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<sst xmlns="http://schemas.openxmlformats.org/spreadsheetml/2006/main" count="1627">
  <si>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</si>
  <si>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</si>
  <si>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</si>
  <si>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</si>
  <si>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</si>
  <si>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</si>
  <si>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</si>
  <si>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</si>
  <si>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</si>
  <si>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</si>
  <si>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</si>
  <si>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</si>
  <si>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</si>
  <si>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</si>
  <si>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</si>
  <si>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</si>
  <si>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</si>
  <si>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</si>
  <si>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</si>
  <si>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</si>
  <si>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</si>
  <si>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</si>
  <si>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</si>
  <si>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</si>
  <si>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</si>
  <si>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</si>
  <si>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</si>
  <si>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</si>
  <si>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</si>
  <si>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</si>
  <si>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</si>
  <si>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</si>
  <si>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</si>
  <si>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</si>
  <si>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</si>
  <si>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</si>
  <si>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</si>
  <si>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</si>
  <si>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</si>
  <si>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</si>
  <si>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</si>
  <si>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</si>
  <si>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</si>
  <si>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</si>
  <si>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</si>
  <si>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</si>
  <si>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</si>
  <si>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</si>
  <si>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</si>
  <si>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</si>
  <si>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</si>
  <si>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</si>
  <si>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</si>
  <si>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</si>
  <si>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</si>
  <si>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</si>
  <si>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</si>
  <si>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</si>
  <si>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</si>
  <si>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</si>
  <si>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</si>
  <si>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</si>
  <si>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</si>
  <si>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</si>
  <si>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</si>
  <si>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</si>
  <si>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</si>
  <si>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</si>
  <si>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</si>
  <si>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</si>
  <si>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</si>
  <si>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</si>
  <si>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</si>
  <si>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</si>
  <si>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</si>
  <si>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</si>
  <si>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</si>
  <si>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</si>
  <si>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</si>
  <si>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</si>
  <si>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</si>
  <si>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</si>
  <si>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</si>
  <si>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</si>
  <si>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</si>
  <si>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</si>
  <si>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</si>
  <si>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</si>
  <si>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</si>
  <si>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</si>
  <si>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</si>
  <si>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</si>
  <si>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</si>
  <si>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</si>
  <si>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</si>
  <si>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</si>
  <si>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</si>
  <si>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</si>
  <si>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</si>
  <si>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</si>
  <si>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</si>
  <si>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</si>
  <si>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</si>
  <si>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</si>
  <si>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</si>
  <si>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</si>
  <si>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</si>
  <si>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</si>
  <si>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</si>
  <si>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</si>
  <si>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</si>
  <si>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</si>
  <si>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</si>
  <si>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</si>
  <si>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</si>
  <si>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</si>
  <si>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</si>
  <si>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</si>
  <si>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</si>
  <si>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</si>
  <si>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</si>
  <si>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</si>
  <si>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</si>
  <si>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</si>
  <si>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</si>
  <si>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</si>
  <si>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</si>
  <si>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</si>
  <si>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</si>
  <si>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</si>
  <si>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</si>
  <si>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</si>
  <si>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</si>
  <si>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</si>
  <si>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</si>
  <si>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</si>
  <si>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</si>
  <si>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</si>
  <si>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</si>
  <si>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</si>
  <si>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</si>
  <si>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</si>
  <si>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</si>
  <si>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</si>
  <si>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</si>
  <si>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</si>
  <si>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</si>
  <si>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</si>
  <si>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</si>
  <si>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</si>
  <si>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</si>
  <si>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</si>
  <si>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</si>
  <si>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</si>
  <si>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</si>
  <si>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</si>
  <si>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</si>
  <si>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</si>
  <si>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</si>
  <si>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</si>
  <si>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</si>
  <si>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</si>
  <si>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</si>
  <si>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</si>
  <si>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</si>
  <si>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</si>
  <si>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</si>
  <si>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</si>
  <si>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</si>
  <si>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</si>
  <si>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</si>
  <si>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</si>
  <si>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</si>
  <si>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</si>
  <si>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</si>
  <si>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</si>
  <si>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</si>
  <si>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</si>
  <si>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</si>
  <si>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</si>
  <si>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</si>
  <si>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</si>
  <si>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</si>
  <si>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</si>
  <si>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</si>
  <si>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</si>
  <si>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</si>
  <si>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</si>
  <si>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</si>
  <si>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</si>
  <si>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</si>
  <si>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</si>
  <si>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</si>
  <si>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</si>
  <si>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</si>
  <si>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</si>
  <si>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</si>
  <si>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</si>
  <si>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</si>
  <si>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</si>
  <si>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</si>
  <si>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</si>
  <si>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</si>
  <si>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</si>
  <si>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</si>
  <si>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</si>
  <si>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</si>
  <si>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</si>
  <si>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</si>
  <si>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</si>
  <si>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</si>
  <si>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</si>
  <si>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</si>
  <si>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</si>
  <si>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</si>
  <si>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</si>
  <si>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</si>
  <si>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</si>
  <si>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</si>
  <si>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</si>
  <si>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</si>
  <si>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</si>
  <si>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</si>
  <si>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</si>
  <si>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</si>
  <si>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</si>
  <si>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</si>
  <si>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</si>
  <si>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</si>
  <si>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</si>
  <si>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</si>
  <si>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</si>
  <si>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</si>
  <si>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</si>
  <si>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</si>
  <si>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</si>
  <si>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</si>
  <si>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</si>
  <si>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</si>
  <si>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</si>
  <si>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</si>
  <si>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</si>
  <si>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</si>
  <si>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</si>
  <si>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</si>
  <si>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</si>
  <si>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</si>
  <si>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</si>
  <si>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</si>
  <si>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</si>
  <si>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</si>
  <si>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</si>
  <si>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</si>
  <si>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</si>
  <si>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</si>
  <si>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</si>
  <si>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</si>
  <si>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</si>
  <si>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</si>
  <si>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</si>
  <si>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</si>
  <si>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</si>
  <si>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</si>
  <si>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</si>
  <si>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</si>
  <si>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</si>
  <si>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</si>
  <si>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</si>
  <si>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</si>
  <si>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</si>
  <si>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</si>
  <si>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</si>
  <si>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</si>
  <si>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</si>
  <si>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</si>
  <si>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</si>
  <si>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</si>
  <si>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</si>
  <si>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</si>
  <si>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</si>
  <si>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</si>
  <si>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</si>
  <si>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</si>
  <si>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</si>
  <si>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</si>
  <si>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</si>
  <si>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</si>
  <si>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</si>
  <si>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</si>
  <si>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</si>
  <si>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</si>
  <si>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</si>
  <si>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</si>
  <si>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</si>
  <si>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</si>
  <si>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</si>
  <si>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</si>
  <si>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</si>
  <si>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</si>
  <si>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</si>
  <si>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</si>
  <si>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</si>
  <si>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</si>
  <si>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</si>
  <si>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</si>
  <si>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</si>
  <si>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</si>
  <si>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</si>
  <si>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</si>
  <si>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</si>
  <si>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</si>
  <si>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</si>
  <si>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</si>
  <si>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</si>
  <si>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</si>
  <si>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</si>
  <si>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</si>
  <si>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</si>
  <si>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</si>
  <si>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</si>
  <si>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</si>
  <si>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</si>
  <si>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</si>
  <si>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</si>
  <si>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</si>
  <si>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</si>
  <si>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</si>
  <si>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</si>
  <si>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</si>
  <si>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</si>
  <si>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</si>
  <si>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</si>
  <si>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</si>
  <si>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</si>
  <si>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</si>
  <si>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</si>
  <si>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</si>
  <si>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</si>
  <si>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</si>
  <si>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</si>
  <si>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</si>
  <si>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</si>
  <si>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</si>
  <si>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</si>
  <si>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</si>
  <si>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</si>
  <si>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</si>
  <si>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</si>
  <si>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</si>
  <si>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</si>
  <si>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</si>
  <si>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</si>
  <si>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</si>
  <si>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</si>
  <si>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</si>
  <si>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</si>
  <si>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</si>
  <si>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</si>
  <si>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</si>
  <si>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</si>
  <si>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</si>
  <si>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</si>
  <si>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</si>
  <si>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</si>
  <si>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</si>
  <si>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</si>
  <si>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</si>
  <si>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</si>
  <si>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</si>
  <si>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</si>
  <si>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</si>
  <si>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</si>
  <si>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</si>
  <si>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</si>
  <si>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</si>
  <si>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</si>
  <si>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</si>
  <si>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</si>
  <si>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</si>
  <si>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</si>
  <si>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</si>
  <si>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</si>
  <si>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</si>
  <si>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</si>
  <si>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</si>
  <si>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</si>
  <si>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</si>
  <si>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</si>
  <si>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</si>
  <si>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</si>
  <si>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</si>
  <si>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</si>
  <si>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</si>
  <si>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</si>
  <si>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</si>
  <si>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</si>
  <si>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</si>
  <si>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</si>
  <si>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</si>
  <si>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</si>
  <si>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</si>
  <si>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</si>
  <si>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</si>
  <si>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</si>
  <si>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</si>
  <si>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</si>
  <si>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</si>
  <si>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</si>
  <si>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</si>
  <si>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</si>
  <si>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</si>
  <si>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</si>
  <si>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</si>
  <si>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</si>
  <si>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</si>
  <si>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</si>
  <si>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</si>
  <si>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</si>
  <si>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</si>
  <si>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</si>
  <si>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</si>
  <si>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</si>
  <si>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</si>
  <si>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</si>
  <si>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</si>
  <si>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</si>
  <si>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</si>
  <si>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</si>
  <si>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</si>
  <si>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</si>
  <si>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</si>
  <si>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</si>
  <si>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</si>
  <si>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</si>
  <si>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</si>
  <si>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</si>
  <si>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</si>
  <si>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</si>
  <si>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</si>
  <si>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</si>
  <si>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</si>
  <si>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</si>
  <si>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</si>
  <si>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</si>
  <si>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</si>
  <si>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</si>
  <si>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</si>
  <si>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</si>
  <si>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</si>
  <si>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</si>
  <si>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</si>
  <si>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</si>
  <si>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</si>
  <si>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</si>
  <si>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</si>
  <si>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</si>
  <si>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</si>
  <si>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</si>
  <si>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</si>
  <si>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</si>
  <si>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</si>
  <si>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</si>
  <si>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</si>
  <si>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</si>
  <si>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</si>
  <si>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</si>
  <si>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</si>
  <si>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</si>
  <si>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</si>
  <si>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</si>
  <si>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</si>
  <si>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</si>
  <si>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</si>
  <si>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</si>
  <si>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</si>
  <si>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</si>
  <si>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</si>
  <si>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</si>
  <si>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</si>
  <si>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</si>
  <si>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</si>
  <si>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</si>
  <si>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</si>
  <si>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</si>
  <si>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</si>
  <si>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</si>
  <si>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</si>
  <si>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</si>
  <si>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</si>
  <si>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</si>
  <si>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</si>
  <si>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</si>
  <si>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</si>
  <si>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</si>
  <si>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</si>
  <si>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</si>
  <si>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</si>
  <si>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</si>
  <si>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</si>
  <si>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</si>
  <si>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</si>
  <si>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</si>
  <si>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</si>
  <si>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</si>
  <si>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</si>
  <si>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</si>
  <si>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</si>
  <si>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</si>
  <si>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</si>
  <si>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</si>
  <si>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</si>
  <si>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</si>
  <si>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</si>
  <si>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</si>
  <si>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</si>
  <si>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</si>
  <si>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</si>
  <si>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</si>
  <si>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</si>
  <si>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</si>
  <si>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</si>
  <si>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</si>
  <si>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</si>
  <si>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</si>
  <si>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</si>
  <si>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</si>
  <si>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</si>
  <si>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</si>
  <si>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</si>
  <si>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</si>
  <si>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</si>
  <si>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</si>
  <si>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</si>
  <si>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</si>
  <si>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</si>
  <si>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</si>
  <si>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</si>
  <si>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</si>
  <si>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</si>
  <si>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</si>
  <si>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</si>
  <si>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</si>
  <si>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</si>
  <si>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</si>
  <si>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</si>
  <si>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</si>
  <si>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</si>
  <si>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</si>
  <si>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</si>
  <si>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</si>
  <si>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</si>
  <si>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</si>
  <si>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</si>
  <si>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</si>
  <si>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</si>
  <si>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</si>
  <si>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</si>
  <si>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</si>
  <si>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</si>
  <si>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</si>
  <si>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</si>
  <si>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</si>
  <si>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</si>
  <si>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</si>
  <si>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</si>
  <si>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</si>
  <si>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</si>
  <si>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</si>
  <si>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</si>
  <si>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</si>
  <si>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</si>
  <si>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</si>
  <si>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</si>
  <si>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</si>
  <si>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</si>
  <si>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</si>
  <si>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</si>
  <si>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</si>
  <si>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</si>
  <si>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</si>
  <si>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</si>
  <si>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</si>
  <si>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</si>
  <si>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</si>
  <si>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</si>
  <si>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</si>
  <si>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</si>
  <si>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</si>
  <si>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</si>
  <si>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</si>
  <si>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</si>
  <si>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</si>
  <si>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</si>
  <si>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</si>
  <si>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</si>
  <si>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</si>
  <si>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</si>
  <si>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</si>
  <si>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</si>
  <si>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</si>
  <si>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</si>
  <si>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</si>
  <si>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</si>
  <si>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</si>
  <si>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</si>
  <si>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</si>
  <si>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</si>
  <si>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</si>
  <si>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</si>
  <si>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</si>
  <si>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</si>
  <si>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</si>
  <si>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</si>
  <si>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</si>
  <si>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</si>
  <si>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</si>
  <si>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</si>
  <si>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</si>
  <si>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</si>
  <si>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</si>
  <si>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</si>
  <si>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</si>
  <si>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</si>
  <si>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</si>
  <si>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</si>
  <si>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</si>
  <si>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</si>
  <si>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</si>
  <si>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</si>
  <si>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</si>
  <si>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</si>
  <si>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</si>
  <si>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</si>
  <si>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</si>
  <si>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</si>
  <si>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</si>
  <si>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</si>
  <si>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</si>
  <si>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</si>
  <si>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</si>
  <si>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</si>
  <si>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</si>
  <si>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</si>
  <si>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</si>
  <si>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</si>
  <si>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</si>
  <si>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</si>
  <si>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</si>
  <si>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</si>
  <si>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</si>
  <si>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</si>
  <si>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</si>
  <si>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</si>
  <si>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</si>
  <si>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</si>
  <si>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</si>
  <si>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</si>
  <si>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</si>
  <si>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</si>
  <si>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</si>
  <si>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</si>
  <si>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</si>
  <si>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</si>
  <si>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</si>
  <si>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</si>
  <si>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</si>
  <si>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</si>
  <si>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</si>
  <si>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</si>
  <si>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</si>
  <si>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</si>
  <si>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</si>
  <si>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</si>
  <si>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</si>
  <si>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</si>
  <si>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</si>
  <si>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</si>
  <si>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</si>
  <si>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</si>
  <si>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</si>
  <si>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</si>
  <si>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</si>
  <si>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</si>
  <si>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</si>
  <si>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</si>
  <si>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</si>
  <si>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</si>
  <si>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</si>
  <si>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</si>
  <si>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</si>
  <si>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</si>
  <si>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</si>
  <si>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</si>
  <si>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</si>
  <si>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</si>
  <si>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</si>
  <si>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</si>
  <si>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</si>
  <si>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</si>
  <si>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</si>
  <si>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</si>
  <si>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</si>
  <si>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</si>
  <si>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</si>
  <si>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</si>
  <si>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</si>
  <si>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</si>
  <si>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</si>
  <si>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</si>
  <si>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</si>
  <si>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</si>
  <si>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</si>
  <si>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</si>
  <si>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</si>
  <si>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</si>
  <si>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</si>
  <si>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</si>
  <si>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</si>
  <si>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</si>
  <si>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</si>
  <si>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</si>
  <si>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</si>
  <si>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</si>
  <si>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</si>
  <si>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</si>
  <si>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</si>
  <si>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</si>
  <si>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</si>
  <si>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</si>
  <si>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</si>
  <si>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</si>
  <si>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</si>
  <si>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</si>
  <si>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</si>
  <si>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</si>
  <si>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</si>
  <si>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</si>
  <si>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</si>
  <si>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</si>
  <si>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</si>
  <si>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</si>
  <si>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</si>
  <si>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</si>
  <si>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</si>
  <si>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</si>
  <si>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</si>
  <si>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</si>
  <si>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</si>
  <si>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</si>
  <si>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</si>
  <si>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</si>
  <si>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</si>
  <si>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</si>
  <si>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</si>
  <si>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</si>
  <si>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</si>
  <si>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</si>
  <si>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</si>
  <si>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</si>
  <si>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</si>
  <si>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</si>
  <si>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</si>
  <si>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</si>
  <si>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</si>
  <si>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</si>
  <si>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</si>
  <si>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</si>
  <si>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</si>
  <si>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</si>
  <si>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</si>
  <si>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</si>
  <si>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</si>
  <si>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</si>
  <si>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</si>
  <si>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</si>
  <si>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</si>
  <si>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</si>
  <si>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</si>
  <si>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</si>
  <si>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</si>
  <si>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</si>
  <si>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</si>
  <si>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</si>
  <si>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</si>
  <si>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</si>
  <si>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</si>
  <si>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</si>
  <si>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</si>
  <si>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</si>
  <si>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</si>
  <si>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</si>
  <si>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</si>
  <si>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</si>
  <si>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</si>
  <si>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</si>
  <si>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</si>
  <si>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</si>
  <si>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</si>
  <si>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</si>
  <si>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</si>
  <si>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</si>
  <si>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</si>
  <si>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</si>
  <si>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</si>
  <si>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</si>
  <si>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</si>
  <si>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</si>
  <si>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</si>
  <si>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</si>
  <si>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</si>
  <si>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</si>
  <si>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</si>
  <si>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</si>
  <si>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</si>
  <si>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受到伤害有概率免除自身造成的伤害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</si>
  <si>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</si>
  <si>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</si>
  <si>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</si>
  <si>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</si>
  <si>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</si>
  <si>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</si>
  <si>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</si>
  <si>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攻击有一定概率提升自身的10%攻击,持续6秒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</si>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</sst>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theme="1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3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24" borderId="9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40" fillId="17" borderId="11" applyNumberFormat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5" borderId="0" xfId="13" applyFont="1" applyFill="1" applyAlignment="1">
      <alignment horizontal="center" vertical="center"/>
    </xf>
    <xf numFmtId="0" fontId="5" fillId="5" borderId="2" xfId="13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13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9"/>
    <col min="3" max="3" width="10.25" style="69" customWidth="1"/>
    <col min="4" max="15" width="9" style="69"/>
    <col min="16" max="16" width="11.25" style="69" customWidth="1"/>
    <col min="17" max="16384" width="9" style="69"/>
  </cols>
  <sheetData>
    <row r="1" ht="20.1" customHeight="1"/>
    <row r="2" ht="20.1" customHeight="1" spans="10:10">
      <c r="J2" s="71" t="s">
        <v>0</v>
      </c>
    </row>
    <row r="3" ht="20.1" customHeight="1" spans="2:23">
      <c r="B3" s="70"/>
      <c r="C3" s="52" t="s">
        <v>1</v>
      </c>
      <c r="D3" s="52" t="s">
        <v>2</v>
      </c>
      <c r="E3" s="52" t="s">
        <v>3</v>
      </c>
      <c r="F3" s="52" t="s">
        <v>4</v>
      </c>
      <c r="G3" s="52" t="s">
        <v>5</v>
      </c>
      <c r="H3" s="70"/>
      <c r="I3" s="70"/>
      <c r="J3" s="52"/>
      <c r="K3" s="52" t="s">
        <v>6</v>
      </c>
      <c r="L3" s="52" t="s">
        <v>7</v>
      </c>
      <c r="M3" s="52" t="s">
        <v>8</v>
      </c>
      <c r="N3" s="52" t="s">
        <v>9</v>
      </c>
      <c r="O3" s="52" t="s">
        <v>10</v>
      </c>
      <c r="P3" s="70"/>
      <c r="Q3" s="70"/>
      <c r="R3" s="52" t="s">
        <v>11</v>
      </c>
      <c r="S3" s="52" t="s">
        <v>6</v>
      </c>
      <c r="T3" s="52" t="s">
        <v>7</v>
      </c>
      <c r="U3" s="52" t="s">
        <v>3</v>
      </c>
      <c r="V3" s="52" t="s">
        <v>2</v>
      </c>
      <c r="W3" s="52" t="s">
        <v>12</v>
      </c>
    </row>
    <row r="4" ht="20.1" customHeight="1" spans="2:23">
      <c r="B4" s="52"/>
      <c r="C4" s="52"/>
      <c r="D4" s="52">
        <f>(E4-F4)*D7</f>
        <v>1050</v>
      </c>
      <c r="E4" s="52">
        <v>100</v>
      </c>
      <c r="F4" s="52">
        <v>30</v>
      </c>
      <c r="G4" s="52">
        <v>30</v>
      </c>
      <c r="H4" s="70"/>
      <c r="I4" s="70"/>
      <c r="J4" s="52" t="s">
        <v>1</v>
      </c>
      <c r="K4" s="52">
        <v>5</v>
      </c>
      <c r="L4" s="52">
        <v>5</v>
      </c>
      <c r="M4" s="52">
        <f>L4*$D$4</f>
        <v>5250</v>
      </c>
      <c r="N4" s="52">
        <f>K4*$E$4</f>
        <v>500</v>
      </c>
      <c r="O4" s="52">
        <f>G4*K4</f>
        <v>150</v>
      </c>
      <c r="P4" s="70"/>
      <c r="Q4" s="70"/>
      <c r="R4" s="52" t="s">
        <v>13</v>
      </c>
      <c r="S4" s="52">
        <v>1</v>
      </c>
      <c r="T4" s="52">
        <v>1</v>
      </c>
      <c r="U4" s="52">
        <v>500</v>
      </c>
      <c r="V4" s="52">
        <v>5000</v>
      </c>
      <c r="W4" s="52">
        <v>200</v>
      </c>
    </row>
    <row r="5" ht="20.1" customHeight="1" spans="2:23">
      <c r="B5" s="70"/>
      <c r="C5" s="52"/>
      <c r="D5" s="52"/>
      <c r="E5" s="52"/>
      <c r="F5" s="52"/>
      <c r="G5" s="52"/>
      <c r="H5" s="70"/>
      <c r="I5" s="70"/>
      <c r="J5" s="52" t="s">
        <v>14</v>
      </c>
      <c r="K5" s="52">
        <v>10</v>
      </c>
      <c r="L5" s="52">
        <v>20</v>
      </c>
      <c r="M5" s="52">
        <f>L5*$D$4</f>
        <v>21000</v>
      </c>
      <c r="N5" s="52">
        <f t="shared" ref="N5:N6" si="0">K5*$E$4</f>
        <v>1000</v>
      </c>
      <c r="O5" s="52">
        <f>G4*K5</f>
        <v>300</v>
      </c>
      <c r="P5" s="70"/>
      <c r="Q5" s="70"/>
      <c r="R5" s="52" t="s">
        <v>1</v>
      </c>
      <c r="S5" s="52">
        <v>2.5</v>
      </c>
      <c r="T5" s="52">
        <v>2.5</v>
      </c>
      <c r="U5" s="52">
        <f>U4*S5</f>
        <v>1250</v>
      </c>
      <c r="V5" s="52">
        <f>V4*T5</f>
        <v>12500</v>
      </c>
      <c r="W5" s="52">
        <f>W4*S5</f>
        <v>500</v>
      </c>
    </row>
    <row r="6" ht="20.1" customHeight="1" spans="2:23">
      <c r="B6" s="70"/>
      <c r="C6" s="70"/>
      <c r="D6" s="70"/>
      <c r="E6" s="52" t="s">
        <v>15</v>
      </c>
      <c r="F6" s="52" t="s">
        <v>16</v>
      </c>
      <c r="G6" s="52"/>
      <c r="H6" s="70"/>
      <c r="I6" s="70"/>
      <c r="J6" s="52" t="s">
        <v>17</v>
      </c>
      <c r="K6" s="52">
        <v>35</v>
      </c>
      <c r="L6" s="52">
        <v>25</v>
      </c>
      <c r="M6" s="52">
        <f>L6*$D$4</f>
        <v>26250</v>
      </c>
      <c r="N6" s="52">
        <f t="shared" si="0"/>
        <v>3500</v>
      </c>
      <c r="O6" s="52">
        <f>$G$4*K6</f>
        <v>1050</v>
      </c>
      <c r="P6" s="70"/>
      <c r="Q6" s="70"/>
      <c r="R6" s="52" t="s">
        <v>18</v>
      </c>
      <c r="S6" s="52">
        <v>7</v>
      </c>
      <c r="T6" s="52">
        <v>7</v>
      </c>
      <c r="U6" s="52">
        <f>S6*U4</f>
        <v>3500</v>
      </c>
      <c r="V6" s="52">
        <f>T6*V4</f>
        <v>35000</v>
      </c>
      <c r="W6" s="52">
        <f>S6*W4</f>
        <v>1400</v>
      </c>
    </row>
    <row r="7" ht="20.1" customHeight="1" spans="2:23">
      <c r="B7" s="70"/>
      <c r="C7" s="52" t="s">
        <v>19</v>
      </c>
      <c r="D7" s="52">
        <v>15</v>
      </c>
      <c r="E7" s="52">
        <v>7.5</v>
      </c>
      <c r="F7" s="52">
        <v>7.5</v>
      </c>
      <c r="G7" s="70"/>
      <c r="H7" s="70"/>
      <c r="I7" s="70"/>
      <c r="J7" s="52" t="s">
        <v>20</v>
      </c>
      <c r="K7" s="52">
        <v>10</v>
      </c>
      <c r="L7" s="52">
        <v>10</v>
      </c>
      <c r="M7" s="52">
        <f>L7*$D$4</f>
        <v>10500</v>
      </c>
      <c r="N7" s="52">
        <f t="shared" ref="N7" si="1">K7*$E$4</f>
        <v>1000</v>
      </c>
      <c r="O7" s="52">
        <f>$G$4*K7</f>
        <v>300</v>
      </c>
      <c r="P7" s="70"/>
      <c r="Q7" s="70"/>
      <c r="R7" s="70"/>
      <c r="S7" s="70"/>
      <c r="T7" s="70"/>
      <c r="U7" s="70"/>
      <c r="V7" s="70"/>
      <c r="W7" s="70"/>
    </row>
    <row r="8" ht="20.1" customHeight="1" spans="2:2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52">
        <f>U6+U5</f>
        <v>4750</v>
      </c>
      <c r="V8" s="52">
        <f t="shared" ref="V8:W8" si="2">V6+V5</f>
        <v>47500</v>
      </c>
      <c r="W8" s="52">
        <f t="shared" si="2"/>
        <v>1900</v>
      </c>
    </row>
    <row r="9" ht="20.1" customHeight="1" spans="2:23">
      <c r="B9" s="70"/>
      <c r="C9" s="70"/>
      <c r="D9" s="70"/>
      <c r="E9" s="70"/>
      <c r="F9" s="70"/>
      <c r="G9" s="70"/>
      <c r="H9" s="70"/>
      <c r="I9" s="70"/>
      <c r="P9" s="52" t="s">
        <v>21</v>
      </c>
      <c r="Q9" s="70"/>
      <c r="R9" s="70"/>
      <c r="S9" s="70"/>
      <c r="T9" s="70"/>
      <c r="U9" s="70"/>
      <c r="V9" s="70"/>
      <c r="W9" s="70"/>
    </row>
    <row r="10" ht="20.1" customHeight="1" spans="2:23">
      <c r="B10" s="61"/>
      <c r="C10" s="61"/>
      <c r="D10" s="61"/>
      <c r="E10" s="61"/>
      <c r="F10" s="61"/>
      <c r="G10" s="52"/>
      <c r="H10" s="70"/>
      <c r="I10" s="70"/>
      <c r="J10" s="52" t="s">
        <v>22</v>
      </c>
      <c r="K10" s="52">
        <f t="shared" ref="K10:M10" si="3">SUM(K$4:K$7)</f>
        <v>60</v>
      </c>
      <c r="L10" s="52">
        <f t="shared" si="3"/>
        <v>60</v>
      </c>
      <c r="M10" s="52">
        <f t="shared" si="3"/>
        <v>63000</v>
      </c>
      <c r="N10" s="52">
        <f t="shared" ref="N10:O10" si="4">SUM(N$4:N$7)</f>
        <v>6000</v>
      </c>
      <c r="O10" s="52">
        <f t="shared" si="4"/>
        <v>1800</v>
      </c>
      <c r="P10" s="52">
        <f>M10/(N10-O10)</f>
        <v>15</v>
      </c>
      <c r="Q10" s="70"/>
      <c r="R10" s="70"/>
      <c r="S10" s="70"/>
      <c r="T10" s="70"/>
      <c r="U10" s="70"/>
      <c r="V10" s="70"/>
      <c r="W10" s="70"/>
    </row>
    <row r="11" ht="20.1" customHeight="1" spans="2:23">
      <c r="B11" s="61"/>
      <c r="C11" s="52"/>
      <c r="D11" s="61"/>
      <c r="E11" s="61"/>
      <c r="F11" s="61"/>
      <c r="G11" s="61"/>
      <c r="H11" s="52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ht="20.1" customHeight="1"/>
    <row r="13" ht="20.1" customHeight="1"/>
    <row r="14" ht="20.1" customHeight="1" spans="10:10">
      <c r="J14" s="71" t="s">
        <v>11</v>
      </c>
    </row>
    <row r="15" ht="20.1" customHeight="1" spans="10:15">
      <c r="J15" s="52"/>
      <c r="K15" s="52" t="s">
        <v>6</v>
      </c>
      <c r="L15" s="52" t="s">
        <v>7</v>
      </c>
      <c r="M15" s="52" t="s">
        <v>8</v>
      </c>
      <c r="N15" s="52" t="s">
        <v>9</v>
      </c>
      <c r="O15" s="52" t="s">
        <v>10</v>
      </c>
    </row>
    <row r="16" ht="20.1" customHeight="1" spans="10:15">
      <c r="J16" s="52" t="s">
        <v>1</v>
      </c>
      <c r="K16" s="52">
        <v>20</v>
      </c>
      <c r="L16" s="52">
        <v>10</v>
      </c>
      <c r="M16" s="52">
        <f>L16*$D$4</f>
        <v>10500</v>
      </c>
      <c r="N16" s="52">
        <f>K16*$E$4</f>
        <v>2000</v>
      </c>
      <c r="O16" s="52">
        <f>L16*$F$4</f>
        <v>300</v>
      </c>
    </row>
    <row r="17" ht="20.1" customHeight="1" spans="10:15">
      <c r="J17" s="52" t="s">
        <v>23</v>
      </c>
      <c r="K17" s="72">
        <v>10</v>
      </c>
      <c r="L17" s="72">
        <v>10</v>
      </c>
      <c r="M17" s="52">
        <f t="shared" ref="M17:M18" si="5">L17*$D$4</f>
        <v>10500</v>
      </c>
      <c r="N17" s="52">
        <f t="shared" ref="N17:N18" si="6">K17*$E$4</f>
        <v>1000</v>
      </c>
      <c r="O17" s="52">
        <f t="shared" ref="O17:O18" si="7">L17*$F$4</f>
        <v>300</v>
      </c>
    </row>
    <row r="18" ht="20.1" customHeight="1" spans="10:15">
      <c r="J18" s="52" t="s">
        <v>24</v>
      </c>
      <c r="K18" s="72">
        <v>15</v>
      </c>
      <c r="L18" s="72">
        <v>15</v>
      </c>
      <c r="M18" s="52">
        <f t="shared" si="5"/>
        <v>15750</v>
      </c>
      <c r="N18" s="52">
        <f t="shared" si="6"/>
        <v>1500</v>
      </c>
      <c r="O18" s="52">
        <f t="shared" si="7"/>
        <v>450</v>
      </c>
    </row>
    <row r="19" ht="20.1" customHeight="1"/>
    <row r="20" ht="20.1" customHeight="1"/>
    <row r="21" ht="20.1" customHeight="1" spans="10:15">
      <c r="J21" s="52" t="s">
        <v>22</v>
      </c>
      <c r="K21" s="52">
        <f t="shared" ref="K21:M21" si="8">SUM(K$4:K$7)</f>
        <v>60</v>
      </c>
      <c r="L21" s="52">
        <f t="shared" si="8"/>
        <v>60</v>
      </c>
      <c r="M21" s="52">
        <f t="shared" si="8"/>
        <v>63000</v>
      </c>
      <c r="N21" s="52">
        <f t="shared" ref="N21:O21" si="9">SUM(N$4:N$7)</f>
        <v>6000</v>
      </c>
      <c r="O21" s="52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9" customFormat="1" ht="20.1" customHeight="1"/>
    <row r="34" s="69" customFormat="1" ht="20.1" customHeight="1"/>
    <row r="35" s="69" customFormat="1" ht="20.1" customHeight="1"/>
    <row r="36" s="69" customFormat="1" ht="20.1" customHeight="1"/>
    <row r="37" s="69" customFormat="1" ht="20.1" customHeight="1"/>
    <row r="38" s="69" customFormat="1" ht="20.1" customHeight="1"/>
    <row r="39" s="69" customFormat="1" ht="20.1" customHeight="1"/>
    <row r="40" s="69" customFormat="1" ht="20.1" customHeight="1"/>
    <row r="41" s="69" customFormat="1" ht="20.1" customHeight="1"/>
    <row r="42" s="69" customFormat="1" ht="20.1" customHeight="1"/>
    <row r="43" s="69" customFormat="1" ht="20.1" customHeight="1"/>
    <row r="44" s="69" customFormat="1" ht="20.1" customHeight="1"/>
    <row r="45" s="69" customFormat="1" ht="20.1" customHeight="1"/>
    <row r="46" s="69" customFormat="1" ht="20.1" customHeight="1"/>
    <row r="47" s="69" customFormat="1" ht="20.1" customHeight="1"/>
    <row r="48" s="69" customFormat="1" ht="20.1" customHeight="1"/>
    <row r="49" s="69" customFormat="1" ht="20.1" customHeight="1"/>
    <row r="50" s="69" customFormat="1" ht="20.1" customHeight="1"/>
    <row r="51" s="69" customFormat="1" ht="20.1" customHeight="1"/>
    <row r="52" s="69" customFormat="1" ht="20.1" customHeight="1"/>
    <row r="53" s="69" customFormat="1" ht="20.1" customHeight="1"/>
    <row r="54" s="69" customFormat="1" ht="20.1" customHeight="1"/>
    <row r="55" s="69" customFormat="1" ht="20.1" customHeight="1"/>
    <row r="56" s="69" customFormat="1" ht="20.1" customHeight="1"/>
    <row r="57" s="69" customFormat="1" ht="20.1" customHeight="1"/>
    <row r="58" s="69" customFormat="1" ht="20.1" customHeight="1"/>
    <row r="59" s="69" customFormat="1" ht="20.1" customHeight="1"/>
    <row r="60" s="69" customFormat="1" ht="20.1" customHeight="1"/>
    <row r="61" s="69" customFormat="1" ht="20.1" customHeight="1"/>
    <row r="62" s="69" customFormat="1" ht="20.1" customHeight="1"/>
    <row r="63" s="69" customFormat="1" ht="20.1" customHeight="1"/>
    <row r="64" s="69" customFormat="1" ht="20.1" customHeight="1"/>
    <row r="65" s="69" customFormat="1" ht="20.1" customHeight="1"/>
    <row r="66" s="69" customFormat="1" ht="20.1" customHeight="1"/>
    <row r="67" s="69" customFormat="1" ht="20.1" customHeight="1"/>
    <row r="68" s="69" customFormat="1" ht="20.1" customHeight="1"/>
    <row r="69" s="69" customFormat="1" ht="20.1" customHeight="1"/>
    <row r="70" s="69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1232</v>
      </c>
      <c r="C2" s="3" t="s">
        <v>1233</v>
      </c>
      <c r="E2" s="3" t="s">
        <v>1234</v>
      </c>
      <c r="F2" s="3" t="s">
        <v>1235</v>
      </c>
      <c r="H2" s="3" t="s">
        <v>1236</v>
      </c>
      <c r="I2" s="3" t="s">
        <v>1233</v>
      </c>
      <c r="J2" s="3" t="s">
        <v>3</v>
      </c>
      <c r="L2" s="3" t="s">
        <v>1237</v>
      </c>
      <c r="O2" s="3" t="s">
        <v>1238</v>
      </c>
      <c r="Y2" s="3" t="s">
        <v>1239</v>
      </c>
      <c r="Z2" s="3" t="s">
        <v>1240</v>
      </c>
    </row>
    <row r="3" s="3" customFormat="1" ht="20.1" customHeight="1" spans="3:26">
      <c r="C3" s="3" t="s">
        <v>1241</v>
      </c>
      <c r="F3" s="3" t="s">
        <v>1242</v>
      </c>
      <c r="I3" s="3" t="s">
        <v>1241</v>
      </c>
      <c r="J3" s="3" t="s">
        <v>2</v>
      </c>
      <c r="O3" s="3" t="s">
        <v>1243</v>
      </c>
      <c r="Z3" s="19" t="s">
        <v>1244</v>
      </c>
    </row>
    <row r="4" s="3" customFormat="1" ht="20.1" customHeight="1" spans="3:26">
      <c r="C4" s="3" t="s">
        <v>1245</v>
      </c>
      <c r="I4" s="3" t="s">
        <v>1245</v>
      </c>
      <c r="J4" s="3" t="s">
        <v>1246</v>
      </c>
      <c r="Z4" s="3" t="s">
        <v>1247</v>
      </c>
    </row>
    <row r="5" s="3" customFormat="1" ht="20.1" customHeight="1" spans="3:26">
      <c r="C5" s="3" t="s">
        <v>1248</v>
      </c>
      <c r="I5" s="3" t="s">
        <v>1248</v>
      </c>
      <c r="J5" s="3" t="s">
        <v>842</v>
      </c>
      <c r="Z5" s="3" t="s">
        <v>1249</v>
      </c>
    </row>
    <row r="6" s="3" customFormat="1" ht="20.1" customHeight="1" spans="3:26">
      <c r="C6" s="3" t="s">
        <v>1250</v>
      </c>
      <c r="I6" s="3" t="s">
        <v>1250</v>
      </c>
      <c r="J6" s="3" t="s">
        <v>1251</v>
      </c>
      <c r="R6" s="3" t="s">
        <v>1252</v>
      </c>
      <c r="Z6" s="3" t="s">
        <v>1253</v>
      </c>
    </row>
    <row r="7" s="3" customFormat="1" ht="20.1" customHeight="1" spans="26:26">
      <c r="Z7" s="3" t="s">
        <v>1254</v>
      </c>
    </row>
    <row r="8" s="3" customFormat="1" ht="20.1" customHeight="1" spans="26:26">
      <c r="Z8" s="12" t="s">
        <v>1255</v>
      </c>
    </row>
    <row r="9" s="3" customFormat="1" ht="20.1" customHeight="1"/>
    <row r="10" s="3" customFormat="1" ht="20.1" customHeight="1" spans="26:30">
      <c r="Z10" s="5" t="s">
        <v>1256</v>
      </c>
      <c r="AB10" s="3" t="s">
        <v>1257</v>
      </c>
      <c r="AC10" s="3" t="s">
        <v>1258</v>
      </c>
      <c r="AD10" s="3" t="s">
        <v>1259</v>
      </c>
    </row>
    <row r="11" s="3" customFormat="1" ht="20.1" customHeight="1" spans="26:26">
      <c r="Z11" s="5" t="s">
        <v>1260</v>
      </c>
    </row>
    <row r="12" s="3" customFormat="1" ht="20.1" customHeight="1" spans="20:20">
      <c r="T12" s="3" t="s">
        <v>1261</v>
      </c>
    </row>
    <row r="13" s="3" customFormat="1" ht="20.1" customHeight="1" spans="2:16">
      <c r="B13" s="3" t="s">
        <v>1262</v>
      </c>
      <c r="C13" s="3" t="s">
        <v>2</v>
      </c>
      <c r="F13" s="3" t="s">
        <v>1263</v>
      </c>
      <c r="G13" s="3" t="s">
        <v>1264</v>
      </c>
      <c r="J13" s="3" t="s">
        <v>1265</v>
      </c>
      <c r="K13" s="3" t="s">
        <v>1233</v>
      </c>
      <c r="P13" s="3" t="s">
        <v>1266</v>
      </c>
    </row>
    <row r="14" s="3" customFormat="1" ht="20.1" customHeight="1" spans="3:20">
      <c r="C14" s="3" t="s">
        <v>3</v>
      </c>
      <c r="G14" s="3" t="s">
        <v>1267</v>
      </c>
      <c r="K14" s="3" t="s">
        <v>1241</v>
      </c>
      <c r="P14" s="3" t="s">
        <v>1268</v>
      </c>
      <c r="T14" s="3" t="s">
        <v>1269</v>
      </c>
    </row>
    <row r="15" s="3" customFormat="1" ht="20.1" customHeight="1" spans="3:28">
      <c r="C15" s="3" t="s">
        <v>1270</v>
      </c>
      <c r="G15" s="3" t="s">
        <v>1271</v>
      </c>
      <c r="K15" s="3" t="s">
        <v>1245</v>
      </c>
      <c r="AB15" s="20" t="s">
        <v>1272</v>
      </c>
    </row>
    <row r="16" s="3" customFormat="1" ht="20.1" customHeight="1" spans="3:27">
      <c r="C16" s="3" t="s">
        <v>28</v>
      </c>
      <c r="G16" s="3" t="s">
        <v>1273</v>
      </c>
      <c r="K16" s="3" t="s">
        <v>1248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1274</v>
      </c>
      <c r="G17" s="3" t="s">
        <v>1275</v>
      </c>
      <c r="K17" s="3" t="s">
        <v>1250</v>
      </c>
      <c r="O17" s="3" t="s">
        <v>1276</v>
      </c>
      <c r="S17" s="1"/>
    </row>
    <row r="18" ht="20.1" customHeight="1" spans="3:29">
      <c r="C18" s="3" t="s">
        <v>1277</v>
      </c>
      <c r="G18" s="3" t="s">
        <v>1278</v>
      </c>
      <c r="I18" s="1"/>
      <c r="J18" s="1"/>
      <c r="K18" s="1"/>
      <c r="L18" s="1"/>
      <c r="M18" s="1"/>
      <c r="R18" s="3" t="s">
        <v>1279</v>
      </c>
      <c r="S18" s="1"/>
      <c r="T18" s="3" t="s">
        <v>1280</v>
      </c>
      <c r="U18" s="3" t="s">
        <v>1281</v>
      </c>
      <c r="V18" s="3" t="s">
        <v>282</v>
      </c>
      <c r="W18" s="14"/>
      <c r="X18" s="3" t="s">
        <v>1282</v>
      </c>
      <c r="AA18" s="3"/>
      <c r="AB18" s="3" t="s">
        <v>1283</v>
      </c>
      <c r="AC18" s="1"/>
    </row>
    <row r="19" ht="20.1" customHeight="1" spans="3:29">
      <c r="C19" s="3" t="s">
        <v>1284</v>
      </c>
      <c r="I19" s="1"/>
      <c r="J19" s="1"/>
      <c r="K19" s="5" t="s">
        <v>1285</v>
      </c>
      <c r="L19" s="1"/>
      <c r="M19" s="1"/>
      <c r="R19" s="3">
        <v>1</v>
      </c>
      <c r="S19" s="3" t="s">
        <v>1286</v>
      </c>
      <c r="T19" s="3">
        <v>0</v>
      </c>
      <c r="U19" s="3">
        <f>T19*R19</f>
        <v>0</v>
      </c>
      <c r="V19" s="15">
        <v>0.01</v>
      </c>
      <c r="W19" s="16"/>
      <c r="X19" s="16" t="s">
        <v>1287</v>
      </c>
      <c r="Y19" s="3" t="s">
        <v>1288</v>
      </c>
      <c r="Z19" s="5" t="s">
        <v>1289</v>
      </c>
      <c r="AA19" s="3"/>
      <c r="AB19" s="3" t="s">
        <v>1290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1291</v>
      </c>
      <c r="T20" s="3">
        <v>2</v>
      </c>
      <c r="U20" s="3">
        <f>T20</f>
        <v>2</v>
      </c>
      <c r="V20" s="15">
        <v>0.02</v>
      </c>
      <c r="W20" s="17"/>
      <c r="X20" s="16" t="s">
        <v>1287</v>
      </c>
      <c r="Y20" s="3" t="s">
        <v>1292</v>
      </c>
      <c r="Z20" s="4" t="s">
        <v>1293</v>
      </c>
      <c r="AA20" s="3"/>
      <c r="AB20" s="3" t="s">
        <v>1294</v>
      </c>
      <c r="AC20" s="1"/>
    </row>
    <row r="21" ht="20.1" customHeight="1" spans="3:29">
      <c r="C21" s="3" t="s">
        <v>1295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1291</v>
      </c>
      <c r="T21" s="3">
        <v>2</v>
      </c>
      <c r="U21" s="3">
        <f>U20*T21</f>
        <v>4</v>
      </c>
      <c r="V21" s="15">
        <v>0.03</v>
      </c>
      <c r="W21" s="16"/>
      <c r="X21" s="17" t="s">
        <v>1296</v>
      </c>
      <c r="Y21" s="3" t="s">
        <v>1297</v>
      </c>
      <c r="Z21" s="4" t="s">
        <v>1298</v>
      </c>
      <c r="AA21" s="3"/>
      <c r="AB21" s="3" t="s">
        <v>1299</v>
      </c>
      <c r="AC21" s="1"/>
    </row>
    <row r="22" ht="20.1" customHeight="1" spans="3:29">
      <c r="C22" s="3" t="s">
        <v>1300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1301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1296</v>
      </c>
      <c r="Y22" s="3" t="s">
        <v>1302</v>
      </c>
      <c r="Z22" s="4" t="s">
        <v>1303</v>
      </c>
      <c r="AA22" s="3"/>
      <c r="AB22" s="3" t="s">
        <v>12</v>
      </c>
      <c r="AC22" s="3" t="s">
        <v>1304</v>
      </c>
    </row>
    <row r="23" ht="20.1" customHeight="1" spans="3:29">
      <c r="C23" s="3" t="s">
        <v>1305</v>
      </c>
      <c r="J23" s="1"/>
      <c r="K23" s="4" t="s">
        <v>1306</v>
      </c>
      <c r="L23" s="4"/>
      <c r="M23" s="4"/>
      <c r="N23" s="4"/>
      <c r="O23" s="4"/>
      <c r="P23" s="4"/>
      <c r="Q23" s="4"/>
      <c r="R23" s="3">
        <v>5</v>
      </c>
      <c r="S23" s="3" t="s">
        <v>1301</v>
      </c>
      <c r="T23" s="3">
        <v>2</v>
      </c>
      <c r="U23" s="3">
        <f t="shared" si="0"/>
        <v>16</v>
      </c>
      <c r="V23" s="15">
        <v>0.05</v>
      </c>
      <c r="W23" s="16"/>
      <c r="X23" s="3" t="s">
        <v>1296</v>
      </c>
      <c r="Y23" s="3" t="s">
        <v>1307</v>
      </c>
      <c r="Z23" s="4" t="s">
        <v>1308</v>
      </c>
      <c r="AA23" s="3"/>
      <c r="AB23" s="3" t="s">
        <v>1309</v>
      </c>
      <c r="AC23" s="3" t="s">
        <v>1310</v>
      </c>
    </row>
    <row r="24" ht="20.1" customHeight="1" spans="10:27">
      <c r="J24" s="1"/>
      <c r="K24" s="4" t="s">
        <v>1311</v>
      </c>
      <c r="L24" s="4"/>
      <c r="M24" s="4"/>
      <c r="N24" s="4"/>
      <c r="O24" s="4"/>
      <c r="P24" s="4"/>
      <c r="Q24" s="4"/>
      <c r="R24" s="3">
        <v>6</v>
      </c>
      <c r="S24" s="3" t="s">
        <v>1301</v>
      </c>
      <c r="T24" s="3">
        <v>2</v>
      </c>
      <c r="U24" s="3">
        <f t="shared" si="0"/>
        <v>32</v>
      </c>
      <c r="V24" s="15">
        <v>0.06</v>
      </c>
      <c r="W24" s="17"/>
      <c r="X24" s="17" t="s">
        <v>1312</v>
      </c>
      <c r="Y24" s="3" t="s">
        <v>1313</v>
      </c>
      <c r="Z24" s="5" t="s">
        <v>1314</v>
      </c>
      <c r="AA24" s="3"/>
    </row>
    <row r="25" ht="20.1" customHeight="1" spans="10:27">
      <c r="J25" s="1"/>
      <c r="K25" s="4" t="s">
        <v>1315</v>
      </c>
      <c r="L25" s="4"/>
      <c r="M25" s="4"/>
      <c r="N25" s="4"/>
      <c r="O25" s="4"/>
      <c r="P25" s="4"/>
      <c r="Q25" s="4"/>
      <c r="R25" s="3">
        <v>7</v>
      </c>
      <c r="S25" s="3" t="s">
        <v>947</v>
      </c>
      <c r="T25" s="3">
        <v>2</v>
      </c>
      <c r="U25" s="3">
        <f t="shared" si="0"/>
        <v>64</v>
      </c>
      <c r="V25" s="15">
        <v>0.07</v>
      </c>
      <c r="W25" s="16"/>
      <c r="X25" s="17" t="s">
        <v>1312</v>
      </c>
      <c r="Y25" s="3" t="s">
        <v>1316</v>
      </c>
      <c r="Z25" s="5" t="s">
        <v>1317</v>
      </c>
      <c r="AA25" s="12"/>
    </row>
    <row r="26" ht="20.1" customHeight="1" spans="10:27">
      <c r="J26" s="1"/>
      <c r="K26" s="4" t="s">
        <v>1318</v>
      </c>
      <c r="L26" s="4"/>
      <c r="M26" s="4"/>
      <c r="N26" s="4"/>
      <c r="O26" s="4"/>
      <c r="P26" s="4"/>
      <c r="Q26" s="4"/>
      <c r="R26" s="3">
        <v>8</v>
      </c>
      <c r="S26" s="3" t="s">
        <v>947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1319</v>
      </c>
      <c r="L27" s="4"/>
      <c r="M27" s="4"/>
      <c r="N27" s="4"/>
      <c r="O27" s="4"/>
      <c r="P27" s="4"/>
      <c r="Q27" s="4"/>
      <c r="R27" s="3">
        <v>9</v>
      </c>
      <c r="S27" s="3" t="s">
        <v>947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1320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947</v>
      </c>
      <c r="T28" s="3">
        <v>2</v>
      </c>
      <c r="U28" s="3">
        <f t="shared" si="0"/>
        <v>512</v>
      </c>
      <c r="V28" s="15">
        <v>0.1</v>
      </c>
      <c r="W28" s="17"/>
      <c r="X28" s="18" t="s">
        <v>1321</v>
      </c>
      <c r="AA28" s="3"/>
    </row>
    <row r="29" ht="20.1" customHeight="1" spans="10:27">
      <c r="J29" s="3" t="s">
        <v>1322</v>
      </c>
      <c r="K29" s="3" t="s">
        <v>222</v>
      </c>
      <c r="L29" s="5" t="s">
        <v>1323</v>
      </c>
      <c r="S29" s="3"/>
      <c r="X29" s="12"/>
      <c r="AA29" s="3"/>
    </row>
    <row r="30" ht="20.1" customHeight="1" spans="10:27">
      <c r="J30" s="3"/>
      <c r="K30" s="3" t="s">
        <v>1324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1325</v>
      </c>
      <c r="U32" s="3" t="s">
        <v>1266</v>
      </c>
      <c r="Y32" s="3" t="s">
        <v>1326</v>
      </c>
    </row>
    <row r="33" s="3" customFormat="1" ht="20.1" customHeight="1" spans="11:26">
      <c r="K33" s="3" t="s">
        <v>1327</v>
      </c>
      <c r="L33" s="3" t="s">
        <v>3</v>
      </c>
      <c r="P33" s="3">
        <v>1000101</v>
      </c>
      <c r="R33" s="3" t="s">
        <v>1328</v>
      </c>
      <c r="S33" s="3" t="s">
        <v>1329</v>
      </c>
      <c r="T33" s="3" t="s">
        <v>1290</v>
      </c>
      <c r="U33" s="5" t="s">
        <v>1330</v>
      </c>
      <c r="Y33" s="3" t="s">
        <v>1331</v>
      </c>
      <c r="Z33" s="5" t="s">
        <v>1332</v>
      </c>
    </row>
    <row r="34" s="3" customFormat="1" ht="20.1" customHeight="1" spans="12:26">
      <c r="L34" s="3" t="s">
        <v>1270</v>
      </c>
      <c r="P34" s="3">
        <v>1000201</v>
      </c>
      <c r="R34" s="3" t="s">
        <v>1328</v>
      </c>
      <c r="S34" s="3" t="s">
        <v>1333</v>
      </c>
      <c r="T34" s="3" t="s">
        <v>1334</v>
      </c>
      <c r="U34" s="5" t="s">
        <v>1335</v>
      </c>
      <c r="Y34" s="3" t="s">
        <v>652</v>
      </c>
      <c r="Z34" s="5" t="s">
        <v>1336</v>
      </c>
    </row>
    <row r="35" s="3" customFormat="1" ht="20.1" customHeight="1" spans="12:26">
      <c r="L35" s="3" t="s">
        <v>12</v>
      </c>
      <c r="P35" s="3">
        <v>1000301</v>
      </c>
      <c r="R35" s="3" t="s">
        <v>1328</v>
      </c>
      <c r="S35" s="3" t="s">
        <v>1337</v>
      </c>
      <c r="T35" s="3" t="s">
        <v>1290</v>
      </c>
      <c r="U35" s="5" t="s">
        <v>1338</v>
      </c>
      <c r="Y35" s="3" t="s">
        <v>1270</v>
      </c>
      <c r="Z35" s="5" t="s">
        <v>1339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1328</v>
      </c>
      <c r="S36" s="3" t="s">
        <v>1340</v>
      </c>
      <c r="T36" s="3" t="s">
        <v>1290</v>
      </c>
      <c r="U36" s="5" t="s">
        <v>1341</v>
      </c>
      <c r="Y36" s="3" t="s">
        <v>1342</v>
      </c>
      <c r="Z36" s="5" t="s">
        <v>1343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1328</v>
      </c>
      <c r="S37" s="3" t="s">
        <v>1344</v>
      </c>
      <c r="T37" s="3" t="s">
        <v>1334</v>
      </c>
      <c r="U37" s="5" t="s">
        <v>1345</v>
      </c>
      <c r="Y37" s="3" t="s">
        <v>1300</v>
      </c>
      <c r="Z37" s="5" t="s">
        <v>1346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1328</v>
      </c>
      <c r="S38" s="3" t="s">
        <v>1347</v>
      </c>
      <c r="T38" s="3" t="s">
        <v>1290</v>
      </c>
      <c r="U38" s="5" t="s">
        <v>1348</v>
      </c>
      <c r="Y38" s="3" t="s">
        <v>1349</v>
      </c>
      <c r="Z38" s="5" t="s">
        <v>1350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1328</v>
      </c>
      <c r="S39" s="3" t="s">
        <v>1351</v>
      </c>
      <c r="T39" s="3" t="s">
        <v>1334</v>
      </c>
      <c r="U39" s="5" t="s">
        <v>1352</v>
      </c>
      <c r="Y39" s="3" t="s">
        <v>1353</v>
      </c>
      <c r="Z39" s="5" t="s">
        <v>1354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1328</v>
      </c>
      <c r="S40" s="3" t="s">
        <v>1355</v>
      </c>
      <c r="T40" s="3" t="s">
        <v>1334</v>
      </c>
      <c r="U40" s="5" t="s">
        <v>1324</v>
      </c>
      <c r="Y40" s="3" t="s">
        <v>1356</v>
      </c>
      <c r="Z40" s="5" t="s">
        <v>1357</v>
      </c>
    </row>
    <row r="41" s="3" customFormat="1" ht="20.1" customHeight="1" spans="2:32">
      <c r="B41" s="3">
        <v>3</v>
      </c>
      <c r="C41" s="3">
        <v>40</v>
      </c>
      <c r="Y41" s="3" t="s">
        <v>1358</v>
      </c>
      <c r="Z41" s="5" t="s">
        <v>1359</v>
      </c>
      <c r="AE41" s="3">
        <v>80001001</v>
      </c>
      <c r="AF41" s="3" t="s">
        <v>1331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1331</v>
      </c>
      <c r="Y42" s="3" t="s">
        <v>354</v>
      </c>
      <c r="Z42" s="5" t="s">
        <v>1360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1361</v>
      </c>
      <c r="Z43" s="5" t="s">
        <v>1362</v>
      </c>
      <c r="AE43" s="3">
        <v>80001003</v>
      </c>
      <c r="AF43" s="3" t="s">
        <v>1270</v>
      </c>
    </row>
    <row r="44" s="3" customFormat="1" ht="20.1" customHeight="1" spans="22:32">
      <c r="V44" s="3">
        <v>80001003</v>
      </c>
      <c r="W44" s="3" t="s">
        <v>1270</v>
      </c>
      <c r="Y44" s="3" t="s">
        <v>1363</v>
      </c>
      <c r="Z44" s="5" t="s">
        <v>1364</v>
      </c>
      <c r="AE44" s="3">
        <v>80001004</v>
      </c>
      <c r="AF44" s="3" t="s">
        <v>1342</v>
      </c>
    </row>
    <row r="45" s="3" customFormat="1" ht="20.1" customHeight="1" spans="22:32">
      <c r="V45" s="3">
        <v>80001004</v>
      </c>
      <c r="W45" s="3" t="s">
        <v>1342</v>
      </c>
      <c r="Y45" s="3" t="s">
        <v>1365</v>
      </c>
      <c r="Z45" s="5" t="s">
        <v>1366</v>
      </c>
      <c r="AE45" s="3">
        <v>80001005</v>
      </c>
      <c r="AF45" s="3" t="s">
        <v>1300</v>
      </c>
    </row>
    <row r="46" s="3" customFormat="1" ht="20.1" customHeight="1" spans="3:32">
      <c r="C46" s="3">
        <v>744</v>
      </c>
      <c r="V46" s="3">
        <v>80001005</v>
      </c>
      <c r="W46" s="3" t="s">
        <v>1300</v>
      </c>
      <c r="Y46" s="3" t="s">
        <v>1367</v>
      </c>
      <c r="Z46" s="5" t="s">
        <v>1368</v>
      </c>
      <c r="AE46" s="3">
        <v>80001006</v>
      </c>
      <c r="AF46" s="3" t="s">
        <v>1349</v>
      </c>
    </row>
    <row r="47" s="3" customFormat="1" ht="20.1" customHeight="1" spans="22:32">
      <c r="V47" s="3">
        <v>80001006</v>
      </c>
      <c r="W47" s="3" t="s">
        <v>1349</v>
      </c>
      <c r="Y47" s="3" t="s">
        <v>1369</v>
      </c>
      <c r="Z47" s="5" t="s">
        <v>1370</v>
      </c>
      <c r="AE47" s="3">
        <v>80001007</v>
      </c>
      <c r="AF47" s="3" t="s">
        <v>1353</v>
      </c>
    </row>
    <row r="48" s="3" customFormat="1" ht="20.1" customHeight="1" spans="22:32">
      <c r="V48" s="3">
        <v>80001007</v>
      </c>
      <c r="W48" s="3" t="s">
        <v>1353</v>
      </c>
      <c r="Y48" s="3" t="s">
        <v>12</v>
      </c>
      <c r="Z48" s="5" t="s">
        <v>1371</v>
      </c>
      <c r="AE48" s="3">
        <v>80001008</v>
      </c>
      <c r="AF48" s="3" t="s">
        <v>1356</v>
      </c>
    </row>
    <row r="49" s="3" customFormat="1" ht="20.1" customHeight="1" spans="22:32">
      <c r="V49" s="3">
        <v>80001008</v>
      </c>
      <c r="W49" s="3" t="s">
        <v>1356</v>
      </c>
      <c r="Y49" s="3" t="s">
        <v>1372</v>
      </c>
      <c r="Z49" s="5" t="s">
        <v>1373</v>
      </c>
      <c r="AE49" s="3">
        <v>80001009</v>
      </c>
      <c r="AF49" s="3" t="s">
        <v>1358</v>
      </c>
    </row>
    <row r="50" s="3" customFormat="1" ht="20.1" customHeight="1" spans="22:32">
      <c r="V50" s="3">
        <v>80001009</v>
      </c>
      <c r="W50" s="3" t="s">
        <v>1358</v>
      </c>
      <c r="Y50" s="3" t="s">
        <v>1374</v>
      </c>
      <c r="Z50" s="5" t="s">
        <v>1375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1376</v>
      </c>
      <c r="Z51" s="5" t="s">
        <v>1377</v>
      </c>
      <c r="AE51" s="3">
        <v>80001011</v>
      </c>
      <c r="AF51" s="3" t="s">
        <v>1361</v>
      </c>
    </row>
    <row r="52" s="3" customFormat="1" ht="20.1" customHeight="1" spans="22:32">
      <c r="V52" s="3">
        <v>80001011</v>
      </c>
      <c r="W52" s="3" t="s">
        <v>1361</v>
      </c>
      <c r="Y52" s="3" t="s">
        <v>1378</v>
      </c>
      <c r="Z52" s="3" t="s">
        <v>1379</v>
      </c>
      <c r="AE52" s="3">
        <v>80001012</v>
      </c>
      <c r="AF52" s="3" t="s">
        <v>1363</v>
      </c>
    </row>
    <row r="53" s="3" customFormat="1" ht="20.1" customHeight="1" spans="22:32">
      <c r="V53" s="3">
        <v>80001012</v>
      </c>
      <c r="W53" s="3" t="s">
        <v>1363</v>
      </c>
      <c r="AE53" s="3">
        <v>80001013</v>
      </c>
      <c r="AF53" s="3" t="s">
        <v>1365</v>
      </c>
    </row>
    <row r="54" s="3" customFormat="1" ht="20.1" customHeight="1" spans="22:32">
      <c r="V54" s="3">
        <v>80001013</v>
      </c>
      <c r="W54" s="3" t="s">
        <v>1365</v>
      </c>
      <c r="AE54" s="3">
        <v>80001014</v>
      </c>
      <c r="AF54" s="3" t="s">
        <v>1367</v>
      </c>
    </row>
    <row r="55" s="3" customFormat="1" ht="20.1" customHeight="1" spans="22:32">
      <c r="V55" s="3">
        <v>80001014</v>
      </c>
      <c r="W55" s="3" t="s">
        <v>1367</v>
      </c>
      <c r="AE55" s="3">
        <v>80001015</v>
      </c>
      <c r="AF55" s="3" t="s">
        <v>1369</v>
      </c>
    </row>
    <row r="56" s="3" customFormat="1" ht="20.1" customHeight="1" spans="22:32">
      <c r="V56" s="3">
        <v>80001015</v>
      </c>
      <c r="W56" s="3" t="s">
        <v>1369</v>
      </c>
      <c r="Y56" s="3" t="s">
        <v>1380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1233</v>
      </c>
      <c r="Z57" s="5" t="s">
        <v>1381</v>
      </c>
      <c r="AE57" s="3">
        <v>80001017</v>
      </c>
      <c r="AF57" s="3" t="s">
        <v>1372</v>
      </c>
    </row>
    <row r="58" s="3" customFormat="1" ht="20.1" customHeight="1" spans="9:32">
      <c r="I58" s="3" t="s">
        <v>1382</v>
      </c>
      <c r="V58" s="3">
        <v>80001017</v>
      </c>
      <c r="W58" s="3" t="s">
        <v>1372</v>
      </c>
      <c r="Y58" s="3" t="s">
        <v>1241</v>
      </c>
      <c r="Z58" s="5" t="s">
        <v>1381</v>
      </c>
      <c r="AE58" s="3">
        <v>80001018</v>
      </c>
      <c r="AF58" s="3" t="s">
        <v>1374</v>
      </c>
    </row>
    <row r="59" s="3" customFormat="1" ht="20.1" customHeight="1" spans="22:32">
      <c r="V59" s="3">
        <v>80001018</v>
      </c>
      <c r="W59" s="3" t="s">
        <v>1374</v>
      </c>
      <c r="Y59" s="3" t="s">
        <v>1245</v>
      </c>
      <c r="Z59" s="5" t="s">
        <v>1381</v>
      </c>
      <c r="AE59" s="3">
        <v>80001019</v>
      </c>
      <c r="AF59" s="3" t="s">
        <v>1376</v>
      </c>
    </row>
    <row r="60" s="3" customFormat="1" ht="20.1" customHeight="1" spans="22:32">
      <c r="V60" s="3">
        <v>80001019</v>
      </c>
      <c r="W60" s="3" t="s">
        <v>1376</v>
      </c>
      <c r="Y60" s="3" t="s">
        <v>1248</v>
      </c>
      <c r="Z60" s="5" t="s">
        <v>1381</v>
      </c>
      <c r="AE60" s="3">
        <v>80001020</v>
      </c>
      <c r="AF60" s="3" t="s">
        <v>1378</v>
      </c>
    </row>
    <row r="61" ht="20.1" customHeight="1" spans="22:26">
      <c r="V61" s="3">
        <v>80001020</v>
      </c>
      <c r="W61" s="3" t="s">
        <v>1378</v>
      </c>
      <c r="Y61" s="3" t="s">
        <v>1250</v>
      </c>
      <c r="Z61" s="5" t="s">
        <v>1381</v>
      </c>
    </row>
    <row r="62" ht="20.1" customHeight="1"/>
    <row r="63" ht="20.1" customHeight="1" spans="9:25">
      <c r="I63" s="3"/>
      <c r="J63" s="3"/>
      <c r="Y63" s="3" t="s">
        <v>1383</v>
      </c>
    </row>
    <row r="64" ht="20.1" customHeight="1" spans="25:26">
      <c r="Y64" s="3" t="s">
        <v>1233</v>
      </c>
      <c r="Z64" s="5" t="s">
        <v>1384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1241</v>
      </c>
      <c r="Z65" s="5" t="s">
        <v>1385</v>
      </c>
    </row>
    <row r="66" ht="20.1" customHeight="1" spans="1:26">
      <c r="A66" s="1"/>
      <c r="B66" s="3">
        <v>1000101</v>
      </c>
      <c r="C66" s="3" t="s">
        <v>1329</v>
      </c>
      <c r="D66" s="3">
        <v>1</v>
      </c>
      <c r="E66" s="3">
        <v>80001001</v>
      </c>
      <c r="F66" s="3" t="s">
        <v>1331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1367</v>
      </c>
      <c r="O66" s="3">
        <v>80001015</v>
      </c>
      <c r="P66" s="3" t="s">
        <v>1369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1245</v>
      </c>
      <c r="Z66" s="5" t="s">
        <v>1386</v>
      </c>
    </row>
    <row r="67" ht="20.1" customHeight="1" spans="1:26">
      <c r="A67" s="1"/>
      <c r="B67" s="3">
        <v>1000201</v>
      </c>
      <c r="C67" s="3" t="s">
        <v>1333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1365</v>
      </c>
      <c r="I67" s="1"/>
      <c r="J67" s="1"/>
      <c r="K67" s="3">
        <v>80001009</v>
      </c>
      <c r="L67" s="3" t="s">
        <v>1358</v>
      </c>
      <c r="M67" s="3">
        <v>80001018</v>
      </c>
      <c r="N67" s="3" t="s">
        <v>1374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1248</v>
      </c>
      <c r="Z67" s="5" t="s">
        <v>1387</v>
      </c>
    </row>
    <row r="68" ht="20.1" customHeight="1" spans="1:26">
      <c r="A68" s="1"/>
      <c r="B68" s="3">
        <v>1000301</v>
      </c>
      <c r="C68" s="3" t="s">
        <v>1337</v>
      </c>
      <c r="D68" s="3">
        <v>1</v>
      </c>
      <c r="E68" s="3">
        <v>80001018</v>
      </c>
      <c r="F68" s="3" t="s">
        <v>1374</v>
      </c>
      <c r="G68" s="1"/>
      <c r="H68" s="1"/>
      <c r="I68" s="1"/>
      <c r="J68" s="1"/>
      <c r="K68" s="3">
        <v>80001012</v>
      </c>
      <c r="L68" s="3" t="s">
        <v>1363</v>
      </c>
      <c r="M68" s="3">
        <v>80001004</v>
      </c>
      <c r="N68" s="3" t="s">
        <v>1342</v>
      </c>
      <c r="O68" s="3">
        <v>80001007</v>
      </c>
      <c r="P68" s="3" t="s">
        <v>1353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1250</v>
      </c>
      <c r="Z68" s="5" t="s">
        <v>1388</v>
      </c>
    </row>
    <row r="69" ht="20.1" customHeight="1" spans="1:24">
      <c r="A69" s="1"/>
      <c r="B69" s="3">
        <v>1000401</v>
      </c>
      <c r="C69" s="3" t="s">
        <v>1340</v>
      </c>
      <c r="D69" s="3">
        <v>2</v>
      </c>
      <c r="E69" s="3">
        <v>80001004</v>
      </c>
      <c r="F69" s="3" t="s">
        <v>1342</v>
      </c>
      <c r="G69" s="3">
        <v>80001018</v>
      </c>
      <c r="H69" s="3" t="s">
        <v>1374</v>
      </c>
      <c r="I69" s="3"/>
      <c r="J69" s="1"/>
      <c r="K69" s="3">
        <v>80001004</v>
      </c>
      <c r="L69" s="3" t="s">
        <v>1342</v>
      </c>
      <c r="M69" s="3">
        <v>80002007</v>
      </c>
      <c r="N69" s="3" t="s">
        <v>1389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1344</v>
      </c>
      <c r="D70" s="3">
        <v>2</v>
      </c>
      <c r="E70" s="3">
        <v>80001005</v>
      </c>
      <c r="F70" s="3" t="s">
        <v>1300</v>
      </c>
      <c r="G70" s="3">
        <v>80001019</v>
      </c>
      <c r="H70" s="3" t="s">
        <v>1376</v>
      </c>
      <c r="I70" s="3"/>
      <c r="J70" s="1"/>
      <c r="K70" s="3">
        <v>80001017</v>
      </c>
      <c r="L70" s="3" t="s">
        <v>1372</v>
      </c>
      <c r="M70" s="3">
        <v>80001008</v>
      </c>
      <c r="N70" s="3" t="s">
        <v>1356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1347</v>
      </c>
      <c r="D71" s="3">
        <v>2</v>
      </c>
      <c r="E71" s="3">
        <v>80001006</v>
      </c>
      <c r="F71" s="3" t="s">
        <v>1349</v>
      </c>
      <c r="I71" s="3"/>
      <c r="J71" s="1"/>
      <c r="K71" s="3">
        <v>80001015</v>
      </c>
      <c r="L71" s="3" t="s">
        <v>1369</v>
      </c>
      <c r="M71" s="3">
        <v>80001010</v>
      </c>
      <c r="N71" s="3" t="s">
        <v>354</v>
      </c>
      <c r="O71" s="3">
        <v>80002006</v>
      </c>
      <c r="P71" s="3" t="s">
        <v>1390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1351</v>
      </c>
      <c r="D72" s="3">
        <v>3</v>
      </c>
      <c r="E72" s="3">
        <v>80001007</v>
      </c>
      <c r="F72" s="3" t="s">
        <v>1353</v>
      </c>
      <c r="G72" s="3">
        <v>80001005</v>
      </c>
      <c r="H72" s="3" t="s">
        <v>1300</v>
      </c>
      <c r="I72" s="1"/>
      <c r="K72" s="3">
        <v>80001006</v>
      </c>
      <c r="L72" s="3" t="s">
        <v>1349</v>
      </c>
      <c r="M72" s="3">
        <v>80002018</v>
      </c>
      <c r="N72" s="3" t="s">
        <v>1391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1355</v>
      </c>
      <c r="D73" s="3">
        <v>3</v>
      </c>
      <c r="E73" s="3">
        <v>80001008</v>
      </c>
      <c r="F73" s="3" t="s">
        <v>1356</v>
      </c>
      <c r="G73" s="3">
        <v>80001020</v>
      </c>
      <c r="H73" s="3" t="s">
        <v>1378</v>
      </c>
      <c r="I73" s="1"/>
      <c r="J73" s="1"/>
      <c r="K73" s="3">
        <v>80001011</v>
      </c>
      <c r="L73" s="3" t="s">
        <v>1361</v>
      </c>
      <c r="M73" s="3">
        <v>80002015</v>
      </c>
      <c r="N73" s="3" t="s">
        <v>1392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1393</v>
      </c>
      <c r="D74" s="3">
        <v>2</v>
      </c>
      <c r="E74" s="3">
        <v>80001009</v>
      </c>
      <c r="F74" s="3" t="s">
        <v>1358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1394</v>
      </c>
      <c r="M74" s="3">
        <v>80001014</v>
      </c>
      <c r="N74" s="3" t="s">
        <v>1367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1395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1331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1394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1396</v>
      </c>
      <c r="D76" s="3">
        <v>3</v>
      </c>
      <c r="E76" s="3">
        <v>80001011</v>
      </c>
      <c r="F76" s="3" t="s">
        <v>1361</v>
      </c>
      <c r="G76" s="3">
        <v>80001003</v>
      </c>
      <c r="H76" s="3" t="s">
        <v>1270</v>
      </c>
      <c r="I76" s="1"/>
      <c r="J76" s="1"/>
      <c r="K76" s="3">
        <v>80001015</v>
      </c>
      <c r="L76" s="3" t="s">
        <v>1369</v>
      </c>
      <c r="M76" s="3">
        <v>80002002</v>
      </c>
      <c r="N76" s="3" t="s">
        <v>1397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1398</v>
      </c>
      <c r="D77" s="3">
        <v>3</v>
      </c>
      <c r="E77" s="3">
        <v>80001012</v>
      </c>
      <c r="F77" s="3" t="s">
        <v>1363</v>
      </c>
      <c r="G77" s="3">
        <v>80001017</v>
      </c>
      <c r="H77" s="3" t="s">
        <v>1372</v>
      </c>
      <c r="I77" s="1"/>
      <c r="J77" s="1"/>
      <c r="K77" s="3">
        <v>80002010</v>
      </c>
      <c r="L77" s="3" t="s">
        <v>1399</v>
      </c>
      <c r="M77" s="3">
        <v>80002003</v>
      </c>
      <c r="N77" s="3" t="s">
        <v>1400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1401</v>
      </c>
      <c r="D78" s="3">
        <v>3</v>
      </c>
      <c r="E78" s="3">
        <v>80001006</v>
      </c>
      <c r="F78" s="3" t="s">
        <v>1349</v>
      </c>
      <c r="G78" s="3">
        <v>80001018</v>
      </c>
      <c r="H78" s="3" t="s">
        <v>1374</v>
      </c>
      <c r="I78" s="1"/>
      <c r="J78" s="1"/>
      <c r="K78" s="3">
        <v>80002004</v>
      </c>
      <c r="L78" s="3" t="s">
        <v>1402</v>
      </c>
      <c r="M78" s="3">
        <v>80002016</v>
      </c>
      <c r="N78" s="3" t="s">
        <v>1403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1404</v>
      </c>
      <c r="D79" s="3">
        <v>3</v>
      </c>
      <c r="E79" s="3">
        <v>80001014</v>
      </c>
      <c r="F79" s="3" t="s">
        <v>1367</v>
      </c>
      <c r="G79" s="3">
        <v>80002008</v>
      </c>
      <c r="H79" s="3" t="s">
        <v>1405</v>
      </c>
      <c r="I79" s="1"/>
      <c r="J79" s="1"/>
      <c r="K79" s="3">
        <v>80002009</v>
      </c>
      <c r="L79" s="3" t="s">
        <v>1406</v>
      </c>
      <c r="M79" s="3">
        <v>80002013</v>
      </c>
      <c r="N79" s="3" t="s">
        <v>1407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1408</v>
      </c>
      <c r="D87" s="3">
        <v>80002019</v>
      </c>
      <c r="E87" s="3" t="s">
        <v>1409</v>
      </c>
      <c r="F87" s="3">
        <v>80002017</v>
      </c>
      <c r="G87" s="3" t="s">
        <v>1410</v>
      </c>
      <c r="H87" s="3">
        <v>80002016</v>
      </c>
      <c r="I87" s="3" t="s">
        <v>1403</v>
      </c>
      <c r="J87" s="3">
        <v>80002014</v>
      </c>
      <c r="K87" s="3" t="s">
        <v>1411</v>
      </c>
      <c r="L87" s="3">
        <v>80002010</v>
      </c>
      <c r="M87" s="3" t="s">
        <v>1399</v>
      </c>
      <c r="N87" s="3">
        <v>80002012</v>
      </c>
      <c r="O87" s="3" t="s">
        <v>1412</v>
      </c>
      <c r="P87" s="3">
        <v>80002009</v>
      </c>
      <c r="Q87" s="3" t="s">
        <v>1406</v>
      </c>
      <c r="R87" s="3">
        <v>80002008</v>
      </c>
      <c r="S87" s="3" t="s">
        <v>1405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1413</v>
      </c>
      <c r="D88" s="3">
        <v>80002003</v>
      </c>
      <c r="E88" s="3" t="s">
        <v>1400</v>
      </c>
      <c r="F88" s="3">
        <v>80002002</v>
      </c>
      <c r="G88" s="3" t="s">
        <v>1397</v>
      </c>
      <c r="H88" s="3">
        <v>80002001</v>
      </c>
      <c r="I88" s="3" t="s">
        <v>1394</v>
      </c>
      <c r="J88" s="3">
        <v>80002015</v>
      </c>
      <c r="K88" s="3" t="s">
        <v>1392</v>
      </c>
      <c r="L88" s="3">
        <v>80002014</v>
      </c>
      <c r="M88" s="3" t="s">
        <v>1411</v>
      </c>
      <c r="N88" s="3">
        <v>80002010</v>
      </c>
      <c r="O88" s="3" t="s">
        <v>1399</v>
      </c>
      <c r="P88" s="3">
        <v>80002006</v>
      </c>
      <c r="Q88" s="3" t="s">
        <v>1390</v>
      </c>
      <c r="R88" s="3">
        <v>80002004</v>
      </c>
      <c r="S88" s="3" t="s">
        <v>1402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1397</v>
      </c>
      <c r="F89" s="3">
        <v>80002001</v>
      </c>
      <c r="G89" s="3" t="s">
        <v>1394</v>
      </c>
      <c r="H89" s="3">
        <v>80002006</v>
      </c>
      <c r="I89" s="3" t="s">
        <v>1390</v>
      </c>
      <c r="J89" s="3">
        <v>80002011</v>
      </c>
      <c r="K89" s="3" t="s">
        <v>1414</v>
      </c>
      <c r="L89" s="3">
        <v>80002012</v>
      </c>
      <c r="M89" s="3" t="s">
        <v>1412</v>
      </c>
      <c r="N89" s="3">
        <v>80002018</v>
      </c>
      <c r="O89" s="3" t="s">
        <v>1391</v>
      </c>
      <c r="P89" s="3">
        <v>80002019</v>
      </c>
      <c r="Q89" s="3" t="s">
        <v>1409</v>
      </c>
      <c r="R89" s="3">
        <v>80002005</v>
      </c>
      <c r="S89" s="3" t="s">
        <v>1415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1331</v>
      </c>
      <c r="D92" s="3">
        <v>80002001</v>
      </c>
      <c r="E92" s="3" t="s">
        <v>1394</v>
      </c>
      <c r="F92" s="3">
        <v>80003001</v>
      </c>
      <c r="G92" s="3" t="s">
        <v>1416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1397</v>
      </c>
      <c r="F93" s="3">
        <v>80003002</v>
      </c>
      <c r="G93" s="3" t="s">
        <v>1417</v>
      </c>
    </row>
    <row r="94" ht="20.1" customHeight="1" spans="2:7">
      <c r="B94" s="3">
        <v>80001003</v>
      </c>
      <c r="C94" s="3" t="s">
        <v>1270</v>
      </c>
      <c r="D94" s="3">
        <v>80002003</v>
      </c>
      <c r="E94" s="3" t="s">
        <v>1400</v>
      </c>
      <c r="F94" s="3">
        <v>80003003</v>
      </c>
      <c r="G94" s="3" t="s">
        <v>1418</v>
      </c>
    </row>
    <row r="95" ht="20.1" customHeight="1" spans="2:7">
      <c r="B95" s="3">
        <v>80001004</v>
      </c>
      <c r="C95" s="3" t="s">
        <v>1342</v>
      </c>
      <c r="D95" s="3">
        <v>80002004</v>
      </c>
      <c r="E95" s="3" t="s">
        <v>1402</v>
      </c>
      <c r="F95" s="3">
        <v>80003004</v>
      </c>
      <c r="G95" s="3" t="s">
        <v>1419</v>
      </c>
    </row>
    <row r="96" ht="20.1" customHeight="1" spans="2:7">
      <c r="B96" s="3">
        <v>80001005</v>
      </c>
      <c r="C96" s="3" t="s">
        <v>1300</v>
      </c>
      <c r="D96" s="3">
        <v>80002005</v>
      </c>
      <c r="E96" s="3" t="s">
        <v>1415</v>
      </c>
      <c r="F96" s="3">
        <v>80003005</v>
      </c>
      <c r="G96" s="3" t="s">
        <v>1420</v>
      </c>
    </row>
    <row r="97" ht="20.1" customHeight="1" spans="2:7">
      <c r="B97" s="3">
        <v>80001006</v>
      </c>
      <c r="C97" s="3" t="s">
        <v>1349</v>
      </c>
      <c r="D97" s="3">
        <v>80002006</v>
      </c>
      <c r="E97" s="3" t="s">
        <v>1390</v>
      </c>
      <c r="F97" s="3">
        <v>80003006</v>
      </c>
      <c r="G97" s="3" t="s">
        <v>1421</v>
      </c>
    </row>
    <row r="98" ht="20.1" customHeight="1" spans="2:7">
      <c r="B98" s="3">
        <v>80001007</v>
      </c>
      <c r="C98" s="3" t="s">
        <v>1353</v>
      </c>
      <c r="D98" s="3">
        <v>80002007</v>
      </c>
      <c r="E98" s="3" t="s">
        <v>1389</v>
      </c>
      <c r="F98" s="3">
        <v>80003007</v>
      </c>
      <c r="G98" s="3" t="s">
        <v>1422</v>
      </c>
    </row>
    <row r="99" ht="20.1" customHeight="1" spans="2:7">
      <c r="B99" s="3">
        <v>80001008</v>
      </c>
      <c r="C99" s="3" t="s">
        <v>1356</v>
      </c>
      <c r="D99" s="3">
        <v>80002008</v>
      </c>
      <c r="E99" s="3" t="s">
        <v>1405</v>
      </c>
      <c r="F99" s="3">
        <v>80003008</v>
      </c>
      <c r="G99" s="3" t="s">
        <v>1423</v>
      </c>
    </row>
    <row r="100" ht="20.1" customHeight="1" spans="2:7">
      <c r="B100" s="3">
        <v>80001009</v>
      </c>
      <c r="C100" s="3" t="s">
        <v>1358</v>
      </c>
      <c r="D100" s="3">
        <v>80002009</v>
      </c>
      <c r="E100" s="3" t="s">
        <v>1406</v>
      </c>
      <c r="F100" s="3">
        <v>80003009</v>
      </c>
      <c r="G100" s="3" t="s">
        <v>1424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1399</v>
      </c>
      <c r="F101" s="3">
        <v>80003010</v>
      </c>
      <c r="G101" s="3" t="s">
        <v>1425</v>
      </c>
    </row>
    <row r="102" spans="2:7">
      <c r="B102" s="3">
        <v>80001011</v>
      </c>
      <c r="C102" s="3" t="s">
        <v>1361</v>
      </c>
      <c r="D102" s="3">
        <v>80002011</v>
      </c>
      <c r="E102" s="3" t="s">
        <v>1414</v>
      </c>
      <c r="F102" s="3"/>
      <c r="G102" s="3"/>
    </row>
    <row r="103" spans="2:7">
      <c r="B103" s="3">
        <v>80001012</v>
      </c>
      <c r="C103" s="3" t="s">
        <v>1363</v>
      </c>
      <c r="D103" s="3">
        <v>80002012</v>
      </c>
      <c r="E103" s="3" t="s">
        <v>1412</v>
      </c>
      <c r="F103" s="3"/>
      <c r="G103" s="3"/>
    </row>
    <row r="104" spans="2:7">
      <c r="B104" s="3">
        <v>80001013</v>
      </c>
      <c r="C104" s="3" t="s">
        <v>1365</v>
      </c>
      <c r="D104" s="3">
        <v>80002013</v>
      </c>
      <c r="E104" s="3" t="s">
        <v>1407</v>
      </c>
      <c r="F104" s="3"/>
      <c r="G104" s="3"/>
    </row>
    <row r="105" spans="2:7">
      <c r="B105" s="3">
        <v>80001014</v>
      </c>
      <c r="C105" s="3" t="s">
        <v>1367</v>
      </c>
      <c r="D105" s="3">
        <v>80002014</v>
      </c>
      <c r="E105" s="3" t="s">
        <v>1411</v>
      </c>
      <c r="F105" s="3"/>
      <c r="G105" s="3"/>
    </row>
    <row r="106" spans="2:7">
      <c r="B106" s="3">
        <v>80001015</v>
      </c>
      <c r="C106" s="3" t="s">
        <v>1369</v>
      </c>
      <c r="D106" s="3">
        <v>80002015</v>
      </c>
      <c r="E106" s="3" t="s">
        <v>1392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1403</v>
      </c>
      <c r="F107" s="3"/>
      <c r="G107" s="3"/>
    </row>
    <row r="108" spans="2:7">
      <c r="B108" s="3">
        <v>80001017</v>
      </c>
      <c r="C108" s="3" t="s">
        <v>1372</v>
      </c>
      <c r="D108" s="3">
        <v>80002017</v>
      </c>
      <c r="E108" s="3" t="s">
        <v>1410</v>
      </c>
      <c r="F108" s="3"/>
      <c r="G108" s="3"/>
    </row>
    <row r="109" spans="2:7">
      <c r="B109" s="3">
        <v>80001018</v>
      </c>
      <c r="C109" s="3" t="s">
        <v>1374</v>
      </c>
      <c r="D109" s="3">
        <v>80002018</v>
      </c>
      <c r="E109" s="3" t="s">
        <v>1391</v>
      </c>
      <c r="F109" s="3"/>
      <c r="G109" s="3"/>
    </row>
    <row r="110" spans="2:7">
      <c r="B110" s="3">
        <v>80001019</v>
      </c>
      <c r="C110" s="3" t="s">
        <v>1376</v>
      </c>
      <c r="D110" s="3">
        <v>80002019</v>
      </c>
      <c r="E110" s="3" t="s">
        <v>1409</v>
      </c>
      <c r="F110" s="3"/>
      <c r="G110" s="3"/>
    </row>
    <row r="111" spans="2:7">
      <c r="B111" s="3">
        <v>80001020</v>
      </c>
      <c r="C111" s="3" t="s">
        <v>1378</v>
      </c>
      <c r="D111" s="3">
        <v>80002020</v>
      </c>
      <c r="E111" s="3" t="s">
        <v>1426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1327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841</v>
      </c>
      <c r="P3" s="3" t="s">
        <v>1427</v>
      </c>
      <c r="Q3" s="1"/>
      <c r="R3" s="1"/>
      <c r="S3" s="13" t="s">
        <v>832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845</v>
      </c>
      <c r="P4" s="3" t="s">
        <v>1428</v>
      </c>
      <c r="Q4" s="1"/>
      <c r="R4" s="1"/>
      <c r="S4" s="13" t="s">
        <v>836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832</v>
      </c>
      <c r="P5" s="3" t="s">
        <v>1429</v>
      </c>
      <c r="Q5" s="1"/>
      <c r="R5" s="1"/>
      <c r="S5" s="13" t="s">
        <v>841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849</v>
      </c>
      <c r="P6" s="3" t="s">
        <v>1430</v>
      </c>
      <c r="Q6" s="1"/>
      <c r="R6" s="1"/>
      <c r="S6" s="13" t="s">
        <v>845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849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1431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ht="20.1" customHeight="1" spans="1:14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ht="20.1" customHeight="1" spans="1:14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ht="20.1" customHeight="1" spans="1:14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ht="20.1" customHeight="1" spans="1:14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ht="20.1" customHeight="1" spans="1:14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ht="20.1" customHeight="1" spans="1:14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ht="20.1" customHeight="1" spans="1:14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1432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1433</v>
      </c>
      <c r="T1" s="6" t="s">
        <v>25</v>
      </c>
      <c r="U1" s="6" t="s">
        <v>26</v>
      </c>
      <c r="V1" s="6" t="s">
        <v>1434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1435</v>
      </c>
      <c r="M3" s="3"/>
      <c r="N3" s="3" t="s">
        <v>1436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1437</v>
      </c>
      <c r="J4" s="3" t="s">
        <v>1438</v>
      </c>
      <c r="K4" s="3">
        <v>1</v>
      </c>
      <c r="L4" s="3" t="s">
        <v>1288</v>
      </c>
      <c r="N4" s="3" t="s">
        <v>1288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1439</v>
      </c>
      <c r="K5" s="3">
        <v>2</v>
      </c>
      <c r="L5" s="3" t="s">
        <v>1297</v>
      </c>
      <c r="N5" s="3" t="s">
        <v>1440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1441</v>
      </c>
      <c r="K6" s="3">
        <v>3</v>
      </c>
      <c r="L6" s="3" t="s">
        <v>1302</v>
      </c>
      <c r="N6" s="3" t="s">
        <v>1440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1313</v>
      </c>
      <c r="N7" s="3" t="s">
        <v>1442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1443</v>
      </c>
      <c r="N8" s="3" t="s">
        <v>1442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1307</v>
      </c>
      <c r="N9" s="3" t="s">
        <v>1440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1292</v>
      </c>
      <c r="N10" s="3" t="s">
        <v>1288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1444</v>
      </c>
      <c r="F2" s="3" t="s">
        <v>1445</v>
      </c>
      <c r="J2" s="3" t="s">
        <v>1446</v>
      </c>
    </row>
    <row r="3" s="3" customFormat="1" ht="20.1" customHeight="1" spans="4:10">
      <c r="D3" s="3" t="s">
        <v>1447</v>
      </c>
      <c r="E3" s="3">
        <v>100</v>
      </c>
      <c r="J3" s="3" t="s">
        <v>1448</v>
      </c>
    </row>
    <row r="4" s="3" customFormat="1" ht="20.1" customHeight="1" spans="4:5">
      <c r="D4" s="3" t="s">
        <v>1449</v>
      </c>
      <c r="E4" s="3">
        <v>130</v>
      </c>
    </row>
    <row r="5" s="3" customFormat="1" ht="20.1" customHeight="1" spans="4:5">
      <c r="D5" s="3" t="s">
        <v>1450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1451</v>
      </c>
      <c r="M8" s="3" t="s">
        <v>1452</v>
      </c>
      <c r="P8" s="3" t="s">
        <v>1453</v>
      </c>
    </row>
    <row r="9" s="3" customFormat="1" ht="20.1" customHeight="1" spans="3:10">
      <c r="C9" s="3" t="s">
        <v>467</v>
      </c>
      <c r="H9" s="3" t="s">
        <v>1454</v>
      </c>
      <c r="I9" s="3" t="s">
        <v>907</v>
      </c>
      <c r="J9" s="3" t="s">
        <v>1455</v>
      </c>
    </row>
    <row r="10" s="3" customFormat="1" ht="20.1" customHeight="1" spans="3:10">
      <c r="C10" s="3">
        <v>10</v>
      </c>
      <c r="I10" s="3" t="s">
        <v>1456</v>
      </c>
      <c r="J10" s="3" t="s">
        <v>3</v>
      </c>
    </row>
    <row r="11" s="3" customFormat="1" ht="20.1" customHeight="1" spans="3:10">
      <c r="C11" s="3">
        <v>20</v>
      </c>
      <c r="I11" s="3" t="s">
        <v>1457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1458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1459</v>
      </c>
      <c r="J25" s="5" t="s">
        <v>1460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1461</v>
      </c>
      <c r="B1" s="6" t="s">
        <v>1462</v>
      </c>
      <c r="C1" s="6" t="s">
        <v>1463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1461</v>
      </c>
      <c r="R1" s="3" t="s">
        <v>1464</v>
      </c>
      <c r="S1" s="3" t="s">
        <v>1437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1465</v>
      </c>
      <c r="AF1" s="3" t="s">
        <v>1466</v>
      </c>
      <c r="AG1" s="3" t="s">
        <v>1467</v>
      </c>
      <c r="AH1" s="3" t="s">
        <v>1437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1468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1469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1470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1471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1472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1473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1474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1475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1476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1477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1478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1479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1480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1481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1482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1483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1484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1485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1486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1487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1488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1489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1490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1491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1492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1493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1494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1495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1496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1497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1498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1499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1500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1501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1502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1503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1504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1505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1506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1507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1508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1509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1510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1468</v>
      </c>
      <c r="AE44" s="7" t="s">
        <v>1511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1512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1469</v>
      </c>
      <c r="AE45" s="7" t="s">
        <v>1511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1513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1470</v>
      </c>
      <c r="AE46" s="7" t="s">
        <v>1511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1514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1471</v>
      </c>
      <c r="AE47" s="7" t="s">
        <v>1515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1516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1472</v>
      </c>
      <c r="AE48" s="7" t="s">
        <v>1511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1517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1473</v>
      </c>
      <c r="AE49" s="7" t="s">
        <v>1511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1518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1474</v>
      </c>
      <c r="AE50" s="9" t="s">
        <v>1519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1520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1475</v>
      </c>
      <c r="AE51" s="7" t="s">
        <v>1511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1521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1476</v>
      </c>
      <c r="AE52" s="7" t="s">
        <v>1522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1516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1477</v>
      </c>
      <c r="AE53" s="7" t="s">
        <v>1511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1523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1478</v>
      </c>
      <c r="AE54" s="9" t="s">
        <v>1511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1524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1479</v>
      </c>
      <c r="AE55" s="9" t="s">
        <v>1511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1525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1480</v>
      </c>
      <c r="AE56" s="7" t="s">
        <v>1526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1527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1481</v>
      </c>
      <c r="AE57" s="7" t="s">
        <v>1511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1528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1482</v>
      </c>
      <c r="AE58" s="7" t="s">
        <v>1511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1529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1483</v>
      </c>
      <c r="AE59" s="9" t="s">
        <v>1511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1530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1484</v>
      </c>
      <c r="AE60" s="9" t="s">
        <v>1511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1531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1485</v>
      </c>
      <c r="AE61" s="7" t="s">
        <v>1532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1533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1486</v>
      </c>
      <c r="AE62" s="7" t="s">
        <v>1534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1535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1487</v>
      </c>
      <c r="AE63" s="7" t="s">
        <v>1511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1536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1488</v>
      </c>
      <c r="AE64" s="9" t="s">
        <v>1511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1537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1489</v>
      </c>
      <c r="AE65" s="7" t="s">
        <v>1538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1539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1490</v>
      </c>
      <c r="AE66" s="7" t="s">
        <v>1511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1540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1491</v>
      </c>
      <c r="AE67" s="7" t="s">
        <v>1511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1541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1492</v>
      </c>
      <c r="AE68" s="7" t="s">
        <v>1542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1543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1493</v>
      </c>
      <c r="AE69" s="7" t="s">
        <v>1511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1544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1494</v>
      </c>
      <c r="AE70" s="7" t="s">
        <v>1511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1545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1495</v>
      </c>
      <c r="AE71" s="7" t="s">
        <v>1546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1547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1496</v>
      </c>
      <c r="AE72" s="7" t="s">
        <v>1548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1549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1497</v>
      </c>
      <c r="AE73" s="7" t="s">
        <v>1511</v>
      </c>
      <c r="AF73" s="3"/>
      <c r="AI73" s="3"/>
      <c r="AJ73" s="3"/>
      <c r="AK73" s="3"/>
      <c r="AL73" s="3"/>
    </row>
    <row r="74" ht="20.1" customHeight="1" spans="2:38">
      <c r="B74" s="6" t="s">
        <v>1462</v>
      </c>
      <c r="D74" s="6" t="s">
        <v>1550</v>
      </c>
      <c r="E74" s="6" t="s">
        <v>1551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1552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1498</v>
      </c>
      <c r="AE74" s="7" t="s">
        <v>1511</v>
      </c>
      <c r="AF74" s="3"/>
      <c r="AI74" s="3"/>
      <c r="AJ74" s="3"/>
      <c r="AK74" s="3"/>
      <c r="AL74" s="3"/>
    </row>
    <row r="75" ht="20.1" customHeight="1" spans="1:38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1553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1499</v>
      </c>
      <c r="AE75" s="7" t="s">
        <v>1511</v>
      </c>
      <c r="AF75" s="3"/>
      <c r="AI75" s="3"/>
      <c r="AJ75" s="3"/>
      <c r="AK75" s="3"/>
      <c r="AL75" s="3"/>
    </row>
    <row r="76" ht="20.1" customHeight="1" spans="1:38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1554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1500</v>
      </c>
      <c r="AE76" s="7" t="s">
        <v>1511</v>
      </c>
      <c r="AF76" s="3"/>
      <c r="AI76" s="3"/>
      <c r="AJ76" s="3"/>
      <c r="AK76" s="3"/>
      <c r="AL76" s="3"/>
    </row>
    <row r="77" ht="20.1" customHeight="1" spans="1:3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1501</v>
      </c>
      <c r="AE77" s="7" t="s">
        <v>1555</v>
      </c>
    </row>
    <row r="78" ht="20.1" customHeight="1" spans="1:3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1502</v>
      </c>
      <c r="AE78" s="7" t="s">
        <v>1511</v>
      </c>
    </row>
    <row r="79" ht="20.1" customHeight="1" spans="1:3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1503</v>
      </c>
      <c r="AE79" s="7" t="s">
        <v>1511</v>
      </c>
    </row>
    <row r="80" ht="20.1" customHeight="1" spans="1:3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1504</v>
      </c>
      <c r="AE80" s="7" t="s">
        <v>1556</v>
      </c>
    </row>
    <row r="81" ht="20.1" customHeight="1" spans="1:3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1505</v>
      </c>
      <c r="AE81" s="7" t="s">
        <v>1511</v>
      </c>
    </row>
    <row r="82" ht="20.1" customHeight="1" spans="1:3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1506</v>
      </c>
      <c r="AE82" s="7" t="s">
        <v>1511</v>
      </c>
    </row>
    <row r="83" ht="20.1" customHeight="1" spans="1:3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1507</v>
      </c>
      <c r="AE83" s="7" t="s">
        <v>1557</v>
      </c>
    </row>
    <row r="84" ht="20.1" customHeight="1" spans="1:3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1508</v>
      </c>
      <c r="AE84" s="7" t="s">
        <v>1511</v>
      </c>
    </row>
    <row r="85" ht="20.1" customHeight="1" spans="1:3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1509</v>
      </c>
      <c r="AE85" s="7" t="s">
        <v>1511</v>
      </c>
    </row>
    <row r="86" ht="20.1" customHeight="1" spans="1:3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1510</v>
      </c>
      <c r="AE86" s="7" t="s">
        <v>1511</v>
      </c>
    </row>
    <row r="87" ht="20.1" customHeight="1" spans="1:3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1512</v>
      </c>
      <c r="AE87" s="7" t="s">
        <v>1511</v>
      </c>
    </row>
    <row r="88" ht="20.1" customHeight="1" spans="1:3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1513</v>
      </c>
      <c r="AE88" s="7" t="s">
        <v>1511</v>
      </c>
    </row>
    <row r="89" ht="20.1" customHeight="1" spans="1:3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1514</v>
      </c>
      <c r="AE89" s="7" t="s">
        <v>1558</v>
      </c>
    </row>
    <row r="90" ht="20.1" customHeight="1" spans="1:3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1516</v>
      </c>
      <c r="AE90" s="7" t="s">
        <v>1511</v>
      </c>
    </row>
    <row r="91" ht="20.1" customHeight="1" spans="1:3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1517</v>
      </c>
      <c r="AE91" s="7" t="s">
        <v>1511</v>
      </c>
    </row>
    <row r="92" ht="20.1" customHeight="1" spans="1:3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1518</v>
      </c>
      <c r="AE92" s="7" t="s">
        <v>1511</v>
      </c>
    </row>
    <row r="93" ht="20.1" customHeight="1" spans="1:3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1520</v>
      </c>
      <c r="AE93" s="7" t="s">
        <v>1559</v>
      </c>
    </row>
    <row r="94" ht="20.1" customHeight="1" spans="1:3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1521</v>
      </c>
      <c r="AE94" s="7" t="s">
        <v>1511</v>
      </c>
    </row>
    <row r="95" ht="20.1" customHeight="1" spans="1:3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1516</v>
      </c>
      <c r="AE95" s="7" t="s">
        <v>1511</v>
      </c>
    </row>
    <row r="96" ht="20.1" customHeight="1" spans="1:3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1523</v>
      </c>
      <c r="AE96" s="7" t="s">
        <v>1560</v>
      </c>
    </row>
    <row r="97" ht="20.1" customHeight="1" spans="1:3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1524</v>
      </c>
      <c r="AE97" s="7" t="s">
        <v>1511</v>
      </c>
    </row>
    <row r="98" ht="20.1" customHeight="1" spans="1:3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1525</v>
      </c>
      <c r="AE98" s="7" t="s">
        <v>1511</v>
      </c>
    </row>
    <row r="99" ht="20.1" customHeight="1" spans="1:3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1527</v>
      </c>
      <c r="AE99" s="7" t="s">
        <v>1561</v>
      </c>
    </row>
    <row r="100" ht="20.1" customHeight="1" spans="1:3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1528</v>
      </c>
      <c r="AE100" s="7" t="s">
        <v>1511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1529</v>
      </c>
      <c r="AE101" s="7" t="s">
        <v>1511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1530</v>
      </c>
      <c r="AE102" s="7" t="s">
        <v>1511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1531</v>
      </c>
      <c r="AE103" s="7" t="s">
        <v>1562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1533</v>
      </c>
      <c r="AE104" s="7" t="s">
        <v>1511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1535</v>
      </c>
      <c r="AE105" s="7" t="s">
        <v>1511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1536</v>
      </c>
      <c r="AE106" s="7" t="s">
        <v>1563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1537</v>
      </c>
      <c r="AE107" s="7" t="s">
        <v>1511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1539</v>
      </c>
      <c r="AE108" s="7" t="s">
        <v>1511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1540</v>
      </c>
      <c r="AE109" s="7" t="s">
        <v>1564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1541</v>
      </c>
      <c r="AE110" s="7" t="s">
        <v>1565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1543</v>
      </c>
      <c r="AE111" s="7" t="s">
        <v>1511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1544</v>
      </c>
      <c r="AE112" s="11" t="s">
        <v>1511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1545</v>
      </c>
      <c r="AE113" s="11" t="s">
        <v>1511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1547</v>
      </c>
      <c r="AE114" s="11" t="s">
        <v>1511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1549</v>
      </c>
      <c r="AE115" s="7" t="s">
        <v>1511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1552</v>
      </c>
      <c r="AE116" s="7" t="s">
        <v>1511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1553</v>
      </c>
      <c r="AE117" s="7" t="s">
        <v>1566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1554</v>
      </c>
      <c r="AE118" s="7" t="s">
        <v>1567</v>
      </c>
    </row>
    <row r="119" spans="1:9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9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9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9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9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9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9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9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9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9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1568</v>
      </c>
      <c r="H2" s="2">
        <v>72002011</v>
      </c>
      <c r="I2" s="2" t="s">
        <v>1569</v>
      </c>
      <c r="N2" s="2">
        <v>72003011</v>
      </c>
      <c r="O2" s="2" t="s">
        <v>1570</v>
      </c>
      <c r="S2" s="2">
        <v>72004011</v>
      </c>
      <c r="T2" s="2" t="s">
        <v>1571</v>
      </c>
    </row>
    <row r="3" s="1" customFormat="1" ht="20.1" customHeight="1" spans="9:21">
      <c r="I3" s="3" t="s">
        <v>1572</v>
      </c>
      <c r="P3" s="4" t="s">
        <v>1573</v>
      </c>
      <c r="U3" s="1" t="s">
        <v>1574</v>
      </c>
    </row>
    <row r="4" s="1" customFormat="1" ht="20.1" customHeight="1" spans="3:21">
      <c r="C4" s="3" t="s">
        <v>1324</v>
      </c>
      <c r="I4" s="3" t="s">
        <v>1575</v>
      </c>
      <c r="P4" s="4" t="s">
        <v>1576</v>
      </c>
      <c r="U4" s="1" t="s">
        <v>1577</v>
      </c>
    </row>
    <row r="5" s="1" customFormat="1" ht="20.1" customHeight="1" spans="3:21">
      <c r="C5" s="3" t="s">
        <v>94</v>
      </c>
      <c r="I5" s="3" t="s">
        <v>1578</v>
      </c>
      <c r="P5" s="1" t="s">
        <v>1579</v>
      </c>
      <c r="U5" s="1" t="s">
        <v>81</v>
      </c>
    </row>
    <row r="6" s="1" customFormat="1" ht="20.1" customHeight="1" spans="3:16">
      <c r="C6" s="3" t="s">
        <v>1580</v>
      </c>
      <c r="I6" s="3" t="s">
        <v>1335</v>
      </c>
      <c r="O6" s="3" t="s">
        <v>159</v>
      </c>
      <c r="P6" s="4" t="s">
        <v>1581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1582</v>
      </c>
      <c r="H11" s="2">
        <v>72002012</v>
      </c>
      <c r="I11" s="2" t="s">
        <v>1583</v>
      </c>
      <c r="N11" s="2">
        <v>72003012</v>
      </c>
      <c r="O11" s="2" t="s">
        <v>1584</v>
      </c>
      <c r="S11" s="2">
        <v>72004012</v>
      </c>
      <c r="T11" s="2" t="s">
        <v>1585</v>
      </c>
      <c r="X11" s="1" t="s">
        <v>1586</v>
      </c>
    </row>
    <row r="12" s="1" customFormat="1" ht="20.1" customHeight="1" spans="9:21">
      <c r="I12" s="1" t="s">
        <v>1587</v>
      </c>
      <c r="O12" s="3"/>
      <c r="P12" s="5" t="s">
        <v>1588</v>
      </c>
      <c r="U12" s="1" t="s">
        <v>1589</v>
      </c>
    </row>
    <row r="13" s="1" customFormat="1" ht="20.1" customHeight="1" spans="3:21">
      <c r="C13" s="3" t="s">
        <v>1590</v>
      </c>
      <c r="O13" s="3" t="s">
        <v>1591</v>
      </c>
      <c r="P13" s="5" t="s">
        <v>1592</v>
      </c>
      <c r="U13" s="1" t="s">
        <v>159</v>
      </c>
    </row>
    <row r="14" s="1" customFormat="1" ht="20.1" customHeight="1" spans="3:21">
      <c r="C14" s="3" t="s">
        <v>1593</v>
      </c>
      <c r="O14" s="3"/>
      <c r="P14" s="4" t="s">
        <v>1594</v>
      </c>
      <c r="U14" s="1" t="s">
        <v>1595</v>
      </c>
    </row>
    <row r="15" s="1" customFormat="1" ht="20.1" customHeight="1" spans="3:21">
      <c r="C15" s="3" t="s">
        <v>1596</v>
      </c>
      <c r="P15" s="1" t="s">
        <v>1597</v>
      </c>
      <c r="U15" s="1" t="s">
        <v>1598</v>
      </c>
    </row>
    <row r="16" s="1" customFormat="1" ht="20.1" customHeight="1" spans="3:16">
      <c r="C16" s="3" t="s">
        <v>1599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1600</v>
      </c>
      <c r="H21" s="2">
        <v>72002013</v>
      </c>
      <c r="I21" s="2" t="s">
        <v>1601</v>
      </c>
      <c r="M21" s="4" t="s">
        <v>1602</v>
      </c>
      <c r="N21" s="2">
        <v>72003013</v>
      </c>
      <c r="O21" s="2" t="s">
        <v>1603</v>
      </c>
      <c r="S21" s="2">
        <v>72004013</v>
      </c>
      <c r="T21" s="2" t="s">
        <v>1604</v>
      </c>
    </row>
    <row r="22" s="1" customFormat="1" ht="20.1" customHeight="1" spans="9:21">
      <c r="I22" s="3" t="s">
        <v>1605</v>
      </c>
      <c r="J22" s="5" t="s">
        <v>1606</v>
      </c>
      <c r="P22" s="4" t="s">
        <v>1607</v>
      </c>
      <c r="U22" s="1" t="s">
        <v>1608</v>
      </c>
    </row>
    <row r="23" s="1" customFormat="1" ht="20.1" customHeight="1" spans="3:21">
      <c r="C23" s="3" t="s">
        <v>1609</v>
      </c>
      <c r="I23" s="3" t="s">
        <v>1593</v>
      </c>
      <c r="O23" s="3" t="s">
        <v>1610</v>
      </c>
      <c r="P23" s="5" t="s">
        <v>1611</v>
      </c>
      <c r="U23" s="1" t="s">
        <v>1612</v>
      </c>
    </row>
    <row r="24" s="1" customFormat="1" ht="20.1" customHeight="1" spans="3:21">
      <c r="C24" s="3" t="s">
        <v>1613</v>
      </c>
      <c r="I24" s="1" t="s">
        <v>1614</v>
      </c>
      <c r="O24" s="3" t="s">
        <v>1615</v>
      </c>
      <c r="P24" s="5" t="s">
        <v>1616</v>
      </c>
      <c r="U24" s="1" t="s">
        <v>1617</v>
      </c>
    </row>
    <row r="25" s="1" customFormat="1" ht="20.1" customHeight="1" spans="3:21">
      <c r="C25" s="3" t="s">
        <v>1618</v>
      </c>
      <c r="I25" s="3" t="s">
        <v>1619</v>
      </c>
      <c r="P25" s="4" t="s">
        <v>1620</v>
      </c>
      <c r="T25" s="1" t="s">
        <v>1621</v>
      </c>
      <c r="U25" s="1" t="s">
        <v>1622</v>
      </c>
    </row>
    <row r="26" s="1" customFormat="1" ht="20.1" customHeight="1" spans="3:21">
      <c r="C26" s="3" t="s">
        <v>1619</v>
      </c>
      <c r="I26" s="3" t="s">
        <v>1623</v>
      </c>
      <c r="P26" s="1" t="s">
        <v>1624</v>
      </c>
      <c r="U26" s="4" t="s">
        <v>1624</v>
      </c>
    </row>
    <row r="27" s="1" customFormat="1" ht="20.1" customHeight="1" spans="3:21">
      <c r="C27" s="3" t="s">
        <v>1623</v>
      </c>
      <c r="P27" s="4" t="s">
        <v>1625</v>
      </c>
      <c r="U27" s="5" t="s">
        <v>1619</v>
      </c>
    </row>
    <row r="28" s="1" customFormat="1" ht="20.1" customHeight="1" spans="3:21">
      <c r="C28" s="3" t="s">
        <v>1626</v>
      </c>
      <c r="U28" s="5" t="s">
        <v>1623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2"/>
    <col min="2" max="2" width="14.875" style="52" customWidth="1"/>
    <col min="3" max="3" width="9" style="52"/>
    <col min="4" max="4" width="9.5" style="52" customWidth="1"/>
    <col min="5" max="5" width="17.875" style="52" customWidth="1"/>
    <col min="6" max="6" width="11.375" style="52" customWidth="1"/>
    <col min="7" max="7" width="86.375" style="52" customWidth="1"/>
    <col min="8" max="8" width="10.125" style="52" customWidth="1"/>
    <col min="9" max="13" width="9" style="52"/>
    <col min="14" max="14" width="81.875" style="52" customWidth="1"/>
    <col min="15" max="19" width="9" style="52"/>
    <col min="20" max="20" width="29.125" style="52" customWidth="1"/>
    <col min="21" max="25" width="9" style="52"/>
    <col min="26" max="26" width="9.5" style="52" customWidth="1"/>
    <col min="27" max="27" width="10.625" style="52" customWidth="1"/>
    <col min="28" max="29" width="9" style="52"/>
    <col min="30" max="30" width="11.375" style="52" customWidth="1"/>
    <col min="31" max="38" width="9" style="52"/>
    <col min="39" max="39" width="11.125" style="52" customWidth="1"/>
    <col min="40" max="40" width="10.5" style="52" customWidth="1"/>
    <col min="41" max="41" width="11.125" style="52" customWidth="1"/>
    <col min="42" max="42" width="10.75" style="52" customWidth="1"/>
    <col min="43" max="43" width="9" style="52"/>
    <col min="44" max="44" width="11.375" style="52" customWidth="1"/>
    <col min="45" max="45" width="82.375" style="52" customWidth="1"/>
    <col min="46" max="16384" width="9" style="52"/>
  </cols>
  <sheetData>
    <row r="1" spans="29:30">
      <c r="AC1" s="52" t="s">
        <v>34</v>
      </c>
      <c r="AD1" s="52" t="s">
        <v>35</v>
      </c>
    </row>
    <row r="2" ht="20.1" customHeight="1" spans="19:44">
      <c r="S2" s="52" t="s">
        <v>36</v>
      </c>
      <c r="AC2" s="52" t="s">
        <v>37</v>
      </c>
      <c r="AD2" s="52" t="s">
        <v>38</v>
      </c>
      <c r="AR2" s="52" t="s">
        <v>39</v>
      </c>
    </row>
    <row r="3" ht="20.1" customHeight="1" spans="2:45">
      <c r="B3" s="53" t="s">
        <v>40</v>
      </c>
      <c r="C3" s="53" t="s">
        <v>41</v>
      </c>
      <c r="D3" s="53" t="s">
        <v>25</v>
      </c>
      <c r="E3" s="53" t="s">
        <v>42</v>
      </c>
      <c r="F3" s="53" t="s">
        <v>43</v>
      </c>
      <c r="G3" s="53" t="s">
        <v>44</v>
      </c>
      <c r="I3" s="62">
        <v>10001</v>
      </c>
      <c r="J3" s="53" t="s">
        <v>45</v>
      </c>
      <c r="K3" s="52" t="s">
        <v>46</v>
      </c>
      <c r="L3" s="52" t="s">
        <v>47</v>
      </c>
      <c r="M3" s="52" t="s">
        <v>48</v>
      </c>
      <c r="N3" s="56" t="s">
        <v>49</v>
      </c>
      <c r="R3" s="52" t="s">
        <v>50</v>
      </c>
      <c r="S3" s="52">
        <v>1</v>
      </c>
      <c r="T3" s="56" t="s">
        <v>51</v>
      </c>
      <c r="V3" s="52" t="str">
        <f>T3&amp;","&amp;T4&amp;","&amp;T5</f>
        <v>速度专精：移动速度提升10%,装备精通：布甲,移动光环：小队内移动速度提升10%</v>
      </c>
      <c r="AB3" s="53" t="s">
        <v>52</v>
      </c>
      <c r="AC3" s="53" t="s">
        <v>41</v>
      </c>
      <c r="AD3" s="53" t="s">
        <v>25</v>
      </c>
      <c r="AE3" s="53" t="s">
        <v>42</v>
      </c>
      <c r="AF3" s="53" t="s">
        <v>43</v>
      </c>
      <c r="AG3" s="53" t="s">
        <v>44</v>
      </c>
      <c r="AN3" s="52" t="s">
        <v>53</v>
      </c>
      <c r="AS3" s="56"/>
    </row>
    <row r="4" ht="20.1" customHeight="1" spans="3:53">
      <c r="C4" s="52" t="s">
        <v>54</v>
      </c>
      <c r="D4" s="52">
        <v>1</v>
      </c>
      <c r="F4" s="54" t="s">
        <v>55</v>
      </c>
      <c r="G4" s="55" t="s">
        <v>56</v>
      </c>
      <c r="I4" s="62">
        <v>10002</v>
      </c>
      <c r="L4" s="52" t="s">
        <v>57</v>
      </c>
      <c r="M4" s="52" t="s">
        <v>58</v>
      </c>
      <c r="N4" s="56" t="s">
        <v>59</v>
      </c>
      <c r="S4" s="52">
        <v>2</v>
      </c>
      <c r="T4" s="56" t="s">
        <v>60</v>
      </c>
      <c r="Z4" s="52">
        <v>22000010</v>
      </c>
      <c r="AA4" s="52">
        <v>22000010</v>
      </c>
      <c r="AC4" s="52" t="s">
        <v>34</v>
      </c>
      <c r="AD4" s="52">
        <v>1</v>
      </c>
      <c r="AF4" s="52" t="s">
        <v>61</v>
      </c>
      <c r="AG4" s="56" t="s">
        <v>62</v>
      </c>
      <c r="AN4" s="57" t="s">
        <v>63</v>
      </c>
      <c r="AO4" s="52" t="s">
        <v>64</v>
      </c>
      <c r="AP4" s="52">
        <v>20</v>
      </c>
      <c r="AR4" s="52" t="s">
        <v>65</v>
      </c>
      <c r="AS4" s="56" t="s">
        <v>66</v>
      </c>
      <c r="AV4" s="52">
        <v>10001</v>
      </c>
      <c r="AW4" s="53" t="s">
        <v>45</v>
      </c>
      <c r="AX4" s="52" t="s">
        <v>46</v>
      </c>
      <c r="AY4" s="52" t="s">
        <v>47</v>
      </c>
      <c r="AZ4" s="52" t="s">
        <v>67</v>
      </c>
      <c r="BA4" s="56" t="s">
        <v>68</v>
      </c>
    </row>
    <row r="5" ht="20.1" customHeight="1" spans="3:53">
      <c r="C5" s="52" t="s">
        <v>69</v>
      </c>
      <c r="D5" s="52">
        <v>1</v>
      </c>
      <c r="F5" s="52" t="s">
        <v>70</v>
      </c>
      <c r="G5" s="56" t="s">
        <v>71</v>
      </c>
      <c r="I5" s="62">
        <v>10003</v>
      </c>
      <c r="L5" s="52" t="s">
        <v>72</v>
      </c>
      <c r="M5" s="52" t="s">
        <v>73</v>
      </c>
      <c r="N5" s="56" t="s">
        <v>74</v>
      </c>
      <c r="S5" s="52">
        <v>3</v>
      </c>
      <c r="T5" s="56" t="s">
        <v>75</v>
      </c>
      <c r="Z5" s="52">
        <v>22000020</v>
      </c>
      <c r="AA5" s="52" t="s">
        <v>76</v>
      </c>
      <c r="AC5" s="52" t="s">
        <v>37</v>
      </c>
      <c r="AD5" s="52">
        <v>1</v>
      </c>
      <c r="AF5" s="52" t="s">
        <v>77</v>
      </c>
      <c r="AG5" s="56" t="s">
        <v>78</v>
      </c>
      <c r="AM5" s="52" t="s">
        <v>79</v>
      </c>
      <c r="AN5" s="52" t="s">
        <v>80</v>
      </c>
      <c r="AP5" s="52">
        <v>25</v>
      </c>
      <c r="AR5" s="52" t="s">
        <v>81</v>
      </c>
      <c r="AS5" s="56" t="s">
        <v>82</v>
      </c>
      <c r="AV5" s="52">
        <v>10002</v>
      </c>
      <c r="AY5" s="52" t="s">
        <v>57</v>
      </c>
      <c r="AZ5" s="52" t="s">
        <v>83</v>
      </c>
      <c r="BA5" s="56" t="s">
        <v>84</v>
      </c>
    </row>
    <row r="6" ht="20.1" customHeight="1" spans="7:53">
      <c r="G6" s="56"/>
      <c r="I6" s="62">
        <v>10011</v>
      </c>
      <c r="K6" s="52" t="s">
        <v>85</v>
      </c>
      <c r="L6" s="52" t="s">
        <v>47</v>
      </c>
      <c r="M6" s="52" t="s">
        <v>86</v>
      </c>
      <c r="N6" s="56" t="s">
        <v>87</v>
      </c>
      <c r="AL6" s="52" t="s">
        <v>88</v>
      </c>
      <c r="AN6" s="52" t="s">
        <v>89</v>
      </c>
      <c r="AP6" s="52">
        <v>30</v>
      </c>
      <c r="AR6" s="52" t="s">
        <v>90</v>
      </c>
      <c r="AS6" s="56" t="s">
        <v>91</v>
      </c>
      <c r="AV6" s="52">
        <v>10003</v>
      </c>
      <c r="AY6" s="52" t="s">
        <v>72</v>
      </c>
      <c r="AZ6" s="52" t="s">
        <v>92</v>
      </c>
      <c r="BA6" s="56" t="s">
        <v>93</v>
      </c>
    </row>
    <row r="7" ht="20.1" customHeight="1" spans="3:53">
      <c r="C7" s="52" t="s">
        <v>54</v>
      </c>
      <c r="D7" s="52">
        <v>7</v>
      </c>
      <c r="F7" s="54" t="s">
        <v>94</v>
      </c>
      <c r="G7" s="55" t="s">
        <v>95</v>
      </c>
      <c r="I7" s="62">
        <v>10012</v>
      </c>
      <c r="L7" s="52" t="s">
        <v>57</v>
      </c>
      <c r="M7" s="52" t="s">
        <v>96</v>
      </c>
      <c r="N7" s="56" t="s">
        <v>97</v>
      </c>
      <c r="Z7" s="52">
        <v>22000030</v>
      </c>
      <c r="AA7" s="52" t="s">
        <v>98</v>
      </c>
      <c r="AC7" s="52" t="s">
        <v>34</v>
      </c>
      <c r="AD7" s="52">
        <v>7</v>
      </c>
      <c r="AF7" s="52" t="s">
        <v>99</v>
      </c>
      <c r="AG7" s="56" t="s">
        <v>95</v>
      </c>
      <c r="AM7" s="52" t="s">
        <v>100</v>
      </c>
      <c r="AN7" s="52" t="s">
        <v>101</v>
      </c>
      <c r="AP7" s="52">
        <v>35</v>
      </c>
      <c r="AR7" s="62" t="s">
        <v>102</v>
      </c>
      <c r="AS7" s="60" t="s">
        <v>103</v>
      </c>
      <c r="AV7" s="52">
        <v>10011</v>
      </c>
      <c r="AX7" s="52" t="s">
        <v>85</v>
      </c>
      <c r="AY7" s="52" t="s">
        <v>47</v>
      </c>
      <c r="AZ7" s="52" t="s">
        <v>104</v>
      </c>
      <c r="BA7" s="56" t="s">
        <v>105</v>
      </c>
    </row>
    <row r="8" ht="20.1" customHeight="1" spans="3:53">
      <c r="C8" s="52" t="s">
        <v>69</v>
      </c>
      <c r="D8" s="52">
        <v>7</v>
      </c>
      <c r="F8" s="52" t="s">
        <v>106</v>
      </c>
      <c r="G8" s="56" t="s">
        <v>107</v>
      </c>
      <c r="I8" s="62">
        <v>10013</v>
      </c>
      <c r="L8" s="52" t="s">
        <v>72</v>
      </c>
      <c r="M8" s="52" t="s">
        <v>108</v>
      </c>
      <c r="N8" s="56" t="s">
        <v>109</v>
      </c>
      <c r="Z8" s="52">
        <v>22000040</v>
      </c>
      <c r="AA8" s="52" t="s">
        <v>110</v>
      </c>
      <c r="AC8" s="52" t="s">
        <v>37</v>
      </c>
      <c r="AD8" s="52">
        <v>7</v>
      </c>
      <c r="AF8" s="3" t="s">
        <v>111</v>
      </c>
      <c r="AG8" s="56" t="s">
        <v>112</v>
      </c>
      <c r="AP8" s="52" t="s">
        <v>113</v>
      </c>
      <c r="AR8" s="52" t="s">
        <v>114</v>
      </c>
      <c r="AS8" s="56" t="s">
        <v>115</v>
      </c>
      <c r="AV8" s="52">
        <v>10012</v>
      </c>
      <c r="AY8" s="52" t="s">
        <v>57</v>
      </c>
      <c r="AZ8" s="52" t="s">
        <v>116</v>
      </c>
      <c r="BA8" s="56" t="s">
        <v>117</v>
      </c>
    </row>
    <row r="9" ht="20.1" customHeight="1" spans="7:53">
      <c r="G9" s="56"/>
      <c r="I9" s="62">
        <v>10021</v>
      </c>
      <c r="K9" s="52" t="s">
        <v>118</v>
      </c>
      <c r="L9" s="52" t="s">
        <v>47</v>
      </c>
      <c r="M9" s="52" t="s">
        <v>119</v>
      </c>
      <c r="N9" s="56" t="s">
        <v>120</v>
      </c>
      <c r="S9" s="52" t="s">
        <v>121</v>
      </c>
      <c r="AR9" s="52" t="s">
        <v>122</v>
      </c>
      <c r="AS9" s="56" t="s">
        <v>123</v>
      </c>
      <c r="AV9" s="52">
        <v>10013</v>
      </c>
      <c r="AY9" s="52" t="s">
        <v>72</v>
      </c>
      <c r="AZ9" s="52" t="s">
        <v>124</v>
      </c>
      <c r="BA9" s="56" t="s">
        <v>125</v>
      </c>
    </row>
    <row r="10" ht="20.1" customHeight="1" spans="3:53">
      <c r="C10" s="52" t="s">
        <v>54</v>
      </c>
      <c r="D10" s="52">
        <v>12</v>
      </c>
      <c r="F10" s="52" t="s">
        <v>126</v>
      </c>
      <c r="G10" s="56" t="s">
        <v>127</v>
      </c>
      <c r="I10" s="62">
        <v>10022</v>
      </c>
      <c r="L10" s="52" t="s">
        <v>57</v>
      </c>
      <c r="M10" s="52" t="s">
        <v>128</v>
      </c>
      <c r="N10" s="56" t="s">
        <v>129</v>
      </c>
      <c r="S10" s="52">
        <v>1</v>
      </c>
      <c r="T10" s="56" t="s">
        <v>130</v>
      </c>
      <c r="V10" s="52" t="str">
        <f>T10&amp;","&amp;T11&amp;","&amp;T12</f>
        <v>刀类专精：使用剑类武器伤害提升5%,装备精通：轻甲,暴击光环：小队内暴击概率提升5%</v>
      </c>
      <c r="Z10" s="52">
        <v>22000050</v>
      </c>
      <c r="AA10" s="52" t="s">
        <v>131</v>
      </c>
      <c r="AC10" s="52" t="s">
        <v>34</v>
      </c>
      <c r="AD10" s="52">
        <v>12</v>
      </c>
      <c r="AF10" s="52" t="s">
        <v>132</v>
      </c>
      <c r="AG10" s="56" t="s">
        <v>133</v>
      </c>
      <c r="AM10" s="52" t="s">
        <v>134</v>
      </c>
      <c r="AV10" s="52">
        <v>10021</v>
      </c>
      <c r="AX10" s="52" t="s">
        <v>118</v>
      </c>
      <c r="AY10" s="52" t="s">
        <v>47</v>
      </c>
      <c r="AZ10" s="52" t="s">
        <v>135</v>
      </c>
      <c r="BA10" s="56" t="s">
        <v>136</v>
      </c>
    </row>
    <row r="11" ht="20.1" customHeight="1" spans="3:53">
      <c r="C11" s="52" t="s">
        <v>69</v>
      </c>
      <c r="D11" s="52">
        <v>12</v>
      </c>
      <c r="F11" s="52" t="s">
        <v>137</v>
      </c>
      <c r="G11" s="56" t="s">
        <v>138</v>
      </c>
      <c r="I11" s="62">
        <v>10023</v>
      </c>
      <c r="L11" s="52" t="s">
        <v>72</v>
      </c>
      <c r="M11" s="52" t="s">
        <v>139</v>
      </c>
      <c r="N11" s="56" t="s">
        <v>140</v>
      </c>
      <c r="S11" s="52">
        <v>2</v>
      </c>
      <c r="T11" s="56" t="s">
        <v>141</v>
      </c>
      <c r="Z11" s="52">
        <v>22000060</v>
      </c>
      <c r="AA11" s="52" t="s">
        <v>142</v>
      </c>
      <c r="AC11" s="52" t="s">
        <v>37</v>
      </c>
      <c r="AD11" s="52">
        <v>12</v>
      </c>
      <c r="AF11" s="52" t="s">
        <v>143</v>
      </c>
      <c r="AG11" s="56" t="s">
        <v>144</v>
      </c>
      <c r="AM11" s="52" t="s">
        <v>145</v>
      </c>
      <c r="AN11" s="57" t="s">
        <v>146</v>
      </c>
      <c r="AP11" s="52">
        <v>20</v>
      </c>
      <c r="AR11" s="52" t="s">
        <v>147</v>
      </c>
      <c r="AS11" s="56" t="s">
        <v>148</v>
      </c>
      <c r="AV11" s="52">
        <v>10022</v>
      </c>
      <c r="AY11" s="52" t="s">
        <v>57</v>
      </c>
      <c r="AZ11" s="52" t="s">
        <v>139</v>
      </c>
      <c r="BA11" s="56" t="s">
        <v>149</v>
      </c>
    </row>
    <row r="12" ht="20.1" customHeight="1" spans="7:53">
      <c r="G12" s="56"/>
      <c r="H12" s="56"/>
      <c r="I12" s="62">
        <v>10031</v>
      </c>
      <c r="K12" s="52" t="s">
        <v>150</v>
      </c>
      <c r="L12" s="52" t="s">
        <v>47</v>
      </c>
      <c r="M12" s="52" t="s">
        <v>151</v>
      </c>
      <c r="N12" s="56" t="s">
        <v>152</v>
      </c>
      <c r="S12" s="52">
        <v>3</v>
      </c>
      <c r="T12" s="56" t="s">
        <v>153</v>
      </c>
      <c r="AN12" s="52" t="s">
        <v>154</v>
      </c>
      <c r="AP12" s="52">
        <v>25</v>
      </c>
      <c r="AR12" s="52" t="s">
        <v>155</v>
      </c>
      <c r="AS12" s="56" t="s">
        <v>156</v>
      </c>
      <c r="AV12" s="52">
        <v>10023</v>
      </c>
      <c r="AY12" s="52" t="s">
        <v>72</v>
      </c>
      <c r="AZ12" s="52" t="s">
        <v>157</v>
      </c>
      <c r="BA12" s="56" t="s">
        <v>158</v>
      </c>
    </row>
    <row r="13" ht="20.1" customHeight="1" spans="2:53">
      <c r="B13" s="52" t="s">
        <v>53</v>
      </c>
      <c r="G13" s="56"/>
      <c r="H13" s="56"/>
      <c r="I13" s="62">
        <v>10032</v>
      </c>
      <c r="L13" s="52" t="s">
        <v>57</v>
      </c>
      <c r="M13" s="52" t="s">
        <v>159</v>
      </c>
      <c r="N13" s="56" t="s">
        <v>160</v>
      </c>
      <c r="AM13" s="52" t="s">
        <v>161</v>
      </c>
      <c r="AN13" s="52" t="s">
        <v>79</v>
      </c>
      <c r="AP13" s="52">
        <v>30</v>
      </c>
      <c r="AR13" s="52" t="s">
        <v>162</v>
      </c>
      <c r="AS13" s="56" t="s">
        <v>163</v>
      </c>
      <c r="AV13" s="52">
        <v>10031</v>
      </c>
      <c r="AX13" s="52" t="s">
        <v>150</v>
      </c>
      <c r="AY13" s="52" t="s">
        <v>47</v>
      </c>
      <c r="AZ13" s="52" t="s">
        <v>164</v>
      </c>
      <c r="BA13" s="56" t="s">
        <v>165</v>
      </c>
    </row>
    <row r="14" ht="20.1" customHeight="1" spans="2:53">
      <c r="B14" s="57" t="s">
        <v>166</v>
      </c>
      <c r="C14" s="52" t="s">
        <v>64</v>
      </c>
      <c r="D14" s="52">
        <v>20</v>
      </c>
      <c r="F14" s="52" t="s">
        <v>167</v>
      </c>
      <c r="G14" s="56" t="s">
        <v>168</v>
      </c>
      <c r="H14" s="56"/>
      <c r="I14" s="62">
        <v>10033</v>
      </c>
      <c r="L14" s="52" t="s">
        <v>72</v>
      </c>
      <c r="M14" s="52" t="s">
        <v>169</v>
      </c>
      <c r="N14" s="56" t="s">
        <v>170</v>
      </c>
      <c r="AB14" s="52" t="s">
        <v>171</v>
      </c>
      <c r="AC14" s="52" t="s">
        <v>172</v>
      </c>
      <c r="AN14" s="52" t="s">
        <v>173</v>
      </c>
      <c r="AP14" s="52">
        <v>35</v>
      </c>
      <c r="AR14" s="52" t="s">
        <v>174</v>
      </c>
      <c r="AS14" s="56" t="s">
        <v>175</v>
      </c>
      <c r="AV14" s="52">
        <v>10032</v>
      </c>
      <c r="AY14" s="52" t="s">
        <v>57</v>
      </c>
      <c r="AZ14" s="52" t="s">
        <v>139</v>
      </c>
      <c r="BA14" s="56" t="s">
        <v>176</v>
      </c>
    </row>
    <row r="15" ht="20.1" customHeight="1" spans="4:53">
      <c r="D15" s="52">
        <v>25</v>
      </c>
      <c r="F15" s="52" t="s">
        <v>177</v>
      </c>
      <c r="G15" s="56" t="s">
        <v>178</v>
      </c>
      <c r="H15" s="56"/>
      <c r="I15" s="62">
        <v>10041</v>
      </c>
      <c r="K15" s="52" t="s">
        <v>179</v>
      </c>
      <c r="L15" s="52" t="s">
        <v>47</v>
      </c>
      <c r="M15" s="52" t="s">
        <v>180</v>
      </c>
      <c r="N15" s="56" t="s">
        <v>181</v>
      </c>
      <c r="AB15" s="52" t="s">
        <v>134</v>
      </c>
      <c r="AC15" s="52" t="s">
        <v>182</v>
      </c>
      <c r="AP15" s="52" t="s">
        <v>113</v>
      </c>
      <c r="AR15" s="52" t="s">
        <v>114</v>
      </c>
      <c r="AS15" s="56" t="s">
        <v>183</v>
      </c>
      <c r="AV15" s="52">
        <v>10033</v>
      </c>
      <c r="AY15" s="52" t="s">
        <v>72</v>
      </c>
      <c r="AZ15" s="52" t="s">
        <v>184</v>
      </c>
      <c r="BA15" s="56" t="s">
        <v>185</v>
      </c>
    </row>
    <row r="16" ht="20.1" customHeight="1" spans="4:53">
      <c r="D16" s="52">
        <v>30</v>
      </c>
      <c r="F16" s="58" t="s">
        <v>186</v>
      </c>
      <c r="G16" s="59" t="s">
        <v>187</v>
      </c>
      <c r="H16" s="60"/>
      <c r="I16" s="62">
        <v>10042</v>
      </c>
      <c r="L16" s="52" t="s">
        <v>57</v>
      </c>
      <c r="M16" s="52" t="s">
        <v>188</v>
      </c>
      <c r="N16" s="56" t="s">
        <v>189</v>
      </c>
      <c r="S16" s="52" t="s">
        <v>190</v>
      </c>
      <c r="AB16" s="52" t="s">
        <v>191</v>
      </c>
      <c r="AC16" s="52" t="s">
        <v>192</v>
      </c>
      <c r="AR16" s="52" t="s">
        <v>122</v>
      </c>
      <c r="AS16" s="56" t="s">
        <v>193</v>
      </c>
      <c r="AV16" s="52">
        <v>10041</v>
      </c>
      <c r="AX16" s="52" t="s">
        <v>179</v>
      </c>
      <c r="AY16" s="52" t="s">
        <v>47</v>
      </c>
      <c r="AZ16" s="52" t="s">
        <v>132</v>
      </c>
      <c r="BA16" s="56" t="s">
        <v>194</v>
      </c>
    </row>
    <row r="17" ht="20.1" customHeight="1" spans="4:53">
      <c r="D17" s="52">
        <v>35</v>
      </c>
      <c r="F17" s="52" t="s">
        <v>195</v>
      </c>
      <c r="G17" s="56" t="s">
        <v>196</v>
      </c>
      <c r="H17" s="56"/>
      <c r="I17" s="62">
        <v>10043</v>
      </c>
      <c r="L17" s="52" t="s">
        <v>72</v>
      </c>
      <c r="M17" s="52" t="s">
        <v>128</v>
      </c>
      <c r="N17" s="56" t="s">
        <v>197</v>
      </c>
      <c r="S17" s="52">
        <v>1</v>
      </c>
      <c r="T17" s="56" t="s">
        <v>198</v>
      </c>
      <c r="V17" s="52" t="str">
        <f>T17&amp;","&amp;T18&amp;","&amp;T19</f>
        <v>刀类专精：使用刀类武器伤害提升5%,装备精通：重甲,伤害光环：小队内造成伤害提升5%</v>
      </c>
      <c r="AV17" s="52">
        <v>10042</v>
      </c>
      <c r="AY17" s="52" t="s">
        <v>57</v>
      </c>
      <c r="AZ17" s="52" t="s">
        <v>139</v>
      </c>
      <c r="BA17" s="56" t="s">
        <v>199</v>
      </c>
    </row>
    <row r="18" ht="20.1" customHeight="1" spans="4:53">
      <c r="D18" s="52" t="s">
        <v>113</v>
      </c>
      <c r="F18" s="52" t="s">
        <v>114</v>
      </c>
      <c r="G18" s="56" t="s">
        <v>200</v>
      </c>
      <c r="H18" s="56"/>
      <c r="I18" s="52">
        <v>10051</v>
      </c>
      <c r="K18" s="52" t="s">
        <v>201</v>
      </c>
      <c r="L18" s="52" t="s">
        <v>47</v>
      </c>
      <c r="M18" s="52" t="s">
        <v>202</v>
      </c>
      <c r="N18" s="56" t="s">
        <v>203</v>
      </c>
      <c r="S18" s="52">
        <v>2</v>
      </c>
      <c r="T18" s="56" t="s">
        <v>204</v>
      </c>
      <c r="AM18" s="52" t="s">
        <v>154</v>
      </c>
      <c r="AN18" s="57" t="s">
        <v>205</v>
      </c>
      <c r="AP18" s="52">
        <v>20</v>
      </c>
      <c r="AR18" s="52" t="s">
        <v>206</v>
      </c>
      <c r="AS18" s="56" t="s">
        <v>207</v>
      </c>
      <c r="AV18" s="52">
        <v>10043</v>
      </c>
      <c r="AY18" s="52" t="s">
        <v>72</v>
      </c>
      <c r="AZ18" s="52" t="s">
        <v>208</v>
      </c>
      <c r="BA18" s="56" t="s">
        <v>209</v>
      </c>
    </row>
    <row r="19" ht="20.1" customHeight="1" spans="6:53">
      <c r="F19" s="52" t="s">
        <v>122</v>
      </c>
      <c r="G19" s="56" t="s">
        <v>210</v>
      </c>
      <c r="H19" s="56"/>
      <c r="I19" s="52">
        <v>10052</v>
      </c>
      <c r="L19" s="52" t="s">
        <v>57</v>
      </c>
      <c r="M19" s="52" t="s">
        <v>211</v>
      </c>
      <c r="N19" s="56" t="s">
        <v>212</v>
      </c>
      <c r="S19" s="52">
        <v>3</v>
      </c>
      <c r="T19" s="56" t="s">
        <v>213</v>
      </c>
      <c r="AM19" s="52" t="s">
        <v>214</v>
      </c>
      <c r="AO19" s="52" t="s">
        <v>215</v>
      </c>
      <c r="AP19" s="52">
        <v>25</v>
      </c>
      <c r="AR19" s="52" t="s">
        <v>216</v>
      </c>
      <c r="AS19" s="56" t="s">
        <v>217</v>
      </c>
      <c r="AV19" s="52">
        <v>10051</v>
      </c>
      <c r="AX19" s="52" t="s">
        <v>201</v>
      </c>
      <c r="AY19" s="52" t="s">
        <v>47</v>
      </c>
      <c r="AZ19" s="52" t="s">
        <v>218</v>
      </c>
      <c r="BA19" s="56" t="s">
        <v>219</v>
      </c>
    </row>
    <row r="20" ht="20.1" customHeight="1" spans="9:53">
      <c r="I20" s="52">
        <v>10053</v>
      </c>
      <c r="L20" s="52" t="s">
        <v>72</v>
      </c>
      <c r="M20" s="52" t="s">
        <v>220</v>
      </c>
      <c r="N20" s="56" t="s">
        <v>221</v>
      </c>
      <c r="AB20" s="52" t="s">
        <v>222</v>
      </c>
      <c r="AC20" s="52" t="s">
        <v>223</v>
      </c>
      <c r="AN20" s="52" t="s">
        <v>154</v>
      </c>
      <c r="AP20" s="52">
        <v>30</v>
      </c>
      <c r="AR20" s="52" t="s">
        <v>224</v>
      </c>
      <c r="AS20" s="56" t="s">
        <v>225</v>
      </c>
      <c r="AV20" s="52">
        <v>10052</v>
      </c>
      <c r="AY20" s="52" t="s">
        <v>57</v>
      </c>
      <c r="AZ20" s="52" t="s">
        <v>139</v>
      </c>
      <c r="BA20" s="56" t="s">
        <v>226</v>
      </c>
    </row>
    <row r="21" ht="20.1" customHeight="1" spans="2:53">
      <c r="B21" s="57" t="s">
        <v>227</v>
      </c>
      <c r="D21" s="52">
        <v>20</v>
      </c>
      <c r="F21" s="52" t="s">
        <v>228</v>
      </c>
      <c r="G21" s="56" t="s">
        <v>229</v>
      </c>
      <c r="H21" s="56"/>
      <c r="N21" s="56"/>
      <c r="AN21" s="52" t="s">
        <v>230</v>
      </c>
      <c r="AP21" s="52">
        <v>35</v>
      </c>
      <c r="AR21" s="52" t="s">
        <v>231</v>
      </c>
      <c r="AS21" s="56" t="s">
        <v>232</v>
      </c>
      <c r="AV21" s="52">
        <v>10053</v>
      </c>
      <c r="AY21" s="52" t="s">
        <v>72</v>
      </c>
      <c r="AZ21" s="52" t="s">
        <v>233</v>
      </c>
      <c r="BA21" s="56" t="s">
        <v>234</v>
      </c>
    </row>
    <row r="22" ht="20.1" customHeight="1" spans="4:45">
      <c r="D22" s="52">
        <v>25</v>
      </c>
      <c r="F22" s="52" t="s">
        <v>235</v>
      </c>
      <c r="G22" s="56" t="s">
        <v>236</v>
      </c>
      <c r="H22" s="56"/>
      <c r="N22" s="52" t="s">
        <v>237</v>
      </c>
      <c r="AG22" s="56"/>
      <c r="AP22" s="52" t="s">
        <v>113</v>
      </c>
      <c r="AR22" s="52" t="s">
        <v>114</v>
      </c>
      <c r="AS22" s="56" t="s">
        <v>238</v>
      </c>
    </row>
    <row r="23" ht="20.1" customHeight="1" spans="4:45">
      <c r="D23" s="52">
        <v>30</v>
      </c>
      <c r="F23" s="52" t="s">
        <v>239</v>
      </c>
      <c r="G23" s="56" t="s">
        <v>240</v>
      </c>
      <c r="H23" s="56"/>
      <c r="I23" s="56"/>
      <c r="N23" s="52" t="s">
        <v>241</v>
      </c>
      <c r="AF23" s="52" t="s">
        <v>242</v>
      </c>
      <c r="AG23" s="56"/>
      <c r="AI23" s="52" t="s">
        <v>242</v>
      </c>
      <c r="AK23" s="52" t="s">
        <v>243</v>
      </c>
      <c r="AL23" s="52" t="s">
        <v>242</v>
      </c>
      <c r="AM23" s="56"/>
      <c r="AR23" s="52" t="s">
        <v>122</v>
      </c>
      <c r="AS23" s="56" t="s">
        <v>244</v>
      </c>
    </row>
    <row r="24" ht="20.1" customHeight="1" spans="4:42">
      <c r="D24" s="52">
        <v>35</v>
      </c>
      <c r="F24" s="52" t="s">
        <v>245</v>
      </c>
      <c r="G24" s="56" t="s">
        <v>246</v>
      </c>
      <c r="H24" s="56"/>
      <c r="I24" s="56"/>
      <c r="N24" s="52" t="s">
        <v>247</v>
      </c>
      <c r="AD24" s="52" t="s">
        <v>248</v>
      </c>
      <c r="AF24" s="52">
        <v>2.5</v>
      </c>
      <c r="AG24" s="52">
        <v>300</v>
      </c>
      <c r="AI24" s="52">
        <v>2.5</v>
      </c>
      <c r="AJ24" s="52">
        <v>1500</v>
      </c>
      <c r="AK24" s="52">
        <v>3</v>
      </c>
      <c r="AL24" s="52">
        <v>2.5</v>
      </c>
      <c r="AM24" s="52">
        <v>300</v>
      </c>
      <c r="AN24" s="52">
        <f>AL24*1500</f>
        <v>3750</v>
      </c>
      <c r="AO24" s="52">
        <f>AM24</f>
        <v>300</v>
      </c>
      <c r="AP24" s="52">
        <f>AO24+AN24</f>
        <v>4050</v>
      </c>
    </row>
    <row r="25" ht="20.1" customHeight="1" spans="4:42">
      <c r="D25" s="52" t="s">
        <v>113</v>
      </c>
      <c r="F25" s="52" t="s">
        <v>114</v>
      </c>
      <c r="G25" s="56" t="s">
        <v>249</v>
      </c>
      <c r="H25" s="56"/>
      <c r="N25" s="52" t="s">
        <v>250</v>
      </c>
      <c r="S25" s="52" t="s">
        <v>40</v>
      </c>
      <c r="AE25" s="52">
        <f>AF25-AF24</f>
        <v>0</v>
      </c>
      <c r="AF25" s="52">
        <v>2.5</v>
      </c>
      <c r="AG25" s="52">
        <v>300</v>
      </c>
      <c r="AI25" s="52">
        <v>2.5</v>
      </c>
      <c r="AJ25" s="52">
        <v>1500</v>
      </c>
      <c r="AK25" s="52">
        <v>3</v>
      </c>
      <c r="AL25" s="52">
        <v>2.5</v>
      </c>
      <c r="AM25" s="52">
        <v>300</v>
      </c>
      <c r="AN25" s="52">
        <f t="shared" ref="AN25:AN29" si="0">AL25*1500</f>
        <v>3750</v>
      </c>
      <c r="AO25" s="52">
        <f t="shared" ref="AO25:AO29" si="1">AM25</f>
        <v>300</v>
      </c>
      <c r="AP25" s="52">
        <f t="shared" ref="AP25:AP29" si="2">AO25+AN25</f>
        <v>4050</v>
      </c>
    </row>
    <row r="26" ht="20.1" customHeight="1" spans="6:53">
      <c r="F26" s="52" t="s">
        <v>122</v>
      </c>
      <c r="G26" s="56" t="s">
        <v>251</v>
      </c>
      <c r="H26" s="56"/>
      <c r="N26" s="52" t="s">
        <v>252</v>
      </c>
      <c r="R26" s="52" t="s">
        <v>253</v>
      </c>
      <c r="S26" s="52">
        <v>1</v>
      </c>
      <c r="T26" s="52" t="s">
        <v>254</v>
      </c>
      <c r="U26" s="56" t="s">
        <v>255</v>
      </c>
      <c r="AD26" s="52">
        <f>1000*AE26</f>
        <v>0</v>
      </c>
      <c r="AE26" s="52">
        <f t="shared" ref="AE26:AE29" si="3">AF26-AF25</f>
        <v>0</v>
      </c>
      <c r="AF26" s="52">
        <v>2.5</v>
      </c>
      <c r="AG26" s="52">
        <v>600</v>
      </c>
      <c r="AI26" s="52">
        <v>2.5</v>
      </c>
      <c r="AJ26" s="52">
        <v>2000</v>
      </c>
      <c r="AK26" s="52">
        <v>3</v>
      </c>
      <c r="AL26" s="52">
        <v>2.5</v>
      </c>
      <c r="AM26" s="52">
        <v>600</v>
      </c>
      <c r="AN26" s="52">
        <f t="shared" si="0"/>
        <v>3750</v>
      </c>
      <c r="AO26" s="52">
        <f t="shared" si="1"/>
        <v>600</v>
      </c>
      <c r="AP26" s="52">
        <f t="shared" si="2"/>
        <v>4350</v>
      </c>
      <c r="AZ26" s="52" t="s">
        <v>48</v>
      </c>
      <c r="BA26" s="56" t="s">
        <v>49</v>
      </c>
    </row>
    <row r="27" ht="20.1" customHeight="1" spans="11:53">
      <c r="K27" s="60" t="s">
        <v>256</v>
      </c>
      <c r="L27" s="62"/>
      <c r="M27" s="62"/>
      <c r="N27" s="63"/>
      <c r="S27" s="52">
        <v>2</v>
      </c>
      <c r="T27" s="52" t="s">
        <v>257</v>
      </c>
      <c r="U27" s="56" t="s">
        <v>258</v>
      </c>
      <c r="AE27" s="52">
        <f t="shared" si="3"/>
        <v>0</v>
      </c>
      <c r="AF27" s="52">
        <v>2.5</v>
      </c>
      <c r="AG27" s="52">
        <v>1000</v>
      </c>
      <c r="AI27" s="52">
        <v>2.5</v>
      </c>
      <c r="AJ27" s="52">
        <v>2500</v>
      </c>
      <c r="AK27" s="52">
        <v>3</v>
      </c>
      <c r="AL27" s="52">
        <v>2.5</v>
      </c>
      <c r="AM27" s="52">
        <v>1000</v>
      </c>
      <c r="AN27" s="52">
        <f t="shared" si="0"/>
        <v>3750</v>
      </c>
      <c r="AO27" s="52">
        <f t="shared" si="1"/>
        <v>1000</v>
      </c>
      <c r="AP27" s="52">
        <f t="shared" si="2"/>
        <v>4750</v>
      </c>
      <c r="AR27" s="52" t="s">
        <v>259</v>
      </c>
      <c r="AS27" s="56" t="s">
        <v>260</v>
      </c>
      <c r="AZ27" s="52" t="s">
        <v>58</v>
      </c>
      <c r="BA27" s="56" t="s">
        <v>59</v>
      </c>
    </row>
    <row r="28" ht="20.1" customHeight="1" spans="2:53">
      <c r="B28" s="57" t="s">
        <v>261</v>
      </c>
      <c r="D28" s="52">
        <v>20</v>
      </c>
      <c r="F28" s="52" t="s">
        <v>262</v>
      </c>
      <c r="G28" s="56" t="s">
        <v>263</v>
      </c>
      <c r="H28" s="56"/>
      <c r="K28" s="60" t="s">
        <v>264</v>
      </c>
      <c r="L28" s="62"/>
      <c r="M28" s="62"/>
      <c r="N28" s="52" t="s">
        <v>265</v>
      </c>
      <c r="S28" s="52">
        <v>3</v>
      </c>
      <c r="AE28" s="52">
        <f t="shared" si="3"/>
        <v>0</v>
      </c>
      <c r="AF28" s="52">
        <v>2.5</v>
      </c>
      <c r="AG28" s="52">
        <v>1500</v>
      </c>
      <c r="AI28" s="52">
        <v>2.5</v>
      </c>
      <c r="AJ28" s="52">
        <v>3000</v>
      </c>
      <c r="AK28" s="52">
        <v>3</v>
      </c>
      <c r="AL28" s="52">
        <v>2.5</v>
      </c>
      <c r="AM28" s="52">
        <v>1500</v>
      </c>
      <c r="AN28" s="52">
        <f t="shared" si="0"/>
        <v>3750</v>
      </c>
      <c r="AO28" s="52">
        <f t="shared" si="1"/>
        <v>1500</v>
      </c>
      <c r="AP28" s="52">
        <f t="shared" si="2"/>
        <v>5250</v>
      </c>
      <c r="AS28" s="56"/>
      <c r="AZ28" s="52" t="s">
        <v>73</v>
      </c>
      <c r="BA28" s="56" t="s">
        <v>74</v>
      </c>
    </row>
    <row r="29" ht="20.1" customHeight="1" spans="4:53">
      <c r="D29" s="52">
        <v>25</v>
      </c>
      <c r="F29" s="52" t="s">
        <v>266</v>
      </c>
      <c r="G29" s="56" t="s">
        <v>267</v>
      </c>
      <c r="H29" s="56"/>
      <c r="K29" s="56"/>
      <c r="S29" s="52">
        <v>4</v>
      </c>
      <c r="AE29" s="52">
        <f t="shared" si="3"/>
        <v>0</v>
      </c>
      <c r="AF29" s="52">
        <v>2.5</v>
      </c>
      <c r="AG29" s="52">
        <v>2000</v>
      </c>
      <c r="AI29" s="52">
        <v>2.5</v>
      </c>
      <c r="AJ29" s="52">
        <v>3500</v>
      </c>
      <c r="AK29" s="52">
        <v>3</v>
      </c>
      <c r="AL29" s="52">
        <v>2.5</v>
      </c>
      <c r="AM29" s="52">
        <v>2000</v>
      </c>
      <c r="AN29" s="52">
        <f t="shared" si="0"/>
        <v>3750</v>
      </c>
      <c r="AO29" s="52">
        <f t="shared" si="1"/>
        <v>2000</v>
      </c>
      <c r="AP29" s="52">
        <f t="shared" si="2"/>
        <v>5750</v>
      </c>
      <c r="AR29" s="62"/>
      <c r="AS29" s="60"/>
      <c r="AZ29" s="52" t="s">
        <v>86</v>
      </c>
      <c r="BA29" s="56" t="s">
        <v>87</v>
      </c>
    </row>
    <row r="30" ht="20.1" customHeight="1" spans="4:53">
      <c r="D30" s="52">
        <v>30</v>
      </c>
      <c r="F30" s="52" t="s">
        <v>268</v>
      </c>
      <c r="G30" s="56" t="s">
        <v>269</v>
      </c>
      <c r="H30" s="56"/>
      <c r="S30" s="52">
        <v>5</v>
      </c>
      <c r="AS30" s="56"/>
      <c r="AZ30" s="52" t="s">
        <v>96</v>
      </c>
      <c r="BA30" s="56" t="s">
        <v>97</v>
      </c>
    </row>
    <row r="31" ht="20.1" customHeight="1" spans="4:53">
      <c r="D31" s="52">
        <v>35</v>
      </c>
      <c r="F31" s="52" t="s">
        <v>270</v>
      </c>
      <c r="G31" s="56" t="s">
        <v>271</v>
      </c>
      <c r="H31" s="56"/>
      <c r="J31" s="52" t="s">
        <v>272</v>
      </c>
      <c r="K31" s="52" t="s">
        <v>171</v>
      </c>
      <c r="L31" s="52" t="s">
        <v>273</v>
      </c>
      <c r="S31" s="52">
        <v>6</v>
      </c>
      <c r="AF31" s="52" t="s">
        <v>274</v>
      </c>
      <c r="AI31" s="52" t="s">
        <v>274</v>
      </c>
      <c r="AS31" s="56"/>
      <c r="AZ31" s="52" t="s">
        <v>108</v>
      </c>
      <c r="BA31" s="56" t="s">
        <v>109</v>
      </c>
    </row>
    <row r="32" ht="20.1" customHeight="1" spans="4:53">
      <c r="D32" s="52" t="s">
        <v>113</v>
      </c>
      <c r="F32" s="52" t="s">
        <v>114</v>
      </c>
      <c r="G32" s="56" t="s">
        <v>275</v>
      </c>
      <c r="H32" s="56"/>
      <c r="I32" s="52">
        <f>K32/5*2</f>
        <v>60</v>
      </c>
      <c r="J32" s="52">
        <v>1</v>
      </c>
      <c r="K32" s="52">
        <v>150</v>
      </c>
      <c r="L32" s="52">
        <v>200</v>
      </c>
      <c r="S32" s="52">
        <v>7</v>
      </c>
      <c r="AF32" s="52">
        <v>2</v>
      </c>
      <c r="AG32" s="52">
        <v>210</v>
      </c>
      <c r="AI32" s="52">
        <v>2</v>
      </c>
      <c r="AJ32" s="52">
        <v>1050</v>
      </c>
      <c r="AL32" s="52">
        <v>2</v>
      </c>
      <c r="AM32" s="52">
        <f>AM24*0.7</f>
        <v>210</v>
      </c>
      <c r="AO32" s="52">
        <v>2136</v>
      </c>
      <c r="AP32" s="52">
        <v>836</v>
      </c>
      <c r="AQ32" s="52">
        <f>AO32-AP32</f>
        <v>1300</v>
      </c>
      <c r="AS32" s="56"/>
      <c r="AZ32" s="52" t="s">
        <v>119</v>
      </c>
      <c r="BA32" s="56" t="s">
        <v>120</v>
      </c>
    </row>
    <row r="33" ht="20.1" customHeight="1" spans="6:53">
      <c r="F33" s="52" t="s">
        <v>122</v>
      </c>
      <c r="G33" s="56" t="s">
        <v>276</v>
      </c>
      <c r="H33" s="56"/>
      <c r="I33" s="52">
        <f t="shared" ref="I33:I36" si="4">K33/5*2</f>
        <v>70</v>
      </c>
      <c r="J33" s="52">
        <v>2</v>
      </c>
      <c r="K33" s="52">
        <v>175</v>
      </c>
      <c r="L33" s="52">
        <v>280</v>
      </c>
      <c r="Q33" s="52" t="s">
        <v>277</v>
      </c>
      <c r="S33" s="52">
        <v>8</v>
      </c>
      <c r="AE33" s="52">
        <f t="shared" ref="AE33:AE37" si="5">AF33-AF32</f>
        <v>0</v>
      </c>
      <c r="AF33" s="52">
        <v>2</v>
      </c>
      <c r="AG33" s="52">
        <v>210</v>
      </c>
      <c r="AI33" s="52">
        <v>2</v>
      </c>
      <c r="AJ33" s="52">
        <v>1050</v>
      </c>
      <c r="AL33" s="52">
        <v>2</v>
      </c>
      <c r="AM33" s="52">
        <f t="shared" ref="AM33:AM37" si="6">AM25*0.7</f>
        <v>210</v>
      </c>
      <c r="AQ33" s="52">
        <f>AQ32*2.25</f>
        <v>2925</v>
      </c>
      <c r="AR33" s="52">
        <f>AQ33*0.3</f>
        <v>877.5</v>
      </c>
      <c r="AZ33" s="52" t="s">
        <v>128</v>
      </c>
      <c r="BA33" s="56" t="s">
        <v>129</v>
      </c>
    </row>
    <row r="34" ht="20.1" customHeight="1" spans="9:53">
      <c r="I34" s="52">
        <f t="shared" si="4"/>
        <v>80</v>
      </c>
      <c r="J34" s="52">
        <v>3</v>
      </c>
      <c r="K34" s="52">
        <v>200</v>
      </c>
      <c r="L34" s="52">
        <v>360</v>
      </c>
      <c r="S34" s="52">
        <v>9</v>
      </c>
      <c r="AE34" s="52">
        <f t="shared" si="5"/>
        <v>0</v>
      </c>
      <c r="AF34" s="52">
        <v>2</v>
      </c>
      <c r="AG34" s="52">
        <v>420</v>
      </c>
      <c r="AI34" s="52">
        <v>2</v>
      </c>
      <c r="AJ34" s="52">
        <v>1400</v>
      </c>
      <c r="AK34" s="52">
        <f t="shared" ref="AK34:AK37" si="7">AJ34-AJ33</f>
        <v>350</v>
      </c>
      <c r="AL34" s="52">
        <v>2</v>
      </c>
      <c r="AM34" s="52">
        <f t="shared" si="6"/>
        <v>420</v>
      </c>
      <c r="AS34" s="56"/>
      <c r="AZ34" s="52" t="s">
        <v>139</v>
      </c>
      <c r="BA34" s="56" t="s">
        <v>140</v>
      </c>
    </row>
    <row r="35" ht="20.1" customHeight="1" spans="9:53">
      <c r="I35" s="52">
        <f t="shared" si="4"/>
        <v>90</v>
      </c>
      <c r="J35" s="52">
        <v>4</v>
      </c>
      <c r="K35" s="52">
        <v>225</v>
      </c>
      <c r="L35" s="52">
        <v>420</v>
      </c>
      <c r="S35" s="52">
        <v>10</v>
      </c>
      <c r="AE35" s="52">
        <f t="shared" si="5"/>
        <v>0</v>
      </c>
      <c r="AF35" s="52">
        <v>2</v>
      </c>
      <c r="AG35" s="52">
        <v>700</v>
      </c>
      <c r="AI35" s="52">
        <v>2</v>
      </c>
      <c r="AJ35" s="52">
        <v>1750</v>
      </c>
      <c r="AK35" s="52">
        <f t="shared" si="7"/>
        <v>350</v>
      </c>
      <c r="AL35" s="52">
        <v>2</v>
      </c>
      <c r="AM35" s="52">
        <f t="shared" si="6"/>
        <v>700</v>
      </c>
      <c r="AS35" s="56"/>
      <c r="AZ35" s="52" t="s">
        <v>151</v>
      </c>
      <c r="BA35" s="56" t="s">
        <v>152</v>
      </c>
    </row>
    <row r="36" ht="20.1" customHeight="1" spans="9:53">
      <c r="I36" s="52">
        <f t="shared" si="4"/>
        <v>100</v>
      </c>
      <c r="J36" s="52">
        <v>5</v>
      </c>
      <c r="K36" s="52">
        <v>250</v>
      </c>
      <c r="L36" s="52">
        <v>500</v>
      </c>
      <c r="AE36" s="52">
        <f t="shared" si="5"/>
        <v>0</v>
      </c>
      <c r="AF36" s="52">
        <v>2</v>
      </c>
      <c r="AG36" s="52">
        <v>1050</v>
      </c>
      <c r="AI36" s="52">
        <v>2</v>
      </c>
      <c r="AJ36" s="52">
        <v>2100</v>
      </c>
      <c r="AK36" s="52">
        <f t="shared" si="7"/>
        <v>350</v>
      </c>
      <c r="AL36" s="52">
        <v>2</v>
      </c>
      <c r="AM36" s="52">
        <f t="shared" si="6"/>
        <v>1050</v>
      </c>
      <c r="AS36" s="56"/>
      <c r="AZ36" s="52" t="s">
        <v>159</v>
      </c>
      <c r="BA36" s="56" t="s">
        <v>160</v>
      </c>
    </row>
    <row r="37" ht="20.1" customHeight="1" spans="6:53">
      <c r="F37" s="52" t="s">
        <v>278</v>
      </c>
      <c r="AE37" s="52">
        <f t="shared" si="5"/>
        <v>0</v>
      </c>
      <c r="AF37" s="52">
        <v>2</v>
      </c>
      <c r="AG37" s="52">
        <v>1400</v>
      </c>
      <c r="AI37" s="52">
        <v>2</v>
      </c>
      <c r="AJ37" s="52">
        <v>2450</v>
      </c>
      <c r="AK37" s="52">
        <f t="shared" si="7"/>
        <v>350</v>
      </c>
      <c r="AL37" s="52">
        <v>2</v>
      </c>
      <c r="AM37" s="52">
        <f t="shared" si="6"/>
        <v>1400</v>
      </c>
      <c r="AS37" s="56"/>
      <c r="AZ37" s="52" t="s">
        <v>169</v>
      </c>
      <c r="BA37" s="56" t="s">
        <v>170</v>
      </c>
    </row>
    <row r="38" ht="20.1" customHeight="1" spans="4:53">
      <c r="D38" s="52">
        <v>14080001</v>
      </c>
      <c r="E38" s="52" t="s">
        <v>279</v>
      </c>
      <c r="F38" s="52" t="s">
        <v>280</v>
      </c>
      <c r="G38" s="56" t="s">
        <v>281</v>
      </c>
      <c r="J38" s="52" t="s">
        <v>282</v>
      </c>
      <c r="AS38" s="56"/>
      <c r="AZ38" s="52" t="s">
        <v>180</v>
      </c>
      <c r="BA38" s="56" t="s">
        <v>181</v>
      </c>
    </row>
    <row r="39" ht="20.1" customHeight="1" spans="4:53">
      <c r="D39" s="52">
        <v>14080002</v>
      </c>
      <c r="E39" s="52" t="s">
        <v>283</v>
      </c>
      <c r="G39" s="56" t="s">
        <v>284</v>
      </c>
      <c r="J39" s="52">
        <v>1</v>
      </c>
      <c r="K39" s="52">
        <v>120</v>
      </c>
      <c r="L39" s="52">
        <v>100</v>
      </c>
      <c r="AS39" s="56"/>
      <c r="AZ39" s="52" t="s">
        <v>188</v>
      </c>
      <c r="BA39" s="56" t="s">
        <v>189</v>
      </c>
    </row>
    <row r="40" ht="20.1" customHeight="1" spans="4:53">
      <c r="D40" s="52">
        <v>14080003</v>
      </c>
      <c r="E40" s="52" t="s">
        <v>285</v>
      </c>
      <c r="G40" s="56" t="s">
        <v>286</v>
      </c>
      <c r="J40" s="52">
        <v>2</v>
      </c>
      <c r="K40" s="52">
        <v>140</v>
      </c>
      <c r="L40" s="52">
        <v>150</v>
      </c>
      <c r="T40"/>
      <c r="AZ40" s="52" t="s">
        <v>128</v>
      </c>
      <c r="BA40" s="56" t="s">
        <v>197</v>
      </c>
    </row>
    <row r="41" ht="20.1" customHeight="1" spans="4:53">
      <c r="D41" s="52">
        <v>15208001</v>
      </c>
      <c r="E41" s="52" t="s">
        <v>287</v>
      </c>
      <c r="G41" s="56" t="s">
        <v>288</v>
      </c>
      <c r="J41" s="52">
        <v>3</v>
      </c>
      <c r="K41" s="52">
        <v>160</v>
      </c>
      <c r="L41" s="52">
        <v>200</v>
      </c>
      <c r="T41" s="64"/>
      <c r="AS41" s="56"/>
      <c r="AZ41" s="52" t="s">
        <v>202</v>
      </c>
      <c r="BA41" s="56" t="s">
        <v>203</v>
      </c>
    </row>
    <row r="42" ht="20.1" customHeight="1" spans="4:53">
      <c r="D42" s="52">
        <v>15208002</v>
      </c>
      <c r="E42" s="52" t="s">
        <v>289</v>
      </c>
      <c r="F42" s="52" t="s">
        <v>290</v>
      </c>
      <c r="G42" s="56" t="s">
        <v>291</v>
      </c>
      <c r="J42" s="52">
        <v>4</v>
      </c>
      <c r="K42" s="52">
        <v>180</v>
      </c>
      <c r="L42" s="52">
        <v>250</v>
      </c>
      <c r="T42" s="65"/>
      <c r="AS42" s="56"/>
      <c r="AZ42" s="52" t="s">
        <v>211</v>
      </c>
      <c r="BA42" s="56" t="s">
        <v>212</v>
      </c>
    </row>
    <row r="43" ht="20.1" customHeight="1" spans="4:53">
      <c r="D43" s="52">
        <v>15308001</v>
      </c>
      <c r="E43" s="52" t="s">
        <v>292</v>
      </c>
      <c r="G43" s="56" t="s">
        <v>293</v>
      </c>
      <c r="J43" s="52">
        <v>5</v>
      </c>
      <c r="K43" s="52">
        <v>200</v>
      </c>
      <c r="L43" s="52">
        <v>300</v>
      </c>
      <c r="T43" s="66"/>
      <c r="AS43" s="56"/>
      <c r="AZ43" s="52" t="s">
        <v>220</v>
      </c>
      <c r="BA43" s="56" t="s">
        <v>294</v>
      </c>
    </row>
    <row r="44" ht="20.1" customHeight="1" spans="4:45">
      <c r="D44" s="52">
        <v>15308002</v>
      </c>
      <c r="E44" s="52" t="s">
        <v>295</v>
      </c>
      <c r="G44" s="56" t="s">
        <v>296</v>
      </c>
      <c r="T44" s="67"/>
      <c r="AS44" s="56"/>
    </row>
    <row r="45" ht="20.1" customHeight="1" spans="4:45">
      <c r="D45" s="52">
        <v>15408001</v>
      </c>
      <c r="E45" s="52" t="s">
        <v>297</v>
      </c>
      <c r="G45" s="56" t="s">
        <v>298</v>
      </c>
      <c r="T45" s="68"/>
      <c r="AS45" s="56"/>
    </row>
    <row r="46" ht="20.1" customHeight="1" spans="4:45">
      <c r="D46" s="52">
        <v>15408002</v>
      </c>
      <c r="E46" s="52" t="s">
        <v>299</v>
      </c>
      <c r="G46" s="56" t="s">
        <v>300</v>
      </c>
      <c r="T46" s="64"/>
      <c r="AS46" s="56"/>
    </row>
    <row r="47" ht="20.1" customHeight="1" spans="4:20">
      <c r="D47" s="52">
        <v>15508001</v>
      </c>
      <c r="E47" s="52" t="s">
        <v>301</v>
      </c>
      <c r="F47" s="52" t="s">
        <v>280</v>
      </c>
      <c r="G47" s="56" t="s">
        <v>302</v>
      </c>
      <c r="T47" s="65"/>
    </row>
    <row r="48" ht="20.1" customHeight="1" spans="4:7">
      <c r="D48" s="52">
        <v>15508002</v>
      </c>
      <c r="E48" s="52" t="s">
        <v>303</v>
      </c>
      <c r="G48" s="56" t="s">
        <v>304</v>
      </c>
    </row>
    <row r="49" ht="20.1" customHeight="1"/>
    <row r="50" ht="20.1" customHeight="1"/>
    <row r="51" ht="20.1" customHeight="1" spans="2:7">
      <c r="B51" s="52" t="s">
        <v>305</v>
      </c>
      <c r="C51" s="52" t="s">
        <v>306</v>
      </c>
      <c r="D51" s="56" t="s">
        <v>307</v>
      </c>
      <c r="G51" s="52" t="s">
        <v>308</v>
      </c>
    </row>
    <row r="52" ht="20.1" customHeight="1" spans="2:4">
      <c r="B52" s="52" t="s">
        <v>215</v>
      </c>
      <c r="C52" s="52" t="s">
        <v>309</v>
      </c>
      <c r="D52" s="56" t="s">
        <v>310</v>
      </c>
    </row>
    <row r="53" ht="20.1" customHeight="1" spans="2:4">
      <c r="B53" s="52" t="s">
        <v>311</v>
      </c>
      <c r="C53" s="52" t="s">
        <v>312</v>
      </c>
      <c r="D53" s="56" t="s">
        <v>313</v>
      </c>
    </row>
    <row r="54" ht="20.1" customHeight="1" spans="2:6">
      <c r="B54" s="52" t="s">
        <v>314</v>
      </c>
      <c r="C54" s="52" t="s">
        <v>315</v>
      </c>
      <c r="D54" s="56" t="s">
        <v>316</v>
      </c>
      <c r="F54" s="52" t="s">
        <v>317</v>
      </c>
    </row>
    <row r="55" ht="20.1" customHeight="1" spans="2:4">
      <c r="B55" s="52" t="s">
        <v>318</v>
      </c>
      <c r="C55" s="52" t="s">
        <v>319</v>
      </c>
      <c r="D55" s="56" t="s">
        <v>320</v>
      </c>
    </row>
    <row r="56" ht="20.1" customHeight="1" spans="4:4">
      <c r="D56" s="56" t="s">
        <v>321</v>
      </c>
    </row>
    <row r="57" ht="20.1" customHeight="1" spans="2:5">
      <c r="B57" s="52" t="s">
        <v>322</v>
      </c>
      <c r="C57" s="52" t="s">
        <v>323</v>
      </c>
      <c r="D57" s="56" t="s">
        <v>324</v>
      </c>
      <c r="E57" s="52" t="s">
        <v>325</v>
      </c>
    </row>
    <row r="58" ht="20.1" customHeight="1" spans="4:4">
      <c r="D58" s="56"/>
    </row>
    <row r="59" ht="20.1" customHeight="1" spans="2:4">
      <c r="B59" s="52" t="s">
        <v>326</v>
      </c>
      <c r="C59" s="52" t="s">
        <v>327</v>
      </c>
      <c r="D59" s="56" t="s">
        <v>328</v>
      </c>
    </row>
    <row r="60" ht="20.1" customHeight="1"/>
    <row r="61" ht="20.1" customHeight="1" spans="4:4">
      <c r="D61" s="56" t="s">
        <v>329</v>
      </c>
    </row>
    <row r="62" ht="20.1" customHeight="1" spans="1:5">
      <c r="A62" s="52" t="s">
        <v>330</v>
      </c>
      <c r="B62" s="52" t="s">
        <v>331</v>
      </c>
      <c r="D62" s="52" t="s">
        <v>332</v>
      </c>
      <c r="E62" s="61" t="s">
        <v>326</v>
      </c>
    </row>
    <row r="63" ht="20.1" customHeight="1" spans="4:5">
      <c r="D63" s="52" t="s">
        <v>333</v>
      </c>
      <c r="E63" s="61" t="s">
        <v>334</v>
      </c>
    </row>
    <row r="64" ht="20.1" customHeight="1" spans="1:7">
      <c r="A64" s="52" t="s">
        <v>335</v>
      </c>
      <c r="B64" s="52" t="s">
        <v>336</v>
      </c>
      <c r="D64" s="52" t="s">
        <v>337</v>
      </c>
      <c r="E64" s="61" t="s">
        <v>338</v>
      </c>
      <c r="G64" s="52" t="s">
        <v>339</v>
      </c>
    </row>
    <row r="65" ht="20.1" customHeight="1" spans="4:5">
      <c r="D65" s="52" t="s">
        <v>340</v>
      </c>
      <c r="E65" s="61" t="s">
        <v>341</v>
      </c>
    </row>
    <row r="66" ht="20.1" customHeight="1" spans="4:7">
      <c r="D66" s="52" t="s">
        <v>342</v>
      </c>
      <c r="E66" s="61" t="s">
        <v>343</v>
      </c>
      <c r="G66" s="52" t="s">
        <v>344</v>
      </c>
    </row>
    <row r="67" ht="20.1" customHeight="1" spans="4:7">
      <c r="D67" s="52" t="s">
        <v>345</v>
      </c>
      <c r="E67" s="61" t="s">
        <v>346</v>
      </c>
      <c r="F67" s="52" t="s">
        <v>347</v>
      </c>
      <c r="G67" s="52" t="s">
        <v>348</v>
      </c>
    </row>
    <row r="68" ht="20.1" customHeight="1"/>
    <row r="69" ht="20.1" customHeight="1"/>
    <row r="70" ht="20.1" customHeight="1" spans="2:5">
      <c r="B70" s="52" t="s">
        <v>349</v>
      </c>
      <c r="E70" s="52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48">
        <v>1001</v>
      </c>
      <c r="F3" s="48" t="s">
        <v>354</v>
      </c>
      <c r="K3" s="3">
        <v>1</v>
      </c>
      <c r="L3" s="3">
        <v>0.01</v>
      </c>
      <c r="M3" s="49">
        <v>2001</v>
      </c>
      <c r="N3" s="49" t="s">
        <v>355</v>
      </c>
      <c r="O3" s="3" t="s">
        <v>41</v>
      </c>
      <c r="P3" s="3" t="s">
        <v>356</v>
      </c>
    </row>
    <row r="4" ht="20.1" customHeight="1" spans="5:16">
      <c r="E4" s="48">
        <v>1002</v>
      </c>
      <c r="F4" s="48" t="s">
        <v>3</v>
      </c>
      <c r="K4" s="3">
        <v>6</v>
      </c>
      <c r="L4" s="3">
        <v>0.03</v>
      </c>
      <c r="M4" s="49">
        <v>2003</v>
      </c>
      <c r="N4" s="49" t="s">
        <v>357</v>
      </c>
      <c r="O4" s="3" t="s">
        <v>358</v>
      </c>
      <c r="P4" s="3" t="s">
        <v>359</v>
      </c>
    </row>
    <row r="5" ht="20.1" customHeight="1" spans="5:16">
      <c r="E5" s="48">
        <v>1003</v>
      </c>
      <c r="F5" s="48" t="s">
        <v>28</v>
      </c>
      <c r="K5" s="3">
        <v>6</v>
      </c>
      <c r="L5" s="3">
        <v>0.01</v>
      </c>
      <c r="M5" s="49">
        <v>2004</v>
      </c>
      <c r="N5" s="49" t="s">
        <v>360</v>
      </c>
      <c r="O5" s="3" t="s">
        <v>41</v>
      </c>
      <c r="P5" s="3" t="s">
        <v>361</v>
      </c>
    </row>
    <row r="6" ht="20.1" customHeight="1" spans="5:16">
      <c r="E6" s="48">
        <v>1004</v>
      </c>
      <c r="F6" s="48" t="s">
        <v>29</v>
      </c>
      <c r="K6" s="3">
        <v>1</v>
      </c>
      <c r="L6" s="3">
        <v>0.03</v>
      </c>
      <c r="M6" s="49">
        <v>2005</v>
      </c>
      <c r="N6" s="49" t="s">
        <v>362</v>
      </c>
      <c r="O6" s="3" t="s">
        <v>363</v>
      </c>
      <c r="P6" s="3" t="s">
        <v>364</v>
      </c>
    </row>
    <row r="7" ht="20.1" customHeight="1" spans="5:16">
      <c r="E7" s="48">
        <v>1005</v>
      </c>
      <c r="F7" s="48" t="s">
        <v>365</v>
      </c>
      <c r="K7" s="3">
        <v>0</v>
      </c>
      <c r="L7" s="3">
        <v>0.03</v>
      </c>
      <c r="M7" s="49">
        <v>2006</v>
      </c>
      <c r="N7" s="49" t="s">
        <v>366</v>
      </c>
      <c r="O7" s="3" t="s">
        <v>367</v>
      </c>
      <c r="P7" s="3" t="s">
        <v>368</v>
      </c>
    </row>
    <row r="8" ht="20.1" customHeight="1" spans="5:16">
      <c r="E8" s="48">
        <v>1006</v>
      </c>
      <c r="F8" s="48" t="s">
        <v>369</v>
      </c>
      <c r="K8" s="3">
        <v>0</v>
      </c>
      <c r="L8" s="3">
        <v>0.01</v>
      </c>
      <c r="M8" s="49">
        <v>2007</v>
      </c>
      <c r="N8" s="49" t="s">
        <v>370</v>
      </c>
      <c r="O8" s="3" t="s">
        <v>371</v>
      </c>
      <c r="P8" s="3" t="s">
        <v>372</v>
      </c>
    </row>
    <row r="9" ht="20.1" customHeight="1" spans="5:16">
      <c r="E9" s="48">
        <v>1007</v>
      </c>
      <c r="F9" s="48" t="s">
        <v>373</v>
      </c>
      <c r="K9" s="3">
        <v>2</v>
      </c>
      <c r="L9" s="3">
        <v>0.01</v>
      </c>
      <c r="M9" s="49">
        <v>2008</v>
      </c>
      <c r="N9" s="49" t="s">
        <v>374</v>
      </c>
      <c r="O9" s="3" t="s">
        <v>371</v>
      </c>
      <c r="P9" s="3" t="s">
        <v>375</v>
      </c>
    </row>
    <row r="10" ht="20.1" customHeight="1" spans="5:16">
      <c r="E10" s="48">
        <v>1008</v>
      </c>
      <c r="F10" s="48" t="s">
        <v>376</v>
      </c>
      <c r="K10" s="3">
        <v>7</v>
      </c>
      <c r="L10" s="3">
        <v>0.03</v>
      </c>
      <c r="M10" s="49">
        <v>2009</v>
      </c>
      <c r="N10" s="49" t="s">
        <v>377</v>
      </c>
      <c r="O10" s="3" t="s">
        <v>378</v>
      </c>
      <c r="P10" s="3" t="s">
        <v>379</v>
      </c>
    </row>
    <row r="11" ht="20.1" customHeight="1" spans="5:16">
      <c r="E11" s="48">
        <v>1009</v>
      </c>
      <c r="F11" s="48" t="s">
        <v>380</v>
      </c>
      <c r="K11" s="3">
        <v>2</v>
      </c>
      <c r="L11" s="3">
        <v>0.01</v>
      </c>
      <c r="M11" s="49">
        <v>2016</v>
      </c>
      <c r="N11" s="49" t="s">
        <v>381</v>
      </c>
      <c r="O11" s="3" t="s">
        <v>41</v>
      </c>
      <c r="P11" s="3" t="s">
        <v>382</v>
      </c>
    </row>
    <row r="12" ht="20.1" customHeight="1" spans="5:16">
      <c r="E12" s="48">
        <v>1010</v>
      </c>
      <c r="F12" s="48" t="s">
        <v>383</v>
      </c>
      <c r="K12" s="3">
        <v>0</v>
      </c>
      <c r="L12" s="3">
        <v>0.03</v>
      </c>
      <c r="M12" s="50">
        <v>2018</v>
      </c>
      <c r="N12" s="50" t="s">
        <v>384</v>
      </c>
      <c r="O12" s="51" t="s">
        <v>385</v>
      </c>
      <c r="P12" s="51" t="s">
        <v>386</v>
      </c>
    </row>
    <row r="13" ht="20.1" customHeight="1" spans="5:16">
      <c r="E13" s="48">
        <v>1011</v>
      </c>
      <c r="F13" s="48" t="s">
        <v>387</v>
      </c>
      <c r="K13" s="3">
        <v>7</v>
      </c>
      <c r="L13" s="3">
        <v>0.01</v>
      </c>
      <c r="M13" s="49">
        <v>2022</v>
      </c>
      <c r="N13" s="49" t="s">
        <v>388</v>
      </c>
      <c r="O13" s="3" t="s">
        <v>371</v>
      </c>
      <c r="P13" s="3" t="s">
        <v>389</v>
      </c>
    </row>
    <row r="14" ht="20.1" customHeight="1" spans="5:16">
      <c r="E14" s="48">
        <v>1012</v>
      </c>
      <c r="F14" s="48" t="s">
        <v>390</v>
      </c>
      <c r="K14" s="3">
        <v>3</v>
      </c>
      <c r="L14" s="3">
        <v>0.03</v>
      </c>
      <c r="M14" s="49">
        <v>2019</v>
      </c>
      <c r="N14" s="49" t="s">
        <v>391</v>
      </c>
      <c r="O14" s="3" t="s">
        <v>392</v>
      </c>
      <c r="P14" s="3" t="s">
        <v>393</v>
      </c>
    </row>
    <row r="15" ht="20.1" customHeight="1" spans="5:16">
      <c r="E15" s="48">
        <v>1013</v>
      </c>
      <c r="F15" s="48" t="s">
        <v>394</v>
      </c>
      <c r="K15" s="3">
        <v>4</v>
      </c>
      <c r="L15" s="3">
        <v>0.03</v>
      </c>
      <c r="M15" s="49">
        <v>2020</v>
      </c>
      <c r="N15" s="49" t="s">
        <v>395</v>
      </c>
      <c r="O15" s="3" t="s">
        <v>392</v>
      </c>
      <c r="P15" s="3" t="s">
        <v>396</v>
      </c>
    </row>
    <row r="16" ht="20.1" customHeight="1" spans="5:16">
      <c r="E16" s="48">
        <v>1014</v>
      </c>
      <c r="F16" s="48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48">
        <v>1015</v>
      </c>
      <c r="F17" s="48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48">
        <v>1016</v>
      </c>
      <c r="F18" s="48" t="s">
        <v>405</v>
      </c>
      <c r="K18" s="3">
        <v>5</v>
      </c>
      <c r="L18" s="3">
        <v>0.03</v>
      </c>
      <c r="N18" s="49" t="s">
        <v>406</v>
      </c>
      <c r="O18" s="3" t="s">
        <v>407</v>
      </c>
      <c r="P18" s="3" t="s">
        <v>408</v>
      </c>
    </row>
    <row r="19" ht="20.1" customHeight="1" spans="5:16">
      <c r="E19" s="48">
        <v>1017</v>
      </c>
      <c r="F19" s="48" t="s">
        <v>409</v>
      </c>
      <c r="K19" s="3">
        <v>5</v>
      </c>
      <c r="L19" s="3">
        <v>0.01</v>
      </c>
      <c r="N19" s="49" t="s">
        <v>410</v>
      </c>
      <c r="O19" s="3" t="s">
        <v>371</v>
      </c>
      <c r="P19" s="3" t="s">
        <v>411</v>
      </c>
    </row>
    <row r="20" ht="20.1" customHeight="1" spans="5:11">
      <c r="E20" s="48">
        <v>1018</v>
      </c>
      <c r="F20" s="48" t="s">
        <v>412</v>
      </c>
      <c r="K20" s="3"/>
    </row>
    <row r="21" ht="20.1" customHeight="1" spans="5:11">
      <c r="E21" s="48">
        <v>1019</v>
      </c>
      <c r="F21" s="48" t="s">
        <v>413</v>
      </c>
      <c r="K21" s="3"/>
    </row>
    <row r="22" ht="20.1" customHeight="1" spans="5:16">
      <c r="E22" s="48">
        <v>1020</v>
      </c>
      <c r="F22" s="48" t="s">
        <v>414</v>
      </c>
      <c r="K22" s="3">
        <v>0</v>
      </c>
      <c r="L22" s="3">
        <v>0.02</v>
      </c>
      <c r="M22" s="49">
        <v>2024</v>
      </c>
      <c r="N22" s="49" t="s">
        <v>415</v>
      </c>
      <c r="O22" s="3" t="s">
        <v>416</v>
      </c>
      <c r="P22" s="3" t="s">
        <v>417</v>
      </c>
    </row>
    <row r="23" ht="20.1" customHeight="1" spans="5:16">
      <c r="E23" s="48">
        <v>1021</v>
      </c>
      <c r="F23" s="48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48">
        <v>1022</v>
      </c>
      <c r="F24" s="48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48">
        <v>1023</v>
      </c>
      <c r="F25" s="48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48">
        <v>1024</v>
      </c>
      <c r="F26" s="48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48">
        <v>1025</v>
      </c>
      <c r="F27" s="48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48">
        <v>1026</v>
      </c>
      <c r="F28" s="48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48">
        <v>1027</v>
      </c>
      <c r="F29" s="48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48">
        <v>1028</v>
      </c>
      <c r="F30" s="48" t="s">
        <v>439</v>
      </c>
      <c r="K30" s="3">
        <v>0</v>
      </c>
      <c r="L30" s="3">
        <v>0.04</v>
      </c>
      <c r="M30" s="49">
        <v>2002</v>
      </c>
      <c r="N30" s="49" t="s">
        <v>440</v>
      </c>
      <c r="O30" s="3" t="s">
        <v>416</v>
      </c>
      <c r="P30" s="3" t="s">
        <v>441</v>
      </c>
    </row>
    <row r="31" ht="20.1" customHeight="1" spans="5:16">
      <c r="E31" s="48">
        <v>1030</v>
      </c>
      <c r="F31" s="48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48">
        <v>1031</v>
      </c>
      <c r="F32" s="48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48">
        <v>1032</v>
      </c>
      <c r="F33" s="48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48">
        <v>1033</v>
      </c>
      <c r="F34" s="48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48">
        <v>1034</v>
      </c>
      <c r="F35" s="48" t="s">
        <v>454</v>
      </c>
    </row>
    <row r="36" ht="20.1" customHeight="1" spans="5:6">
      <c r="E36" s="48">
        <v>1035</v>
      </c>
      <c r="F36" s="48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49">
        <v>2025</v>
      </c>
      <c r="N55" s="49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49">
        <v>2026</v>
      </c>
      <c r="N56" s="49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49">
        <v>2027</v>
      </c>
      <c r="N57" s="49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49">
        <v>2028</v>
      </c>
      <c r="N58" s="49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7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6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6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6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6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6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6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6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38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39" t="s">
        <v>499</v>
      </c>
      <c r="AD19" s="39" t="s">
        <v>485</v>
      </c>
      <c r="AE19" s="39" t="s">
        <v>500</v>
      </c>
      <c r="AF19" s="39">
        <v>0</v>
      </c>
      <c r="AG19" s="39">
        <v>20</v>
      </c>
      <c r="AH19" s="39">
        <v>12</v>
      </c>
      <c r="AI19" s="39">
        <v>12</v>
      </c>
      <c r="AJ19" s="3"/>
      <c r="AK19" s="39" t="s">
        <v>499</v>
      </c>
      <c r="AL19" s="39" t="s">
        <v>485</v>
      </c>
      <c r="AM19" s="39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39" t="s">
        <v>499</v>
      </c>
      <c r="AT19" s="39" t="s">
        <v>485</v>
      </c>
      <c r="AU19" s="39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40" t="s">
        <v>491</v>
      </c>
      <c r="AD20" s="40" t="s">
        <v>485</v>
      </c>
      <c r="AE20" s="40" t="s">
        <v>502</v>
      </c>
      <c r="AF20" s="40">
        <v>0</v>
      </c>
      <c r="AG20" s="40">
        <v>25</v>
      </c>
      <c r="AH20" s="40">
        <v>15</v>
      </c>
      <c r="AI20" s="40">
        <v>15</v>
      </c>
      <c r="AJ20" s="3"/>
      <c r="AK20" s="40" t="s">
        <v>491</v>
      </c>
      <c r="AL20" s="40" t="s">
        <v>485</v>
      </c>
      <c r="AM20" s="40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40" t="s">
        <v>491</v>
      </c>
      <c r="AT20" s="40" t="s">
        <v>485</v>
      </c>
      <c r="AU20" s="40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41"/>
      <c r="AF21" s="41"/>
      <c r="AG21" s="41"/>
      <c r="AH21" s="41"/>
      <c r="AI21" s="41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38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41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41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41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39" t="s">
        <v>499</v>
      </c>
      <c r="AD25" s="39" t="s">
        <v>485</v>
      </c>
      <c r="AE25" s="42" t="s">
        <v>512</v>
      </c>
      <c r="AF25" s="39">
        <v>0</v>
      </c>
      <c r="AG25" s="39">
        <v>27</v>
      </c>
      <c r="AH25" s="39">
        <v>0</v>
      </c>
      <c r="AI25" s="39">
        <v>35</v>
      </c>
      <c r="AJ25" s="3"/>
      <c r="AK25" s="39" t="s">
        <v>499</v>
      </c>
      <c r="AL25" s="39" t="s">
        <v>485</v>
      </c>
      <c r="AM25" s="42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39" t="s">
        <v>499</v>
      </c>
      <c r="AT25" s="39" t="s">
        <v>485</v>
      </c>
      <c r="AU25" s="42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40" t="s">
        <v>491</v>
      </c>
      <c r="AD26" s="40" t="s">
        <v>485</v>
      </c>
      <c r="AE26" s="40" t="s">
        <v>514</v>
      </c>
      <c r="AF26" s="40">
        <v>0</v>
      </c>
      <c r="AG26" s="40">
        <v>33</v>
      </c>
      <c r="AH26" s="40">
        <v>0</v>
      </c>
      <c r="AI26" s="40">
        <v>45</v>
      </c>
      <c r="AJ26" s="14"/>
      <c r="AK26" s="40" t="s">
        <v>491</v>
      </c>
      <c r="AL26" s="40" t="s">
        <v>485</v>
      </c>
      <c r="AM26" s="40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40" t="s">
        <v>491</v>
      </c>
      <c r="AT26" s="40" t="s">
        <v>485</v>
      </c>
      <c r="AU26" s="40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41"/>
      <c r="AF27" s="41"/>
      <c r="AG27" s="41"/>
      <c r="AH27" s="41"/>
      <c r="AI27" s="41"/>
      <c r="AJ27" s="14"/>
      <c r="AK27" s="14"/>
      <c r="AN27" s="4"/>
      <c r="AV27" s="4"/>
    </row>
    <row r="28" ht="20.1" customHeight="1" spans="29:48">
      <c r="AC28" s="12"/>
      <c r="AD28" s="3"/>
      <c r="AE28" s="38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3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3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3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39" t="s">
        <v>499</v>
      </c>
      <c r="AD31" s="39" t="s">
        <v>485</v>
      </c>
      <c r="AE31" s="42" t="s">
        <v>523</v>
      </c>
      <c r="AF31" s="39">
        <v>425</v>
      </c>
      <c r="AG31" s="39">
        <v>12</v>
      </c>
      <c r="AH31" s="39">
        <v>15</v>
      </c>
      <c r="AI31" s="39">
        <v>0</v>
      </c>
      <c r="AJ31" s="3"/>
      <c r="AK31" s="39" t="s">
        <v>499</v>
      </c>
      <c r="AL31" s="39" t="s">
        <v>485</v>
      </c>
      <c r="AM31" s="42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39" t="s">
        <v>499</v>
      </c>
      <c r="AT31" s="39" t="s">
        <v>485</v>
      </c>
      <c r="AU31" s="42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40" t="s">
        <v>491</v>
      </c>
      <c r="AD32" s="40" t="s">
        <v>485</v>
      </c>
      <c r="AE32" s="40" t="s">
        <v>525</v>
      </c>
      <c r="AF32" s="40">
        <v>525</v>
      </c>
      <c r="AG32" s="40">
        <v>18</v>
      </c>
      <c r="AH32" s="40">
        <v>30</v>
      </c>
      <c r="AI32" s="40">
        <v>0</v>
      </c>
      <c r="AJ32" s="3"/>
      <c r="AK32" s="40" t="s">
        <v>491</v>
      </c>
      <c r="AL32" s="40" t="s">
        <v>485</v>
      </c>
      <c r="AM32" s="40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40" t="s">
        <v>491</v>
      </c>
      <c r="AT32" s="40" t="s">
        <v>485</v>
      </c>
      <c r="AU32" s="40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41"/>
      <c r="AF33" s="41"/>
      <c r="AG33" s="41"/>
      <c r="AH33" s="41"/>
      <c r="AI33" s="41"/>
      <c r="AJ33" s="3"/>
      <c r="AK33" s="3"/>
      <c r="AN33" s="4"/>
      <c r="AV33" s="4"/>
    </row>
    <row r="34" ht="20.1" customHeight="1" spans="29:48">
      <c r="AC34" s="14"/>
      <c r="AD34" s="3"/>
      <c r="AE34" s="38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4" t="s">
        <v>530</v>
      </c>
      <c r="AF36" s="41">
        <v>0</v>
      </c>
      <c r="AG36" s="41">
        <v>20</v>
      </c>
      <c r="AH36" s="41">
        <v>0</v>
      </c>
      <c r="AI36" s="41">
        <v>20</v>
      </c>
      <c r="AJ36" s="3"/>
      <c r="AK36" s="3" t="s">
        <v>491</v>
      </c>
      <c r="AL36" s="3" t="s">
        <v>492</v>
      </c>
      <c r="AM36" s="44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4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39" t="s">
        <v>499</v>
      </c>
      <c r="AD37" s="39" t="s">
        <v>485</v>
      </c>
      <c r="AE37" s="39" t="s">
        <v>533</v>
      </c>
      <c r="AF37" s="39">
        <v>0</v>
      </c>
      <c r="AG37" s="39">
        <v>22</v>
      </c>
      <c r="AH37" s="39">
        <v>0</v>
      </c>
      <c r="AI37" s="39">
        <v>23</v>
      </c>
      <c r="AJ37" s="3"/>
      <c r="AK37" s="39" t="s">
        <v>499</v>
      </c>
      <c r="AL37" s="39" t="s">
        <v>485</v>
      </c>
      <c r="AM37" s="39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39" t="s">
        <v>499</v>
      </c>
      <c r="AT37" s="39" t="s">
        <v>485</v>
      </c>
      <c r="AU37" s="39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40" t="s">
        <v>491</v>
      </c>
      <c r="AD38" s="40" t="s">
        <v>485</v>
      </c>
      <c r="AE38" s="40" t="s">
        <v>535</v>
      </c>
      <c r="AF38" s="40">
        <v>0</v>
      </c>
      <c r="AG38" s="40">
        <v>28</v>
      </c>
      <c r="AH38" s="40">
        <v>0</v>
      </c>
      <c r="AI38" s="40">
        <v>30</v>
      </c>
      <c r="AJ38" s="3"/>
      <c r="AK38" s="40" t="s">
        <v>491</v>
      </c>
      <c r="AL38" s="40" t="s">
        <v>485</v>
      </c>
      <c r="AM38" s="40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40" t="s">
        <v>491</v>
      </c>
      <c r="AT38" s="40" t="s">
        <v>485</v>
      </c>
      <c r="AU38" s="40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41"/>
      <c r="AF39" s="41"/>
      <c r="AG39" s="41"/>
      <c r="AH39" s="41"/>
      <c r="AI39" s="41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38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41" t="s">
        <v>541</v>
      </c>
      <c r="AF42" s="41">
        <v>920</v>
      </c>
      <c r="AG42" s="41">
        <v>28</v>
      </c>
      <c r="AH42" s="41">
        <v>8</v>
      </c>
      <c r="AI42" s="41">
        <v>8</v>
      </c>
      <c r="AJ42" s="12"/>
      <c r="AK42" s="3" t="s">
        <v>491</v>
      </c>
      <c r="AL42" s="3" t="s">
        <v>492</v>
      </c>
      <c r="AM42" s="41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41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39" t="s">
        <v>499</v>
      </c>
      <c r="AD43" s="39" t="s">
        <v>485</v>
      </c>
      <c r="AE43" s="39" t="s">
        <v>544</v>
      </c>
      <c r="AF43" s="39">
        <v>1050</v>
      </c>
      <c r="AG43" s="39">
        <v>32</v>
      </c>
      <c r="AH43" s="39">
        <v>10</v>
      </c>
      <c r="AI43" s="39">
        <v>10</v>
      </c>
      <c r="AJ43" s="3"/>
      <c r="AK43" s="39" t="s">
        <v>499</v>
      </c>
      <c r="AL43" s="39" t="s">
        <v>485</v>
      </c>
      <c r="AM43" s="39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39" t="s">
        <v>499</v>
      </c>
      <c r="AT43" s="39" t="s">
        <v>485</v>
      </c>
      <c r="AU43" s="39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40" t="s">
        <v>491</v>
      </c>
      <c r="AD44" s="40" t="s">
        <v>485</v>
      </c>
      <c r="AE44" s="40" t="s">
        <v>546</v>
      </c>
      <c r="AF44" s="40">
        <v>1315</v>
      </c>
      <c r="AG44" s="40">
        <v>38</v>
      </c>
      <c r="AH44" s="40">
        <v>15</v>
      </c>
      <c r="AI44" s="40">
        <v>15</v>
      </c>
      <c r="AJ44" s="3"/>
      <c r="AK44" s="40" t="s">
        <v>491</v>
      </c>
      <c r="AL44" s="40" t="s">
        <v>485</v>
      </c>
      <c r="AM44" s="40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40" t="s">
        <v>491</v>
      </c>
      <c r="AT44" s="40" t="s">
        <v>485</v>
      </c>
      <c r="AU44" s="40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41"/>
      <c r="AF45" s="41"/>
      <c r="AG45" s="41"/>
      <c r="AH45" s="41"/>
      <c r="AI45" s="41"/>
      <c r="AJ45" s="3"/>
      <c r="AK45" s="3"/>
      <c r="AN45" s="4"/>
      <c r="AV45" s="4"/>
    </row>
    <row r="46" ht="20.1" customHeight="1" spans="29:48">
      <c r="AC46" s="14"/>
      <c r="AD46" s="3"/>
      <c r="AE46" s="38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3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40" t="s">
        <v>491</v>
      </c>
      <c r="AD50" s="40" t="s">
        <v>485</v>
      </c>
      <c r="AE50" s="40" t="s">
        <v>552</v>
      </c>
      <c r="AF50" s="40">
        <v>0</v>
      </c>
      <c r="AG50" s="40">
        <v>75</v>
      </c>
      <c r="AH50" s="40">
        <v>23</v>
      </c>
      <c r="AI50" s="40">
        <v>0</v>
      </c>
      <c r="AJ50" s="3"/>
      <c r="AK50" s="3"/>
      <c r="AN50" s="4"/>
      <c r="AV50" s="4"/>
    </row>
    <row r="51" ht="20.1" customHeight="1" spans="29:48">
      <c r="AC51" s="45"/>
      <c r="AD51" s="45"/>
      <c r="AE51" s="45"/>
      <c r="AF51" s="45"/>
      <c r="AG51" s="45"/>
      <c r="AH51" s="45"/>
      <c r="AI51" s="45"/>
      <c r="AJ51" s="3"/>
      <c r="AK51" s="3"/>
      <c r="AN51" s="4"/>
      <c r="AV51" s="4"/>
    </row>
    <row r="52" ht="20.1" customHeight="1" spans="29:48">
      <c r="AC52" s="4"/>
      <c r="AD52" s="3"/>
      <c r="AE52" s="38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3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3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40" t="s">
        <v>491</v>
      </c>
      <c r="AD56" s="40" t="s">
        <v>485</v>
      </c>
      <c r="AE56" s="40" t="s">
        <v>556</v>
      </c>
      <c r="AF56" s="40">
        <v>0</v>
      </c>
      <c r="AG56" s="40">
        <v>75</v>
      </c>
      <c r="AH56" s="40">
        <v>0</v>
      </c>
      <c r="AI56" s="40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38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6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6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40" t="s">
        <v>491</v>
      </c>
      <c r="AD61" s="40" t="s">
        <v>485</v>
      </c>
      <c r="AE61" s="40" t="s">
        <v>285</v>
      </c>
      <c r="AF61" s="40">
        <v>0</v>
      </c>
      <c r="AG61" s="40">
        <v>20</v>
      </c>
      <c r="AH61" s="40">
        <v>0</v>
      </c>
      <c r="AI61" s="40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38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40" t="s">
        <v>499</v>
      </c>
      <c r="AD66" s="40" t="s">
        <v>485</v>
      </c>
      <c r="AE66" s="40" t="s">
        <v>559</v>
      </c>
      <c r="AF66" s="40">
        <v>2100</v>
      </c>
      <c r="AG66" s="40">
        <v>0</v>
      </c>
      <c r="AH66" s="40">
        <v>0</v>
      </c>
      <c r="AI66" s="40">
        <v>0</v>
      </c>
      <c r="AJ66" s="3"/>
      <c r="AK66" s="3"/>
      <c r="AN66" s="4"/>
      <c r="AV66" s="4"/>
    </row>
    <row r="67" ht="20.1" customHeight="1" spans="29:48">
      <c r="AC67" s="3"/>
      <c r="AD67" s="3"/>
      <c r="AE67" s="41"/>
      <c r="AF67" s="41"/>
      <c r="AG67" s="41"/>
      <c r="AH67" s="41"/>
      <c r="AI67" s="41"/>
      <c r="AJ67" s="3"/>
      <c r="AK67" s="3"/>
      <c r="AN67" s="4"/>
      <c r="AV67" s="4"/>
    </row>
    <row r="68" ht="20.1" customHeight="1" spans="29:48">
      <c r="AC68" s="4"/>
      <c r="AD68" s="3"/>
      <c r="AE68" s="38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7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7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39" t="s">
        <v>491</v>
      </c>
      <c r="AD71" s="39" t="s">
        <v>564</v>
      </c>
      <c r="AE71" s="39" t="s">
        <v>565</v>
      </c>
      <c r="AF71" s="39">
        <v>0</v>
      </c>
      <c r="AG71" s="39">
        <v>175</v>
      </c>
      <c r="AH71" s="39">
        <v>0</v>
      </c>
      <c r="AI71" s="39">
        <v>0</v>
      </c>
      <c r="AJ71" s="3"/>
      <c r="AK71" s="3"/>
      <c r="AM71" s="47" t="s">
        <v>566</v>
      </c>
      <c r="AN71" s="39">
        <v>0</v>
      </c>
      <c r="AO71" s="39">
        <v>175</v>
      </c>
      <c r="AP71" s="39">
        <v>0</v>
      </c>
      <c r="AQ71" s="39">
        <v>0</v>
      </c>
      <c r="AV71" s="4"/>
    </row>
    <row r="72" ht="20.1" customHeight="1" spans="29:48">
      <c r="AC72" s="40" t="s">
        <v>491</v>
      </c>
      <c r="AD72" s="40" t="s">
        <v>485</v>
      </c>
      <c r="AE72" s="40" t="s">
        <v>567</v>
      </c>
      <c r="AF72" s="40">
        <v>0</v>
      </c>
      <c r="AG72" s="40">
        <v>210</v>
      </c>
      <c r="AH72" s="40">
        <v>0</v>
      </c>
      <c r="AI72" s="40">
        <v>0</v>
      </c>
      <c r="AJ72" s="3"/>
      <c r="AK72" s="3"/>
      <c r="AM72" s="47" t="s">
        <v>568</v>
      </c>
      <c r="AN72" s="40">
        <v>0</v>
      </c>
      <c r="AO72" s="40">
        <v>210</v>
      </c>
      <c r="AP72" s="40">
        <v>0</v>
      </c>
      <c r="AQ72" s="40">
        <v>0</v>
      </c>
      <c r="AV72" s="4"/>
    </row>
    <row r="73" ht="20.1" customHeight="1" spans="29:48">
      <c r="AC73" s="45"/>
      <c r="AD73" s="45"/>
      <c r="AE73" s="45"/>
      <c r="AF73" s="45"/>
      <c r="AG73" s="45"/>
      <c r="AH73" s="45"/>
      <c r="AI73" s="45"/>
      <c r="AJ73" s="3"/>
      <c r="AK73" s="3"/>
      <c r="AN73" s="4"/>
      <c r="AV73" s="4"/>
    </row>
    <row r="74" ht="20.1" customHeight="1" spans="29:48">
      <c r="AC74" s="3"/>
      <c r="AD74" s="3"/>
      <c r="AE74" s="38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39" t="s">
        <v>499</v>
      </c>
      <c r="AD77" s="39" t="s">
        <v>564</v>
      </c>
      <c r="AE77" s="39" t="s">
        <v>575</v>
      </c>
      <c r="AF77" s="39">
        <v>1080</v>
      </c>
      <c r="AG77" s="39">
        <v>0</v>
      </c>
      <c r="AH77" s="39">
        <v>28</v>
      </c>
      <c r="AI77" s="39">
        <v>28</v>
      </c>
      <c r="AJ77" s="3"/>
      <c r="AK77" s="39" t="s">
        <v>499</v>
      </c>
      <c r="AL77" s="39" t="s">
        <v>564</v>
      </c>
      <c r="AM77" s="39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39" t="s">
        <v>499</v>
      </c>
      <c r="AT77" s="39" t="s">
        <v>564</v>
      </c>
      <c r="AU77" s="39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40" t="s">
        <v>499</v>
      </c>
      <c r="AD78" s="40" t="s">
        <v>485</v>
      </c>
      <c r="AE78" s="40" t="s">
        <v>577</v>
      </c>
      <c r="AF78" s="40">
        <v>1315</v>
      </c>
      <c r="AG78" s="40">
        <v>0</v>
      </c>
      <c r="AH78" s="40">
        <v>38</v>
      </c>
      <c r="AI78" s="40">
        <v>38</v>
      </c>
      <c r="AJ78" s="3"/>
      <c r="AK78" s="40" t="s">
        <v>499</v>
      </c>
      <c r="AL78" s="40" t="s">
        <v>485</v>
      </c>
      <c r="AM78" s="40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40" t="s">
        <v>499</v>
      </c>
      <c r="AT78" s="40" t="s">
        <v>485</v>
      </c>
      <c r="AU78" s="40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100"/>
  <sheetViews>
    <sheetView tabSelected="1" topLeftCell="A54" workbookViewId="0">
      <selection activeCell="E65" sqref="E65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29">
        <v>1</v>
      </c>
      <c r="W5" s="29">
        <v>1</v>
      </c>
      <c r="X5" s="29">
        <v>3</v>
      </c>
      <c r="Y5" s="29">
        <f t="shared" ref="Y5:Y9" si="0">(W5+X5)/2</f>
        <v>2</v>
      </c>
      <c r="Z5" s="29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29">
        <v>2</v>
      </c>
      <c r="W6" s="29">
        <v>1</v>
      </c>
      <c r="X6" s="29">
        <v>4</v>
      </c>
      <c r="Y6" s="29">
        <f t="shared" si="0"/>
        <v>2.5</v>
      </c>
      <c r="Z6" s="29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29">
        <v>3</v>
      </c>
      <c r="W7" s="29">
        <v>2</v>
      </c>
      <c r="X7" s="29">
        <v>4</v>
      </c>
      <c r="Y7" s="29">
        <f t="shared" si="0"/>
        <v>3</v>
      </c>
      <c r="Z7" s="29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29">
        <v>4</v>
      </c>
      <c r="W8" s="29">
        <v>2</v>
      </c>
      <c r="X8" s="29">
        <v>5</v>
      </c>
      <c r="Y8" s="29">
        <f t="shared" si="0"/>
        <v>3.5</v>
      </c>
      <c r="Z8" s="29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29">
        <v>5</v>
      </c>
      <c r="W9" s="29">
        <v>3</v>
      </c>
      <c r="X9" s="29">
        <v>5</v>
      </c>
      <c r="Y9" s="29">
        <f t="shared" si="0"/>
        <v>4</v>
      </c>
      <c r="Z9" s="29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4" t="s">
        <v>660</v>
      </c>
      <c r="X21" s="31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4" t="s">
        <v>661</v>
      </c>
      <c r="AF21" s="31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1"/>
      <c r="AL21" s="31"/>
      <c r="AM21" s="34" t="s">
        <v>662</v>
      </c>
      <c r="AN21" s="31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4" t="s">
        <v>683</v>
      </c>
      <c r="X25" s="31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4" t="s">
        <v>684</v>
      </c>
      <c r="AF25" s="31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4" t="s">
        <v>685</v>
      </c>
      <c r="AN25" s="31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3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4" t="s">
        <v>704</v>
      </c>
      <c r="X29" s="31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4" t="s">
        <v>705</v>
      </c>
      <c r="AF29" s="31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1"/>
      <c r="AL29" s="31"/>
      <c r="AM29" s="34" t="s">
        <v>706</v>
      </c>
      <c r="AN29" s="31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="3" customFormat="1" ht="20.1" customHeight="1" spans="7:44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4" t="s">
        <v>729</v>
      </c>
      <c r="X34" s="31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4" t="s">
        <v>704</v>
      </c>
      <c r="AF34" s="31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1"/>
      <c r="AL34" s="31"/>
      <c r="AM34" s="34" t="s">
        <v>730</v>
      </c>
      <c r="AN34" s="31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4" t="s">
        <v>738</v>
      </c>
      <c r="X39" s="31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4" t="s">
        <v>739</v>
      </c>
      <c r="AF39" s="31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1"/>
      <c r="AL39" s="31"/>
      <c r="AM39" s="34" t="s">
        <v>740</v>
      </c>
      <c r="AN39" s="31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7">
        <v>14060005</v>
      </c>
      <c r="C40" s="28" t="s">
        <v>741</v>
      </c>
      <c r="D40" s="29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30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30">
        <v>14100012</v>
      </c>
      <c r="C42" s="28" t="s">
        <v>747</v>
      </c>
      <c r="D42" s="29" t="s">
        <v>748</v>
      </c>
      <c r="E42" s="3" t="str">
        <f t="shared" ref="E41:E57" si="18">"效果:"&amp;D42</f>
        <v>效果:攻击恢复当前造成伤害的5%</v>
      </c>
      <c r="F42" s="31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="3" customFormat="1" ht="20.1" customHeight="1" spans="2:44">
      <c r="B43" s="27">
        <v>14100111</v>
      </c>
      <c r="C43" s="28" t="s">
        <v>752</v>
      </c>
      <c r="D43" s="29" t="s">
        <v>753</v>
      </c>
      <c r="E43" s="3" t="str">
        <f t="shared" si="18"/>
        <v>效果:攻击概率提升自身10%攻击,持续6秒</v>
      </c>
      <c r="F43" s="31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1" t="s">
        <v>754</v>
      </c>
      <c r="W43" s="34" t="s">
        <v>755</v>
      </c>
      <c r="X43" s="31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4" t="s">
        <v>756</v>
      </c>
      <c r="AF43" s="31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4" t="s">
        <v>757</v>
      </c>
      <c r="AN43" s="31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="3" customFormat="1" ht="20.1" customHeight="1" spans="2:15">
      <c r="B44" s="27">
        <v>14100112</v>
      </c>
      <c r="C44" s="28" t="s">
        <v>758</v>
      </c>
      <c r="D44" s="29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7">
        <v>14110021</v>
      </c>
      <c r="C45" s="28" t="s">
        <v>760</v>
      </c>
      <c r="D45" s="29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7">
        <v>14110022</v>
      </c>
      <c r="C46" s="28" t="s">
        <v>762</v>
      </c>
      <c r="D46" s="29" t="s">
        <v>763</v>
      </c>
      <c r="E46" s="3" t="str">
        <f t="shared" si="18"/>
        <v>效果:有5%概率躲避敌人的物理攻击</v>
      </c>
      <c r="F46" s="31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7">
        <v>14110023</v>
      </c>
      <c r="C47" s="28" t="s">
        <v>764</v>
      </c>
      <c r="D47" s="29" t="s">
        <v>765</v>
      </c>
      <c r="E47" s="3" t="str">
        <f t="shared" si="18"/>
        <v>效果:提升自身5%的最大生命值</v>
      </c>
      <c r="F47" s="31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2:15">
      <c r="B48" s="29"/>
      <c r="C48" s="29"/>
      <c r="D48" s="29"/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2:15">
      <c r="B49" s="29"/>
      <c r="C49" s="29"/>
      <c r="D49" s="29"/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8">
        <v>15206003</v>
      </c>
      <c r="C50" s="28" t="s">
        <v>766</v>
      </c>
      <c r="D50" s="29" t="s">
        <v>767</v>
      </c>
      <c r="E50" s="3" t="str">
        <f t="shared" si="18"/>
        <v>效果:装备:攻击提升100点</v>
      </c>
      <c r="F50" s="31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8">
        <v>15210011</v>
      </c>
      <c r="C51" s="28" t="s">
        <v>768</v>
      </c>
      <c r="D51" s="29" t="s">
        <v>769</v>
      </c>
      <c r="E51" s="3" t="str">
        <f t="shared" si="18"/>
        <v>效果:装备:暴击概率提升5%</v>
      </c>
      <c r="F51" s="31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5">
      <c r="B52" s="28">
        <v>15210012</v>
      </c>
      <c r="C52" s="28" t="s">
        <v>770</v>
      </c>
      <c r="D52" s="29" t="s">
        <v>771</v>
      </c>
      <c r="E52" s="3" t="str">
        <f t="shared" si="18"/>
        <v>效果:使用裂波击技能冷却时间减少2秒</v>
      </c>
    </row>
    <row r="53" ht="20.1" customHeight="1" spans="2:5">
      <c r="B53" s="28">
        <v>15210111</v>
      </c>
      <c r="C53" s="28" t="s">
        <v>772</v>
      </c>
      <c r="D53" s="29" t="s">
        <v>773</v>
      </c>
      <c r="E53" s="3" t="str">
        <f t="shared" si="18"/>
        <v>效果:魔法闪击造成伤害提升50%</v>
      </c>
    </row>
    <row r="54" ht="20.1" customHeight="1" spans="2:13">
      <c r="B54" s="28">
        <v>15210112</v>
      </c>
      <c r="C54" s="28" t="s">
        <v>774</v>
      </c>
      <c r="D54" s="29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ht="20.1" customHeight="1" spans="2:5">
      <c r="B55" s="28">
        <v>15211011</v>
      </c>
      <c r="C55" s="28" t="s">
        <v>776</v>
      </c>
      <c r="D55" s="29" t="s">
        <v>777</v>
      </c>
      <c r="E55" s="3" t="str">
        <f t="shared" si="18"/>
        <v>效果:所有技能的冷却时间缩减5%</v>
      </c>
    </row>
    <row r="56" ht="20.1" customHeight="1" spans="2:5">
      <c r="B56" s="28">
        <v>15211012</v>
      </c>
      <c r="C56" s="28" t="s">
        <v>778</v>
      </c>
      <c r="D56" s="29" t="s">
        <v>779</v>
      </c>
      <c r="E56" s="3" t="str">
        <f t="shared" si="18"/>
        <v>效果:反击伤害+10%</v>
      </c>
    </row>
    <row r="57" ht="20.1" customHeight="1" spans="2:5">
      <c r="B57" s="28">
        <v>15211013</v>
      </c>
      <c r="C57" s="28" t="s">
        <v>780</v>
      </c>
      <c r="D57" s="29" t="s">
        <v>781</v>
      </c>
      <c r="E57" s="3" t="str">
        <f t="shared" si="18"/>
        <v>效果:受到攻击有一定概率恢复自身的生命值</v>
      </c>
    </row>
    <row r="58" ht="20.1" customHeight="1" spans="2:5">
      <c r="B58" s="29"/>
      <c r="C58" s="29"/>
      <c r="D58" s="29"/>
      <c r="E58" s="3" t="str">
        <f t="shared" ref="E58:E86" si="22">"效果:"&amp;D58</f>
        <v>效果:</v>
      </c>
    </row>
    <row r="59" ht="20.1" customHeight="1" spans="2:5">
      <c r="B59" s="28">
        <v>15306003</v>
      </c>
      <c r="C59" s="28" t="s">
        <v>782</v>
      </c>
      <c r="D59" s="29" t="s">
        <v>379</v>
      </c>
      <c r="E59" s="3" t="str">
        <f t="shared" si="22"/>
        <v>效果:移动速度提升5%</v>
      </c>
    </row>
    <row r="60" ht="20.1" customHeight="1" spans="2:8">
      <c r="B60" s="28">
        <v>15310011</v>
      </c>
      <c r="C60" s="28" t="s">
        <v>783</v>
      </c>
      <c r="D60" s="32" t="s">
        <v>784</v>
      </c>
      <c r="E60" s="3" t="str">
        <f t="shared" si="22"/>
        <v>效果:使用裂地击会附加2秒眩晕效果</v>
      </c>
      <c r="H60" s="3" t="s">
        <v>753</v>
      </c>
    </row>
    <row r="61" ht="20.1" customHeight="1" spans="2:5">
      <c r="B61" s="28">
        <v>15310012</v>
      </c>
      <c r="C61" s="28" t="s">
        <v>785</v>
      </c>
      <c r="D61" s="29" t="s">
        <v>786</v>
      </c>
      <c r="E61" s="3" t="str">
        <f t="shared" si="22"/>
        <v>效果:使用裂波击技能伤害提升50%</v>
      </c>
    </row>
    <row r="62" ht="20.1" customHeight="1" spans="2:5">
      <c r="B62" s="28">
        <v>15310111</v>
      </c>
      <c r="C62" s="28" t="s">
        <v>787</v>
      </c>
      <c r="D62" s="33" t="s">
        <v>788</v>
      </c>
      <c r="E62" s="3" t="str">
        <f t="shared" si="22"/>
        <v>效果:龙卷雨击+1</v>
      </c>
    </row>
    <row r="63" ht="20.1" customHeight="1" spans="2:5">
      <c r="B63" s="28">
        <v>15310112</v>
      </c>
      <c r="C63" s="28" t="s">
        <v>789</v>
      </c>
      <c r="D63" s="29" t="s">
        <v>790</v>
      </c>
      <c r="E63" s="3" t="str">
        <f t="shared" si="22"/>
        <v>效果:冰锥之击会额外对目标造成2秒眩晕</v>
      </c>
    </row>
    <row r="64" ht="20.1" customHeight="1" spans="2:5">
      <c r="B64" s="28">
        <v>15311011</v>
      </c>
      <c r="C64" s="28" t="s">
        <v>791</v>
      </c>
      <c r="D64" s="29" t="s">
        <v>792</v>
      </c>
      <c r="E64" s="3" t="str">
        <f t="shared" si="22"/>
        <v>效果:暴击概率提升5%</v>
      </c>
    </row>
    <row r="65" ht="20.1" customHeight="1" spans="2:5">
      <c r="B65" s="28">
        <v>15311012</v>
      </c>
      <c r="C65" s="28" t="s">
        <v>793</v>
      </c>
      <c r="D65" s="29" t="s">
        <v>794</v>
      </c>
      <c r="E65" s="3" t="str">
        <f t="shared" si="22"/>
        <v>效果:攻击提升5%</v>
      </c>
    </row>
    <row r="66" ht="20.1" customHeight="1" spans="2:13">
      <c r="B66" s="28">
        <v>15311013</v>
      </c>
      <c r="C66" s="28" t="s">
        <v>795</v>
      </c>
      <c r="D66" s="29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ht="20.1" customHeight="1" spans="2:13">
      <c r="B67" s="29"/>
      <c r="C67" s="29"/>
      <c r="D67" s="29"/>
      <c r="E67" s="3" t="str">
        <f t="shared" si="22"/>
        <v>效果:</v>
      </c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2:13">
      <c r="B68" s="29"/>
      <c r="C68" s="29"/>
      <c r="D68" s="29"/>
      <c r="E68" s="3" t="str">
        <f t="shared" si="22"/>
        <v>效果:</v>
      </c>
      <c r="H68" s="3"/>
      <c r="I68" s="3">
        <v>2</v>
      </c>
      <c r="J68" s="3"/>
      <c r="K68" s="3"/>
      <c r="L68" s="3"/>
      <c r="M68" s="3"/>
    </row>
    <row r="69" ht="20.1" customHeight="1" spans="2:13">
      <c r="B69" s="29"/>
      <c r="C69" s="29"/>
      <c r="D69" s="29"/>
      <c r="E69" s="3" t="str">
        <f t="shared" si="22"/>
        <v>效果:</v>
      </c>
      <c r="H69" s="3"/>
      <c r="I69" s="3">
        <v>3</v>
      </c>
      <c r="J69" s="3"/>
      <c r="K69" s="3"/>
      <c r="L69" s="3"/>
      <c r="M69" s="3"/>
    </row>
    <row r="70" ht="20.1" customHeight="1" spans="2:13">
      <c r="B70" s="28">
        <v>15406003</v>
      </c>
      <c r="C70" s="28" t="s">
        <v>798</v>
      </c>
      <c r="D70" s="29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8">
        <v>15410011</v>
      </c>
      <c r="C71" s="28" t="s">
        <v>800</v>
      </c>
      <c r="D71" s="32" t="s">
        <v>784</v>
      </c>
      <c r="E71" s="3" t="str">
        <f t="shared" si="22"/>
        <v>效果:使用裂地击会附加2秒眩晕效果</v>
      </c>
      <c r="H71" s="3"/>
      <c r="I71" s="3">
        <v>2</v>
      </c>
      <c r="J71" s="3"/>
      <c r="K71" s="3"/>
      <c r="L71" s="3"/>
      <c r="M71" s="3"/>
    </row>
    <row r="72" ht="20.1" customHeight="1" spans="2:13">
      <c r="B72" s="28">
        <v>15410012</v>
      </c>
      <c r="C72" s="28" t="s">
        <v>801</v>
      </c>
      <c r="D72" s="29" t="s">
        <v>802</v>
      </c>
      <c r="E72" s="3" t="str">
        <f>"效果:"&amp;D72</f>
        <v>效果:回旋击+1</v>
      </c>
      <c r="F72" t="s">
        <v>803</v>
      </c>
      <c r="H72" s="3"/>
      <c r="I72" s="3">
        <v>3</v>
      </c>
      <c r="J72" s="3"/>
      <c r="K72" s="3"/>
      <c r="L72" s="3"/>
      <c r="M72" s="3"/>
    </row>
    <row r="73" ht="20.1" customHeight="1" spans="2:13">
      <c r="B73" s="28">
        <v>15410111</v>
      </c>
      <c r="C73" s="28" t="s">
        <v>804</v>
      </c>
      <c r="D73" s="29" t="s">
        <v>805</v>
      </c>
      <c r="E73" s="3" t="str">
        <f t="shared" si="22"/>
        <v>效果:守护之击冷却时间缩减2秒</v>
      </c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8">
        <v>15410112</v>
      </c>
      <c r="C74" s="28" t="s">
        <v>806</v>
      </c>
      <c r="D74" s="35" t="s">
        <v>807</v>
      </c>
      <c r="E74" s="36" t="str">
        <f t="shared" si="22"/>
        <v>效果:光能灼烧+1</v>
      </c>
      <c r="F74" t="s">
        <v>803</v>
      </c>
      <c r="H74" s="3"/>
      <c r="I74" s="3">
        <v>2</v>
      </c>
      <c r="J74" s="3"/>
      <c r="K74" s="3"/>
      <c r="L74" s="3"/>
      <c r="M74" s="3"/>
    </row>
    <row r="75" ht="20.1" customHeight="1" spans="2:13">
      <c r="B75" s="28">
        <v>15411011</v>
      </c>
      <c r="C75" s="28" t="s">
        <v>808</v>
      </c>
      <c r="D75" s="35" t="s">
        <v>809</v>
      </c>
      <c r="E75" s="36" t="str">
        <f t="shared" si="22"/>
        <v>效果:受到伤害有概率出发抵抗状态,抵抗造成的异常状态,持续5秒</v>
      </c>
      <c r="F75" t="s">
        <v>810</v>
      </c>
      <c r="H75" s="3"/>
      <c r="I75" s="3">
        <v>3</v>
      </c>
      <c r="J75" s="3"/>
      <c r="K75" s="3"/>
      <c r="L75" s="3"/>
      <c r="M75" s="3"/>
    </row>
    <row r="76" ht="20.1" customHeight="1" spans="2:13">
      <c r="B76" s="28">
        <v>15411012</v>
      </c>
      <c r="C76" s="28" t="s">
        <v>811</v>
      </c>
      <c r="D76" s="29" t="s">
        <v>812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8">
        <v>15411013</v>
      </c>
      <c r="C77" s="28" t="s">
        <v>813</v>
      </c>
      <c r="D77" s="29" t="s">
        <v>814</v>
      </c>
      <c r="E77" s="3" t="str">
        <f t="shared" si="22"/>
        <v>效果:受到伤害有概率免除自身造成的伤害</v>
      </c>
      <c r="H77" s="3"/>
      <c r="I77" s="3">
        <v>2</v>
      </c>
      <c r="J77" s="3"/>
      <c r="K77" s="3"/>
      <c r="L77" s="29" t="s">
        <v>794</v>
      </c>
      <c r="M77" s="3"/>
    </row>
    <row r="78" ht="20.1" customHeight="1" spans="2:13">
      <c r="B78" s="29"/>
      <c r="C78" s="29"/>
      <c r="D78" s="29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ht="20.1" customHeight="1" spans="2:11">
      <c r="B79" s="28">
        <v>15506003</v>
      </c>
      <c r="C79" s="28" t="s">
        <v>815</v>
      </c>
      <c r="D79" s="29" t="s">
        <v>816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ht="20.1" customHeight="1" spans="2:11">
      <c r="B80" s="28">
        <v>15510011</v>
      </c>
      <c r="C80" s="28" t="s">
        <v>817</v>
      </c>
      <c r="D80" s="29" t="s">
        <v>818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ht="20.1" customHeight="1" spans="2:11">
      <c r="B81" s="28">
        <v>15510012</v>
      </c>
      <c r="C81" s="28" t="s">
        <v>819</v>
      </c>
      <c r="D81" s="29" t="s">
        <v>820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ht="20.1" customHeight="1" spans="2:5">
      <c r="B82" s="28">
        <v>15510121</v>
      </c>
      <c r="C82" s="28" t="s">
        <v>821</v>
      </c>
      <c r="D82" s="29" t="s">
        <v>822</v>
      </c>
      <c r="E82" s="3" t="str">
        <f t="shared" si="22"/>
        <v>效果:攻击有一定概率提升自身的10%攻击,持续6秒</v>
      </c>
    </row>
    <row r="83" ht="20.1" customHeight="1" spans="2:5">
      <c r="B83" s="28">
        <v>15510122</v>
      </c>
      <c r="C83" s="28" t="s">
        <v>823</v>
      </c>
      <c r="D83" s="29" t="s">
        <v>824</v>
      </c>
      <c r="E83" s="3" t="str">
        <f t="shared" si="22"/>
        <v>效果:使用龙卷雨击技能伤害提升50%</v>
      </c>
    </row>
    <row r="84" ht="20.1" customHeight="1" spans="2:5">
      <c r="B84" s="28">
        <v>15511011</v>
      </c>
      <c r="C84" s="28" t="s">
        <v>825</v>
      </c>
      <c r="D84" s="29" t="s">
        <v>826</v>
      </c>
      <c r="E84" s="3" t="str">
        <f t="shared" si="22"/>
        <v>效果:受到伤害有概率使攻击者移动速度降低30%,持续5秒</v>
      </c>
    </row>
    <row r="85" ht="20.1" customHeight="1" spans="2:5">
      <c r="B85" s="28">
        <v>15511012</v>
      </c>
      <c r="C85" s="28" t="s">
        <v>827</v>
      </c>
      <c r="D85" s="29" t="s">
        <v>828</v>
      </c>
      <c r="E85" s="3" t="str">
        <f t="shared" si="22"/>
        <v>效果:提升自身攻击5%</v>
      </c>
    </row>
    <row r="86" ht="20.1" customHeight="1" spans="2:5">
      <c r="B86" s="28">
        <v>15511013</v>
      </c>
      <c r="C86" s="28" t="s">
        <v>829</v>
      </c>
      <c r="D86" s="29" t="s">
        <v>830</v>
      </c>
      <c r="E86" s="3" t="str">
        <f t="shared" si="22"/>
        <v>效果:提升闪避概率+5%</v>
      </c>
    </row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831</v>
      </c>
      <c r="F9" s="13"/>
      <c r="G9" s="23"/>
      <c r="H9" s="23"/>
      <c r="I9" s="23"/>
      <c r="J9" s="24"/>
    </row>
    <row r="10" ht="20.1" customHeight="1" spans="3:16">
      <c r="C10" s="3">
        <v>100</v>
      </c>
      <c r="D10" s="13" t="s">
        <v>832</v>
      </c>
      <c r="E10" s="13" t="s">
        <v>2</v>
      </c>
      <c r="F10" s="13" t="s">
        <v>833</v>
      </c>
      <c r="G10" s="24"/>
      <c r="I10" s="13" t="s">
        <v>834</v>
      </c>
      <c r="N10" s="13" t="s">
        <v>835</v>
      </c>
      <c r="O10" s="23"/>
      <c r="P10" s="13" t="s">
        <v>397</v>
      </c>
    </row>
    <row r="11" ht="20.1" customHeight="1" spans="3:16">
      <c r="C11" s="3">
        <v>10</v>
      </c>
      <c r="D11" s="13" t="s">
        <v>836</v>
      </c>
      <c r="E11" s="13" t="s">
        <v>3</v>
      </c>
      <c r="F11" s="13" t="s">
        <v>837</v>
      </c>
      <c r="I11" s="13" t="s">
        <v>838</v>
      </c>
      <c r="N11" s="13" t="s">
        <v>839</v>
      </c>
      <c r="O11" s="23"/>
      <c r="P11" s="13" t="s">
        <v>401</v>
      </c>
    </row>
    <row r="12" ht="20.1" customHeight="1" spans="3:16">
      <c r="C12" s="3" t="s">
        <v>840</v>
      </c>
      <c r="D12" s="13" t="s">
        <v>841</v>
      </c>
      <c r="E12" s="13" t="s">
        <v>842</v>
      </c>
      <c r="F12" s="13" t="s">
        <v>430</v>
      </c>
      <c r="G12" s="24"/>
      <c r="I12" s="13" t="s">
        <v>843</v>
      </c>
      <c r="N12" s="13" t="s">
        <v>430</v>
      </c>
      <c r="O12" s="23"/>
      <c r="P12" s="13" t="s">
        <v>394</v>
      </c>
    </row>
    <row r="13" ht="20.1" customHeight="1" spans="3:16">
      <c r="C13" s="3" t="s">
        <v>844</v>
      </c>
      <c r="D13" s="13" t="s">
        <v>845</v>
      </c>
      <c r="E13" s="13" t="s">
        <v>846</v>
      </c>
      <c r="F13" s="13" t="s">
        <v>847</v>
      </c>
      <c r="G13" s="24"/>
      <c r="N13" s="13" t="s">
        <v>848</v>
      </c>
      <c r="O13" s="23"/>
      <c r="P13" s="13" t="s">
        <v>405</v>
      </c>
    </row>
    <row r="14" ht="20.1" customHeight="1" spans="3:10">
      <c r="C14" s="3" t="s">
        <v>840</v>
      </c>
      <c r="D14" s="13" t="s">
        <v>849</v>
      </c>
      <c r="E14" s="13" t="s">
        <v>850</v>
      </c>
      <c r="F14" s="3" t="s">
        <v>433</v>
      </c>
      <c r="G14" s="23"/>
      <c r="H14" s="23"/>
      <c r="I14" s="13" t="s">
        <v>851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852</v>
      </c>
      <c r="F23" s="3" t="s">
        <v>853</v>
      </c>
      <c r="G23"/>
      <c r="H23"/>
      <c r="I23"/>
      <c r="K23" s="3" t="s">
        <v>854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855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856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857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858</v>
      </c>
      <c r="G31"/>
      <c r="H31"/>
      <c r="I31"/>
    </row>
    <row r="32" ht="20.1" customHeight="1" spans="4:9">
      <c r="D32" s="3" t="s">
        <v>859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860</v>
      </c>
      <c r="H1" s="6" t="s">
        <v>861</v>
      </c>
      <c r="I1" s="6" t="s">
        <v>862</v>
      </c>
      <c r="J1" s="6" t="s">
        <v>863</v>
      </c>
      <c r="K1" s="6" t="s">
        <v>864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865</v>
      </c>
      <c r="Q2" s="3">
        <v>13</v>
      </c>
      <c r="R2" s="3"/>
      <c r="T2" s="6" t="s">
        <v>866</v>
      </c>
      <c r="U2" s="3" t="s">
        <v>867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868</v>
      </c>
      <c r="Q3" s="3">
        <v>3</v>
      </c>
      <c r="R3" s="3"/>
      <c r="S3">
        <v>101</v>
      </c>
      <c r="T3" s="3" t="s">
        <v>869</v>
      </c>
      <c r="U3" s="3" t="s">
        <v>870</v>
      </c>
      <c r="V3" s="3" t="s">
        <v>871</v>
      </c>
      <c r="AD3" s="3" t="s">
        <v>872</v>
      </c>
      <c r="AE3" s="5" t="s">
        <v>873</v>
      </c>
      <c r="AF3" s="3" t="s">
        <v>874</v>
      </c>
      <c r="AG3" s="1"/>
      <c r="AH3" s="3" t="s">
        <v>875</v>
      </c>
      <c r="AI3" s="3" t="s">
        <v>876</v>
      </c>
      <c r="AJ3" s="3" t="s">
        <v>3</v>
      </c>
      <c r="AK3" s="1"/>
      <c r="AN3" t="s">
        <v>845</v>
      </c>
      <c r="AR3" s="13"/>
      <c r="AS3" s="13" t="s">
        <v>831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877</v>
      </c>
      <c r="Q4" s="3">
        <f>Q3*总表!K7</f>
        <v>30</v>
      </c>
      <c r="R4" s="3"/>
      <c r="S4">
        <v>102</v>
      </c>
      <c r="T4" s="3" t="s">
        <v>878</v>
      </c>
      <c r="U4" s="3" t="s">
        <v>879</v>
      </c>
      <c r="V4" s="3" t="s">
        <v>880</v>
      </c>
      <c r="X4" s="1"/>
      <c r="Z4" s="1"/>
      <c r="AD4" s="3" t="s">
        <v>881</v>
      </c>
      <c r="AE4" s="5" t="s">
        <v>882</v>
      </c>
      <c r="AF4" s="3" t="s">
        <v>883</v>
      </c>
      <c r="AG4" s="1"/>
      <c r="AH4" s="3" t="s">
        <v>884</v>
      </c>
      <c r="AI4" s="3" t="s">
        <v>885</v>
      </c>
      <c r="AJ4" s="3" t="s">
        <v>12</v>
      </c>
      <c r="AK4" s="1"/>
      <c r="AN4" t="s">
        <v>841</v>
      </c>
      <c r="AR4" s="13" t="s">
        <v>832</v>
      </c>
      <c r="AS4" s="13" t="s">
        <v>2</v>
      </c>
      <c r="AT4" s="13" t="s">
        <v>834</v>
      </c>
      <c r="AU4" s="24"/>
      <c r="AV4" s="13" t="s">
        <v>835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886</v>
      </c>
      <c r="U5" s="3" t="s">
        <v>887</v>
      </c>
      <c r="V5" s="3" t="s">
        <v>888</v>
      </c>
      <c r="X5" s="1"/>
      <c r="Z5" s="1"/>
      <c r="AD5" s="3" t="s">
        <v>889</v>
      </c>
      <c r="AE5" s="5" t="s">
        <v>890</v>
      </c>
      <c r="AF5" s="3" t="s">
        <v>891</v>
      </c>
      <c r="AG5" s="1"/>
      <c r="AH5" s="3" t="s">
        <v>892</v>
      </c>
      <c r="AI5" s="3" t="s">
        <v>893</v>
      </c>
      <c r="AJ5" s="3" t="s">
        <v>29</v>
      </c>
      <c r="AK5" s="1"/>
      <c r="AN5" t="s">
        <v>849</v>
      </c>
      <c r="AR5" s="13" t="s">
        <v>836</v>
      </c>
      <c r="AS5" s="13" t="s">
        <v>3</v>
      </c>
      <c r="AT5" s="13" t="s">
        <v>843</v>
      </c>
      <c r="AU5" s="24"/>
      <c r="AV5" s="13" t="s">
        <v>839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894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895</v>
      </c>
      <c r="U6" s="3" t="s">
        <v>896</v>
      </c>
      <c r="V6" s="3" t="s">
        <v>897</v>
      </c>
      <c r="X6" s="1"/>
      <c r="Z6" s="1"/>
      <c r="AD6" s="3" t="s">
        <v>898</v>
      </c>
      <c r="AE6" s="5" t="s">
        <v>899</v>
      </c>
      <c r="AF6" s="1"/>
      <c r="AG6" s="1"/>
      <c r="AH6" s="3" t="s">
        <v>900</v>
      </c>
      <c r="AI6" s="3" t="s">
        <v>901</v>
      </c>
      <c r="AJ6" s="3" t="s">
        <v>2</v>
      </c>
      <c r="AK6" s="1"/>
      <c r="AN6" t="s">
        <v>902</v>
      </c>
      <c r="AR6" s="13" t="s">
        <v>841</v>
      </c>
      <c r="AS6" s="13" t="s">
        <v>842</v>
      </c>
      <c r="AT6" s="13" t="s">
        <v>838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903</v>
      </c>
      <c r="AE7" s="5" t="s">
        <v>904</v>
      </c>
      <c r="AF7" s="1"/>
      <c r="AG7" s="1"/>
      <c r="AH7" s="1"/>
      <c r="AI7" s="3" t="s">
        <v>905</v>
      </c>
      <c r="AJ7" s="3" t="s">
        <v>394</v>
      </c>
      <c r="AK7" s="1"/>
      <c r="AR7" s="13" t="s">
        <v>845</v>
      </c>
      <c r="AS7" s="25" t="s">
        <v>846</v>
      </c>
      <c r="AT7" s="13"/>
      <c r="AU7" s="24"/>
      <c r="AV7" s="13" t="s">
        <v>848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906</v>
      </c>
      <c r="U8" s="6" t="s">
        <v>907</v>
      </c>
      <c r="V8" s="1"/>
      <c r="W8" s="22"/>
      <c r="X8" s="3" t="s">
        <v>908</v>
      </c>
      <c r="Y8" s="3" t="s">
        <v>909</v>
      </c>
      <c r="Z8" s="1"/>
      <c r="AD8" s="3" t="s">
        <v>910</v>
      </c>
      <c r="AE8" s="5" t="s">
        <v>911</v>
      </c>
      <c r="AF8" s="1"/>
      <c r="AG8" s="1"/>
      <c r="AH8" s="1"/>
      <c r="AI8" s="3" t="s">
        <v>912</v>
      </c>
      <c r="AJ8" s="3" t="s">
        <v>397</v>
      </c>
      <c r="AK8" s="1"/>
      <c r="AR8" s="13" t="s">
        <v>849</v>
      </c>
      <c r="AS8" s="13" t="s">
        <v>850</v>
      </c>
      <c r="AT8" s="13" t="s">
        <v>851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870</v>
      </c>
      <c r="T9" s="3" t="s">
        <v>878</v>
      </c>
      <c r="U9" s="3" t="s">
        <v>913</v>
      </c>
      <c r="V9" s="5" t="s">
        <v>914</v>
      </c>
      <c r="X9" s="3" t="s">
        <v>915</v>
      </c>
      <c r="Y9" s="3">
        <v>1</v>
      </c>
      <c r="AD9" s="3" t="s">
        <v>916</v>
      </c>
      <c r="AE9" s="5" t="s">
        <v>917</v>
      </c>
      <c r="AF9" s="1"/>
      <c r="AG9" s="1"/>
      <c r="AH9" s="1"/>
      <c r="AI9" s="3" t="s">
        <v>918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869</v>
      </c>
      <c r="U10" s="3" t="s">
        <v>871</v>
      </c>
      <c r="V10" s="5" t="s">
        <v>919</v>
      </c>
      <c r="X10" s="3" t="s">
        <v>920</v>
      </c>
      <c r="Y10" s="3">
        <v>2</v>
      </c>
      <c r="AD10" s="3" t="s">
        <v>921</v>
      </c>
      <c r="AE10" s="5" t="s">
        <v>922</v>
      </c>
      <c r="AF10" s="1"/>
      <c r="AG10" s="1"/>
      <c r="AH10" s="1"/>
      <c r="AI10" s="3" t="s">
        <v>923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895</v>
      </c>
      <c r="U11" s="3" t="s">
        <v>924</v>
      </c>
      <c r="V11" s="4" t="s">
        <v>925</v>
      </c>
      <c r="X11" s="3" t="s">
        <v>926</v>
      </c>
      <c r="Y11" s="3">
        <f>Y10*2</f>
        <v>4</v>
      </c>
      <c r="AD11" s="3" t="s">
        <v>927</v>
      </c>
      <c r="AE11" s="5" t="s">
        <v>928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886</v>
      </c>
      <c r="U12" s="3" t="s">
        <v>929</v>
      </c>
      <c r="V12" s="4" t="s">
        <v>930</v>
      </c>
      <c r="X12" s="3" t="s">
        <v>931</v>
      </c>
      <c r="Y12" s="3">
        <f t="shared" ref="Y12:Y18" si="5">Y11*2</f>
        <v>8</v>
      </c>
      <c r="AD12" s="3" t="s">
        <v>932</v>
      </c>
      <c r="AE12" s="5" t="s">
        <v>933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934</v>
      </c>
      <c r="R13" s="3">
        <v>102</v>
      </c>
      <c r="T13" s="3" t="s">
        <v>878</v>
      </c>
      <c r="U13" s="3" t="s">
        <v>935</v>
      </c>
      <c r="V13" s="4" t="s">
        <v>936</v>
      </c>
      <c r="X13" s="3" t="s">
        <v>937</v>
      </c>
      <c r="Y13" s="3">
        <f t="shared" si="5"/>
        <v>16</v>
      </c>
      <c r="AD13" s="3" t="s">
        <v>938</v>
      </c>
      <c r="AE13" s="5" t="s">
        <v>939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894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895</v>
      </c>
      <c r="U14" s="3" t="s">
        <v>940</v>
      </c>
      <c r="V14" s="4" t="s">
        <v>941</v>
      </c>
      <c r="X14" s="3" t="s">
        <v>942</v>
      </c>
      <c r="Y14" s="3">
        <f t="shared" si="5"/>
        <v>32</v>
      </c>
      <c r="AD14" s="3" t="s">
        <v>943</v>
      </c>
      <c r="AE14" s="5" t="s">
        <v>944</v>
      </c>
      <c r="AF14" s="3" t="s">
        <v>945</v>
      </c>
      <c r="AG14" s="6" t="s">
        <v>15</v>
      </c>
      <c r="AH14" s="3" t="s">
        <v>946</v>
      </c>
      <c r="AI14" s="1"/>
      <c r="AJ14" s="3" t="s">
        <v>947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869</v>
      </c>
      <c r="U15" s="3" t="s">
        <v>948</v>
      </c>
      <c r="V15" s="4" t="s">
        <v>949</v>
      </c>
      <c r="X15" s="3" t="s">
        <v>950</v>
      </c>
      <c r="Y15" s="3">
        <f t="shared" si="5"/>
        <v>64</v>
      </c>
      <c r="AD15" s="3" t="s">
        <v>951</v>
      </c>
      <c r="AE15" s="5" t="s">
        <v>952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886</v>
      </c>
      <c r="U16" s="3" t="s">
        <v>953</v>
      </c>
      <c r="V16" s="4" t="s">
        <v>954</v>
      </c>
      <c r="X16" s="3" t="s">
        <v>955</v>
      </c>
      <c r="Y16" s="3">
        <f t="shared" si="5"/>
        <v>128</v>
      </c>
      <c r="AD16" s="3" t="s">
        <v>956</v>
      </c>
      <c r="AE16" s="5" t="s">
        <v>957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878</v>
      </c>
      <c r="U17" s="3" t="s">
        <v>958</v>
      </c>
      <c r="V17" s="4" t="s">
        <v>959</v>
      </c>
      <c r="W17" s="22"/>
      <c r="X17" s="3" t="s">
        <v>960</v>
      </c>
      <c r="Y17" s="3">
        <f t="shared" si="5"/>
        <v>256</v>
      </c>
      <c r="AD17" s="3" t="s">
        <v>961</v>
      </c>
      <c r="AE17" s="5" t="s">
        <v>962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869</v>
      </c>
      <c r="U18" s="3" t="s">
        <v>963</v>
      </c>
      <c r="V18" s="5" t="s">
        <v>964</v>
      </c>
      <c r="X18" s="3" t="s">
        <v>965</v>
      </c>
      <c r="Y18" s="3">
        <f t="shared" si="5"/>
        <v>512</v>
      </c>
      <c r="AD18" s="3" t="s">
        <v>966</v>
      </c>
      <c r="AE18" s="5" t="s">
        <v>967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895</v>
      </c>
      <c r="U19" s="3" t="s">
        <v>968</v>
      </c>
      <c r="V19" s="4" t="s">
        <v>969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970</v>
      </c>
      <c r="O20" s="1"/>
      <c r="P20" s="1"/>
      <c r="Q20" s="1"/>
      <c r="R20" s="1">
        <v>103</v>
      </c>
      <c r="T20" s="3" t="s">
        <v>886</v>
      </c>
      <c r="U20" s="3" t="s">
        <v>971</v>
      </c>
      <c r="V20" s="5" t="s">
        <v>972</v>
      </c>
      <c r="W20" s="3" t="str">
        <f>"100403;"&amp;AB20</f>
        <v>100403;15</v>
      </c>
      <c r="X20" s="6" t="s">
        <v>973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974</v>
      </c>
      <c r="AE20" s="5" t="s">
        <v>975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976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977</v>
      </c>
      <c r="AE21" s="5" t="s">
        <v>978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979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980</v>
      </c>
      <c r="AE22" s="5" t="s">
        <v>981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906</v>
      </c>
      <c r="U23" s="6" t="s">
        <v>907</v>
      </c>
      <c r="V23" s="1"/>
      <c r="W23" s="3" t="str">
        <f t="shared" si="8"/>
        <v>100403;48</v>
      </c>
      <c r="X23" s="6" t="s">
        <v>982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983</v>
      </c>
      <c r="AE23" s="5" t="s">
        <v>984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879</v>
      </c>
      <c r="T24" s="3" t="s">
        <v>878</v>
      </c>
      <c r="U24" s="3" t="s">
        <v>985</v>
      </c>
      <c r="V24" s="5" t="s">
        <v>986</v>
      </c>
      <c r="W24" s="3" t="str">
        <f t="shared" si="8"/>
        <v>100403;45</v>
      </c>
      <c r="X24" s="6" t="s">
        <v>987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988</v>
      </c>
      <c r="AE24" s="5" t="s">
        <v>989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869</v>
      </c>
      <c r="U25" s="3" t="s">
        <v>880</v>
      </c>
      <c r="V25" s="5" t="s">
        <v>990</v>
      </c>
      <c r="W25" s="3" t="str">
        <f t="shared" si="8"/>
        <v>100403;60</v>
      </c>
      <c r="X25" s="6" t="s">
        <v>991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992</v>
      </c>
      <c r="AE25" s="5" t="s">
        <v>993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895</v>
      </c>
      <c r="U26" s="3" t="s">
        <v>994</v>
      </c>
      <c r="V26" s="4" t="s">
        <v>995</v>
      </c>
      <c r="W26" s="3" t="str">
        <f t="shared" si="8"/>
        <v>100403;75</v>
      </c>
      <c r="X26" s="6" t="s">
        <v>996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997</v>
      </c>
      <c r="AE26" s="5" t="s">
        <v>998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999</v>
      </c>
      <c r="O27" s="6" t="s">
        <v>2</v>
      </c>
      <c r="P27" s="6" t="s">
        <v>3</v>
      </c>
      <c r="Q27" s="6" t="s">
        <v>12</v>
      </c>
      <c r="R27" s="6"/>
      <c r="T27" s="3" t="s">
        <v>886</v>
      </c>
      <c r="U27" s="3" t="s">
        <v>1000</v>
      </c>
      <c r="V27" s="4" t="s">
        <v>1001</v>
      </c>
      <c r="W27" s="3" t="str">
        <f t="shared" si="8"/>
        <v>100403;90</v>
      </c>
      <c r="X27" s="6" t="s">
        <v>1002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1003</v>
      </c>
      <c r="AE27" s="5" t="s">
        <v>1004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1005</v>
      </c>
      <c r="O28" s="3">
        <v>0</v>
      </c>
      <c r="P28" s="3">
        <v>1</v>
      </c>
      <c r="Q28" s="3">
        <v>0</v>
      </c>
      <c r="R28" s="3"/>
      <c r="T28" s="3" t="s">
        <v>878</v>
      </c>
      <c r="U28" s="3" t="s">
        <v>1006</v>
      </c>
      <c r="V28" s="4" t="s">
        <v>1007</v>
      </c>
      <c r="W28" s="3" t="str">
        <f t="shared" si="8"/>
        <v>100403;105</v>
      </c>
      <c r="X28" s="6" t="s">
        <v>1008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1009</v>
      </c>
      <c r="AE28" s="5" t="s">
        <v>1010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1011</v>
      </c>
      <c r="O29" s="3">
        <v>0.25</v>
      </c>
      <c r="P29" s="3">
        <v>0</v>
      </c>
      <c r="Q29" s="3">
        <v>1</v>
      </c>
      <c r="R29" s="3"/>
      <c r="T29" s="3" t="s">
        <v>895</v>
      </c>
      <c r="U29" s="3" t="s">
        <v>1012</v>
      </c>
      <c r="V29" s="4" t="s">
        <v>1013</v>
      </c>
      <c r="W29" s="3" t="str">
        <f t="shared" si="8"/>
        <v>100403;120</v>
      </c>
      <c r="X29" s="6" t="s">
        <v>1014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1015</v>
      </c>
      <c r="AE29" s="5" t="s">
        <v>1016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1017</v>
      </c>
      <c r="O30" s="3">
        <v>0.75</v>
      </c>
      <c r="P30" s="3">
        <v>0</v>
      </c>
      <c r="Q30" s="3">
        <v>0</v>
      </c>
      <c r="R30" s="3"/>
      <c r="T30" s="3" t="s">
        <v>869</v>
      </c>
      <c r="U30" s="3" t="s">
        <v>1018</v>
      </c>
      <c r="V30" s="4" t="s">
        <v>1019</v>
      </c>
      <c r="AD30" s="3" t="s">
        <v>1020</v>
      </c>
      <c r="AE30" s="5" t="s">
        <v>1021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886</v>
      </c>
      <c r="U31" s="3" t="s">
        <v>1022</v>
      </c>
      <c r="V31" s="4" t="s">
        <v>1023</v>
      </c>
      <c r="AD31" s="3" t="s">
        <v>1024</v>
      </c>
      <c r="AE31" s="5" t="s">
        <v>1025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1026</v>
      </c>
      <c r="N32" s="3" t="s">
        <v>1005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878</v>
      </c>
      <c r="U32" s="3" t="s">
        <v>1027</v>
      </c>
      <c r="V32" s="4" t="s">
        <v>1028</v>
      </c>
      <c r="W32" s="3" t="str">
        <f>"100203;"&amp;AB32</f>
        <v>100203;150</v>
      </c>
      <c r="X32" s="6" t="s">
        <v>1029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1030</v>
      </c>
      <c r="AE32" s="5" t="s">
        <v>1031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1011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869</v>
      </c>
      <c r="U33" s="3" t="s">
        <v>1032</v>
      </c>
      <c r="V33" s="5" t="s">
        <v>1033</v>
      </c>
      <c r="W33" s="3" t="str">
        <f t="shared" ref="W33:W41" si="15">"100203;"&amp;AB33</f>
        <v>100203;225</v>
      </c>
      <c r="X33" s="6" t="s">
        <v>1034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1035</v>
      </c>
      <c r="AE33" s="5" t="s">
        <v>1036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1017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895</v>
      </c>
      <c r="U34" s="3" t="s">
        <v>1037</v>
      </c>
      <c r="V34" s="4" t="s">
        <v>1038</v>
      </c>
      <c r="W34" s="3" t="str">
        <f t="shared" si="15"/>
        <v>100203;300</v>
      </c>
      <c r="X34" s="6" t="s">
        <v>1039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1040</v>
      </c>
      <c r="AE34" s="5" t="s">
        <v>1041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886</v>
      </c>
      <c r="U35" s="3" t="s">
        <v>1042</v>
      </c>
      <c r="V35" s="5" t="s">
        <v>1043</v>
      </c>
      <c r="W35" s="3" t="str">
        <f t="shared" si="15"/>
        <v>100203;375</v>
      </c>
      <c r="X35" s="6" t="s">
        <v>1044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1045</v>
      </c>
      <c r="AE35" s="5" t="s">
        <v>1046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1047</v>
      </c>
      <c r="N36" s="3" t="s">
        <v>1005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1048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1011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1049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1050</v>
      </c>
      <c r="AE37" s="5" t="s">
        <v>1051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1017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906</v>
      </c>
      <c r="U38" s="6" t="s">
        <v>907</v>
      </c>
      <c r="V38" s="1"/>
      <c r="W38" s="3" t="str">
        <f t="shared" si="15"/>
        <v>100203;750</v>
      </c>
      <c r="X38" s="6" t="s">
        <v>1052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1053</v>
      </c>
      <c r="AE38" s="5" t="s">
        <v>1054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887</v>
      </c>
      <c r="T39" s="3" t="s">
        <v>878</v>
      </c>
      <c r="U39" s="3" t="s">
        <v>1055</v>
      </c>
      <c r="V39" s="5" t="s">
        <v>1056</v>
      </c>
      <c r="W39" s="3" t="str">
        <f t="shared" si="15"/>
        <v>100203;900</v>
      </c>
      <c r="X39" s="6" t="s">
        <v>1057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1058</v>
      </c>
      <c r="AE39" s="5" t="s">
        <v>1059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1060</v>
      </c>
      <c r="N40" s="3" t="s">
        <v>1005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869</v>
      </c>
      <c r="U40" s="3" t="s">
        <v>1061</v>
      </c>
      <c r="V40" s="5" t="s">
        <v>1062</v>
      </c>
      <c r="W40" s="3" t="str">
        <f t="shared" si="15"/>
        <v>100203;1050</v>
      </c>
      <c r="X40" s="6" t="s">
        <v>1063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1064</v>
      </c>
      <c r="AE40" s="5" t="s">
        <v>1065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1011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895</v>
      </c>
      <c r="U41" s="3" t="s">
        <v>1066</v>
      </c>
      <c r="V41" s="4" t="s">
        <v>1067</v>
      </c>
      <c r="W41" s="3" t="str">
        <f t="shared" si="15"/>
        <v>100203;1200</v>
      </c>
      <c r="X41" s="6" t="s">
        <v>1068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1069</v>
      </c>
      <c r="AE41" s="5" t="s">
        <v>1070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1017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886</v>
      </c>
      <c r="U42" s="3" t="s">
        <v>1009</v>
      </c>
      <c r="V42" s="4" t="s">
        <v>1071</v>
      </c>
      <c r="AD42" s="3" t="s">
        <v>888</v>
      </c>
      <c r="AE42" s="5" t="s">
        <v>1072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878</v>
      </c>
      <c r="U43" s="3" t="s">
        <v>1073</v>
      </c>
      <c r="V43" s="4" t="s">
        <v>1074</v>
      </c>
      <c r="W43" s="3" t="str">
        <f>"100203;"&amp;AA43&amp;"@100603:"&amp;AC43</f>
        <v>100203;75@100603:15</v>
      </c>
      <c r="X43" s="6" t="s">
        <v>1075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1076</v>
      </c>
      <c r="AE43" s="5" t="s">
        <v>1077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1078</v>
      </c>
      <c r="N44" s="3" t="s">
        <v>1005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895</v>
      </c>
      <c r="U44" s="3" t="s">
        <v>1079</v>
      </c>
      <c r="V44" s="4" t="s">
        <v>1080</v>
      </c>
      <c r="W44" s="3" t="str">
        <f t="shared" ref="W44:W52" si="26">"100203;"&amp;AA44&amp;"@100603:"&amp;AC44</f>
        <v>100203;113@100603:24</v>
      </c>
      <c r="X44" s="6" t="s">
        <v>1081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1082</v>
      </c>
      <c r="AE44" s="5" t="s">
        <v>1083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1011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869</v>
      </c>
      <c r="U45" s="3" t="s">
        <v>1020</v>
      </c>
      <c r="V45" s="4" t="s">
        <v>1084</v>
      </c>
      <c r="W45" s="3" t="str">
        <f t="shared" si="26"/>
        <v>100203;150@100603:30</v>
      </c>
      <c r="X45" s="6" t="s">
        <v>1085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1061</v>
      </c>
      <c r="AE45" s="5" t="s">
        <v>1086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1017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886</v>
      </c>
      <c r="U46" s="3" t="s">
        <v>938</v>
      </c>
      <c r="V46" s="4" t="s">
        <v>1087</v>
      </c>
      <c r="W46" s="3" t="str">
        <f t="shared" si="26"/>
        <v>100203;188@100603:48</v>
      </c>
      <c r="X46" s="6" t="s">
        <v>1088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1089</v>
      </c>
      <c r="AE46" s="5" t="s">
        <v>1090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878</v>
      </c>
      <c r="U47" s="3" t="s">
        <v>943</v>
      </c>
      <c r="V47" s="4" t="s">
        <v>1091</v>
      </c>
      <c r="W47" s="3" t="str">
        <f t="shared" si="26"/>
        <v>100203;225@100603:45</v>
      </c>
      <c r="X47" s="6" t="s">
        <v>1092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1093</v>
      </c>
      <c r="AE47" s="5" t="s">
        <v>1094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869</v>
      </c>
      <c r="U48" s="3" t="s">
        <v>1095</v>
      </c>
      <c r="V48" s="5" t="s">
        <v>1096</v>
      </c>
      <c r="W48" s="3" t="str">
        <f t="shared" si="26"/>
        <v>100203;300@100603:60</v>
      </c>
      <c r="X48" s="6" t="s">
        <v>1097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897</v>
      </c>
      <c r="AE48" s="5" t="s">
        <v>1098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1099</v>
      </c>
      <c r="N49" s="3" t="s">
        <v>1005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895</v>
      </c>
      <c r="U49" s="3" t="s">
        <v>1100</v>
      </c>
      <c r="V49" s="4" t="s">
        <v>1101</v>
      </c>
      <c r="W49" s="3" t="str">
        <f t="shared" si="26"/>
        <v>100203;375@100603:75</v>
      </c>
      <c r="X49" s="6" t="s">
        <v>1102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1103</v>
      </c>
      <c r="N50" s="3" t="s">
        <v>1011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886</v>
      </c>
      <c r="U50" s="3" t="s">
        <v>1104</v>
      </c>
      <c r="V50" s="5" t="s">
        <v>1105</v>
      </c>
      <c r="W50" s="3" t="str">
        <f t="shared" si="26"/>
        <v>100203;450@100603:90</v>
      </c>
      <c r="X50" s="6" t="s">
        <v>1106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1107</v>
      </c>
      <c r="AE50" s="5" t="s">
        <v>1108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1017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1109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1110</v>
      </c>
      <c r="AE51" s="5" t="s">
        <v>1111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1112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1113</v>
      </c>
      <c r="AE52" s="5" t="s">
        <v>1114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906</v>
      </c>
      <c r="U53" s="6" t="s">
        <v>907</v>
      </c>
      <c r="V53" s="1"/>
      <c r="AD53" s="3" t="s">
        <v>1115</v>
      </c>
      <c r="AE53" s="5" t="s">
        <v>1116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896</v>
      </c>
      <c r="T54" s="3" t="s">
        <v>878</v>
      </c>
      <c r="U54" s="3" t="s">
        <v>1117</v>
      </c>
      <c r="V54" s="5" t="s">
        <v>1118</v>
      </c>
      <c r="W54" s="3" t="str">
        <f>"100203;"&amp;AA54&amp;"@100803:"&amp;AC54</f>
        <v>100203;75@100803:15</v>
      </c>
      <c r="X54" s="6" t="s">
        <v>1119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1120</v>
      </c>
      <c r="AE54" s="5" t="s">
        <v>1121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869</v>
      </c>
      <c r="U55" s="3" t="s">
        <v>897</v>
      </c>
      <c r="V55" s="5" t="s">
        <v>1122</v>
      </c>
      <c r="W55" s="3" t="str">
        <f t="shared" ref="W55:W63" si="35">"100203;"&amp;AA55&amp;"@100803:"&amp;AC55</f>
        <v>100203;113@100803:24</v>
      </c>
      <c r="X55" s="6" t="s">
        <v>1123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1124</v>
      </c>
      <c r="AE55" s="5" t="s">
        <v>1125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895</v>
      </c>
      <c r="U56" s="3" t="s">
        <v>1126</v>
      </c>
      <c r="V56" s="4" t="s">
        <v>1127</v>
      </c>
      <c r="W56" s="3" t="str">
        <f t="shared" si="35"/>
        <v>100203;150@100803:30</v>
      </c>
      <c r="X56" s="6" t="s">
        <v>1128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1129</v>
      </c>
      <c r="AE56" s="5" t="s">
        <v>1130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886</v>
      </c>
      <c r="U57" s="3" t="s">
        <v>1030</v>
      </c>
      <c r="V57" s="4" t="s">
        <v>1131</v>
      </c>
      <c r="W57" s="3" t="str">
        <f t="shared" si="35"/>
        <v>100203;188@100803:48</v>
      </c>
      <c r="X57" s="6" t="s">
        <v>1132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1133</v>
      </c>
      <c r="AE57" s="5" t="s">
        <v>1134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878</v>
      </c>
      <c r="U58" s="3" t="s">
        <v>1135</v>
      </c>
      <c r="V58" s="4" t="s">
        <v>1136</v>
      </c>
      <c r="W58" s="3" t="str">
        <f t="shared" si="35"/>
        <v>100203;225@100803:45</v>
      </c>
      <c r="X58" s="6" t="s">
        <v>1137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1138</v>
      </c>
      <c r="AE58" s="5" t="s">
        <v>1139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895</v>
      </c>
      <c r="U59" s="3" t="s">
        <v>1140</v>
      </c>
      <c r="V59" s="4" t="s">
        <v>1141</v>
      </c>
      <c r="W59" s="3" t="str">
        <f t="shared" si="35"/>
        <v>100203;300@100803:60</v>
      </c>
      <c r="X59" s="6" t="s">
        <v>1142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1143</v>
      </c>
      <c r="AE59" s="5" t="s">
        <v>1144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869</v>
      </c>
      <c r="U60" s="3" t="s">
        <v>1040</v>
      </c>
      <c r="V60" s="4" t="s">
        <v>1145</v>
      </c>
      <c r="W60" s="3" t="str">
        <f t="shared" si="35"/>
        <v>100203;375@100803:75</v>
      </c>
      <c r="X60" s="6" t="s">
        <v>1146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1147</v>
      </c>
      <c r="AE60" s="5" t="s">
        <v>1148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886</v>
      </c>
      <c r="U61" s="3" t="s">
        <v>961</v>
      </c>
      <c r="V61" s="4" t="s">
        <v>1149</v>
      </c>
      <c r="W61" s="3" t="str">
        <f t="shared" si="35"/>
        <v>100203;450@100803:90</v>
      </c>
      <c r="X61" s="6" t="s">
        <v>1150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1151</v>
      </c>
      <c r="AE61" s="5" t="s">
        <v>1152</v>
      </c>
    </row>
    <row r="62" ht="20.1" customHeight="1" spans="20:31">
      <c r="T62" s="3" t="s">
        <v>878</v>
      </c>
      <c r="U62" s="3" t="s">
        <v>966</v>
      </c>
      <c r="V62" s="4" t="s">
        <v>1153</v>
      </c>
      <c r="W62" s="3" t="str">
        <f t="shared" si="35"/>
        <v>100203;525@100803:105</v>
      </c>
      <c r="X62" s="6" t="s">
        <v>1154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1155</v>
      </c>
      <c r="AE62" s="5" t="s">
        <v>1156</v>
      </c>
    </row>
    <row r="63" ht="20.1" customHeight="1" spans="19:31">
      <c r="S63" s="3"/>
      <c r="T63" s="3" t="s">
        <v>869</v>
      </c>
      <c r="U63" s="3" t="s">
        <v>1157</v>
      </c>
      <c r="V63" s="5" t="s">
        <v>1158</v>
      </c>
      <c r="W63" s="3" t="str">
        <f t="shared" si="35"/>
        <v>100203;600@100803:120</v>
      </c>
      <c r="X63" s="6" t="s">
        <v>1159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1160</v>
      </c>
      <c r="AE63" s="5" t="s">
        <v>1161</v>
      </c>
    </row>
    <row r="64" ht="20.1" customHeight="1" spans="19:31">
      <c r="S64" s="1"/>
      <c r="T64" s="3" t="s">
        <v>895</v>
      </c>
      <c r="U64" s="3" t="s">
        <v>1162</v>
      </c>
      <c r="V64" s="4" t="s">
        <v>1163</v>
      </c>
      <c r="AD64" s="3" t="s">
        <v>1164</v>
      </c>
      <c r="AE64" s="5" t="s">
        <v>1165</v>
      </c>
    </row>
    <row r="65" ht="20.1" customHeight="1" spans="20:31">
      <c r="T65" s="3" t="s">
        <v>886</v>
      </c>
      <c r="U65" s="3" t="s">
        <v>1166</v>
      </c>
      <c r="V65" s="5" t="s">
        <v>1167</v>
      </c>
      <c r="AD65" s="3" t="s">
        <v>1168</v>
      </c>
      <c r="AE65" s="5" t="s">
        <v>1169</v>
      </c>
    </row>
    <row r="66" ht="20.1" customHeight="1"/>
    <row r="67" ht="20.1" customHeight="1" spans="30:31">
      <c r="AD67" s="3" t="s">
        <v>1170</v>
      </c>
      <c r="AE67" s="5" t="s">
        <v>1171</v>
      </c>
    </row>
    <row r="68" ht="20.1" customHeight="1" spans="30:31">
      <c r="AD68" s="3" t="s">
        <v>1172</v>
      </c>
      <c r="AE68" s="5" t="s">
        <v>1173</v>
      </c>
    </row>
    <row r="69" ht="20.1" customHeight="1" spans="30:31">
      <c r="AD69" s="3" t="s">
        <v>1174</v>
      </c>
      <c r="AE69" s="5" t="s">
        <v>1175</v>
      </c>
    </row>
    <row r="70" ht="20.1" customHeight="1" spans="30:31">
      <c r="AD70" s="3" t="s">
        <v>1176</v>
      </c>
      <c r="AE70" s="5" t="s">
        <v>1177</v>
      </c>
    </row>
    <row r="71" ht="20.1" customHeight="1" spans="30:31">
      <c r="AD71" s="3" t="s">
        <v>1178</v>
      </c>
      <c r="AE71" s="5" t="s">
        <v>1179</v>
      </c>
    </row>
    <row r="72" ht="20.1" customHeight="1" spans="30:31">
      <c r="AD72" s="3" t="s">
        <v>1180</v>
      </c>
      <c r="AE72" s="5" t="s">
        <v>1181</v>
      </c>
    </row>
    <row r="73" ht="20.1" customHeight="1" spans="30:31">
      <c r="AD73" s="3" t="s">
        <v>1182</v>
      </c>
      <c r="AE73" s="5" t="s">
        <v>1183</v>
      </c>
    </row>
    <row r="74" ht="20.1" customHeight="1" spans="30:31">
      <c r="AD74" s="3" t="s">
        <v>1184</v>
      </c>
      <c r="AE74" s="5" t="s">
        <v>1185</v>
      </c>
    </row>
    <row r="75" ht="20.1" customHeight="1" spans="30:31">
      <c r="AD75" s="3" t="s">
        <v>1186</v>
      </c>
      <c r="AE75" s="5" t="s">
        <v>1187</v>
      </c>
    </row>
    <row r="76" ht="20.1" customHeight="1" spans="30:31">
      <c r="AD76" s="3" t="s">
        <v>1188</v>
      </c>
      <c r="AE76" s="5" t="s">
        <v>1189</v>
      </c>
    </row>
    <row r="77" ht="20.1" customHeight="1" spans="30:31">
      <c r="AD77" s="3" t="s">
        <v>1190</v>
      </c>
      <c r="AE77" s="5" t="s">
        <v>1191</v>
      </c>
    </row>
    <row r="78" ht="20.1" customHeight="1" spans="30:31">
      <c r="AD78" s="3" t="s">
        <v>1192</v>
      </c>
      <c r="AE78" s="5" t="s">
        <v>1193</v>
      </c>
    </row>
    <row r="79" ht="20.1" customHeight="1" spans="30:31">
      <c r="AD79" s="3" t="s">
        <v>1194</v>
      </c>
      <c r="AE79" s="5" t="s">
        <v>1195</v>
      </c>
    </row>
    <row r="80" ht="20.1" customHeight="1" spans="30:31">
      <c r="AD80" s="3" t="s">
        <v>1196</v>
      </c>
      <c r="AE80" s="5" t="s">
        <v>1197</v>
      </c>
    </row>
    <row r="81" ht="20.1" customHeight="1" spans="30:31">
      <c r="AD81" s="3" t="s">
        <v>1198</v>
      </c>
      <c r="AE81" s="5" t="s">
        <v>1199</v>
      </c>
    </row>
    <row r="82" ht="20.1" customHeight="1" spans="30:31">
      <c r="AD82" s="3" t="s">
        <v>1200</v>
      </c>
      <c r="AE82" s="5" t="s">
        <v>1201</v>
      </c>
    </row>
    <row r="83" ht="20.1" customHeight="1" spans="30:31">
      <c r="AD83" s="3" t="s">
        <v>1202</v>
      </c>
      <c r="AE83" s="5" t="s">
        <v>1203</v>
      </c>
    </row>
    <row r="84" ht="20.1" customHeight="1" spans="30:31">
      <c r="AD84" s="3" t="s">
        <v>1204</v>
      </c>
      <c r="AE84" s="5" t="s">
        <v>1205</v>
      </c>
    </row>
    <row r="85" ht="20.1" customHeight="1" spans="30:31">
      <c r="AD85" s="3" t="s">
        <v>1206</v>
      </c>
      <c r="AE85" s="5" t="s">
        <v>1207</v>
      </c>
    </row>
    <row r="86" ht="20.1" customHeight="1" spans="30:31">
      <c r="AD86" s="3" t="s">
        <v>1208</v>
      </c>
      <c r="AE86" s="5" t="s">
        <v>1209</v>
      </c>
    </row>
    <row r="87" ht="20.1" customHeight="1" spans="30:31">
      <c r="AD87" s="3" t="s">
        <v>1210</v>
      </c>
      <c r="AE87" s="5" t="s">
        <v>1211</v>
      </c>
    </row>
    <row r="88" ht="20.1" customHeight="1" spans="30:31">
      <c r="AD88" s="3" t="s">
        <v>1212</v>
      </c>
      <c r="AE88" s="5" t="s">
        <v>1213</v>
      </c>
    </row>
    <row r="89" ht="20.1" customHeight="1" spans="30:31">
      <c r="AD89" s="3" t="s">
        <v>1214</v>
      </c>
      <c r="AE89" s="5" t="s">
        <v>1215</v>
      </c>
    </row>
    <row r="90" ht="20.1" customHeight="1" spans="30:31">
      <c r="AD90" s="3" t="s">
        <v>1216</v>
      </c>
      <c r="AE90" s="5" t="s">
        <v>1217</v>
      </c>
    </row>
    <row r="91" ht="20.1" customHeight="1" spans="30:31">
      <c r="AD91" s="3" t="s">
        <v>1218</v>
      </c>
      <c r="AE91" s="5" t="s">
        <v>1219</v>
      </c>
    </row>
    <row r="92" ht="20.1" customHeight="1" spans="30:31">
      <c r="AD92" s="3" t="s">
        <v>1220</v>
      </c>
      <c r="AE92" s="5" t="s">
        <v>1221</v>
      </c>
    </row>
    <row r="93" ht="20.1" customHeight="1" spans="30:31">
      <c r="AD93" s="3" t="s">
        <v>1222</v>
      </c>
      <c r="AE93" s="5" t="s">
        <v>1223</v>
      </c>
    </row>
    <row r="94" ht="20.1" customHeight="1" spans="30:31">
      <c r="AD94" s="3" t="s">
        <v>1224</v>
      </c>
      <c r="AE94" s="5" t="s">
        <v>1225</v>
      </c>
    </row>
    <row r="95" ht="20.1" customHeight="1" spans="30:31">
      <c r="AD95" s="3" t="s">
        <v>1226</v>
      </c>
      <c r="AE95" s="5" t="s">
        <v>1227</v>
      </c>
    </row>
    <row r="96" ht="20.1" customHeight="1" spans="30:31">
      <c r="AD96" s="3" t="s">
        <v>1228</v>
      </c>
      <c r="AE96" s="5" t="s">
        <v>1229</v>
      </c>
    </row>
    <row r="97" ht="20.1" customHeight="1" spans="30:31">
      <c r="AD97" s="3" t="s">
        <v>1230</v>
      </c>
      <c r="AE97" s="5" t="s">
        <v>1231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2022-11-11T16:46:19Z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