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C4E5776-3F52-4E6C-8254-FD8FA21DC841}" xr6:coauthVersionLast="47" xr6:coauthVersionMax="47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BJ33" i="5" l="1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G24" i="18" l="1"/>
  <c r="G23" i="18"/>
  <c r="G22" i="18"/>
  <c r="G21" i="18"/>
  <c r="G20" i="18"/>
  <c r="G19" i="18"/>
  <c r="G18" i="18"/>
  <c r="G17" i="18"/>
  <c r="G16" i="18"/>
  <c r="G15" i="18"/>
  <c r="F24" i="18"/>
  <c r="F23" i="18"/>
  <c r="F22" i="18"/>
  <c r="F21" i="18"/>
  <c r="F20" i="18"/>
  <c r="F19" i="18"/>
  <c r="F18" i="18"/>
  <c r="F17" i="18"/>
  <c r="F16" i="18"/>
  <c r="F15" i="18"/>
  <c r="E16" i="18"/>
  <c r="E17" i="18"/>
  <c r="E18" i="18"/>
  <c r="E19" i="18"/>
  <c r="E20" i="18"/>
  <c r="E21" i="18"/>
  <c r="E22" i="18"/>
  <c r="E23" i="18"/>
  <c r="E24" i="18"/>
  <c r="E15" i="18"/>
  <c r="D15" i="18"/>
  <c r="D16" i="18"/>
  <c r="D17" i="18"/>
  <c r="D18" i="18"/>
  <c r="D19" i="18"/>
  <c r="D20" i="18"/>
  <c r="D21" i="18"/>
  <c r="D22" i="18"/>
  <c r="D23" i="18"/>
  <c r="D24" i="18"/>
  <c r="D27" i="18" l="1"/>
  <c r="D34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G27" i="18"/>
  <c r="F27" i="18"/>
  <c r="E27" i="18"/>
  <c r="D30" i="18" l="1"/>
  <c r="D29" i="18"/>
  <c r="D32" i="18"/>
  <c r="D28" i="18"/>
  <c r="D31" i="18"/>
  <c r="D36" i="18"/>
  <c r="D33" i="18"/>
  <c r="D35" i="18"/>
  <c r="H3" i="18"/>
  <c r="H4" i="18"/>
  <c r="H5" i="18"/>
  <c r="H6" i="18"/>
  <c r="H7" i="18"/>
  <c r="H8" i="18"/>
  <c r="H9" i="18"/>
  <c r="H10" i="18"/>
  <c r="H11" i="18"/>
  <c r="H2" i="18"/>
  <c r="F3" i="18" l="1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G2" i="18"/>
  <c r="F2" i="18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E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U101" i="15"/>
  <c r="T101" i="15"/>
  <c r="S101" i="15"/>
  <c r="U100" i="15"/>
  <c r="S100" i="15"/>
  <c r="T100" i="15" s="1"/>
  <c r="U99" i="15"/>
  <c r="S99" i="15"/>
  <c r="T99" i="15" s="1"/>
  <c r="S98" i="15"/>
  <c r="U97" i="15"/>
  <c r="S97" i="15"/>
  <c r="T97" i="15" s="1"/>
  <c r="U96" i="15"/>
  <c r="S96" i="15"/>
  <c r="T96" i="15" s="1"/>
  <c r="T95" i="15"/>
  <c r="S95" i="15"/>
  <c r="U95" i="15" s="1"/>
  <c r="S94" i="15"/>
  <c r="T93" i="15"/>
  <c r="S93" i="15"/>
  <c r="U93" i="15" s="1"/>
  <c r="U92" i="15"/>
  <c r="S92" i="15"/>
  <c r="T92" i="15" s="1"/>
  <c r="U89" i="15"/>
  <c r="U88" i="15"/>
  <c r="U87" i="15"/>
  <c r="W79" i="15"/>
  <c r="T79" i="15"/>
  <c r="W78" i="15"/>
  <c r="T78" i="15"/>
  <c r="W77" i="15"/>
  <c r="T77" i="15"/>
  <c r="W76" i="15"/>
  <c r="T76" i="15"/>
  <c r="W75" i="15"/>
  <c r="T75" i="15"/>
  <c r="W74" i="15"/>
  <c r="T74" i="15"/>
  <c r="W73" i="15"/>
  <c r="T73" i="15"/>
  <c r="W72" i="15"/>
  <c r="T72" i="15"/>
  <c r="W71" i="15"/>
  <c r="T71" i="15"/>
  <c r="W70" i="15"/>
  <c r="T70" i="15"/>
  <c r="W69" i="15"/>
  <c r="T69" i="15"/>
  <c r="W68" i="15"/>
  <c r="T68" i="15"/>
  <c r="W67" i="15"/>
  <c r="T67" i="15"/>
  <c r="W66" i="15"/>
  <c r="T66" i="15"/>
  <c r="U21" i="15"/>
  <c r="U22" i="15" s="1"/>
  <c r="U23" i="15" s="1"/>
  <c r="U24" i="15" s="1"/>
  <c r="U25" i="15" s="1"/>
  <c r="U26" i="15" s="1"/>
  <c r="U27" i="15" s="1"/>
  <c r="U28" i="15" s="1"/>
  <c r="U20" i="15"/>
  <c r="U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AI7" i="5" l="1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U94" i="15"/>
  <c r="T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U98" i="15"/>
  <c r="T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O27" i="5" l="1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7" i="7"/>
  <c r="AN77" i="7"/>
  <c r="AV75" i="7"/>
  <c r="AN75" i="7"/>
  <c r="AV78" i="7"/>
  <c r="AN78" i="7"/>
  <c r="AV76" i="7"/>
  <c r="AN76" i="7"/>
  <c r="AX44" i="7"/>
  <c r="AX38" i="7"/>
  <c r="AX36" i="7"/>
  <c r="AX31" i="7"/>
  <c r="AX25" i="7"/>
  <c r="AX77" i="7"/>
  <c r="AX29" i="7"/>
  <c r="AX19" i="7"/>
  <c r="AX76" i="7"/>
  <c r="AX20" i="7"/>
  <c r="AX18" i="7"/>
  <c r="AX35" i="7"/>
  <c r="AX42" i="7"/>
  <c r="AX75" i="7"/>
  <c r="AX24" i="7"/>
  <c r="AX41" i="7"/>
  <c r="AX78" i="7"/>
  <c r="AX17" i="7"/>
  <c r="AX26" i="7"/>
  <c r="AX30" i="7"/>
  <c r="AX32" i="7"/>
  <c r="AX43" i="7"/>
  <c r="AX23" i="7"/>
  <c r="AX37" i="7"/>
  <c r="AY31" i="7"/>
  <c r="AY19" i="7"/>
  <c r="AY32" i="7"/>
  <c r="AY38" i="7"/>
  <c r="AY36" i="7"/>
  <c r="AY35" i="7"/>
  <c r="AY29" i="7"/>
  <c r="AY42" i="7"/>
  <c r="AY44" i="7"/>
  <c r="AY24" i="7"/>
  <c r="AY41" i="7"/>
  <c r="AY20" i="7"/>
  <c r="AY37" i="7"/>
  <c r="AY43" i="7"/>
  <c r="AY75" i="7"/>
  <c r="AY17" i="7"/>
  <c r="AY78" i="7"/>
  <c r="AY18" i="7"/>
  <c r="AY77" i="7"/>
  <c r="AY76" i="7"/>
  <c r="AY25" i="7"/>
  <c r="AY26" i="7"/>
  <c r="AY23" i="7"/>
  <c r="AY30" i="7"/>
  <c r="AQ36" i="7"/>
  <c r="AQ31" i="7"/>
  <c r="AQ30" i="7"/>
  <c r="AQ76" i="7"/>
  <c r="AQ29" i="7"/>
  <c r="AQ43" i="7"/>
  <c r="AQ24" i="7"/>
  <c r="AQ42" i="7"/>
  <c r="AQ32" i="7"/>
  <c r="AQ38" i="7"/>
  <c r="AQ78" i="7"/>
  <c r="AQ75" i="7"/>
  <c r="AQ25" i="7"/>
  <c r="AQ37" i="7"/>
  <c r="AQ41" i="7"/>
  <c r="AQ18" i="7"/>
  <c r="AQ35" i="7"/>
  <c r="AQ17" i="7"/>
  <c r="AQ77" i="7"/>
  <c r="AQ20" i="7"/>
  <c r="AQ19" i="7"/>
  <c r="AQ26" i="7"/>
  <c r="AQ23" i="7"/>
  <c r="AQ44" i="7"/>
  <c r="AP25" i="7"/>
  <c r="AP37" i="7"/>
  <c r="AP77" i="7"/>
  <c r="AP19" i="7"/>
  <c r="AP35" i="7"/>
  <c r="AP41" i="7"/>
  <c r="AP78" i="7"/>
  <c r="AP44" i="7"/>
  <c r="AP38" i="7"/>
  <c r="AP18" i="7"/>
  <c r="AP42" i="7"/>
  <c r="AP75" i="7"/>
  <c r="AP30" i="7"/>
  <c r="AP26" i="7"/>
  <c r="AP29" i="7"/>
  <c r="AP32" i="7"/>
  <c r="AP31" i="7"/>
  <c r="AP20" i="7"/>
  <c r="AP17" i="7"/>
  <c r="AP24" i="7"/>
  <c r="AP36" i="7"/>
  <c r="AP76" i="7"/>
  <c r="AP23" i="7"/>
  <c r="AP43" i="7"/>
  <c r="AV44" i="7"/>
  <c r="AV19" i="7"/>
  <c r="AV18" i="7"/>
  <c r="AV26" i="7"/>
  <c r="AV38" i="7"/>
  <c r="AV29" i="7"/>
  <c r="AV30" i="7"/>
  <c r="AV17" i="7"/>
  <c r="AV42" i="7"/>
  <c r="AV35" i="7"/>
  <c r="AV41" i="7"/>
  <c r="AV31" i="7"/>
  <c r="AV25" i="7"/>
  <c r="AV32" i="7"/>
  <c r="AV37" i="7"/>
  <c r="AV24" i="7"/>
  <c r="AV36" i="7"/>
  <c r="AV43" i="7"/>
  <c r="AV23" i="7"/>
  <c r="AV20" i="7"/>
  <c r="AO42" i="7"/>
  <c r="AO43" i="7"/>
  <c r="AO36" i="7"/>
  <c r="AO25" i="7"/>
  <c r="AO32" i="7"/>
  <c r="AO76" i="7"/>
  <c r="AO26" i="7"/>
  <c r="AO77" i="7"/>
  <c r="AO24" i="7"/>
  <c r="AO18" i="7"/>
  <c r="AO37" i="7"/>
  <c r="AO30" i="7"/>
  <c r="AO38" i="7"/>
  <c r="AO75" i="7"/>
  <c r="AO78" i="7"/>
  <c r="AO41" i="7"/>
  <c r="AO19" i="7"/>
  <c r="AO31" i="7"/>
  <c r="AO17" i="7"/>
  <c r="AO29" i="7"/>
  <c r="AO35" i="7"/>
  <c r="AO20" i="7"/>
  <c r="AO23" i="7"/>
  <c r="AO44" i="7"/>
  <c r="AN30" i="7"/>
  <c r="AN37" i="7"/>
  <c r="AN43" i="7"/>
  <c r="AN35" i="7"/>
  <c r="AN18" i="7"/>
  <c r="AN19" i="7"/>
  <c r="AN38" i="7"/>
  <c r="AN17" i="7"/>
  <c r="AN36" i="7"/>
  <c r="AN25" i="7"/>
  <c r="AN26" i="7"/>
  <c r="AN31" i="7"/>
  <c r="AN32" i="7"/>
  <c r="AN24" i="7"/>
  <c r="AN44" i="7"/>
  <c r="AN29" i="7"/>
  <c r="AN20" i="7"/>
  <c r="AN42" i="7"/>
  <c r="AN23" i="7"/>
  <c r="AN41" i="7"/>
  <c r="AW26" i="7"/>
  <c r="AW78" i="7"/>
  <c r="AW31" i="7"/>
  <c r="AW44" i="7"/>
  <c r="AW43" i="7"/>
  <c r="AW37" i="7"/>
  <c r="AW41" i="7"/>
  <c r="AW19" i="7"/>
  <c r="AW25" i="7"/>
  <c r="AW18" i="7"/>
  <c r="AW38" i="7"/>
  <c r="AW77" i="7"/>
  <c r="AW76" i="7"/>
  <c r="AW35" i="7"/>
  <c r="AW36" i="7"/>
  <c r="AW42" i="7"/>
  <c r="AW20" i="7"/>
  <c r="AW75" i="7"/>
  <c r="AW24" i="7"/>
  <c r="AW30" i="7"/>
  <c r="AW32" i="7"/>
  <c r="AW17" i="7"/>
  <c r="AW23" i="7"/>
  <c r="AW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<sst xmlns="http://schemas.openxmlformats.org/spreadsheetml/2006/main" count="5081" uniqueCount="2871">
  <si>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</si>
  <si>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</si>
  <si>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</si>
  <si>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</si>
  <si>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</si>
  <si>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</si>
  <si>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</si>
  <si>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</si>
  <si>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</si>
  <si>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</si>
  <si>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</si>
  <si>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</si>
  <si>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</si>
  <si>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</si>
  <si>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</si>
  <si>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</si>
  <si>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</si>
  <si>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</si>
  <si>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</si>
  <si>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</si>
  <si>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</si>
  <si>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</si>
  <si>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</si>
  <si>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</si>
  <si>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</si>
  <si>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</si>
  <si>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</si>
  <si>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</si>
  <si>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</si>
  <si>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</si>
  <si>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</si>
  <si>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</si>
  <si>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</si>
  <si>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</si>
  <si>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</si>
  <si>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</si>
  <si>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</si>
  <si>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</si>
  <si>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</si>
  <si>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</si>
  <si>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</si>
  <si>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</si>
  <si>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</si>
  <si>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</si>
  <si>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</si>
  <si>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</si>
  <si>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</si>
  <si>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</si>
  <si>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</si>
  <si>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</si>
  <si>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</si>
  <si>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</si>
  <si>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</si>
  <si>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</si>
  <si>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</si>
  <si>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</si>
  <si>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</si>
  <si>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</si>
  <si>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</si>
  <si>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</si>
  <si>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</si>
  <si>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</si>
  <si>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</si>
  <si>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</si>
  <si>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</si>
  <si>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</si>
  <si>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</si>
  <si>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</si>
  <si>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</si>
  <si>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</si>
  <si>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</si>
  <si>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</si>
  <si>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</si>
  <si>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</si>
  <si>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</si>
  <si>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</si>
  <si>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</si>
  <si>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</si>
  <si>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</si>
  <si>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</si>
  <si>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</si>
  <si>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</si>
  <si>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</si>
  <si>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</si>
  <si>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</si>
  <si>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</si>
  <si>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</si>
  <si>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</si>
  <si>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</si>
  <si>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</si>
  <si>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</si>
  <si>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</si>
  <si>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</si>
  <si>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</si>
  <si>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</si>
  <si>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</si>
  <si>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</si>
  <si>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</si>
  <si>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</si>
  <si>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</si>
  <si>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</si>
  <si>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</si>
  <si>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</si>
  <si>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</si>
  <si>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</si>
  <si>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</si>
  <si>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</si>
  <si>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</si>
  <si>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</si>
  <si>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</si>
  <si>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</si>
  <si>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</si>
  <si>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</si>
  <si>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</si>
  <si>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</si>
  <si>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</si>
  <si>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</si>
  <si>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</si>
  <si>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</si>
  <si>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</si>
  <si>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</si>
  <si>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</si>
  <si>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</si>
  <si>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</si>
  <si>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</si>
  <si>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</si>
  <si>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</si>
  <si>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</si>
  <si>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</si>
  <si>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</si>
  <si>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</si>
  <si>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</si>
  <si>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</si>
  <si>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</si>
  <si>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</si>
  <si>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</si>
  <si>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</si>
  <si>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</si>
  <si>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</si>
  <si>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</si>
  <si>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</si>
  <si>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</si>
  <si>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</si>
  <si>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</si>
  <si>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</si>
  <si>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</si>
  <si>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</si>
  <si>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</si>
  <si>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</si>
  <si>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</si>
  <si>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</si>
  <si>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</si>
  <si>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</si>
  <si>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</si>
  <si>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</si>
  <si>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</si>
  <si>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</si>
  <si>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</si>
  <si>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</si>
  <si>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</si>
  <si>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</si>
  <si>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</si>
  <si>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</si>
  <si>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</si>
  <si>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</si>
  <si>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</si>
  <si>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</si>
  <si>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</si>
  <si>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</si>
  <si>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</si>
  <si>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</si>
  <si>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</si>
  <si>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</si>
  <si>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</si>
  <si>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</si>
  <si>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</si>
  <si>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</si>
  <si>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</si>
  <si>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</si>
  <si>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</si>
  <si>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</si>
  <si>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</si>
  <si>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</si>
  <si>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</si>
  <si>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</si>
  <si>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</si>
  <si>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</si>
  <si>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</si>
  <si>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</si>
  <si>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</si>
  <si>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</si>
  <si>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</si>
  <si>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</si>
  <si>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</si>
  <si>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</si>
  <si>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</si>
  <si>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</si>
  <si>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</si>
  <si>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</si>
  <si>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</si>
  <si>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</si>
  <si>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</si>
  <si>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</si>
  <si>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</si>
  <si>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</si>
  <si>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</si>
  <si>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</si>
  <si>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</si>
  <si>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</si>
  <si>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</si>
  <si>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</si>
  <si>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</si>
  <si>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</si>
  <si>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</si>
  <si>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</si>
  <si>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</si>
  <si>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</si>
  <si>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</si>
  <si>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</si>
  <si>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</si>
  <si>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</si>
  <si>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</si>
  <si>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</si>
  <si>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</si>
  <si>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</si>
  <si>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</si>
  <si>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</si>
  <si>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</si>
  <si>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</si>
  <si>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</si>
  <si>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</si>
  <si>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</si>
  <si>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</si>
  <si>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</si>
  <si>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</si>
  <si>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</si>
  <si>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</si>
  <si>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</si>
  <si>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</si>
  <si>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</si>
  <si>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</si>
  <si>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</si>
  <si>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</si>
  <si>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</si>
  <si>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</si>
  <si>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</si>
  <si>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</si>
  <si>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</si>
  <si>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</si>
  <si>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</si>
  <si>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</si>
  <si>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</si>
  <si>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</si>
  <si>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</si>
  <si>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</si>
  <si>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</si>
  <si>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</si>
  <si>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</si>
  <si>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</si>
  <si>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</si>
  <si>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</si>
  <si>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</si>
  <si>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</si>
  <si>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</si>
  <si>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</si>
  <si>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</si>
  <si>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</si>
  <si>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</si>
  <si>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</si>
  <si>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</si>
  <si>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</si>
  <si>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</si>
  <si>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</si>
  <si>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</si>
  <si>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</si>
  <si>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</si>
  <si>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</si>
  <si>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</si>
  <si>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</si>
  <si>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</si>
  <si>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</si>
  <si>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</si>
  <si>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</si>
  <si>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</si>
  <si>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</si>
  <si>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</si>
  <si>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</si>
  <si>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</si>
  <si>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</si>
  <si>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</si>
  <si>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</si>
  <si>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</si>
  <si>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</si>
  <si>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</si>
  <si>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</si>
  <si>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</si>
  <si>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</si>
  <si>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</si>
  <si>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</si>
  <si>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</si>
  <si>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</si>
  <si>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</si>
  <si>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</si>
  <si>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</si>
  <si>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</si>
  <si>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</si>
  <si>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</si>
  <si>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</si>
  <si>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</si>
  <si>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</si>
  <si>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</si>
  <si>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</si>
  <si>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</si>
  <si>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</si>
  <si>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</si>
  <si>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</si>
  <si>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</si>
  <si>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</si>
  <si>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</si>
  <si>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</si>
  <si>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</si>
  <si>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</si>
  <si>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</si>
  <si>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</si>
  <si>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</si>
  <si>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</si>
  <si>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</si>
  <si>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</si>
  <si>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</si>
  <si>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</si>
  <si>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</si>
  <si>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</si>
  <si>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</si>
  <si>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</si>
  <si>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</si>
  <si>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</si>
  <si>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</si>
  <si>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</si>
  <si>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</si>
  <si>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</si>
  <si>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</si>
  <si>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</si>
  <si>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</si>
  <si>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</si>
  <si>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</si>
  <si>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</si>
  <si>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</si>
  <si>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</si>
  <si>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</si>
  <si>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</si>
  <si>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</si>
  <si>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</si>
  <si>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</si>
  <si>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</si>
  <si>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</si>
  <si>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</si>
  <si>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</si>
  <si>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</si>
  <si>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</si>
  <si>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</si>
  <si>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</si>
  <si>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</si>
  <si>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</si>
  <si>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</si>
  <si>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</si>
  <si>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</si>
  <si>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</si>
  <si>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</si>
  <si>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</si>
  <si>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</si>
  <si>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</si>
  <si>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</si>
  <si>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</si>
  <si>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</si>
  <si>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</si>
  <si>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</si>
  <si>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</si>
  <si>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</si>
  <si>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</si>
  <si>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</si>
  <si>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</si>
  <si>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</si>
  <si>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</si>
  <si>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</si>
  <si>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</si>
  <si>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</si>
  <si>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</si>
  <si>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</si>
  <si>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</si>
  <si>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</si>
  <si>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</si>
  <si>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</si>
  <si>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</si>
  <si>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</si>
  <si>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</si>
  <si>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</si>
  <si>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</si>
  <si>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</si>
  <si>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</si>
  <si>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</si>
  <si>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</si>
  <si>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</si>
  <si>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</si>
  <si>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</si>
  <si>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</si>
  <si>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</si>
  <si>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</si>
  <si>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</si>
  <si>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</si>
  <si>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</si>
  <si>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</si>
  <si>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</si>
  <si>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</si>
  <si>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</si>
  <si>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</si>
  <si>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</si>
  <si>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</si>
  <si>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</si>
  <si>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</si>
  <si>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</si>
  <si>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</si>
  <si>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</si>
  <si>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</si>
  <si>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</si>
  <si>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</si>
  <si>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</si>
  <si>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</si>
  <si>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</si>
  <si>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</si>
  <si>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</si>
  <si>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</si>
  <si>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</si>
  <si>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</si>
  <si>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</si>
  <si>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</si>
  <si>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</si>
  <si>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</si>
  <si>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</si>
  <si>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</si>
  <si>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</si>
  <si>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</si>
  <si>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</si>
  <si>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</si>
  <si>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</si>
  <si>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</si>
  <si>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</si>
  <si>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</si>
  <si>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</si>
  <si>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</si>
  <si>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</si>
  <si>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</si>
  <si>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</si>
  <si>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</si>
  <si>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</si>
  <si>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</si>
  <si>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</si>
  <si>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</si>
  <si>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</si>
  <si>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</si>
  <si>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</si>
  <si>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</si>
  <si>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</si>
  <si>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</si>
  <si>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</si>
  <si>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</si>
  <si>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</si>
  <si>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</si>
  <si>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</si>
  <si>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</si>
  <si>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</si>
  <si>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</si>
  <si>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</si>
  <si>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</si>
  <si>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</si>
  <si>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</si>
  <si>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</si>
  <si>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</si>
  <si>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</si>
  <si>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</si>
  <si>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</si>
  <si>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</si>
  <si>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</si>
  <si>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</si>
  <si>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</si>
  <si>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</si>
  <si>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</si>
  <si>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</si>
  <si>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</si>
  <si>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</si>
  <si>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</si>
  <si>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</si>
  <si>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</si>
  <si>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</si>
  <si>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</si>
  <si>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</si>
  <si>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</si>
  <si>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</si>
  <si>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</si>
  <si>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</si>
  <si>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</si>
  <si>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</si>
  <si>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</si>
  <si>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</si>
  <si>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</si>
  <si>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</si>
  <si>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</si>
  <si>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</si>
  <si>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</si>
  <si>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</si>
  <si>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</si>
  <si>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</si>
  <si>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</si>
  <si>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</si>
  <si>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</si>
  <si>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</si>
  <si>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</si>
  <si>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</si>
  <si>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</si>
  <si>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</si>
  <si>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</si>
  <si>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</si>
  <si>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</si>
  <si>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</si>
  <si>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</si>
  <si>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</si>
  <si>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</si>
  <si>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</si>
  <si>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</si>
  <si>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</si>
  <si>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</si>
  <si>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</si>
  <si>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</si>
  <si>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</si>
  <si>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</si>
  <si>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</si>
  <si>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</si>
  <si>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</si>
  <si>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</si>
  <si>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</si>
  <si>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</si>
  <si>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</si>
  <si>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</si>
  <si>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</si>
  <si>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</si>
  <si>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</si>
  <si>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</si>
  <si>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</si>
  <si>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</si>
  <si>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</si>
  <si>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</si>
  <si>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</si>
  <si>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</si>
  <si>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</si>
  <si>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</si>
  <si>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</si>
  <si>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</si>
  <si>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</si>
  <si>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</si>
  <si>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</si>
  <si>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</si>
  <si>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</si>
  <si>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</si>
  <si>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</si>
  <si>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</si>
  <si>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</si>
  <si>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</si>
  <si>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</si>
  <si>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</si>
  <si>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</si>
  <si>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</si>
  <si>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</si>
  <si>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</si>
  <si>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</si>
  <si>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</si>
  <si>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</si>
  <si>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</si>
  <si>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</si>
  <si>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</si>
  <si>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</si>
  <si>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</si>
  <si>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</si>
  <si>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</si>
  <si>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</si>
  <si>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</si>
  <si>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</si>
  <si>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</si>
  <si>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</si>
  <si>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</si>
  <si>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</si>
  <si>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</si>
  <si>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</si>
  <si>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</si>
  <si>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</si>
  <si>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</si>
  <si>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</si>
  <si>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</si>
  <si>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</si>
  <si>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</si>
  <si>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</si>
  <si>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</si>
  <si>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</si>
  <si>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</si>
  <si>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</si>
  <si>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</si>
  <si>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</si>
  <si>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</si>
  <si>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</si>
  <si>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</si>
  <si>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</si>
  <si>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</si>
  <si>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</si>
  <si>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</si>
  <si>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</si>
  <si>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</si>
  <si>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</si>
  <si>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</si>
  <si>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</si>
  <si>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</si>
  <si>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</si>
  <si>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</si>
  <si>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</si>
  <si>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</si>
  <si>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</si>
  <si>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</si>
  <si>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</si>
  <si>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</si>
  <si>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</si>
  <si>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</si>
  <si>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</si>
  <si>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</si>
  <si>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</si>
  <si>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</si>
  <si>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</si>
  <si>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</si>
  <si>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</si>
  <si>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</si>
  <si>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</si>
  <si>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</si>
  <si>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</si>
  <si>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</si>
  <si>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</si>
  <si>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</si>
  <si>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</si>
  <si>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</si>
  <si>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</si>
  <si>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</si>
  <si>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</si>
  <si>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</si>
  <si>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</si>
  <si>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</si>
  <si>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</si>
  <si>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</si>
  <si>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</si>
  <si>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</si>
  <si>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</si>
  <si>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</si>
  <si>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</si>
  <si>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</si>
  <si>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</si>
  <si>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</si>
  <si>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</si>
  <si>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</si>
  <si>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</si>
  <si>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</si>
  <si>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</si>
  <si>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</si>
  <si>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</si>
  <si>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</si>
  <si>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</si>
  <si>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</si>
  <si>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</si>
  <si>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</si>
  <si>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</si>
  <si>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</si>
  <si>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</si>
  <si>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</si>
  <si>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</si>
  <si>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</si>
  <si>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</si>
  <si>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</si>
  <si>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</si>
  <si>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</si>
  <si>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</si>
  <si>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</si>
  <si>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</si>
  <si>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</si>
  <si>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</si>
  <si>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</si>
  <si>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</si>
  <si>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</si>
  <si>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</si>
  <si>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</si>
  <si>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</si>
  <si>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</si>
  <si>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</si>
  <si>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</si>
  <si>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</si>
  <si>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</si>
  <si>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</si>
  <si>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</si>
  <si>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</si>
  <si>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</si>
  <si>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</si>
  <si>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</si>
  <si>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</si>
  <si>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</si>
  <si>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</si>
  <si>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</si>
  <si>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</si>
  <si>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</si>
  <si>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</si>
  <si>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</si>
  <si>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</si>
  <si>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</si>
  <si>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</si>
  <si>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</si>
  <si>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</si>
  <si>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</si>
  <si>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</si>
  <si>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</si>
  <si>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</si>
  <si>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</si>
  <si>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</si>
  <si>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</si>
  <si>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</si>
  <si>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</si>
  <si>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</si>
  <si>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</si>
  <si>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</si>
  <si>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</si>
  <si>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</si>
  <si>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</si>
  <si>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</si>
  <si>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</si>
  <si>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</si>
  <si>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</si>
  <si>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</si>
  <si>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</si>
  <si>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</si>
  <si>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</si>
  <si>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</si>
  <si>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</si>
  <si>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</si>
  <si>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</si>
  <si>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</si>
  <si>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</si>
  <si>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</si>
  <si>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</si>
  <si>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</si>
  <si>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</si>
  <si>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</si>
  <si>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</si>
  <si>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</si>
  <si>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</si>
  <si>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</si>
  <si>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</si>
  <si>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</si>
  <si>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</si>
  <si>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</si>
  <si>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</si>
  <si>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</si>
  <si>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</si>
  <si>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</si>
  <si>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</si>
  <si>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</si>
  <si>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</si>
  <si>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</si>
  <si>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</si>
  <si>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</si>
  <si>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</si>
  <si>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</si>
  <si>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</si>
  <si>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</si>
  <si>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</si>
  <si>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</si>
  <si>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</si>
  <si>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</si>
  <si>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</si>
  <si>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</si>
  <si>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</si>
  <si>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</si>
  <si>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</si>
  <si>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</si>
  <si>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</si>
  <si>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</si>
  <si>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</si>
  <si>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</si>
  <si>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</si>
  <si>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</si>
  <si>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</si>
  <si>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</si>
  <si>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</si>
  <si>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</si>
  <si>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</si>
  <si>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</si>
  <si>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</si>
  <si>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</si>
  <si>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</si>
  <si>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</si>
  <si>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</si>
  <si>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</si>
  <si>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</si>
  <si>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</si>
  <si>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</si>
  <si>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</si>
  <si>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</si>
  <si>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</si>
  <si>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</si>
  <si>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</si>
  <si>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</si>
  <si>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</si>
  <si>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</si>
  <si>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</si>
  <si>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</si>
  <si>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</si>
  <si>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</si>
  <si>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</si>
  <si>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</si>
  <si>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</si>
  <si>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</si>
  <si>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</si>
  <si>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</si>
  <si>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</si>
  <si>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</si>
  <si>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</si>
  <si>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</si>
  <si>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</si>
  <si>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</si>
  <si>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</si>
  <si>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</si>
  <si>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</si>
  <si>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</si>
  <si>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</si>
  <si>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</si>
  <si>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</si>
  <si>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</si>
  <si>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</si>
  <si>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</si>
  <si>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</si>
  <si>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</si>
  <si>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</si>
  <si>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</si>
  <si>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</si>
  <si>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</si>
  <si>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</si>
  <si>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</si>
  <si>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</si>
  <si>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</si>
  <si>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</si>
  <si>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</si>
  <si>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</si>
  <si>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</si>
  <si>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</si>
  <si>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</si>
  <si>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</si>
  <si>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</si>
  <si>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</si>
  <si>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</si>
  <si>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</si>
  <si>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</si>
  <si>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</si>
  <si>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</si>
  <si>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</si>
  <si>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</si>
  <si>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</si>
  <si>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</si>
  <si>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</si>
  <si>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</si>
  <si>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</si>
  <si>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</si>
  <si>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</si>
  <si>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</si>
  <si>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</si>
  <si>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</si>
  <si>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</si>
  <si>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</si>
  <si>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</si>
  <si>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</si>
  <si>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</si>
  <si>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</si>
  <si>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</si>
  <si>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</si>
  <si>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</si>
  <si>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</si>
  <si>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</si>
  <si>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</si>
  <si>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</si>
  <si>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</si>
  <si>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</si>
  <si>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</si>
  <si>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</si>
  <si>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</si>
  <si>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</si>
  <si>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</si>
  <si>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</si>
  <si>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</si>
  <si>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</si>
  <si>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</si>
  <si>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</si>
  <si>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</si>
  <si>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</si>
  <si>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</si>
  <si>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</si>
  <si>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</si>
  <si>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</si>
  <si>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</si>
  <si>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</si>
  <si>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</si>
  <si>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</si>
  <si>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</si>
  <si>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</si>
  <si>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</si>
  <si>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</si>
  <si>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</si>
  <si>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</si>
  <si>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</si>
  <si>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</si>
  <si>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</si>
  <si>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</si>
  <si>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</si>
  <si>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</si>
  <si>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</si>
  <si>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</si>
  <si>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</si>
  <si>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</si>
  <si>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</si>
  <si>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</si>
  <si>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</si>
  <si>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</si>
  <si>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</si>
  <si>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</si>
  <si>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</si>
  <si>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</si>
  <si>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</si>
  <si>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</si>
  <si>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</si>
  <si>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</si>
  <si>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</si>
  <si>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</si>
  <si>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</si>
  <si>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</si>
  <si>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</si>
  <si>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</si>
  <si>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</si>
  <si>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</si>
  <si>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</si>
  <si>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</si>
  <si>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</si>
  <si>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</si>
  <si>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</si>
  <si>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</si>
  <si>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</si>
  <si>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</si>
  <si>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</si>
  <si>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</si>
  <si>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</si>
  <si>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</si>
  <si>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</si>
  <si>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</si>
  <si>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</si>
  <si>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</si>
  <si>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</si>
  <si>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</si>
  <si>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</si>
  <si>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</si>
  <si>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</si>
  <si>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</si>
  <si>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</si>
  <si>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</si>
  <si>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</si>
  <si>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</si>
  <si>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</si>
  <si>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</si>
  <si>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</si>
  <si>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</si>
  <si>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</si>
  <si>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</si>
  <si>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</si>
  <si>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</si>
  <si>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</si>
  <si>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</si>
  <si>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</si>
  <si>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</si>
  <si>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</si>
  <si>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</si>
  <si>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</si>
  <si>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</si>
  <si>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</si>
  <si>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</si>
  <si>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</si>
  <si>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</si>
  <si>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</si>
  <si>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</si>
  <si>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</si>
  <si>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</si>
  <si>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</si>
  <si>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</si>
  <si>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</si>
  <si>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</si>
  <si>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</si>
  <si>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</si>
  <si>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</si>
  <si>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</si>
  <si>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</si>
  <si>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</si>
  <si>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</si>
  <si>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</si>
  <si>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</si>
  <si>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</si>
  <si>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</si>
  <si>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</si>
  <si>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</si>
  <si>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</si>
  <si>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</si>
  <si>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</si>
  <si>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</si>
  <si>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</si>
  <si>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</si>
  <si>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</si>
  <si>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</si>
  <si>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</si>
  <si>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</si>
  <si>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</si>
  <si>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</si>
  <si>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</si>
  <si>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</si>
  <si>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</si>
  <si>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</si>
  <si>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</si>
  <si>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</si>
  <si>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</si>
  <si>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</si>
  <si>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</si>
  <si>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</si>
  <si>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</si>
  <si>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</si>
  <si>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</si>
  <si>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</si>
  <si>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</si>
  <si>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</si>
  <si>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</si>
  <si>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</si>
  <si>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</si>
  <si>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</si>
  <si>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</si>
  <si>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</si>
  <si>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</si>
  <si>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</si>
  <si>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</si>
  <si>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</si>
  <si>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</si>
  <si>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</si>
  <si>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</si>
  <si>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</si>
  <si>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</si>
  <si>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</si>
  <si>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</si>
  <si>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</si>
  <si>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</si>
  <si>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</si>
  <si>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</si>
  <si>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</si>
  <si>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</si>
  <si>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</si>
  <si>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</si>
  <si>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</si>
  <si>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</si>
  <si>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</si>
  <si>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</si>
  <si>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</si>
  <si>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</si>
  <si>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</si>
  <si>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</si>
  <si>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</si>
  <si>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</si>
  <si>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</si>
  <si>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</si>
  <si>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</si>
  <si>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</si>
  <si>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</si>
  <si>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</si>
  <si>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</si>
  <si>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</si>
  <si>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</si>
  <si>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</si>
  <si>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</si>
  <si>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</si>
  <si>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</si>
  <si>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</si>
  <si>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</si>
  <si>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</si>
  <si>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</si>
  <si>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</si>
  <si>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</si>
  <si>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</si>
  <si>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</si>
  <si>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</si>
  <si>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</si>
  <si>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</si>
  <si>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</si>
  <si>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</si>
  <si>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</si>
  <si>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</si>
  <si>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</si>
  <si>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</si>
  <si>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</si>
  <si>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</si>
  <si>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</si>
  <si>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</si>
  <si>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</si>
  <si>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</si>
  <si>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</si>
  <si>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</si>
  <si>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</si>
  <si>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</si>
  <si>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</si>
  <si>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</si>
  <si>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</si>
  <si>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</si>
  <si>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</si>
  <si>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</si>
  <si>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</si>
  <si>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</si>
  <si>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</si>
  <si>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</si>
  <si>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</si>
  <si>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</si>
  <si>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</si>
  <si>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</si>
  <si>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</si>
  <si>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</si>
  <si>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</si>
  <si>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</si>
  <si>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</si>
  <si>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</si>
  <si>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</si>
  <si>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</si>
  <si>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</si>
  <si>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</si>
  <si>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</si>
  <si>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</si>
  <si>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</si>
  <si>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</si>
  <si>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</si>
  <si>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</si>
  <si>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</si>
  <si>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</si>
  <si>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</si>
  <si>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</si>
  <si>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</si>
  <si>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</si>
  <si>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</si>
  <si>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</si>
  <si>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</si>
  <si>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</si>
  <si>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</si>
  <si>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</si>
  <si>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</si>
  <si>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</si>
  <si>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</si>
  <si>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</si>
  <si>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</si>
  <si>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</si>
  <si>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</si>
  <si>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</si>
  <si>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</si>
  <si>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</si>
  <si>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</si>
  <si>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</si>
  <si>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</si>
  <si>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</si>
  <si>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</si>
  <si>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</si>
  <si>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</si>
  <si>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</si>
  <si>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</si>
  <si>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</si>
  <si>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</si>
  <si>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</si>
  <si>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</si>
  <si>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</si>
  <si>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</si>
  <si>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</si>
  <si>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</si>
  <si>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</si>
  <si>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</si>
  <si>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</si>
  <si>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</si>
  <si>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</si>
  <si>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</si>
  <si>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</si>
  <si>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</si>
  <si>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</si>
  <si>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</si>
  <si>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</si>
  <si>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</si>
  <si>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</si>
  <si>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</si>
  <si>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</si>
  <si>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</si>
  <si>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</si>
  <si>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</si>
  <si>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</si>
  <si>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</si>
  <si>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</si>
  <si>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</si>
  <si>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</si>
  <si>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</si>
  <si>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</si>
  <si>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</si>
  <si>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</si>
  <si>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</si>
  <si>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</si>
  <si>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</si>
  <si>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</si>
  <si>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</si>
  <si>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</si>
  <si>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</si>
  <si>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</si>
  <si>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</si>
  <si>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</si>
  <si>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</si>
  <si>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</si>
  <si>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</si>
  <si>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</si>
  <si>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</si>
  <si>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</si>
  <si>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</si>
  <si>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</si>
  <si>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</si>
  <si>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</si>
  <si>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</si>
  <si>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</si>
  <si>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</si>
  <si>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</si>
  <si>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</si>
  <si>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</si>
  <si>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</si>
  <si>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</si>
  <si>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</si>
  <si>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</si>
  <si>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</si>
  <si>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</si>
  <si>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</si>
  <si>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</si>
  <si>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</si>
  <si>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</si>
  <si>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</si>
  <si>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</si>
  <si>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</si>
  <si>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</si>
  <si>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</si>
  <si>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</si>
  <si>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</si>
  <si>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</si>
  <si>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</si>
  <si>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</si>
  <si>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</si>
  <si>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</si>
  <si>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</si>
  <si>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</si>
  <si>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</si>
  <si>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</si>
  <si>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</si>
  <si>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</si>
  <si>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</si>
  <si>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</si>
  <si>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</si>
  <si>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</si>
  <si>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</si>
  <si>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</si>
  <si>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</si>
  <si>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</si>
  <si>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</si>
  <si>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</si>
  <si>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</si>
  <si>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</si>
  <si>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</si>
  <si>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</si>
  <si>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</si>
  <si>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</si>
  <si>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</si>
  <si>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</si>
  <si>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</si>
  <si>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</si>
  <si>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</si>
  <si>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</si>
  <si>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</si>
  <si>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</si>
  <si>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</si>
  <si>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</si>
  <si>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</si>
  <si>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</si>
  <si>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</si>
  <si>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</si>
  <si>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</si>
  <si>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</si>
  <si>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</si>
  <si>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</si>
  <si>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</si>
  <si>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</si>
  <si>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</si>
  <si>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</si>
  <si>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</si>
  <si>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</si>
  <si>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</si>
  <si>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</si>
  <si>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</si>
  <si>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</si>
  <si>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</si>
  <si>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</si>
  <si>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</si>
  <si>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</si>
  <si>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</si>
  <si>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</si>
  <si>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</si>
  <si>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</si>
  <si>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</si>
  <si>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</si>
  <si>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</si>
  <si>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</si>
  <si>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</si>
  <si>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</si>
  <si>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</si>
  <si>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</si>
  <si>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</si>
  <si>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</si>
  <si>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</si>
  <si>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</si>
  <si>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</si>
  <si>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</si>
  <si>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</si>
  <si>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</si>
  <si>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</si>
  <si>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</si>
  <si>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</si>
  <si>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</si>
  <si>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</si>
  <si>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</si>
  <si>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</si>
  <si>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</si>
  <si>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</si>
  <si>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</si>
  <si>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</si>
  <si>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</si>
  <si>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</si>
  <si>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</si>
  <si>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</si>
  <si>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</si>
  <si>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</si>
  <si>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</si>
  <si>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</si>
  <si>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</si>
  <si>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</si>
  <si>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</si>
  <si>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</si>
  <si>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</si>
  <si>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</si>
  <si>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</si>
  <si>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</si>
  <si>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</si>
  <si>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</si>
  <si>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</si>
  <si>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</si>
  <si>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</si>
  <si>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</si>
  <si>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</si>
  <si>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</si>
  <si>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</si>
  <si>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</si>
  <si>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</si>
  <si>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</si>
  <si>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</si>
  <si>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</si>
  <si>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</si>
  <si>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</si>
  <si>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</si>
  <si>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</si>
  <si>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</si>
  <si>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</si>
  <si>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</si>
  <si>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</si>
  <si>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</si>
  <si>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</si>
  <si>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</si>
  <si>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</si>
  <si>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</si>
  <si>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</si>
  <si>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</si>
  <si>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</si>
  <si>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</si>
  <si>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</si>
  <si>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</si>
  <si>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</si>
  <si>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</si>
  <si>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</si>
  <si>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</si>
  <si>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</si>
  <si>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</si>
  <si>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</si>
  <si>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</si>
  <si>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</si>
  <si>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</si>
  <si>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</si>
  <si>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</si>
  <si>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</si>
  <si>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</si>
  <si>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</si>
  <si>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</si>
  <si>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</si>
  <si>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</si>
  <si>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</si>
  <si>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</si>
  <si>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</si>
  <si>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</si>
  <si>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</si>
  <si>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</si>
  <si>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</si>
  <si>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</si>
  <si>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</si>
  <si>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</si>
  <si>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</si>
  <si>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</si>
  <si>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</si>
  <si>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</si>
  <si>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</si>
  <si>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</si>
  <si>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</si>
  <si>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</si>
  <si>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</si>
  <si>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</si>
  <si>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</si>
  <si>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</si>
  <si>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</si>
  <si>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</si>
  <si>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</si>
  <si>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</si>
  <si>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</si>
  <si>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</si>
  <si>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</si>
  <si>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</si>
  <si>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</si>
  <si>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</si>
  <si>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</si>
  <si>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</si>
  <si>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</si>
  <si>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</si>
  <si>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</si>
  <si>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</si>
  <si>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</si>
  <si>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</si>
  <si>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</si>
  <si>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</si>
  <si>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</si>
  <si>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</si>
  <si>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</si>
  <si>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</si>
  <si>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</si>
  <si>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</si>
  <si>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</si>
  <si>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</si>
  <si>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</si>
  <si>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</si>
  <si>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</si>
  <si>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</si>
  <si>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</si>
  <si>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</si>
  <si>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</si>
  <si>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</si>
  <si>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</si>
  <si>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</si>
  <si>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</si>
  <si>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</si>
  <si>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</si>
  <si>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</si>
  <si>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</si>
  <si>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</si>
  <si>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</si>
  <si>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</si>
  <si>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</si>
  <si>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</si>
  <si>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</si>
  <si>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</si>
  <si>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</si>
  <si>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</si>
  <si>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</si>
  <si>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</si>
  <si>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</si>
  <si>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</si>
  <si>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</si>
  <si>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</si>
  <si>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</si>
  <si>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</si>
  <si>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</si>
  <si>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</si>
  <si>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</si>
  <si>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</si>
  <si>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</si>
  <si>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</si>
  <si>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</si>
  <si>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</si>
  <si>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</si>
  <si>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</si>
  <si>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</si>
  <si>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</si>
  <si>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</si>
  <si>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</si>
  <si>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</si>
  <si>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</si>
  <si>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</si>
  <si>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</si>
  <si>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</si>
  <si>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</si>
  <si>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</si>
  <si>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</si>
  <si>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</si>
  <si>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</si>
  <si>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</si>
  <si>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</si>
  <si>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</si>
  <si>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</si>
  <si>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</si>
  <si>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</si>
  <si>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</si>
  <si>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</si>
  <si>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</si>
  <si>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</si>
  <si>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</si>
  <si>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</si>
  <si>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</si>
  <si>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</si>
  <si>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</si>
  <si>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</si>
  <si>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</si>
  <si>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</si>
  <si>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</si>
  <si>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</si>
  <si>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</si>
  <si>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</si>
  <si>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</si>
  <si>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</si>
  <si>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</si>
  <si>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</si>
  <si>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</si>
  <si>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</si>
  <si>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</si>
  <si>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</si>
  <si>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</si>
  <si>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</si>
  <si>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</si>
  <si>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</si>
  <si>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</si>
  <si>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</si>
  <si>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</si>
  <si>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</si>
  <si>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</si>
  <si>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</si>
  <si>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</si>
  <si>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</si>
  <si>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</si>
  <si>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</si>
  <si>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</si>
  <si>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</si>
  <si>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</si>
  <si>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</si>
  <si>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</si>
  <si>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</si>
  <si>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</si>
  <si>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</si>
  <si>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</si>
  <si>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</si>
  <si>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</si>
  <si>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</si>
  <si>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</si>
  <si>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</si>
  <si>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</si>
  <si>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</si>
  <si>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</si>
  <si>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</si>
  <si>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</si>
  <si>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</si>
  <si>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</si>
  <si>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</si>
  <si>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</si>
  <si>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</si>
  <si>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</si>
  <si>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</si>
  <si>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</si>
  <si>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</si>
  <si>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</si>
  <si>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</si>
  <si>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</si>
  <si>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</si>
  <si>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</si>
  <si>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</si>
  <si>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</si>
  <si>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</si>
  <si>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</si>
  <si>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</si>
  <si>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</si>
  <si>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</si>
  <si>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</si>
  <si>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</si>
  <si>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</si>
  <si>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</si>
  <si>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</si>
  <si>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</si>
  <si>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</si>
  <si>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</si>
  <si>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</si>
  <si>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</si>
  <si>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</si>
  <si>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</si>
  <si>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</si>
  <si>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</si>
  <si>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</si>
  <si>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</si>
  <si>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</si>
  <si>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</si>
  <si>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</si>
  <si>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</si>
  <si>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</si>
  <si>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</si>
  <si>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</si>
  <si>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</si>
  <si>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</si>
  <si>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</si>
  <si>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</si>
  <si>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</si>
  <si>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</si>
  <si>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</si>
  <si>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</si>
  <si>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</si>
  <si>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</si>
  <si>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</si>
  <si>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</si>
  <si>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</si>
  <si>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</si>
  <si>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</si>
  <si>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</si>
  <si>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</si>
  <si>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</si>
  <si>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</si>
  <si>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</si>
  <si>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</si>
  <si>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</si>
  <si>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</si>
  <si>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</si>
  <si>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</si>
  <si>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</si>
  <si>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</si>
  <si>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</si>
  <si>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</si>
  <si>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</si>
  <si>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</si>
  <si>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</si>
  <si>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</si>
  <si>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</si>
  <si>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</si>
  <si>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</si>
  <si>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</si>
  <si>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</si>
  <si>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</si>
  <si>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</si>
  <si>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</si>
  <si>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</si>
  <si>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</si>
  <si>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</si>
  <si>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</si>
  <si>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</si>
  <si>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</si>
  <si>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</si>
  <si>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</si>
  <si>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</si>
  <si>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</si>
  <si>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</si>
  <si>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</si>
  <si>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</si>
  <si>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</si>
  <si>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</si>
  <si>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</si>
  <si>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</si>
  <si>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</si>
  <si>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</si>
  <si>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</si>
  <si>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</si>
  <si>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</si>
  <si>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</si>
  <si>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</si>
  <si>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</si>
  <si>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</si>
  <si>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</si>
  <si>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</si>
  <si>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</si>
  <si>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</si>
  <si>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</si>
  <si>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</si>
  <si>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</si>
  <si>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</si>
  <si>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</si>
  <si>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</si>
  <si>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</si>
  <si>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</si>
  <si>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</si>
  <si>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</si>
  <si>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</si>
  <si>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</si>
  <si>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</si>
  <si>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</si>
  <si>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</si>
  <si>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</si>
  <si>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</si>
  <si>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</si>
  <si>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</si>
  <si>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</si>
  <si>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</si>
  <si>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</si>
  <si>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</si>
  <si>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</si>
  <si>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</si>
  <si>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</si>
  <si>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</si>
  <si>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</si>
  <si>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</si>
  <si>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</si>
  <si>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</si>
  <si>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</si>
  <si>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</si>
  <si>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</si>
  <si>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</si>
  <si>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</si>
  <si>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</si>
  <si>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</si>
  <si>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</si>
  <si>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</si>
  <si>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</si>
  <si>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</si>
  <si>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</si>
  <si>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</si>
  <si>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</si>
  <si>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</si>
  <si>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</si>
  <si>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</si>
  <si>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</si>
  <si>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</si>
  <si>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</si>
  <si>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</si>
  <si>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</si>
  <si>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</si>
  <si>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</si>
  <si>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</si>
  <si>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</si>
  <si>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</si>
  <si>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</si>
  <si>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</si>
  <si>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</si>
  <si>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</si>
  <si>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</si>
  <si>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</si>
  <si>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</si>
  <si>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</si>
  <si>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</si>
  <si>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</si>
  <si>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</si>
  <si>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</si>
  <si>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</si>
  <si>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</si>
  <si>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</si>
  <si>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</si>
  <si>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</si>
  <si>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</si>
  <si>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</si>
  <si>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</si>
  <si>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</si>
  <si>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</si>
  <si>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</si>
  <si>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</si>
  <si>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</si>
  <si>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</si>
  <si>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</si>
  <si>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</si>
  <si>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</si>
  <si>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</si>
  <si>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</si>
  <si>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</si>
  <si>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</si>
  <si>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</si>
  <si>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</si>
  <si>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</si>
  <si>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</si>
  <si>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</si>
  <si>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</si>
  <si>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</si>
  <si>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</si>
  <si>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</si>
  <si>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</si>
  <si>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</si>
  <si>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</si>
  <si>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</si>
  <si>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</si>
  <si>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</si>
  <si>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</si>
  <si>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</si>
  <si>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</si>
  <si>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</si>
  <si>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</si>
  <si>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</si>
  <si>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</si>
  <si>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</si>
  <si>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</si>
  <si>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</si>
  <si>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</si>
  <si>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</si>
  <si>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</si>
  <si>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</si>
  <si>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</si>
  <si>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</si>
  <si>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</si>
  <si>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</si>
  <si>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</si>
  <si>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</si>
  <si>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</si>
  <si>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</si>
  <si>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</si>
  <si>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</si>
  <si>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</si>
  <si>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</si>
  <si>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</si>
  <si>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</si>
  <si>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</si>
  <si>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</si>
  <si>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</si>
  <si>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</si>
  <si>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</si>
  <si>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</si>
  <si>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</si>
  <si>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</si>
  <si>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</si>
  <si>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</si>
  <si>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</si>
  <si>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</si>
  <si>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</si>
  <si>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</si>
  <si>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</si>
  <si>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</si>
  <si>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</si>
  <si>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</si>
  <si>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</si>
  <si>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</si>
  <si>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</si>
  <si>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</si>
  <si>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</si>
  <si>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</si>
  <si>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</si>
  <si>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</si>
  <si>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</si>
  <si>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</si>
  <si>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</si>
  <si>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</si>
  <si>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</si>
  <si>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</si>
  <si>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</si>
  <si>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</si>
  <si>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</si>
  <si>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</si>
  <si>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</si>
  <si>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</si>
  <si>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</si>
  <si>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</si>
  <si>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</si>
  <si>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</si>
  <si>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</si>
  <si>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</si>
  <si>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</si>
  <si>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</si>
  <si>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</si>
  <si>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</si>
  <si>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</si>
  <si>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</si>
  <si>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</si>
  <si>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</si>
  <si>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</si>
  <si>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</si>
  <si>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</si>
  <si>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</si>
  <si>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</si>
  <si>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</si>
  <si>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</si>
  <si>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</si>
  <si>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</si>
  <si>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</si>
  <si>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</si>
  <si>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</si>
  <si>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</si>
  <si>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</si>
  <si>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</si>
  <si>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</si>
  <si>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</si>
  <si>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</si>
  <si>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</si>
  <si>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</si>
  <si>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</si>
  <si>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</si>
  <si>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</si>
  <si>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</si>
  <si>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</si>
  <si>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</si>
  <si>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</si>
  <si>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</si>
  <si>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</si>
  <si>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</si>
  <si>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</si>
  <si>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</si>
  <si>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</si>
  <si>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</si>
  <si>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</si>
  <si>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</si>
  <si>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</si>
  <si>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</si>
  <si>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</si>
  <si>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</si>
  <si>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</si>
  <si>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</si>
  <si>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</si>
  <si>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</si>
  <si>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</si>
  <si>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</si>
  <si>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</si>
  <si>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</si>
  <si>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</si>
  <si>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</si>
  <si>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</si>
  <si>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</si>
  <si>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</si>
  <si>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</si>
  <si>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</si>
  <si>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</si>
  <si>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</si>
  <si>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</si>
  <si>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</si>
  <si>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</si>
  <si>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</si>
  <si>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</si>
  <si>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</si>
  <si>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</si>
  <si>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</si>
  <si>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</si>
  <si>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</si>
  <si>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</si>
  <si>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</si>
  <si>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</si>
  <si>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</si>
  <si>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</si>
  <si>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</si>
  <si>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</si>
  <si>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</si>
  <si>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</si>
  <si>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</si>
  <si>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</si>
  <si>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</si>
  <si>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</si>
  <si>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</si>
  <si>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</si>
  <si>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</si>
  <si>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</si>
  <si>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</si>
  <si>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</si>
  <si>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</si>
  <si>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</si>
  <si>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</si>
  <si>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</si>
  <si>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</si>
  <si>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</si>
  <si>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</si>
  <si>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</si>
  <si>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</si>
  <si>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</si>
  <si>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</si>
  <si>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</si>
  <si>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</si>
  <si>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</si>
  <si>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</si>
  <si>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</si>
  <si>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</si>
  <si>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</si>
  <si>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</si>
  <si>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</si>
  <si>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</si>
  <si>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</si>
  <si>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</si>
  <si>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</si>
  <si>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</si>
  <si>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</si>
  <si>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</si>
  <si>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</si>
  <si>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</si>
  <si>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</si>
  <si>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</si>
  <si>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</si>
  <si>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</si>
  <si>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</si>
  <si>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</si>
  <si>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</si>
  <si>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</si>
  <si>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</si>
  <si>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</si>
  <si>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</si>
  <si>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</si>
  <si>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</si>
  <si>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</si>
  <si>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</si>
  <si>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</si>
  <si>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</si>
  <si>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</si>
  <si>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</si>
  <si>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</si>
  <si>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</si>
  <si>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</si>
  <si>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</si>
  <si>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</si>
  <si>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</si>
  <si>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</si>
  <si>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</si>
  <si>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</si>
  <si>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</si>
  <si>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</si>
  <si>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</si>
  <si>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</si>
  <si>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</si>
  <si>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</si>
  <si>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</si>
  <si>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</si>
  <si>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</si>
  <si>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</si>
  <si>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</si>
  <si>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</si>
  <si>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</si>
  <si>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</si>
  <si>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</si>
  <si>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</si>
  <si>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</si>
  <si>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</si>
  <si>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</si>
  <si>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</si>
  <si>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</si>
  <si>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</si>
  <si>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</si>
  <si>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</si>
  <si>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</si>
  <si>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</si>
  <si>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</si>
  <si>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</si>
  <si>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</si>
  <si>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</si>
  <si>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</si>
  <si>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</si>
  <si>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</si>
  <si>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</si>
  <si>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</si>
  <si>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</si>
  <si>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</si>
  <si>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</si>
  <si>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</si>
  <si>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</si>
  <si>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</si>
  <si>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</si>
  <si>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</si>
  <si>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</si>
  <si>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</si>
  <si>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</si>
  <si>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</si>
  <si>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</si>
  <si>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</si>
  <si>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</si>
  <si>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</si>
  <si>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</si>
  <si>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</si>
  <si>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</si>
  <si>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</si>
  <si>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</si>
  <si>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</si>
  <si>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</si>
  <si>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</si>
  <si>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</si>
  <si>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</si>
  <si>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</si>
  <si>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</si>
  <si>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</si>
  <si>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</si>
  <si>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</si>
  <si>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</si>
  <si>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</si>
  <si>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</si>
  <si>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</si>
  <si>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</si>
  <si>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</si>
  <si>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</si>
  <si>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</si>
  <si>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</si>
  <si>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</si>
  <si>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</si>
  <si>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</si>
  <si>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</si>
  <si>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</si>
  <si>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</si>
  <si>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</si>
  <si>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</si>
  <si>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</si>
  <si>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</si>
  <si>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</si>
  <si>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</si>
  <si>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</si>
  <si>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</si>
  <si>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</si>
  <si>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</si>
  <si>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</si>
  <si>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</si>
  <si>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</si>
  <si>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</si>
  <si>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</si>
  <si>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</si>
  <si>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</si>
  <si>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</si>
  <si>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</si>
  <si>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</si>
  <si>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</si>
  <si>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</si>
  <si>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</si>
  <si>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</si>
  <si>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</si>
  <si>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</si>
  <si>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</si>
  <si>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</si>
  <si>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</si>
  <si>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</si>
  <si>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</si>
  <si>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</si>
  <si>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</si>
  <si>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</si>
  <si>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</si>
  <si>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</si>
  <si>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</si>
  <si>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</si>
  <si>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</si>
  <si>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</si>
  <si>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</si>
  <si>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</si>
  <si>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</si>
  <si>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</si>
  <si>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</si>
  <si>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</si>
  <si>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</si>
  <si>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</si>
  <si>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</si>
  <si>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</si>
  <si>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</si>
  <si>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</si>
  <si>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</si>
  <si>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</si>
  <si>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</si>
  <si>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</si>
  <si>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</si>
  <si>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</si>
  <si>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</si>
  <si>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</si>
  <si>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</si>
  <si>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</si>
  <si>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</si>
  <si>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</si>
  <si>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</si>
  <si>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</si>
  <si>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</si>
  <si>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</si>
  <si>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</si>
  <si>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</si>
  <si>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</si>
  <si>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</si>
  <si>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</si>
  <si>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</si>
  <si>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</si>
  <si>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</si>
  <si>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</si>
  <si>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</si>
  <si>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</si>
  <si>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</si>
  <si>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</si>
  <si>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</si>
  <si>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</si>
  <si>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</si>
  <si>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</si>
  <si>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</si>
  <si>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</si>
  <si>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</si>
  <si>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</si>
  <si>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</si>
  <si>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</si>
  <si>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</si>
  <si>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</si>
  <si>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</si>
  <si>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</si>
  <si>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</si>
  <si>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</si>
  <si>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</si>
  <si>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</si>
  <si>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</si>
  <si>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</si>
  <si>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</si>
  <si>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</si>
  <si>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</si>
  <si>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</si>
  <si>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</si>
  <si>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</si>
  <si>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</si>
  <si>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</si>
  <si>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</si>
  <si>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</si>
  <si>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</si>
  <si>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</si>
  <si>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</si>
  <si>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</si>
  <si>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</si>
  <si>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</si>
  <si>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</si>
  <si>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</si>
  <si>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</si>
  <si>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</si>
  <si>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</si>
  <si>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</si>
  <si>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</si>
  <si>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</si>
  <si>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</si>
  <si>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</si>
  <si>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</si>
  <si>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</si>
  <si>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</si>
  <si>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</si>
  <si>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</si>
  <si>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</si>
  <si>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</si>
  <si>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</si>
  <si>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</si>
  <si>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</si>
  <si>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</si>
  <si>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</si>
  <si>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</si>
  <si>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</si>
  <si>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</si>
  <si>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</si>
  <si>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</si>
  <si>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</si>
  <si>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</si>
  <si>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</si>
  <si>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</si>
  <si>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</si>
  <si>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</si>
  <si>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</si>
  <si>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</si>
  <si>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</si>
  <si>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</si>
  <si>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</si>
  <si>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</si>
  <si>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</si>
  <si>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</si>
  <si>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</si>
  <si>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</si>
  <si>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</si>
  <si>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</si>
  <si>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</si>
  <si>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</si>
  <si>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</si>
  <si>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</si>
  <si>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</si>
  <si>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</si>
  <si>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</si>
  <si>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</si>
  <si>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</si>
  <si>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</si>
  <si>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</si>
  <si>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</si>
  <si>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</si>
  <si>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</si>
  <si>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</si>
  <si>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</si>
  <si>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</si>
  <si>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</si>
  <si>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</si>
  <si>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</si>
  <si>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</si>
  <si>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</si>
  <si>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</si>
  <si>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</si>
  <si>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</si>
  <si>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</si>
  <si>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</si>
  <si>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</si>
  <si>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</si>
  <si>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</si>
  <si>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</si>
  <si>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</si>
  <si>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</si>
  <si>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</si>
  <si>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</si>
  <si>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</si>
  <si>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</si>
  <si>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</si>
  <si>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</si>
  <si>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</si>
  <si>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</si>
  <si>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</si>
  <si>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</si>
  <si>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</si>
  <si>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</si>
  <si>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</si>
  <si>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</si>
  <si>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</si>
  <si>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</si>
  <si>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</si>
  <si>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</si>
  <si>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</si>
  <si>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</si>
  <si>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</si>
  <si>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</si>
  <si>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</si>
  <si>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</si>
  <si>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</si>
  <si>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</si>
  <si>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</si>
  <si>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</si>
  <si>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</si>
  <si>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</si>
  <si>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</si>
  <si>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</si>
  <si>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</si>
  <si>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</si>
  <si>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</si>
  <si>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</si>
  <si>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</si>
  <si>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</si>
  <si>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</si>
  <si>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</si>
  <si>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</si>
  <si>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</si>
  <si>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</si>
  <si>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</si>
  <si>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</si>
  <si>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</si>
  <si>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</si>
  <si>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</si>
  <si>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</si>
  <si>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</si>
  <si>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</si>
  <si>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</si>
  <si>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</si>
  <si>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</si>
  <si>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</si>
  <si>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</si>
  <si>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</si>
  <si>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</si>
  <si>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</si>
  <si>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</si>
  <si>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</si>
  <si>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</si>
  <si>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</si>
  <si>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</si>
  <si>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</si>
  <si>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</si>
  <si>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</si>
  <si>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</si>
  <si>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</si>
  <si>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</si>
  <si>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</si>
  <si>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</si>
  <si>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</si>
  <si>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</si>
  <si>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</si>
  <si>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</si>
  <si>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</si>
  <si>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</si>
  <si>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</si>
  <si>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</si>
  <si>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</si>
  <si>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</si>
  <si>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</si>
  <si>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</si>
  <si>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</si>
  <si>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</si>
  <si>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</si>
  <si>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</si>
  <si>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</si>
  <si>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</si>
  <si>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</si>
  <si>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</si>
  <si>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</si>
  <si>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</si>
  <si>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</si>
  <si>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</si>
  <si>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</si>
  <si>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</si>
  <si>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</si>
  <si>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</si>
  <si>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</si>
  <si>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</si>
  <si>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</si>
  <si>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</si>
  <si>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</si>
  <si>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</si>
  <si>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</si>
  <si>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</si>
  <si>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</si>
  <si>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</si>
  <si>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</si>
  <si>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</si>
  <si>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</si>
  <si>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</si>
  <si>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</si>
  <si>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</si>
  <si>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</si>
  <si>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</si>
  <si>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</si>
  <si>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</si>
  <si>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</si>
  <si>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</si>
  <si>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</si>
  <si>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</si>
  <si>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</si>
  <si>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</si>
  <si>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</si>
  <si>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</si>
  <si>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</si>
  <si>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</si>
  <si>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</si>
  <si>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</si>
  <si>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</si>
  <si>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</si>
  <si>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</si>
  <si>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</si>
  <si>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</si>
  <si>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</si>
  <si>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</si>
  <si>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</si>
  <si>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</si>
  <si>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</si>
  <si>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</si>
  <si>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</si>
  <si>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</si>
  <si>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</si>
  <si>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</si>
  <si>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</si>
  <si>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</si>
  <si>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</si>
  <si>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</si>
  <si>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</si>
  <si>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</si>
  <si>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</si>
  <si>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</si>
  <si>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</si>
  <si>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</si>
  <si>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</si>
  <si>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</si>
  <si>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</si>
  <si>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</si>
  <si>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</si>
  <si>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</si>
  <si>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</si>
  <si>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</si>
  <si>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</si>
  <si>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</si>
  <si>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</si>
  <si>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</si>
  <si>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</si>
  <si>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</si>
  <si>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</si>
  <si>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</si>
  <si>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</si>
  <si>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</si>
  <si>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</si>
  <si>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</si>
  <si>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</si>
  <si>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</si>
  <si>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</si>
  <si>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</si>
  <si>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</si>
  <si>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</si>
  <si>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</si>
  <si>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</si>
  <si>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</si>
  <si>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</si>
  <si>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</si>
  <si>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</si>
  <si>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</si>
  <si>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</si>
  <si>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</si>
  <si>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</si>
  <si>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</si>
  <si>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</si>
  <si>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</si>
  <si>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</si>
  <si>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</si>
  <si>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</si>
  <si>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</si>
  <si>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</si>
  <si>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</si>
  <si>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</si>
  <si>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</si>
  <si>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</si>
  <si>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</si>
  <si>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</si>
  <si>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</si>
  <si>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</si>
  <si>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</si>
  <si>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</si>
  <si>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</si>
  <si>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</si>
  <si>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</si>
  <si>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</si>
  <si>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</si>
  <si>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</si>
  <si>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</si>
  <si>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</si>
  <si>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</si>
  <si>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</si>
  <si>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</si>
  <si>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</si>
  <si>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</si>
  <si>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</si>
  <si>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</si>
  <si>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</si>
  <si>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</si>
  <si>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</si>
  <si>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</si>
  <si>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</si>
  <si>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</si>
  <si>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</si>
  <si>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</si>
  <si>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</si>
  <si>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</si>
  <si>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</si>
  <si>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</si>
  <si>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</si>
  <si>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</si>
  <si>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</si>
  <si>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</si>
  <si>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</si>
  <si>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</si>
  <si>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</si>
  <si>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</si>
  <si>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</si>
  <si>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</si>
  <si>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</si>
  <si>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</si>
  <si>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</si>
  <si>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</si>
  <si>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</si>
  <si>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</si>
  <si>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</si>
  <si>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</si>
  <si>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</si>
  <si>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</si>
  <si>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</si>
  <si>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</si>
  <si>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</si>
  <si>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</si>
  <si>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</si>
  <si>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</si>
  <si>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</si>
  <si>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</si>
  <si>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</si>
  <si>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</si>
  <si>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</si>
  <si>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</si>
  <si>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</si>
  <si>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</si>
  <si>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</si>
  <si>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</si>
  <si>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</si>
  <si>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</si>
  <si>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</si>
  <si>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</si>
  <si>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</si>
  <si>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</si>
  <si>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</si>
  <si>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</si>
  <si>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</si>
  <si>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</si>
  <si>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</si>
  <si>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</si>
  <si>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</si>
  <si>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</si>
  <si>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</si>
  <si>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</si>
  <si>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</si>
  <si>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</si>
  <si>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</si>
  <si>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</si>
  <si>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</si>
  <si>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</si>
  <si>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</si>
  <si>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</si>
  <si>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</si>
  <si>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</si>
  <si>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</si>
  <si>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</si>
  <si>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</si>
  <si>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</si>
  <si>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</si>
  <si>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</si>
  <si>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</si>
  <si>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</si>
  <si>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</si>
  <si>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</si>
  <si>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</si>
  <si>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</si>
  <si>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</si>
  <si>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</si>
  <si>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</si>
  <si>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</si>
  <si>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</si>
  <si>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</si>
  <si>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</si>
  <si>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</si>
  <si>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</si>
  <si>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</si>
  <si>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</si>
  <si>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</si>
  <si>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</si>
  <si>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</si>
  <si>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</si>
  <si>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</si>
  <si>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</si>
  <si>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</si>
  <si>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</si>
  <si>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</si>
  <si>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</si>
  <si>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</si>
  <si>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</si>
  <si>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</si>
  <si>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</si>
  <si>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</si>
  <si>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</si>
  <si>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</si>
  <si>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</si>
  <si>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</si>
  <si>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</si>
  <si>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</si>
  <si>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</si>
  <si>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</si>
  <si>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</si>
  <si>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</si>
  <si>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</si>
  <si>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</si>
  <si>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</si>
  <si>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</si>
  <si>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</si>
  <si>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</si>
  <si>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</si>
  <si>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</si>
  <si>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</si>
  <si>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</si>
  <si>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</si>
  <si>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</si>
  <si>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</si>
  <si>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</si>
  <si>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</si>
  <si>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</si>
  <si>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</si>
  <si>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</si>
  <si>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</si>
  <si>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</si>
  <si>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</si>
  <si>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</si>
  <si>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</si>
  <si>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</si>
  <si>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</si>
  <si>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</si>
  <si>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</si>
  <si>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</si>
  <si>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</si>
  <si>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</si>
  <si>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</si>
  <si>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</si>
  <si>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</si>
  <si>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</si>
  <si>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</si>
  <si>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</si>
  <si>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</si>
  <si>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</si>
  <si>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</si>
  <si>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</si>
  <si>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</si>
  <si>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</si>
  <si>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</si>
  <si>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</si>
  <si>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</si>
  <si>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</si>
  <si>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</si>
  <si>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</si>
  <si>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</si>
  <si>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</si>
  <si>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</si>
  <si>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</si>
  <si>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</si>
  <si>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</si>
  <si>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</si>
  <si>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</si>
  <si>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</si>
  <si>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</si>
  <si>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</si>
  <si>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</si>
  <si>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</si>
  <si>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</si>
  <si>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</si>
  <si>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</si>
  <si>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</si>
  <si>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</si>
  <si>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</si>
  <si>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</si>
  <si>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</si>
  <si>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</si>
  <si>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</si>
  <si>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</si>
  <si>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</si>
  <si>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</si>
  <si>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</si>
  <si>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</si>
  <si>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</si>
  <si>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</si>
  <si>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闪避概率提升10%,命中概率提升5%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</si>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</sst>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4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9" fillId="0" borderId="0" xfId="0" applyFont="1"/>
    <xf numFmtId="0" fontId="37" fillId="0" borderId="0" xfId="0" applyFont="1"/>
    <xf numFmtId="0" fontId="1" fillId="0" borderId="0" xfId="0" applyFont="1" applyFill="1" applyBorder="1" applyAlignment="1">
      <alignment vertical="center"/>
    </xf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19"/>
  <sheetViews>
    <sheetView workbookViewId="0">
      <selection activeCell="K27" sqref="K23:O2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O2" s="1" t="s">
        <v>2235</v>
      </c>
      <c r="Y2" s="1" t="s">
        <v>2236</v>
      </c>
      <c r="Z2" s="1" t="s">
        <v>2237</v>
      </c>
    </row>
    <row r="3" spans="2:30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O3" s="1" t="s">
        <v>2240</v>
      </c>
      <c r="Z3" s="19" t="s">
        <v>2241</v>
      </c>
    </row>
    <row r="4" spans="2:30" s="1" customFormat="1" ht="20.100000000000001" customHeight="1">
      <c r="C4" s="1" t="s">
        <v>2242</v>
      </c>
      <c r="I4" s="1" t="s">
        <v>2242</v>
      </c>
      <c r="J4" s="1" t="s">
        <v>2243</v>
      </c>
      <c r="Z4" s="1" t="s">
        <v>2244</v>
      </c>
    </row>
    <row r="5" spans="2:30" s="1" customFormat="1" ht="20.100000000000001" customHeight="1">
      <c r="C5" s="1" t="s">
        <v>2245</v>
      </c>
      <c r="I5" s="1" t="s">
        <v>2245</v>
      </c>
      <c r="J5" s="1" t="s">
        <v>1820</v>
      </c>
      <c r="Z5" s="1" t="s">
        <v>2246</v>
      </c>
    </row>
    <row r="6" spans="2:30" s="1" customFormat="1" ht="20.100000000000001" customHeight="1">
      <c r="C6" s="1" t="s">
        <v>2247</v>
      </c>
      <c r="I6" s="1" t="s">
        <v>2247</v>
      </c>
      <c r="J6" s="1" t="s">
        <v>2248</v>
      </c>
      <c r="R6" s="1" t="s">
        <v>2249</v>
      </c>
      <c r="Z6" s="1" t="s">
        <v>2250</v>
      </c>
    </row>
    <row r="7" spans="2:30" s="1" customFormat="1" ht="20.100000000000001" customHeight="1">
      <c r="Z7" s="1" t="s">
        <v>2251</v>
      </c>
    </row>
    <row r="8" spans="2:30" s="1" customFormat="1" ht="20.100000000000001" customHeight="1">
      <c r="Z8" s="13" t="s">
        <v>2252</v>
      </c>
    </row>
    <row r="9" spans="2:30" s="1" customFormat="1" ht="20.100000000000001" customHeight="1"/>
    <row r="10" spans="2:30" s="1" customFormat="1" ht="20.100000000000001" customHeight="1">
      <c r="Z10" s="7" t="s">
        <v>2253</v>
      </c>
      <c r="AB10" s="1" t="s">
        <v>2254</v>
      </c>
      <c r="AC10" s="1" t="s">
        <v>2255</v>
      </c>
      <c r="AD10" s="1" t="s">
        <v>2256</v>
      </c>
    </row>
    <row r="11" spans="2:30" s="1" customFormat="1" ht="20.100000000000001" customHeight="1">
      <c r="Z11" s="7" t="s">
        <v>2257</v>
      </c>
    </row>
    <row r="12" spans="2:30" s="1" customFormat="1" ht="20.100000000000001" customHeight="1">
      <c r="T12" s="1" t="s">
        <v>2258</v>
      </c>
    </row>
    <row r="13" spans="2:30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P13" s="1" t="s">
        <v>2262</v>
      </c>
    </row>
    <row r="14" spans="2:30" s="1" customFormat="1" ht="20.100000000000001" customHeight="1">
      <c r="C14" s="1" t="s">
        <v>3</v>
      </c>
      <c r="G14" s="1" t="s">
        <v>2263</v>
      </c>
      <c r="K14" s="1" t="s">
        <v>2238</v>
      </c>
      <c r="P14" s="1" t="s">
        <v>2264</v>
      </c>
      <c r="T14" s="1" t="s">
        <v>2265</v>
      </c>
    </row>
    <row r="15" spans="2:30" s="1" customFormat="1" ht="20.100000000000001" customHeight="1">
      <c r="C15" s="1" t="s">
        <v>2266</v>
      </c>
      <c r="G15" s="1" t="s">
        <v>2267</v>
      </c>
      <c r="K15" s="1" t="s">
        <v>2242</v>
      </c>
      <c r="AB15" s="20" t="s">
        <v>2268</v>
      </c>
    </row>
    <row r="16" spans="2:30" s="1" customFormat="1" ht="20.100000000000001" customHeight="1">
      <c r="C16" s="1" t="s">
        <v>28</v>
      </c>
      <c r="G16" s="1" t="s">
        <v>2269</v>
      </c>
      <c r="K16" s="1" t="s">
        <v>2245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2270</v>
      </c>
      <c r="G17" s="1" t="s">
        <v>2271</v>
      </c>
      <c r="K17" s="1" t="s">
        <v>2247</v>
      </c>
      <c r="O17" s="1" t="s">
        <v>2272</v>
      </c>
      <c r="S17" s="5"/>
    </row>
    <row r="18" spans="3:29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R18" s="1" t="s">
        <v>2274</v>
      </c>
      <c r="S18" s="5"/>
      <c r="T18" s="1" t="s">
        <v>2275</v>
      </c>
      <c r="U18" s="1" t="s">
        <v>2276</v>
      </c>
      <c r="V18" s="1" t="s">
        <v>433</v>
      </c>
      <c r="W18" s="15"/>
      <c r="X18" s="1" t="s">
        <v>2277</v>
      </c>
      <c r="AA18" s="1"/>
      <c r="AB18" s="1" t="s">
        <v>2278</v>
      </c>
      <c r="AC18" s="5"/>
    </row>
    <row r="19" spans="3:29" ht="20.100000000000001" customHeight="1">
      <c r="C19" s="1" t="s">
        <v>668</v>
      </c>
      <c r="I19" s="5"/>
      <c r="J19" s="5"/>
      <c r="K19" s="7" t="s">
        <v>2279</v>
      </c>
      <c r="L19" s="5"/>
      <c r="M19" s="5"/>
      <c r="R19" s="1">
        <v>1</v>
      </c>
      <c r="S19" s="1" t="s">
        <v>2280</v>
      </c>
      <c r="T19" s="1">
        <v>0</v>
      </c>
      <c r="U19" s="1">
        <f>T19*R19</f>
        <v>0</v>
      </c>
      <c r="V19" s="16">
        <v>0.01</v>
      </c>
      <c r="W19" s="17"/>
      <c r="X19" s="17" t="s">
        <v>2281</v>
      </c>
      <c r="Y19" s="1" t="s">
        <v>2282</v>
      </c>
      <c r="Z19" s="7" t="s">
        <v>2283</v>
      </c>
      <c r="AA19" s="1"/>
      <c r="AB19" s="1" t="s">
        <v>2284</v>
      </c>
      <c r="AC19" s="5"/>
    </row>
    <row r="20" spans="3:29" ht="20.100000000000001" customHeight="1">
      <c r="C20" s="1" t="s">
        <v>674</v>
      </c>
      <c r="I20" s="5"/>
      <c r="J20" s="5"/>
      <c r="K20" s="5"/>
      <c r="L20" s="5"/>
      <c r="M20" s="5"/>
      <c r="R20" s="1">
        <v>2</v>
      </c>
      <c r="S20" s="1" t="s">
        <v>2285</v>
      </c>
      <c r="T20" s="1">
        <v>2</v>
      </c>
      <c r="U20" s="1">
        <f>T20</f>
        <v>2</v>
      </c>
      <c r="V20" s="16">
        <v>0.02</v>
      </c>
      <c r="W20" s="2"/>
      <c r="X20" s="17" t="s">
        <v>2281</v>
      </c>
      <c r="Y20" s="1" t="s">
        <v>2286</v>
      </c>
      <c r="Z20" s="3" t="s">
        <v>2287</v>
      </c>
      <c r="AA20" s="1"/>
      <c r="AB20" s="1" t="s">
        <v>479</v>
      </c>
      <c r="AC20" s="5"/>
    </row>
    <row r="21" spans="3:29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2285</v>
      </c>
      <c r="T21" s="1">
        <v>2</v>
      </c>
      <c r="U21" s="1">
        <f>U20*T21</f>
        <v>4</v>
      </c>
      <c r="V21" s="16">
        <v>0.03</v>
      </c>
      <c r="W21" s="17"/>
      <c r="X21" s="2" t="s">
        <v>2288</v>
      </c>
      <c r="Y21" s="1" t="s">
        <v>2289</v>
      </c>
      <c r="Z21" s="3" t="s">
        <v>2290</v>
      </c>
      <c r="AA21" s="1"/>
      <c r="AB21" s="1" t="s">
        <v>2291</v>
      </c>
      <c r="AC21" s="5"/>
    </row>
    <row r="22" spans="3:29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2293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2288</v>
      </c>
      <c r="Y22" s="1" t="s">
        <v>2294</v>
      </c>
      <c r="Z22" s="3" t="s">
        <v>2295</v>
      </c>
      <c r="AA22" s="1"/>
      <c r="AB22" s="1" t="s">
        <v>12</v>
      </c>
      <c r="AC22" s="1" t="s">
        <v>2296</v>
      </c>
    </row>
    <row r="23" spans="3:29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1">
        <v>5</v>
      </c>
      <c r="S23" s="1" t="s">
        <v>2293</v>
      </c>
      <c r="T23" s="1">
        <v>2</v>
      </c>
      <c r="U23" s="1">
        <f t="shared" si="0"/>
        <v>16</v>
      </c>
      <c r="V23" s="16">
        <v>0.05</v>
      </c>
      <c r="W23" s="17"/>
      <c r="X23" s="1" t="s">
        <v>2288</v>
      </c>
      <c r="Y23" s="1" t="s">
        <v>2298</v>
      </c>
      <c r="Z23" s="3" t="s">
        <v>2299</v>
      </c>
      <c r="AA23" s="1"/>
      <c r="AB23" s="1" t="s">
        <v>2300</v>
      </c>
      <c r="AC23" s="1" t="s">
        <v>2301</v>
      </c>
    </row>
    <row r="24" spans="3:29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1">
        <v>6</v>
      </c>
      <c r="S24" s="1" t="s">
        <v>2293</v>
      </c>
      <c r="T24" s="1">
        <v>2</v>
      </c>
      <c r="U24" s="1">
        <f t="shared" si="0"/>
        <v>32</v>
      </c>
      <c r="V24" s="16">
        <v>0.06</v>
      </c>
      <c r="W24" s="2"/>
      <c r="X24" s="2" t="s">
        <v>2303</v>
      </c>
      <c r="Y24" s="1" t="s">
        <v>2304</v>
      </c>
      <c r="Z24" s="7" t="s">
        <v>2305</v>
      </c>
      <c r="AA24" s="1"/>
    </row>
    <row r="25" spans="3:29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1">
        <v>7</v>
      </c>
      <c r="S25" s="1" t="s">
        <v>1919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2303</v>
      </c>
      <c r="Y25" s="1" t="s">
        <v>2307</v>
      </c>
      <c r="Z25" s="7" t="s">
        <v>2308</v>
      </c>
      <c r="AA25" s="13"/>
    </row>
    <row r="26" spans="3:29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1">
        <v>8</v>
      </c>
      <c r="S26" s="1" t="s">
        <v>1919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1">
        <v>9</v>
      </c>
      <c r="S27" s="1" t="s">
        <v>1919</v>
      </c>
      <c r="T27" s="1">
        <v>2</v>
      </c>
      <c r="U27" s="1">
        <f t="shared" si="0"/>
        <v>256</v>
      </c>
      <c r="V27" s="16">
        <v>0.09</v>
      </c>
      <c r="W27" s="17"/>
      <c r="X27" s="17" t="s">
        <v>2311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1919</v>
      </c>
      <c r="T28" s="1">
        <v>2</v>
      </c>
      <c r="U28" s="1">
        <f t="shared" si="0"/>
        <v>512</v>
      </c>
      <c r="V28" s="16">
        <v>0.1</v>
      </c>
      <c r="W28" s="2"/>
      <c r="X28" s="18" t="s">
        <v>2312</v>
      </c>
      <c r="AA28" s="1"/>
    </row>
    <row r="29" spans="3:29" ht="20.100000000000001" customHeight="1">
      <c r="J29" s="1" t="s">
        <v>2313</v>
      </c>
      <c r="K29" s="1" t="s">
        <v>302</v>
      </c>
      <c r="L29" s="7" t="s">
        <v>2314</v>
      </c>
      <c r="S29" s="1"/>
      <c r="X29" s="13"/>
      <c r="AA29" s="1"/>
    </row>
    <row r="30" spans="3:29" ht="20.100000000000001" customHeight="1">
      <c r="J30" s="1"/>
      <c r="K30" s="1" t="s">
        <v>483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2315</v>
      </c>
      <c r="U32" s="1" t="s">
        <v>2262</v>
      </c>
      <c r="Y32" s="1" t="s">
        <v>1566</v>
      </c>
    </row>
    <row r="33" spans="2:32" s="1" customFormat="1" ht="20.100000000000001" customHeight="1">
      <c r="K33" s="1" t="s">
        <v>2316</v>
      </c>
      <c r="L33" s="1" t="s">
        <v>3</v>
      </c>
      <c r="P33" s="1">
        <v>1000101</v>
      </c>
      <c r="R33" s="1" t="s">
        <v>1808</v>
      </c>
      <c r="S33" s="1" t="s">
        <v>2317</v>
      </c>
      <c r="T33" s="1" t="s">
        <v>2284</v>
      </c>
      <c r="U33" s="7" t="s">
        <v>2318</v>
      </c>
      <c r="Y33" s="1" t="s">
        <v>2319</v>
      </c>
      <c r="Z33" s="7" t="s">
        <v>2320</v>
      </c>
    </row>
    <row r="34" spans="2:32" s="1" customFormat="1" ht="20.100000000000001" customHeight="1">
      <c r="L34" s="1" t="s">
        <v>2266</v>
      </c>
      <c r="P34" s="1">
        <v>1000201</v>
      </c>
      <c r="R34" s="1" t="s">
        <v>1808</v>
      </c>
      <c r="S34" s="1" t="s">
        <v>2321</v>
      </c>
      <c r="T34" s="1" t="s">
        <v>2322</v>
      </c>
      <c r="U34" s="7" t="s">
        <v>2323</v>
      </c>
      <c r="Y34" s="1" t="s">
        <v>674</v>
      </c>
      <c r="Z34" s="7" t="s">
        <v>2324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1808</v>
      </c>
      <c r="S35" s="1" t="s">
        <v>2325</v>
      </c>
      <c r="T35" s="1" t="s">
        <v>2284</v>
      </c>
      <c r="U35" s="7" t="s">
        <v>2326</v>
      </c>
      <c r="Y35" s="1" t="s">
        <v>2266</v>
      </c>
      <c r="Z35" s="7" t="s">
        <v>2327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1808</v>
      </c>
      <c r="S36" s="1" t="s">
        <v>2328</v>
      </c>
      <c r="T36" s="1" t="s">
        <v>2284</v>
      </c>
      <c r="U36" s="7" t="s">
        <v>2329</v>
      </c>
      <c r="Y36" s="1" t="s">
        <v>2330</v>
      </c>
      <c r="Z36" s="7" t="s">
        <v>2331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1808</v>
      </c>
      <c r="S37" s="1" t="s">
        <v>2332</v>
      </c>
      <c r="T37" s="1" t="s">
        <v>2322</v>
      </c>
      <c r="U37" s="7" t="s">
        <v>2333</v>
      </c>
      <c r="Y37" s="1" t="s">
        <v>2292</v>
      </c>
      <c r="Z37" s="7" t="s">
        <v>2334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1808</v>
      </c>
      <c r="S38" s="1" t="s">
        <v>2335</v>
      </c>
      <c r="T38" s="1" t="s">
        <v>2284</v>
      </c>
      <c r="U38" s="7" t="s">
        <v>2336</v>
      </c>
      <c r="Y38" s="1" t="s">
        <v>2337</v>
      </c>
      <c r="Z38" s="7" t="s">
        <v>2338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1808</v>
      </c>
      <c r="S39" s="1" t="s">
        <v>2339</v>
      </c>
      <c r="T39" s="1" t="s">
        <v>2322</v>
      </c>
      <c r="U39" s="7" t="s">
        <v>2340</v>
      </c>
      <c r="Y39" s="1" t="s">
        <v>1278</v>
      </c>
      <c r="Z39" s="7" t="s">
        <v>2341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1808</v>
      </c>
      <c r="S40" s="1" t="s">
        <v>2342</v>
      </c>
      <c r="T40" s="1" t="s">
        <v>2322</v>
      </c>
      <c r="U40" s="7" t="s">
        <v>483</v>
      </c>
      <c r="Y40" s="1" t="s">
        <v>2343</v>
      </c>
      <c r="Z40" s="7" t="s">
        <v>2344</v>
      </c>
    </row>
    <row r="41" spans="2:32" s="1" customFormat="1" ht="20.100000000000001" customHeight="1">
      <c r="B41" s="1">
        <v>3</v>
      </c>
      <c r="C41" s="1">
        <v>40</v>
      </c>
      <c r="Y41" s="1" t="s">
        <v>1282</v>
      </c>
      <c r="Z41" s="7" t="s">
        <v>2345</v>
      </c>
      <c r="AE41" s="1">
        <v>80001001</v>
      </c>
      <c r="AF41" s="1" t="s">
        <v>2319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2319</v>
      </c>
      <c r="Y42" s="1" t="s">
        <v>765</v>
      </c>
      <c r="Z42" s="7" t="s">
        <v>2346</v>
      </c>
      <c r="AE42" s="1">
        <v>80001002</v>
      </c>
      <c r="AF42" s="1" t="s">
        <v>674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674</v>
      </c>
      <c r="Y43" s="1" t="s">
        <v>2347</v>
      </c>
      <c r="Z43" s="7" t="s">
        <v>2348</v>
      </c>
      <c r="AE43" s="1">
        <v>80001003</v>
      </c>
      <c r="AF43" s="1" t="s">
        <v>2266</v>
      </c>
    </row>
    <row r="44" spans="2:32" s="1" customFormat="1" ht="20.100000000000001" customHeight="1">
      <c r="V44" s="1">
        <v>80001003</v>
      </c>
      <c r="W44" s="1" t="s">
        <v>2266</v>
      </c>
      <c r="Y44" s="1" t="s">
        <v>2349</v>
      </c>
      <c r="Z44" s="7" t="s">
        <v>2350</v>
      </c>
      <c r="AE44" s="1">
        <v>80001004</v>
      </c>
      <c r="AF44" s="1" t="s">
        <v>2330</v>
      </c>
    </row>
    <row r="45" spans="2:32" s="1" customFormat="1" ht="20.100000000000001" customHeight="1">
      <c r="V45" s="1">
        <v>80001004</v>
      </c>
      <c r="W45" s="1" t="s">
        <v>2330</v>
      </c>
      <c r="Y45" s="1" t="s">
        <v>2351</v>
      </c>
      <c r="Z45" s="7" t="s">
        <v>2352</v>
      </c>
      <c r="AE45" s="1">
        <v>80001005</v>
      </c>
      <c r="AF45" s="1" t="s">
        <v>2292</v>
      </c>
    </row>
    <row r="46" spans="2:32" s="1" customFormat="1" ht="20.100000000000001" customHeight="1">
      <c r="C46" s="1">
        <v>744</v>
      </c>
      <c r="V46" s="1">
        <v>80001005</v>
      </c>
      <c r="W46" s="1" t="s">
        <v>2292</v>
      </c>
      <c r="Y46" s="1" t="s">
        <v>678</v>
      </c>
      <c r="Z46" s="7" t="s">
        <v>2353</v>
      </c>
      <c r="AE46" s="1">
        <v>80001006</v>
      </c>
      <c r="AF46" s="1" t="s">
        <v>2337</v>
      </c>
    </row>
    <row r="47" spans="2:32" s="1" customFormat="1" ht="20.100000000000001" customHeight="1">
      <c r="V47" s="1">
        <v>80001006</v>
      </c>
      <c r="W47" s="1" t="s">
        <v>2337</v>
      </c>
      <c r="Y47" s="1" t="s">
        <v>2354</v>
      </c>
      <c r="Z47" s="7" t="s">
        <v>2355</v>
      </c>
      <c r="AE47" s="1">
        <v>80001007</v>
      </c>
      <c r="AF47" s="1" t="s">
        <v>1278</v>
      </c>
    </row>
    <row r="48" spans="2:32" s="1" customFormat="1" ht="20.100000000000001" customHeight="1">
      <c r="V48" s="1">
        <v>80001007</v>
      </c>
      <c r="W48" s="1" t="s">
        <v>1278</v>
      </c>
      <c r="Y48" s="1" t="s">
        <v>12</v>
      </c>
      <c r="Z48" s="7" t="s">
        <v>2356</v>
      </c>
      <c r="AE48" s="1">
        <v>80001008</v>
      </c>
      <c r="AF48" s="1" t="s">
        <v>2343</v>
      </c>
    </row>
    <row r="49" spans="9:32" s="1" customFormat="1" ht="20.100000000000001" customHeight="1">
      <c r="V49" s="1">
        <v>80001008</v>
      </c>
      <c r="W49" s="1" t="s">
        <v>2343</v>
      </c>
      <c r="Y49" s="1" t="s">
        <v>1599</v>
      </c>
      <c r="Z49" s="7" t="s">
        <v>2357</v>
      </c>
      <c r="AE49" s="1">
        <v>80001009</v>
      </c>
      <c r="AF49" s="1" t="s">
        <v>1282</v>
      </c>
    </row>
    <row r="50" spans="9:32" s="1" customFormat="1" ht="20.100000000000001" customHeight="1">
      <c r="V50" s="1">
        <v>80001009</v>
      </c>
      <c r="W50" s="1" t="s">
        <v>1282</v>
      </c>
      <c r="Y50" s="1" t="s">
        <v>2358</v>
      </c>
      <c r="Z50" s="7" t="s">
        <v>2359</v>
      </c>
      <c r="AE50" s="1">
        <v>80001010</v>
      </c>
      <c r="AF50" s="1" t="s">
        <v>765</v>
      </c>
    </row>
    <row r="51" spans="9:32" s="1" customFormat="1" ht="20.100000000000001" customHeight="1">
      <c r="V51" s="1">
        <v>80001010</v>
      </c>
      <c r="W51" s="1" t="s">
        <v>765</v>
      </c>
      <c r="Y51" s="1" t="s">
        <v>2360</v>
      </c>
      <c r="Z51" s="7" t="s">
        <v>2361</v>
      </c>
      <c r="AE51" s="1">
        <v>80001011</v>
      </c>
      <c r="AF51" s="1" t="s">
        <v>2347</v>
      </c>
    </row>
    <row r="52" spans="9:32" s="1" customFormat="1" ht="20.100000000000001" customHeight="1">
      <c r="V52" s="1">
        <v>80001011</v>
      </c>
      <c r="W52" s="1" t="s">
        <v>2347</v>
      </c>
      <c r="Y52" s="1" t="s">
        <v>2362</v>
      </c>
      <c r="Z52" s="1" t="s">
        <v>2363</v>
      </c>
      <c r="AE52" s="1">
        <v>80001012</v>
      </c>
      <c r="AF52" s="1" t="s">
        <v>2349</v>
      </c>
    </row>
    <row r="53" spans="9:32" s="1" customFormat="1" ht="20.100000000000001" customHeight="1">
      <c r="V53" s="1">
        <v>80001012</v>
      </c>
      <c r="W53" s="1" t="s">
        <v>2349</v>
      </c>
      <c r="AE53" s="1">
        <v>80001013</v>
      </c>
      <c r="AF53" s="1" t="s">
        <v>2351</v>
      </c>
    </row>
    <row r="54" spans="9:32" s="1" customFormat="1" ht="20.100000000000001" customHeight="1">
      <c r="V54" s="1">
        <v>80001013</v>
      </c>
      <c r="W54" s="1" t="s">
        <v>2351</v>
      </c>
      <c r="AE54" s="1">
        <v>80001014</v>
      </c>
      <c r="AF54" s="1" t="s">
        <v>678</v>
      </c>
    </row>
    <row r="55" spans="9:32" s="1" customFormat="1" ht="20.100000000000001" customHeight="1">
      <c r="V55" s="1">
        <v>80001014</v>
      </c>
      <c r="W55" s="1" t="s">
        <v>678</v>
      </c>
      <c r="AE55" s="1">
        <v>80001015</v>
      </c>
      <c r="AF55" s="1" t="s">
        <v>2354</v>
      </c>
    </row>
    <row r="56" spans="9:32" s="1" customFormat="1" ht="20.100000000000001" customHeight="1">
      <c r="V56" s="1">
        <v>80001015</v>
      </c>
      <c r="W56" s="1" t="s">
        <v>2354</v>
      </c>
      <c r="Y56" s="1" t="s">
        <v>2364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2230</v>
      </c>
      <c r="Z57" s="7" t="s">
        <v>2365</v>
      </c>
      <c r="AE57" s="1">
        <v>80001017</v>
      </c>
      <c r="AF57" s="1" t="s">
        <v>1599</v>
      </c>
    </row>
    <row r="58" spans="9:32" s="1" customFormat="1" ht="20.100000000000001" customHeight="1">
      <c r="I58" s="1" t="s">
        <v>2366</v>
      </c>
      <c r="V58" s="1">
        <v>80001017</v>
      </c>
      <c r="W58" s="1" t="s">
        <v>1599</v>
      </c>
      <c r="Y58" s="1" t="s">
        <v>2238</v>
      </c>
      <c r="Z58" s="7" t="s">
        <v>2365</v>
      </c>
      <c r="AE58" s="1">
        <v>80001018</v>
      </c>
      <c r="AF58" s="1" t="s">
        <v>2358</v>
      </c>
    </row>
    <row r="59" spans="9:32" s="1" customFormat="1" ht="20.100000000000001" customHeight="1">
      <c r="V59" s="1">
        <v>80001018</v>
      </c>
      <c r="W59" s="1" t="s">
        <v>2358</v>
      </c>
      <c r="Y59" s="1" t="s">
        <v>2242</v>
      </c>
      <c r="Z59" s="7" t="s">
        <v>2365</v>
      </c>
      <c r="AE59" s="1">
        <v>80001019</v>
      </c>
      <c r="AF59" s="1" t="s">
        <v>2360</v>
      </c>
    </row>
    <row r="60" spans="9:32" s="1" customFormat="1" ht="20.100000000000001" customHeight="1">
      <c r="V60" s="1">
        <v>80001019</v>
      </c>
      <c r="W60" s="1" t="s">
        <v>2360</v>
      </c>
      <c r="Y60" s="1" t="s">
        <v>2245</v>
      </c>
      <c r="Z60" s="7" t="s">
        <v>2365</v>
      </c>
      <c r="AE60" s="1">
        <v>80001020</v>
      </c>
      <c r="AF60" s="1" t="s">
        <v>2362</v>
      </c>
    </row>
    <row r="61" spans="9:32" ht="20.100000000000001" customHeight="1">
      <c r="V61" s="1">
        <v>80001020</v>
      </c>
      <c r="W61" s="1" t="s">
        <v>2362</v>
      </c>
      <c r="Y61" s="1" t="s">
        <v>2247</v>
      </c>
      <c r="Z61" s="7" t="s">
        <v>2365</v>
      </c>
    </row>
    <row r="62" spans="9:32" ht="20.100000000000001" customHeight="1"/>
    <row r="63" spans="9:32" ht="20.100000000000001" customHeight="1">
      <c r="I63" s="1"/>
      <c r="J63" s="1"/>
      <c r="Y63" s="1" t="s">
        <v>2367</v>
      </c>
    </row>
    <row r="64" spans="9:32" ht="20.100000000000001" customHeight="1">
      <c r="Y64" s="1" t="s">
        <v>2230</v>
      </c>
      <c r="Z64" s="7" t="s">
        <v>2368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2238</v>
      </c>
      <c r="Z65" s="7" t="s">
        <v>2369</v>
      </c>
    </row>
    <row r="66" spans="1:2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80001014</v>
      </c>
      <c r="N66" s="1" t="s">
        <v>678</v>
      </c>
      <c r="O66" s="1">
        <v>80001015</v>
      </c>
      <c r="P66" s="1" t="s">
        <v>2354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2242</v>
      </c>
      <c r="Z66" s="7" t="s">
        <v>2370</v>
      </c>
    </row>
    <row r="67" spans="1:2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80001018</v>
      </c>
      <c r="N67" s="1" t="s">
        <v>2358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2245</v>
      </c>
      <c r="Z67" s="7" t="s">
        <v>2371</v>
      </c>
    </row>
    <row r="68" spans="1:2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80001004</v>
      </c>
      <c r="N68" s="1" t="s">
        <v>2330</v>
      </c>
      <c r="O68" s="1">
        <v>80001007</v>
      </c>
      <c r="P68" s="1" t="s">
        <v>1278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2247</v>
      </c>
      <c r="Z68" s="7" t="s">
        <v>2372</v>
      </c>
    </row>
    <row r="69" spans="1:2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>
        <v>80001018</v>
      </c>
      <c r="H69" s="1" t="s">
        <v>2358</v>
      </c>
      <c r="I69" s="1"/>
      <c r="J69" s="5"/>
      <c r="K69" s="1">
        <v>80001004</v>
      </c>
      <c r="L69" s="1" t="s">
        <v>2330</v>
      </c>
      <c r="M69" s="1">
        <v>80002007</v>
      </c>
      <c r="N69" s="1" t="s">
        <v>2373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80001008</v>
      </c>
      <c r="N70" s="1" t="s">
        <v>2343</v>
      </c>
      <c r="O70" s="1">
        <v>80001021</v>
      </c>
      <c r="P70" s="1" t="s">
        <v>1783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80001010</v>
      </c>
      <c r="N71" s="1" t="s">
        <v>765</v>
      </c>
      <c r="O71" s="1">
        <v>80002006</v>
      </c>
      <c r="P71" s="1" t="s">
        <v>2374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>
        <v>80001005</v>
      </c>
      <c r="H72" s="1" t="s">
        <v>2292</v>
      </c>
      <c r="I72" s="5"/>
      <c r="K72" s="1">
        <v>80001006</v>
      </c>
      <c r="L72" s="1" t="s">
        <v>2337</v>
      </c>
      <c r="M72" s="1">
        <v>80002018</v>
      </c>
      <c r="N72" s="1" t="s">
        <v>2375</v>
      </c>
      <c r="O72" s="1">
        <v>80001022</v>
      </c>
      <c r="P72" s="1" t="s">
        <v>2376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80002015</v>
      </c>
      <c r="N73" s="1" t="s">
        <v>2377</v>
      </c>
      <c r="O73" s="1">
        <v>80001024</v>
      </c>
      <c r="P73" s="1" t="s">
        <v>2378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>
        <v>80001002</v>
      </c>
      <c r="H74" s="1" t="s">
        <v>674</v>
      </c>
      <c r="I74" s="5"/>
      <c r="J74" s="5"/>
      <c r="K74" s="1">
        <v>80002001</v>
      </c>
      <c r="L74" s="1" t="s">
        <v>2380</v>
      </c>
      <c r="M74" s="1">
        <v>80001014</v>
      </c>
      <c r="N74" s="1" t="s">
        <v>678</v>
      </c>
      <c r="O74" s="1">
        <v>80001028</v>
      </c>
      <c r="P74" s="1" t="s">
        <v>2381</v>
      </c>
      <c r="Q74" s="1">
        <v>80002022</v>
      </c>
      <c r="R74" s="1" t="s">
        <v>2382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80002001</v>
      </c>
      <c r="N75" s="1" t="s">
        <v>2380</v>
      </c>
      <c r="O75" s="1">
        <v>80001023</v>
      </c>
      <c r="P75" s="1" t="s">
        <v>429</v>
      </c>
      <c r="Q75" s="1">
        <v>80002019</v>
      </c>
      <c r="R75" s="1" t="s">
        <v>2384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80002002</v>
      </c>
      <c r="N76" s="1" t="s">
        <v>2386</v>
      </c>
      <c r="O76" s="1">
        <v>80001027</v>
      </c>
      <c r="P76" s="1" t="s">
        <v>2387</v>
      </c>
      <c r="Q76" s="1">
        <v>80002021</v>
      </c>
      <c r="R76" s="1" t="s">
        <v>2388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80002003</v>
      </c>
      <c r="N77" s="1" t="s">
        <v>2392</v>
      </c>
      <c r="O77" s="1">
        <v>80001026</v>
      </c>
      <c r="P77" s="1" t="s">
        <v>2393</v>
      </c>
      <c r="Q77" s="1">
        <v>80002027</v>
      </c>
      <c r="R77" s="1" t="s">
        <v>2394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>
        <v>80002018</v>
      </c>
      <c r="H78" s="1" t="s">
        <v>2375</v>
      </c>
      <c r="I78" s="5"/>
      <c r="J78" s="5"/>
      <c r="K78" s="1">
        <v>80002004</v>
      </c>
      <c r="L78" s="1" t="s">
        <v>2396</v>
      </c>
      <c r="M78" s="1">
        <v>80002016</v>
      </c>
      <c r="N78" s="1" t="s">
        <v>2397</v>
      </c>
      <c r="O78" s="1">
        <v>80001028</v>
      </c>
      <c r="P78" s="1" t="s">
        <v>2381</v>
      </c>
      <c r="Q78" s="1">
        <v>80002023</v>
      </c>
      <c r="R78" s="1" t="s">
        <v>2398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>
        <v>80002021</v>
      </c>
      <c r="H79" s="1" t="s">
        <v>2388</v>
      </c>
      <c r="I79" s="5"/>
      <c r="J79" s="5"/>
      <c r="K79" s="1">
        <v>80002009</v>
      </c>
      <c r="L79" s="1" t="s">
        <v>2400</v>
      </c>
      <c r="M79" s="1">
        <v>80002013</v>
      </c>
      <c r="N79" s="1" t="s">
        <v>2401</v>
      </c>
      <c r="O79" s="1">
        <v>80001025</v>
      </c>
      <c r="P79" s="1" t="s">
        <v>2402</v>
      </c>
      <c r="Q79" s="1">
        <v>80002003</v>
      </c>
      <c r="R79" s="1" t="s">
        <v>2392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2403</v>
      </c>
      <c r="D87" s="1">
        <v>80002019</v>
      </c>
      <c r="E87" s="1" t="s">
        <v>2384</v>
      </c>
      <c r="F87" s="1">
        <v>80002017</v>
      </c>
      <c r="G87" s="1" t="s">
        <v>2404</v>
      </c>
      <c r="H87" s="1">
        <v>80002016</v>
      </c>
      <c r="I87" s="1" t="s">
        <v>2397</v>
      </c>
      <c r="J87" s="1">
        <v>80002014</v>
      </c>
      <c r="K87" s="1" t="s">
        <v>2405</v>
      </c>
      <c r="L87" s="1">
        <v>80002010</v>
      </c>
      <c r="M87" s="1" t="s">
        <v>2391</v>
      </c>
      <c r="N87" s="1">
        <v>80002023</v>
      </c>
      <c r="O87" s="1" t="s">
        <v>2398</v>
      </c>
      <c r="P87" s="1">
        <v>80002009</v>
      </c>
      <c r="Q87" s="1" t="s">
        <v>2400</v>
      </c>
      <c r="R87" s="1">
        <v>80002008</v>
      </c>
      <c r="S87" s="1" t="s">
        <v>2406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2407</v>
      </c>
      <c r="D88" s="1">
        <v>80004002</v>
      </c>
      <c r="E88" s="1" t="s">
        <v>2408</v>
      </c>
      <c r="F88" s="1">
        <v>80002021</v>
      </c>
      <c r="G88" s="1" t="s">
        <v>2388</v>
      </c>
      <c r="H88" s="1">
        <v>80002002</v>
      </c>
      <c r="I88" s="1" t="s">
        <v>2392</v>
      </c>
      <c r="J88" s="1">
        <v>80002003</v>
      </c>
      <c r="K88" s="1" t="s">
        <v>2386</v>
      </c>
      <c r="L88" s="13">
        <v>80002025</v>
      </c>
      <c r="M88" s="13" t="s">
        <v>2390</v>
      </c>
      <c r="N88" s="1">
        <v>80002014</v>
      </c>
      <c r="O88" s="1" t="s">
        <v>2405</v>
      </c>
      <c r="P88" s="1">
        <v>80002024</v>
      </c>
      <c r="Q88" s="1" t="s">
        <v>2409</v>
      </c>
      <c r="R88" s="1">
        <v>80002027</v>
      </c>
      <c r="S88" s="1" t="s">
        <v>2394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2410</v>
      </c>
      <c r="F89" s="1">
        <v>80002002</v>
      </c>
      <c r="G89" s="1" t="s">
        <v>2386</v>
      </c>
      <c r="H89" s="1">
        <v>80002001</v>
      </c>
      <c r="I89" s="1" t="s">
        <v>2380</v>
      </c>
      <c r="J89" s="1">
        <v>80002006</v>
      </c>
      <c r="K89" s="1" t="s">
        <v>2374</v>
      </c>
      <c r="L89" s="1">
        <v>80002011</v>
      </c>
      <c r="M89" s="1" t="s">
        <v>2411</v>
      </c>
      <c r="N89" s="1">
        <v>80002018</v>
      </c>
      <c r="O89" s="1" t="s">
        <v>2375</v>
      </c>
      <c r="P89" s="1">
        <v>80002028</v>
      </c>
      <c r="Q89" s="1" t="s">
        <v>2412</v>
      </c>
      <c r="R89" s="1">
        <v>80002022</v>
      </c>
      <c r="S89" s="1" t="s">
        <v>2382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2388</v>
      </c>
    </row>
    <row r="92" spans="1:24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</row>
    <row r="103" spans="2:21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</row>
    <row r="104" spans="2:21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</row>
    <row r="105" spans="2:21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</row>
    <row r="106" spans="2:21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</row>
    <row r="108" spans="2:21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</row>
    <row r="109" spans="2:21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</row>
    <row r="110" spans="2:21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</row>
    <row r="111" spans="2:21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</row>
    <row r="112" spans="2:21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</row>
    <row r="113" spans="2:12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2402</v>
      </c>
      <c r="D116" s="1">
        <v>80002025</v>
      </c>
      <c r="E116" s="1" t="s">
        <v>2390</v>
      </c>
    </row>
    <row r="117" spans="2:12">
      <c r="B117" s="1">
        <v>80001026</v>
      </c>
      <c r="C117" s="1" t="s">
        <v>2393</v>
      </c>
      <c r="D117" s="1">
        <v>80002026</v>
      </c>
      <c r="E117" s="1" t="s">
        <v>2427</v>
      </c>
    </row>
    <row r="118" spans="2:12">
      <c r="B118" s="1">
        <v>80001027</v>
      </c>
      <c r="C118" s="1" t="s">
        <v>2387</v>
      </c>
      <c r="D118" s="1">
        <v>80002027</v>
      </c>
      <c r="E118" s="1" t="s">
        <v>2394</v>
      </c>
    </row>
    <row r="119" spans="2:12">
      <c r="B119" s="1">
        <v>80001028</v>
      </c>
      <c r="C119" s="1" t="s">
        <v>2381</v>
      </c>
      <c r="D119" s="1">
        <v>80002028</v>
      </c>
      <c r="E119" s="1" t="s">
        <v>2412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M62" workbookViewId="0">
      <selection activeCell="P76" sqref="P76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8" t="s">
        <v>2819</v>
      </c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2761</v>
      </c>
      <c r="O27" s="1" t="s">
        <v>2443</v>
      </c>
      <c r="P27" s="7" t="s">
        <v>2444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2807</v>
      </c>
      <c r="P37" s="7" t="s">
        <v>2768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2763</v>
      </c>
      <c r="P38" s="7" t="s">
        <v>2812</v>
      </c>
      <c r="S38" s="1" t="s">
        <v>2760</v>
      </c>
      <c r="T38" s="7" t="s">
        <v>2765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2772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2723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2813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2764</v>
      </c>
      <c r="P46" s="7" t="s">
        <v>2815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2762</v>
      </c>
      <c r="P49" s="7" t="s">
        <v>2814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2771</v>
      </c>
      <c r="P52" s="7" t="s">
        <v>2816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2769</v>
      </c>
      <c r="O53" s="1" t="s">
        <v>2818</v>
      </c>
      <c r="P53" s="3" t="s">
        <v>2817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2767</v>
      </c>
      <c r="P54" s="7" t="s">
        <v>2827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 t="s">
        <v>2811</v>
      </c>
      <c r="P55" s="7" t="s">
        <v>2829</v>
      </c>
      <c r="Q55" s="29"/>
      <c r="R55" s="29" t="s">
        <v>2821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2766</v>
      </c>
      <c r="P56" s="7" t="s">
        <v>2830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7" t="s">
        <v>2808</v>
      </c>
      <c r="Q57" s="7" t="s">
        <v>2810</v>
      </c>
      <c r="R57" s="29"/>
      <c r="S57" s="29"/>
      <c r="X57" s="1" t="s">
        <v>2809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7" t="s">
        <v>2449</v>
      </c>
      <c r="R58" s="29"/>
      <c r="S58" s="29"/>
      <c r="T58" s="29"/>
      <c r="X58" s="1" t="s">
        <v>2809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7" t="s">
        <v>2450</v>
      </c>
      <c r="R59" s="29"/>
      <c r="S59" s="29"/>
      <c r="T59" s="29"/>
      <c r="X59" s="1" t="s">
        <v>2809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2828</v>
      </c>
      <c r="Q61" s="3" t="s">
        <v>2820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2770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2726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2724</v>
      </c>
      <c r="P67" s="3" t="s">
        <v>2727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2822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2823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2824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2728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2729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2825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2730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2731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2732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2733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2734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2735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2736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2737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2738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2739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2740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2725</v>
      </c>
      <c r="P95" s="3" t="s">
        <v>2741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2742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2743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2744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2745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2746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2826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2747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2748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2749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2750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2751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2752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2753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2754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2755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2756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2757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2758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2759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workbookViewId="0">
      <selection activeCell="E29" sqref="E29"/>
    </sheetView>
  </sheetViews>
  <sheetFormatPr defaultColWidth="9" defaultRowHeight="14.25"/>
  <cols>
    <col min="1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v>450</v>
      </c>
      <c r="E2" s="1">
        <f>$C2*总表!E$4</f>
        <v>150</v>
      </c>
      <c r="F2" s="1">
        <f>E2</f>
        <v>150</v>
      </c>
      <c r="G2" s="1">
        <f>E2</f>
        <v>150</v>
      </c>
      <c r="H2" s="1">
        <f>E2*3</f>
        <v>450</v>
      </c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v>900</v>
      </c>
      <c r="E3" s="1">
        <f>$C3*总表!E$4</f>
        <v>300</v>
      </c>
      <c r="F3" s="1">
        <f t="shared" ref="F3:F11" si="0">E3</f>
        <v>300</v>
      </c>
      <c r="G3" s="1">
        <f t="shared" ref="G3:G11" si="1">E3</f>
        <v>300</v>
      </c>
      <c r="H3" s="1">
        <f t="shared" ref="H3:H11" si="2">E3*3</f>
        <v>900</v>
      </c>
      <c r="I3" s="1"/>
      <c r="J3" s="1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v>1350</v>
      </c>
      <c r="E4" s="1">
        <f>$C4*总表!E$4</f>
        <v>450</v>
      </c>
      <c r="F4" s="1">
        <f t="shared" si="0"/>
        <v>450</v>
      </c>
      <c r="G4" s="1">
        <f t="shared" si="1"/>
        <v>450</v>
      </c>
      <c r="H4" s="1">
        <f t="shared" si="2"/>
        <v>1350</v>
      </c>
      <c r="I4" s="1" t="s">
        <v>2458</v>
      </c>
      <c r="J4" s="1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3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v>1800</v>
      </c>
      <c r="E5" s="1">
        <f>$C5*总表!E$4</f>
        <v>600</v>
      </c>
      <c r="F5" s="1">
        <f t="shared" si="0"/>
        <v>600</v>
      </c>
      <c r="G5" s="1">
        <f t="shared" si="1"/>
        <v>600</v>
      </c>
      <c r="H5" s="1">
        <f t="shared" si="2"/>
        <v>1800</v>
      </c>
      <c r="I5" s="1"/>
      <c r="J5" s="1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3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v>2250</v>
      </c>
      <c r="E6" s="1">
        <f>$C6*总表!E$4</f>
        <v>750</v>
      </c>
      <c r="F6" s="1">
        <f t="shared" si="0"/>
        <v>750</v>
      </c>
      <c r="G6" s="1">
        <f t="shared" si="1"/>
        <v>750</v>
      </c>
      <c r="H6" s="1">
        <f t="shared" si="2"/>
        <v>2250</v>
      </c>
      <c r="I6" s="1"/>
      <c r="J6" s="1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3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v>2700</v>
      </c>
      <c r="E7" s="1">
        <f>$C7*总表!E$4</f>
        <v>900</v>
      </c>
      <c r="F7" s="1">
        <f t="shared" si="0"/>
        <v>900</v>
      </c>
      <c r="G7" s="1">
        <f t="shared" si="1"/>
        <v>900</v>
      </c>
      <c r="H7" s="1">
        <f t="shared" si="2"/>
        <v>2700</v>
      </c>
      <c r="I7" s="1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3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v>3150</v>
      </c>
      <c r="E8" s="1">
        <f>$C8*总表!E$4</f>
        <v>1050</v>
      </c>
      <c r="F8" s="1">
        <f t="shared" si="0"/>
        <v>1050</v>
      </c>
      <c r="G8" s="1">
        <f t="shared" si="1"/>
        <v>1050</v>
      </c>
      <c r="H8" s="1">
        <f t="shared" si="2"/>
        <v>3150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3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v>3600</v>
      </c>
      <c r="E9" s="1">
        <f>$C9*总表!E$4</f>
        <v>1200</v>
      </c>
      <c r="F9" s="1">
        <f t="shared" si="0"/>
        <v>1200</v>
      </c>
      <c r="G9" s="1">
        <f t="shared" si="1"/>
        <v>1200</v>
      </c>
      <c r="H9" s="1">
        <f t="shared" si="2"/>
        <v>3600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3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v>4050</v>
      </c>
      <c r="E10" s="1">
        <f>$C10*总表!E$4</f>
        <v>1350</v>
      </c>
      <c r="F10" s="1">
        <f t="shared" si="0"/>
        <v>1350</v>
      </c>
      <c r="G10" s="1">
        <f t="shared" si="1"/>
        <v>1350</v>
      </c>
      <c r="H10" s="1">
        <f t="shared" si="2"/>
        <v>4050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3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v>4500</v>
      </c>
      <c r="E11" s="1">
        <f>$C11*总表!E$4</f>
        <v>1500</v>
      </c>
      <c r="F11" s="1">
        <f t="shared" si="0"/>
        <v>1500</v>
      </c>
      <c r="G11" s="1">
        <f t="shared" si="1"/>
        <v>1500</v>
      </c>
      <c r="H11" s="1">
        <f t="shared" si="2"/>
        <v>4500</v>
      </c>
      <c r="I11" s="1"/>
      <c r="R11" s="1"/>
      <c r="S11" s="1">
        <v>7090</v>
      </c>
      <c r="T11" s="1" t="str">
        <f t="shared" si="3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3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3" t="s">
        <v>2773</v>
      </c>
      <c r="E14" s="103" t="s">
        <v>2774</v>
      </c>
      <c r="F14" s="103" t="s">
        <v>2775</v>
      </c>
      <c r="G14" s="103" t="s">
        <v>2776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生命+450\n生命+1%</v>
      </c>
      <c r="E15" s="1" t="str">
        <f>E$14&amp;"+"&amp;E2&amp;"\n"&amp;E$14&amp;"+"&amp;$C15&amp;"%"</f>
        <v>攻击+150\n攻击+1%</v>
      </c>
      <c r="F15" s="1" t="str">
        <f>F$14&amp;"+"&amp;F2&amp;"\n"&amp;F$14&amp;"+"&amp;$C15&amp;"%"</f>
        <v>物防+150\n物防+1%</v>
      </c>
      <c r="G15" s="1" t="str">
        <f>G$14&amp;"+"&amp;G2&amp;"\n"&amp;G$14&amp;"+"&amp;$C15&amp;"%"</f>
        <v>魔防+150\n魔防+1%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D24" si="4">D$14&amp;"+"&amp;D3&amp;"\n"&amp;D$14&amp;"+"&amp;C16&amp;"%"</f>
        <v>生命+900\n生命+2%</v>
      </c>
      <c r="E16" s="1" t="str">
        <f t="shared" ref="E16:F24" si="5">E$14&amp;"+"&amp;E3&amp;"\n"&amp;E$14&amp;"+"&amp;$C16&amp;"%"</f>
        <v>攻击+300\n攻击+2%</v>
      </c>
      <c r="F16" s="1" t="str">
        <f t="shared" si="5"/>
        <v>物防+300\n物防+2%</v>
      </c>
      <c r="G16" s="1" t="str">
        <f t="shared" ref="G16" si="6">G$14&amp;"+"&amp;G3&amp;"\n"&amp;G$14&amp;"+"&amp;$C16&amp;"%"</f>
        <v>魔防+300\n魔防+2%</v>
      </c>
    </row>
    <row r="17" spans="3:17" ht="20.100000000000001" customHeight="1">
      <c r="C17" s="13">
        <v>3</v>
      </c>
      <c r="D17" s="1" t="str">
        <f t="shared" si="4"/>
        <v>生命+1350\n生命+3%</v>
      </c>
      <c r="E17" s="1" t="str">
        <f t="shared" si="5"/>
        <v>攻击+450\n攻击+3%</v>
      </c>
      <c r="F17" s="1" t="str">
        <f t="shared" si="5"/>
        <v>物防+450\n物防+3%</v>
      </c>
      <c r="G17" s="1" t="str">
        <f t="shared" ref="G17" si="7">G$14&amp;"+"&amp;G4&amp;"\n"&amp;G$14&amp;"+"&amp;$C17&amp;"%"</f>
        <v>魔防+450\n魔防+3%</v>
      </c>
    </row>
    <row r="18" spans="3:17" ht="20.100000000000001" customHeight="1">
      <c r="C18" s="13">
        <v>4</v>
      </c>
      <c r="D18" s="1" t="str">
        <f t="shared" si="4"/>
        <v>生命+1800\n生命+4%</v>
      </c>
      <c r="E18" s="1" t="str">
        <f t="shared" si="5"/>
        <v>攻击+600\n攻击+4%</v>
      </c>
      <c r="F18" s="1" t="str">
        <f t="shared" si="5"/>
        <v>物防+600\n物防+4%</v>
      </c>
      <c r="G18" s="1" t="str">
        <f t="shared" ref="G18" si="8">G$14&amp;"+"&amp;G5&amp;"\n"&amp;G$14&amp;"+"&amp;$C18&amp;"%"</f>
        <v>魔防+600\n魔防+4%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4"/>
        <v>生命+2250\n生命+5%</v>
      </c>
      <c r="E19" s="1" t="str">
        <f t="shared" si="5"/>
        <v>攻击+750\n攻击+5%</v>
      </c>
      <c r="F19" s="1" t="str">
        <f t="shared" si="5"/>
        <v>物防+750\n物防+5%</v>
      </c>
      <c r="G19" s="1" t="str">
        <f t="shared" ref="G19" si="9">G$14&amp;"+"&amp;G6&amp;"\n"&amp;G$14&amp;"+"&amp;$C19&amp;"%"</f>
        <v>魔防+750\n魔防+5%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4"/>
        <v>生命+2700\n生命+6%</v>
      </c>
      <c r="E20" s="1" t="str">
        <f t="shared" si="5"/>
        <v>攻击+900\n攻击+6%</v>
      </c>
      <c r="F20" s="1" t="str">
        <f t="shared" si="5"/>
        <v>物防+900\n物防+6%</v>
      </c>
      <c r="G20" s="1" t="str">
        <f t="shared" ref="G20" si="10">G$14&amp;"+"&amp;G7&amp;"\n"&amp;G$14&amp;"+"&amp;$C20&amp;"%"</f>
        <v>魔防+900\n魔防+6%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4"/>
        <v>生命+3150\n生命+7%</v>
      </c>
      <c r="E21" s="1" t="str">
        <f t="shared" si="5"/>
        <v>攻击+1050\n攻击+7%</v>
      </c>
      <c r="F21" s="1" t="str">
        <f t="shared" si="5"/>
        <v>物防+1050\n物防+7%</v>
      </c>
      <c r="G21" s="1" t="str">
        <f t="shared" ref="G21" si="11">G$14&amp;"+"&amp;G8&amp;"\n"&amp;G$14&amp;"+"&amp;$C21&amp;"%"</f>
        <v>魔防+1050\n魔防+7%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4"/>
        <v>生命+3600\n生命+8%</v>
      </c>
      <c r="E22" s="1" t="str">
        <f t="shared" si="5"/>
        <v>攻击+1200\n攻击+8%</v>
      </c>
      <c r="F22" s="1" t="str">
        <f t="shared" si="5"/>
        <v>物防+1200\n物防+8%</v>
      </c>
      <c r="G22" s="1" t="str">
        <f t="shared" ref="G22" si="12">G$14&amp;"+"&amp;G9&amp;"\n"&amp;G$14&amp;"+"&amp;$C22&amp;"%"</f>
        <v>魔防+1200\n魔防+8%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4"/>
        <v>生命+4050\n生命+9%</v>
      </c>
      <c r="E23" s="1" t="str">
        <f t="shared" si="5"/>
        <v>攻击+1350\n攻击+9%</v>
      </c>
      <c r="F23" s="1" t="str">
        <f t="shared" si="5"/>
        <v>物防+1350\n物防+9%</v>
      </c>
      <c r="G23" s="1" t="str">
        <f t="shared" ref="G23" si="13">G$14&amp;"+"&amp;G10&amp;"\n"&amp;G$14&amp;"+"&amp;$C23&amp;"%"</f>
        <v>魔防+1350\n魔防+9%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4"/>
        <v>生命+4500\n生命+10%</v>
      </c>
      <c r="E24" s="1" t="str">
        <f t="shared" si="5"/>
        <v>攻击+1500\n攻击+10%</v>
      </c>
      <c r="F24" s="1" t="str">
        <f t="shared" si="5"/>
        <v>物防+1500\n物防+10%</v>
      </c>
      <c r="G24" s="1" t="str">
        <f t="shared" ref="G24" si="14">G$14&amp;"+"&amp;G11&amp;"\n"&amp;G$14&amp;"+"&amp;$C24&amp;"%"</f>
        <v>魔防+1500\n魔防+10%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">
        <v>450</v>
      </c>
    </row>
    <row r="27" spans="3:17" ht="20.100000000000001" customHeight="1">
      <c r="C27" s="13">
        <v>100</v>
      </c>
      <c r="D27" s="1" t="str">
        <f>D$26&amp;";"&amp;D2&amp;"@"&amp;D$25&amp;";"&amp;C27</f>
        <v>100203;450@100202;100</v>
      </c>
      <c r="E27" s="1" t="str">
        <f>E$26&amp;";"&amp;E2&amp;"@"&amp;E$25&amp;";"&amp;$C27</f>
        <v>100403;150@100402;100</v>
      </c>
      <c r="F27" s="1" t="str">
        <f>F$26&amp;";"&amp;F2&amp;"@"&amp;F$25&amp;";"&amp;$C27</f>
        <v>100603;150@100602;100</v>
      </c>
      <c r="G27" s="1" t="str">
        <f>G$26&amp;";"&amp;G2&amp;"@"&amp;G$25&amp;";"&amp;$C27</f>
        <v>100803;150@100802;100</v>
      </c>
      <c r="L27" s="1">
        <v>900</v>
      </c>
    </row>
    <row r="28" spans="3:17" ht="20.100000000000001" customHeight="1">
      <c r="C28" s="13">
        <v>200</v>
      </c>
      <c r="D28" s="1" t="str">
        <f t="shared" ref="D28:D36" si="15">D$26&amp;";"&amp;D3&amp;"@"&amp;D$25&amp;";"&amp;C28</f>
        <v>100203;900@100202;200</v>
      </c>
      <c r="E28" s="1" t="str">
        <f t="shared" ref="E28:G28" si="16">E$26&amp;";"&amp;E3&amp;"@"&amp;E$25&amp;";"&amp;$C28</f>
        <v>100403;300@100402;200</v>
      </c>
      <c r="F28" s="1" t="str">
        <f t="shared" si="16"/>
        <v>100603;300@100602;200</v>
      </c>
      <c r="G28" s="1" t="str">
        <f t="shared" si="16"/>
        <v>100803;300@100802;200</v>
      </c>
      <c r="L28" s="1">
        <v>1350</v>
      </c>
    </row>
    <row r="29" spans="3:17" ht="20.100000000000001" customHeight="1">
      <c r="C29" s="13">
        <v>300</v>
      </c>
      <c r="D29" s="1" t="str">
        <f t="shared" si="15"/>
        <v>100203;1350@100202;300</v>
      </c>
      <c r="E29" s="1" t="str">
        <f t="shared" ref="E29:G29" si="17">E$26&amp;";"&amp;E4&amp;"@"&amp;E$25&amp;";"&amp;$C29</f>
        <v>100403;450@100402;300</v>
      </c>
      <c r="F29" s="1" t="str">
        <f t="shared" si="17"/>
        <v>100603;450@100602;300</v>
      </c>
      <c r="G29" s="1" t="str">
        <f t="shared" si="17"/>
        <v>100803;450@100802;300</v>
      </c>
      <c r="L29" s="1">
        <v>1800</v>
      </c>
    </row>
    <row r="30" spans="3:17" ht="20.100000000000001" customHeight="1">
      <c r="C30" s="13">
        <v>400</v>
      </c>
      <c r="D30" s="1" t="str">
        <f t="shared" si="15"/>
        <v>100203;1800@100202;400</v>
      </c>
      <c r="E30" s="1" t="str">
        <f t="shared" ref="E30:G30" si="18">E$26&amp;";"&amp;E5&amp;"@"&amp;E$25&amp;";"&amp;$C30</f>
        <v>100403;600@100402;400</v>
      </c>
      <c r="F30" s="1" t="str">
        <f t="shared" si="18"/>
        <v>100603;600@100602;400</v>
      </c>
      <c r="G30" s="1" t="str">
        <f t="shared" si="18"/>
        <v>100803;600@100802;400</v>
      </c>
      <c r="L30" s="1">
        <v>2250</v>
      </c>
    </row>
    <row r="31" spans="3:17" ht="20.100000000000001" customHeight="1">
      <c r="C31" s="13">
        <v>500</v>
      </c>
      <c r="D31" s="1" t="str">
        <f t="shared" si="15"/>
        <v>100203;2250@100202;500</v>
      </c>
      <c r="E31" s="1" t="str">
        <f t="shared" ref="E31:G31" si="19">E$26&amp;";"&amp;E6&amp;"@"&amp;E$25&amp;";"&amp;$C31</f>
        <v>100403;750@100402;500</v>
      </c>
      <c r="F31" s="1" t="str">
        <f t="shared" si="19"/>
        <v>100603;750@100602;500</v>
      </c>
      <c r="G31" s="1" t="str">
        <f t="shared" si="19"/>
        <v>100803;750@100802;500</v>
      </c>
      <c r="L31" s="1">
        <v>2700</v>
      </c>
    </row>
    <row r="32" spans="3:17" ht="20.100000000000001" customHeight="1">
      <c r="C32" s="13">
        <v>600</v>
      </c>
      <c r="D32" s="1" t="str">
        <f t="shared" si="15"/>
        <v>100203;2700@100202;600</v>
      </c>
      <c r="E32" s="1" t="str">
        <f t="shared" ref="E32:G32" si="20">E$26&amp;";"&amp;E7&amp;"@"&amp;E$25&amp;";"&amp;$C32</f>
        <v>100403;900@100402;600</v>
      </c>
      <c r="F32" s="1" t="str">
        <f t="shared" si="20"/>
        <v>100603;900@100602;600</v>
      </c>
      <c r="G32" s="1" t="str">
        <f t="shared" si="20"/>
        <v>100803;900@100802;600</v>
      </c>
      <c r="L32" s="1">
        <v>3150</v>
      </c>
    </row>
    <row r="33" spans="3:12" ht="20.100000000000001" customHeight="1">
      <c r="C33" s="13">
        <v>700</v>
      </c>
      <c r="D33" s="1" t="str">
        <f t="shared" si="15"/>
        <v>100203;3150@100202;700</v>
      </c>
      <c r="E33" s="1" t="str">
        <f t="shared" ref="E33:G33" si="21">E$26&amp;";"&amp;E8&amp;"@"&amp;E$25&amp;";"&amp;$C33</f>
        <v>100403;1050@100402;700</v>
      </c>
      <c r="F33" s="1" t="str">
        <f t="shared" si="21"/>
        <v>100603;1050@100602;700</v>
      </c>
      <c r="G33" s="1" t="str">
        <f t="shared" si="21"/>
        <v>100803;1050@100802;700</v>
      </c>
      <c r="L33" s="1">
        <v>3600</v>
      </c>
    </row>
    <row r="34" spans="3:12" ht="20.100000000000001" customHeight="1">
      <c r="C34" s="13">
        <v>800</v>
      </c>
      <c r="D34" s="1" t="str">
        <f t="shared" si="15"/>
        <v>100203;3600@100202;800</v>
      </c>
      <c r="E34" s="1" t="str">
        <f t="shared" ref="E34:G34" si="22">E$26&amp;";"&amp;E9&amp;"@"&amp;E$25&amp;";"&amp;$C34</f>
        <v>100403;1200@100402;800</v>
      </c>
      <c r="F34" s="1" t="str">
        <f t="shared" si="22"/>
        <v>100603;1200@100602;800</v>
      </c>
      <c r="G34" s="1" t="str">
        <f t="shared" si="22"/>
        <v>100803;1200@100802;800</v>
      </c>
      <c r="L34" s="1">
        <v>4050</v>
      </c>
    </row>
    <row r="35" spans="3:12" ht="20.100000000000001" customHeight="1">
      <c r="C35" s="13">
        <v>900</v>
      </c>
      <c r="D35" s="1" t="str">
        <f t="shared" si="15"/>
        <v>100203;4050@100202;900</v>
      </c>
      <c r="E35" s="1" t="str">
        <f t="shared" ref="E35:G35" si="23">E$26&amp;";"&amp;E10&amp;"@"&amp;E$25&amp;";"&amp;$C35</f>
        <v>100403;1350@100402;900</v>
      </c>
      <c r="F35" s="1" t="str">
        <f t="shared" si="23"/>
        <v>100603;1350@100602;900</v>
      </c>
      <c r="G35" s="1" t="str">
        <f t="shared" si="23"/>
        <v>100803;1350@100802;900</v>
      </c>
      <c r="L35" s="1">
        <v>4500</v>
      </c>
    </row>
    <row r="36" spans="3:12" ht="20.100000000000001" customHeight="1">
      <c r="C36" s="13">
        <v>1000</v>
      </c>
      <c r="D36" s="1" t="str">
        <f t="shared" si="15"/>
        <v>100203;4500@100202;1000</v>
      </c>
      <c r="E36" s="1" t="str">
        <f t="shared" ref="E36:G36" si="24">E$26&amp;";"&amp;E11&amp;"@"&amp;E$25&amp;";"&amp;$C36</f>
        <v>100403;1500@100402;1000</v>
      </c>
      <c r="F36" s="1" t="str">
        <f t="shared" si="24"/>
        <v>100603;1500@100602;1000</v>
      </c>
      <c r="G36" s="1" t="str">
        <f t="shared" si="24"/>
        <v>100803;1500@100802;1000</v>
      </c>
    </row>
    <row r="37" spans="3:12" ht="20.100000000000001" customHeight="1"/>
    <row r="38" spans="3:12" ht="20.100000000000001" customHeight="1"/>
    <row r="39" spans="3:12" ht="20.100000000000001" customHeight="1"/>
    <row r="40" spans="3:12" ht="20.100000000000001" customHeight="1"/>
    <row r="41" spans="3:12" ht="20.100000000000001" customHeight="1"/>
    <row r="42" spans="3:12" ht="20.100000000000001" customHeight="1"/>
    <row r="43" spans="3:12" ht="20.100000000000001" customHeight="1"/>
    <row r="44" spans="3:12" ht="20.100000000000001" customHeight="1"/>
    <row r="45" spans="3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05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05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05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05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05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05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05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05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05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05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05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05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05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05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05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05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05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05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05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05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05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05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05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05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05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05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05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05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05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05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05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05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05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05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05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05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05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05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05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05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05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05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05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05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05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05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05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05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06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05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05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06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06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05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06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06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05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06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05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05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06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06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06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tabSelected="1" topLeftCell="AN40" workbookViewId="0">
      <selection activeCell="BE63" sqref="BE63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2831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2832</v>
      </c>
      <c r="AR5" s="1">
        <v>5</v>
      </c>
      <c r="AS5" s="51">
        <v>10000158</v>
      </c>
      <c r="AT5" s="51" t="s">
        <v>2833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Q6" s="1">
        <v>2</v>
      </c>
      <c r="R6" s="1">
        <f t="shared" ref="R6:R29" si="0">ROUND(V6+Z6+AD6,-1)</f>
        <v>120</v>
      </c>
      <c r="S6" s="1">
        <f>S5+10</f>
        <v>20</v>
      </c>
      <c r="T6" s="1">
        <f t="shared" ref="T6:T29" si="1">S6/30</f>
        <v>0.66666666666666663</v>
      </c>
      <c r="U6" s="1">
        <f>SUM($T$5:T6)</f>
        <v>1</v>
      </c>
      <c r="V6" s="1">
        <f t="shared" ref="V6:V29" si="2">S6*3</f>
        <v>60</v>
      </c>
      <c r="W6" s="1">
        <v>1.2</v>
      </c>
      <c r="X6" s="1">
        <v>150</v>
      </c>
      <c r="Y6" s="1">
        <f t="shared" ref="Y6:Y14" si="3">Y5+0.1</f>
        <v>0.2</v>
      </c>
      <c r="Z6" s="1">
        <f t="shared" ref="Z6:Z29" si="4">X6*W6*Y6</f>
        <v>36</v>
      </c>
      <c r="AA6" s="1">
        <f t="shared" ref="AA6:AA29" si="5">T6/7</f>
        <v>9.5238095238095233E-2</v>
      </c>
      <c r="AB6" s="1">
        <v>10</v>
      </c>
      <c r="AC6" s="1">
        <v>30</v>
      </c>
      <c r="AD6" s="1">
        <f t="shared" ref="AD6:AD29" si="6">AC6*AB6*AA6</f>
        <v>28.571428571428569</v>
      </c>
      <c r="AE6" s="1">
        <f t="shared" ref="AE6:AE29" si="7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8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2832</v>
      </c>
      <c r="AR6" s="1">
        <v>5</v>
      </c>
      <c r="AS6" s="51">
        <v>10000158</v>
      </c>
      <c r="AT6" s="51" t="s">
        <v>2833</v>
      </c>
      <c r="AU6" s="1">
        <v>2</v>
      </c>
      <c r="AW6" s="1">
        <v>1</v>
      </c>
      <c r="AY6" s="3" t="str">
        <f t="shared" ref="AY6:AY29" si="9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2780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Q7" s="1">
        <v>3</v>
      </c>
      <c r="R7" s="1">
        <f t="shared" si="0"/>
        <v>190</v>
      </c>
      <c r="S7" s="1">
        <f t="shared" ref="S7:S12" si="10">S6+10</f>
        <v>30</v>
      </c>
      <c r="T7" s="1">
        <f t="shared" si="1"/>
        <v>1</v>
      </c>
      <c r="U7" s="1">
        <f>SUM($T$5:T7)</f>
        <v>2</v>
      </c>
      <c r="V7" s="1">
        <f t="shared" si="2"/>
        <v>90</v>
      </c>
      <c r="W7" s="1">
        <v>1.2</v>
      </c>
      <c r="X7" s="1">
        <v>150</v>
      </c>
      <c r="Y7" s="1">
        <f t="shared" si="3"/>
        <v>0.30000000000000004</v>
      </c>
      <c r="Z7" s="1">
        <f t="shared" si="4"/>
        <v>54.000000000000007</v>
      </c>
      <c r="AA7" s="1">
        <f t="shared" si="5"/>
        <v>0.14285714285714285</v>
      </c>
      <c r="AB7" s="1">
        <v>10</v>
      </c>
      <c r="AC7" s="1">
        <v>30</v>
      </c>
      <c r="AD7" s="1">
        <f t="shared" si="6"/>
        <v>42.857142857142854</v>
      </c>
      <c r="AE7" s="1">
        <f t="shared" si="7"/>
        <v>1.0761904761904761</v>
      </c>
      <c r="AF7" s="1">
        <v>3</v>
      </c>
      <c r="AG7" s="1">
        <v>1</v>
      </c>
      <c r="AH7" s="1" t="s">
        <v>632</v>
      </c>
      <c r="AI7" s="1">
        <f t="shared" ref="AI7:AI29" si="11">AI6+20000</f>
        <v>160000</v>
      </c>
      <c r="AJ7" s="3">
        <v>10000159</v>
      </c>
      <c r="AK7" s="1" t="s">
        <v>633</v>
      </c>
      <c r="AL7" s="1">
        <f t="shared" si="8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2832</v>
      </c>
      <c r="AR7" s="1">
        <v>5</v>
      </c>
      <c r="AS7" s="51">
        <v>10000158</v>
      </c>
      <c r="AT7" s="51" t="s">
        <v>2833</v>
      </c>
      <c r="AU7" s="1">
        <v>2</v>
      </c>
      <c r="AW7" s="1">
        <v>1.5</v>
      </c>
      <c r="AY7" s="3" t="str">
        <f t="shared" si="9"/>
        <v>1;160000@10000159;20@10010083;20@10000143;5@10000158;2</v>
      </c>
    </row>
    <row r="8" spans="1:51" s="3" customFormat="1" ht="20.100000000000001" customHeight="1">
      <c r="A8" s="3" t="s">
        <v>2780</v>
      </c>
      <c r="B8" s="1" t="s">
        <v>644</v>
      </c>
      <c r="C8" s="3" t="s">
        <v>645</v>
      </c>
      <c r="D8" s="3" t="str">
        <f t="shared" ref="D8:D9" si="12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Q8" s="1">
        <v>4</v>
      </c>
      <c r="R8" s="1">
        <f t="shared" si="0"/>
        <v>250</v>
      </c>
      <c r="S8" s="1">
        <f t="shared" si="10"/>
        <v>40</v>
      </c>
      <c r="T8" s="1">
        <f t="shared" si="1"/>
        <v>1.3333333333333333</v>
      </c>
      <c r="U8" s="1">
        <f>SUM($T$5:T8)</f>
        <v>3.333333333333333</v>
      </c>
      <c r="V8" s="1">
        <f t="shared" si="2"/>
        <v>120</v>
      </c>
      <c r="W8" s="1">
        <v>1.2</v>
      </c>
      <c r="X8" s="1">
        <v>150</v>
      </c>
      <c r="Y8" s="1">
        <f t="shared" si="3"/>
        <v>0.4</v>
      </c>
      <c r="Z8" s="1">
        <f t="shared" si="4"/>
        <v>72</v>
      </c>
      <c r="AA8" s="1">
        <f t="shared" si="5"/>
        <v>0.19047619047619047</v>
      </c>
      <c r="AB8" s="1">
        <v>10</v>
      </c>
      <c r="AC8" s="1">
        <v>30</v>
      </c>
      <c r="AD8" s="1">
        <f t="shared" si="6"/>
        <v>57.142857142857139</v>
      </c>
      <c r="AE8" s="1">
        <f t="shared" si="7"/>
        <v>1.0761904761904761</v>
      </c>
      <c r="AF8" s="1">
        <v>4</v>
      </c>
      <c r="AG8" s="1">
        <v>1</v>
      </c>
      <c r="AH8" s="1" t="s">
        <v>632</v>
      </c>
      <c r="AI8" s="1">
        <f t="shared" si="11"/>
        <v>180000</v>
      </c>
      <c r="AJ8" s="3">
        <v>10000159</v>
      </c>
      <c r="AK8" s="1" t="s">
        <v>633</v>
      </c>
      <c r="AL8" s="1">
        <f t="shared" si="8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2832</v>
      </c>
      <c r="AR8" s="1">
        <v>5</v>
      </c>
      <c r="AS8" s="51">
        <v>10000158</v>
      </c>
      <c r="AT8" s="51" t="s">
        <v>2833</v>
      </c>
      <c r="AU8" s="1">
        <v>2</v>
      </c>
      <c r="AW8" s="1">
        <v>2</v>
      </c>
      <c r="AY8" s="3" t="str">
        <f t="shared" si="9"/>
        <v>1;180000@10000159;20@10010083;20@10000143;5@10000158;2</v>
      </c>
    </row>
    <row r="9" spans="1:51" s="3" customFormat="1" ht="20.100000000000001" customHeight="1">
      <c r="A9" s="3" t="s">
        <v>2780</v>
      </c>
      <c r="B9" s="1" t="s">
        <v>649</v>
      </c>
      <c r="C9" s="3" t="s">
        <v>650</v>
      </c>
      <c r="D9" s="3" t="str">
        <f t="shared" si="12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Q9" s="1">
        <v>5</v>
      </c>
      <c r="R9" s="1">
        <f t="shared" si="0"/>
        <v>310</v>
      </c>
      <c r="S9" s="1">
        <f t="shared" si="10"/>
        <v>50</v>
      </c>
      <c r="T9" s="1">
        <f t="shared" si="1"/>
        <v>1.6666666666666667</v>
      </c>
      <c r="U9" s="1">
        <f>SUM($T$5:T9)</f>
        <v>5</v>
      </c>
      <c r="V9" s="1">
        <f t="shared" si="2"/>
        <v>150</v>
      </c>
      <c r="W9" s="1">
        <v>1.2</v>
      </c>
      <c r="X9" s="1">
        <v>150</v>
      </c>
      <c r="Y9" s="1">
        <f t="shared" si="3"/>
        <v>0.5</v>
      </c>
      <c r="Z9" s="1">
        <f t="shared" si="4"/>
        <v>90</v>
      </c>
      <c r="AA9" s="1">
        <f t="shared" si="5"/>
        <v>0.23809523809523811</v>
      </c>
      <c r="AB9" s="1">
        <v>10</v>
      </c>
      <c r="AC9" s="1">
        <v>30</v>
      </c>
      <c r="AD9" s="1">
        <f t="shared" si="6"/>
        <v>71.428571428571431</v>
      </c>
      <c r="AE9" s="1">
        <f t="shared" si="7"/>
        <v>1.0761904761904764</v>
      </c>
      <c r="AF9" s="1">
        <v>5</v>
      </c>
      <c r="AG9" s="1">
        <v>1</v>
      </c>
      <c r="AH9" s="1" t="s">
        <v>632</v>
      </c>
      <c r="AI9" s="1">
        <f t="shared" si="11"/>
        <v>200000</v>
      </c>
      <c r="AJ9" s="3">
        <v>10000159</v>
      </c>
      <c r="AK9" s="1" t="s">
        <v>633</v>
      </c>
      <c r="AL9" s="1">
        <f t="shared" si="8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2832</v>
      </c>
      <c r="AR9" s="1">
        <v>5</v>
      </c>
      <c r="AS9" s="51">
        <v>10000158</v>
      </c>
      <c r="AT9" s="51" t="s">
        <v>2833</v>
      </c>
      <c r="AU9" s="1">
        <v>3</v>
      </c>
      <c r="AW9" s="1">
        <v>2.5</v>
      </c>
      <c r="AY9" s="3" t="str">
        <f t="shared" si="9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Q10" s="1">
        <v>6</v>
      </c>
      <c r="R10" s="1">
        <f t="shared" si="0"/>
        <v>370</v>
      </c>
      <c r="S10" s="1">
        <f t="shared" si="10"/>
        <v>60</v>
      </c>
      <c r="T10" s="1">
        <f t="shared" si="1"/>
        <v>2</v>
      </c>
      <c r="U10" s="1">
        <f>SUM($T$5:T10)</f>
        <v>7</v>
      </c>
      <c r="V10" s="1">
        <f t="shared" si="2"/>
        <v>180</v>
      </c>
      <c r="W10" s="1">
        <v>1.2</v>
      </c>
      <c r="X10" s="1">
        <v>150</v>
      </c>
      <c r="Y10" s="1">
        <f t="shared" si="3"/>
        <v>0.6</v>
      </c>
      <c r="Z10" s="1">
        <f t="shared" si="4"/>
        <v>108</v>
      </c>
      <c r="AA10" s="1">
        <f t="shared" si="5"/>
        <v>0.2857142857142857</v>
      </c>
      <c r="AB10" s="1">
        <v>10</v>
      </c>
      <c r="AC10" s="1">
        <v>30</v>
      </c>
      <c r="AD10" s="1">
        <f t="shared" si="6"/>
        <v>85.714285714285708</v>
      </c>
      <c r="AE10" s="1">
        <f t="shared" si="7"/>
        <v>1.0761904761904761</v>
      </c>
      <c r="AF10" s="1">
        <v>6</v>
      </c>
      <c r="AG10" s="1">
        <v>1</v>
      </c>
      <c r="AH10" s="1" t="s">
        <v>632</v>
      </c>
      <c r="AI10" s="1">
        <f t="shared" si="11"/>
        <v>220000</v>
      </c>
      <c r="AJ10" s="3">
        <v>10000159</v>
      </c>
      <c r="AK10" s="1" t="s">
        <v>633</v>
      </c>
      <c r="AL10" s="1">
        <f t="shared" si="8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2832</v>
      </c>
      <c r="AR10" s="1">
        <v>5</v>
      </c>
      <c r="AS10" s="51">
        <v>10000158</v>
      </c>
      <c r="AT10" s="51" t="s">
        <v>2833</v>
      </c>
      <c r="AU10" s="1">
        <v>3</v>
      </c>
      <c r="AW10" s="1">
        <v>3</v>
      </c>
      <c r="AY10" s="3" t="str">
        <f t="shared" si="9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Q11" s="1">
        <v>7</v>
      </c>
      <c r="R11" s="1">
        <f t="shared" si="0"/>
        <v>440</v>
      </c>
      <c r="S11" s="1">
        <f t="shared" si="10"/>
        <v>70</v>
      </c>
      <c r="T11" s="1">
        <f t="shared" si="1"/>
        <v>2.3333333333333335</v>
      </c>
      <c r="U11" s="1">
        <f>SUM($T$5:T11)</f>
        <v>9.3333333333333339</v>
      </c>
      <c r="V11" s="1">
        <f t="shared" si="2"/>
        <v>210</v>
      </c>
      <c r="W11" s="1">
        <v>1.2</v>
      </c>
      <c r="X11" s="1">
        <v>150</v>
      </c>
      <c r="Y11" s="1">
        <f t="shared" si="3"/>
        <v>0.7</v>
      </c>
      <c r="Z11" s="1">
        <f t="shared" si="4"/>
        <v>125.99999999999999</v>
      </c>
      <c r="AA11" s="1">
        <f t="shared" si="5"/>
        <v>0.33333333333333337</v>
      </c>
      <c r="AB11" s="1">
        <v>10</v>
      </c>
      <c r="AC11" s="1">
        <v>30</v>
      </c>
      <c r="AD11" s="1">
        <f t="shared" si="6"/>
        <v>100.00000000000001</v>
      </c>
      <c r="AE11" s="1">
        <f t="shared" si="7"/>
        <v>1.0761904761904761</v>
      </c>
      <c r="AF11" s="1">
        <v>7</v>
      </c>
      <c r="AG11" s="1">
        <v>1</v>
      </c>
      <c r="AH11" s="1" t="s">
        <v>632</v>
      </c>
      <c r="AI11" s="1">
        <f t="shared" si="11"/>
        <v>240000</v>
      </c>
      <c r="AJ11" s="3">
        <v>10000159</v>
      </c>
      <c r="AK11" s="1" t="s">
        <v>633</v>
      </c>
      <c r="AL11" s="1">
        <f t="shared" si="8"/>
        <v>25</v>
      </c>
      <c r="AM11" s="1">
        <v>10010083</v>
      </c>
      <c r="AN11" s="1" t="s">
        <v>634</v>
      </c>
      <c r="AO11" s="1">
        <f t="shared" ref="AO11:AO29" si="13">AO6+5</f>
        <v>25</v>
      </c>
      <c r="AP11" s="1">
        <v>10000143</v>
      </c>
      <c r="AQ11" s="1" t="s">
        <v>2832</v>
      </c>
      <c r="AR11" s="1">
        <v>5</v>
      </c>
      <c r="AS11" s="51">
        <v>10000158</v>
      </c>
      <c r="AT11" s="51" t="s">
        <v>2833</v>
      </c>
      <c r="AU11" s="1">
        <v>3</v>
      </c>
      <c r="AW11" s="1">
        <v>3.5</v>
      </c>
      <c r="AY11" s="3" t="str">
        <f t="shared" si="9"/>
        <v>1;240000@10000159;25@10010083;25@10000143;5@10000158;3</v>
      </c>
    </row>
    <row r="12" spans="1:51" s="3" customFormat="1" ht="20.100000000000001" customHeight="1">
      <c r="A12" s="3" t="s">
        <v>2779</v>
      </c>
      <c r="B12" s="1" t="s">
        <v>302</v>
      </c>
      <c r="C12" s="3" t="s">
        <v>660</v>
      </c>
      <c r="D12" s="3" t="str">
        <f t="shared" ref="D12:D28" si="14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Q12" s="1">
        <v>8</v>
      </c>
      <c r="R12" s="1">
        <f t="shared" si="0"/>
        <v>500</v>
      </c>
      <c r="S12" s="1">
        <f t="shared" si="10"/>
        <v>80</v>
      </c>
      <c r="T12" s="1">
        <f t="shared" si="1"/>
        <v>2.6666666666666665</v>
      </c>
      <c r="U12" s="1">
        <f>SUM($T$5:T12)</f>
        <v>12</v>
      </c>
      <c r="V12" s="1">
        <f t="shared" si="2"/>
        <v>240</v>
      </c>
      <c r="W12" s="1">
        <v>1.2</v>
      </c>
      <c r="X12" s="1">
        <v>150</v>
      </c>
      <c r="Y12" s="1">
        <f t="shared" si="3"/>
        <v>0.79999999999999993</v>
      </c>
      <c r="Z12" s="1">
        <f t="shared" si="4"/>
        <v>144</v>
      </c>
      <c r="AA12" s="1">
        <f t="shared" si="5"/>
        <v>0.38095238095238093</v>
      </c>
      <c r="AB12" s="1">
        <v>10</v>
      </c>
      <c r="AC12" s="1">
        <v>30</v>
      </c>
      <c r="AD12" s="1">
        <f t="shared" si="6"/>
        <v>114.28571428571428</v>
      </c>
      <c r="AE12" s="1">
        <f t="shared" si="7"/>
        <v>1.0761904761904761</v>
      </c>
      <c r="AF12" s="1">
        <v>8</v>
      </c>
      <c r="AG12" s="1">
        <v>1</v>
      </c>
      <c r="AH12" s="1" t="s">
        <v>632</v>
      </c>
      <c r="AI12" s="1">
        <f t="shared" si="11"/>
        <v>260000</v>
      </c>
      <c r="AJ12" s="3">
        <v>10000159</v>
      </c>
      <c r="AK12" s="1" t="s">
        <v>633</v>
      </c>
      <c r="AL12" s="1">
        <f t="shared" si="8"/>
        <v>25</v>
      </c>
      <c r="AM12" s="1">
        <v>10010083</v>
      </c>
      <c r="AN12" s="1" t="s">
        <v>634</v>
      </c>
      <c r="AO12" s="1">
        <f t="shared" si="13"/>
        <v>25</v>
      </c>
      <c r="AP12" s="1">
        <v>10000143</v>
      </c>
      <c r="AQ12" s="1" t="s">
        <v>2832</v>
      </c>
      <c r="AR12" s="1">
        <v>5</v>
      </c>
      <c r="AS12" s="51">
        <v>10000158</v>
      </c>
      <c r="AT12" s="51" t="s">
        <v>2833</v>
      </c>
      <c r="AU12" s="1">
        <v>3</v>
      </c>
      <c r="AW12" s="1">
        <v>4</v>
      </c>
      <c r="AY12" s="3" t="str">
        <f t="shared" si="9"/>
        <v>1;260000@10000159;25@10010083;25@10000143;5@10000158;3</v>
      </c>
    </row>
    <row r="13" spans="1:51" s="3" customFormat="1" ht="20.100000000000001" customHeight="1">
      <c r="A13" s="3" t="s">
        <v>2779</v>
      </c>
      <c r="B13" s="1" t="s">
        <v>664</v>
      </c>
      <c r="C13" s="3" t="s">
        <v>665</v>
      </c>
      <c r="D13" s="3" t="str">
        <f t="shared" si="14"/>
        <v>属性晶核:命中</v>
      </c>
      <c r="J13" s="1">
        <v>8</v>
      </c>
      <c r="K13" s="3" t="s">
        <v>666</v>
      </c>
      <c r="L13" s="3" t="s">
        <v>667</v>
      </c>
      <c r="Q13" s="1">
        <v>9</v>
      </c>
      <c r="R13" s="1">
        <f t="shared" si="0"/>
        <v>560</v>
      </c>
      <c r="S13" s="1">
        <f t="shared" ref="S13:S19" si="15">S12+10</f>
        <v>90</v>
      </c>
      <c r="T13" s="1">
        <f t="shared" si="1"/>
        <v>3</v>
      </c>
      <c r="U13" s="1">
        <f>SUM($T$5:T13)</f>
        <v>15</v>
      </c>
      <c r="V13" s="1">
        <f t="shared" si="2"/>
        <v>270</v>
      </c>
      <c r="W13" s="1">
        <v>1.2</v>
      </c>
      <c r="X13" s="1">
        <v>150</v>
      </c>
      <c r="Y13" s="1">
        <f t="shared" si="3"/>
        <v>0.89999999999999991</v>
      </c>
      <c r="Z13" s="1">
        <f t="shared" si="4"/>
        <v>161.99999999999997</v>
      </c>
      <c r="AA13" s="1">
        <f t="shared" si="5"/>
        <v>0.42857142857142855</v>
      </c>
      <c r="AB13" s="1">
        <v>10</v>
      </c>
      <c r="AC13" s="1">
        <v>30</v>
      </c>
      <c r="AD13" s="1">
        <f t="shared" si="6"/>
        <v>128.57142857142856</v>
      </c>
      <c r="AE13" s="1">
        <f t="shared" si="7"/>
        <v>1.0761904761904761</v>
      </c>
      <c r="AF13" s="1">
        <v>9</v>
      </c>
      <c r="AG13" s="1">
        <v>1</v>
      </c>
      <c r="AH13" s="1" t="s">
        <v>632</v>
      </c>
      <c r="AI13" s="1">
        <f t="shared" si="11"/>
        <v>280000</v>
      </c>
      <c r="AJ13" s="3">
        <v>10000159</v>
      </c>
      <c r="AK13" s="1" t="s">
        <v>633</v>
      </c>
      <c r="AL13" s="1">
        <f t="shared" si="8"/>
        <v>25</v>
      </c>
      <c r="AM13" s="1">
        <v>10010083</v>
      </c>
      <c r="AN13" s="1" t="s">
        <v>634</v>
      </c>
      <c r="AO13" s="1">
        <f t="shared" si="13"/>
        <v>25</v>
      </c>
      <c r="AP13" s="1">
        <v>10000143</v>
      </c>
      <c r="AQ13" s="1" t="s">
        <v>2832</v>
      </c>
      <c r="AR13" s="1">
        <v>5</v>
      </c>
      <c r="AS13" s="51">
        <v>10000158</v>
      </c>
      <c r="AT13" s="51" t="s">
        <v>2833</v>
      </c>
      <c r="AU13" s="1">
        <v>3</v>
      </c>
      <c r="AW13" s="1">
        <v>4.5</v>
      </c>
      <c r="AY13" s="3" t="str">
        <f t="shared" si="9"/>
        <v>1;280000@10000159;25@10010083;25@10000143;5@10000158;3</v>
      </c>
    </row>
    <row r="14" spans="1:51" s="3" customFormat="1" ht="20.100000000000001" customHeight="1">
      <c r="A14" s="3" t="s">
        <v>2779</v>
      </c>
      <c r="B14" s="1" t="s">
        <v>668</v>
      </c>
      <c r="C14" s="3" t="s">
        <v>2791</v>
      </c>
      <c r="D14" s="3" t="str">
        <f t="shared" si="14"/>
        <v>属性晶核:闪避</v>
      </c>
      <c r="J14" s="1">
        <v>9</v>
      </c>
      <c r="K14" s="3" t="s">
        <v>669</v>
      </c>
      <c r="L14" s="3" t="s">
        <v>670</v>
      </c>
      <c r="Q14" s="1">
        <v>10</v>
      </c>
      <c r="R14" s="1">
        <f t="shared" si="0"/>
        <v>620</v>
      </c>
      <c r="S14" s="1">
        <f t="shared" si="15"/>
        <v>100</v>
      </c>
      <c r="T14" s="1">
        <f t="shared" si="1"/>
        <v>3.3333333333333335</v>
      </c>
      <c r="U14" s="1">
        <f>SUM($T$5:T14)</f>
        <v>18.333333333333332</v>
      </c>
      <c r="V14" s="1">
        <f t="shared" si="2"/>
        <v>300</v>
      </c>
      <c r="W14" s="1">
        <v>1.2</v>
      </c>
      <c r="X14" s="1">
        <v>150</v>
      </c>
      <c r="Y14" s="1">
        <f t="shared" si="3"/>
        <v>0.99999999999999989</v>
      </c>
      <c r="Z14" s="1">
        <f t="shared" si="4"/>
        <v>179.99999999999997</v>
      </c>
      <c r="AA14" s="1">
        <f t="shared" si="5"/>
        <v>0.47619047619047622</v>
      </c>
      <c r="AB14" s="1">
        <v>10</v>
      </c>
      <c r="AC14" s="1">
        <v>30</v>
      </c>
      <c r="AD14" s="1">
        <f t="shared" si="6"/>
        <v>142.85714285714286</v>
      </c>
      <c r="AE14" s="1">
        <f t="shared" si="7"/>
        <v>1.0761904761904761</v>
      </c>
      <c r="AF14" s="1">
        <v>10</v>
      </c>
      <c r="AG14" s="1">
        <v>1</v>
      </c>
      <c r="AH14" s="1" t="s">
        <v>632</v>
      </c>
      <c r="AI14" s="1">
        <f t="shared" si="11"/>
        <v>300000</v>
      </c>
      <c r="AJ14" s="3">
        <v>10000159</v>
      </c>
      <c r="AK14" s="1" t="s">
        <v>633</v>
      </c>
      <c r="AL14" s="1">
        <f t="shared" si="8"/>
        <v>25</v>
      </c>
      <c r="AM14" s="1">
        <v>10010083</v>
      </c>
      <c r="AN14" s="1" t="s">
        <v>634</v>
      </c>
      <c r="AO14" s="1">
        <f t="shared" si="13"/>
        <v>25</v>
      </c>
      <c r="AP14" s="1">
        <v>10000143</v>
      </c>
      <c r="AQ14" s="1" t="s">
        <v>2832</v>
      </c>
      <c r="AR14" s="1">
        <v>10</v>
      </c>
      <c r="AS14" s="51">
        <v>10000158</v>
      </c>
      <c r="AT14" s="51" t="s">
        <v>2833</v>
      </c>
      <c r="AU14" s="1">
        <v>4</v>
      </c>
      <c r="AW14" s="1">
        <v>5</v>
      </c>
      <c r="AY14" s="3" t="str">
        <f t="shared" si="9"/>
        <v>1;300000@10000159;25@10010083;25@10000143;10@10000158;4</v>
      </c>
    </row>
    <row r="15" spans="1:51" s="3" customFormat="1" ht="20.100000000000001" customHeight="1">
      <c r="A15" s="3" t="s">
        <v>2779</v>
      </c>
      <c r="B15" s="1" t="s">
        <v>671</v>
      </c>
      <c r="C15" s="3" t="s">
        <v>2792</v>
      </c>
      <c r="D15" s="3" t="str">
        <f t="shared" si="14"/>
        <v>属性晶核:抗暴</v>
      </c>
      <c r="J15" s="1">
        <v>10</v>
      </c>
      <c r="K15" s="3" t="s">
        <v>672</v>
      </c>
      <c r="L15" s="3" t="s">
        <v>673</v>
      </c>
      <c r="Q15" s="1">
        <v>11</v>
      </c>
      <c r="R15" s="1">
        <f t="shared" si="0"/>
        <v>670</v>
      </c>
      <c r="S15" s="1">
        <f t="shared" si="15"/>
        <v>110</v>
      </c>
      <c r="T15" s="1">
        <f t="shared" si="1"/>
        <v>3.6666666666666665</v>
      </c>
      <c r="U15" s="1">
        <f>SUM($T$5:T15)</f>
        <v>22</v>
      </c>
      <c r="V15" s="1">
        <f t="shared" si="2"/>
        <v>330</v>
      </c>
      <c r="W15" s="1">
        <v>1.2</v>
      </c>
      <c r="X15" s="1">
        <v>150</v>
      </c>
      <c r="Y15" s="1">
        <v>1</v>
      </c>
      <c r="Z15" s="1">
        <f t="shared" si="4"/>
        <v>180</v>
      </c>
      <c r="AA15" s="1">
        <f t="shared" si="5"/>
        <v>0.52380952380952384</v>
      </c>
      <c r="AB15" s="1">
        <v>10</v>
      </c>
      <c r="AC15" s="1">
        <v>30</v>
      </c>
      <c r="AD15" s="1">
        <f t="shared" si="6"/>
        <v>157.14285714285714</v>
      </c>
      <c r="AE15" s="1">
        <f t="shared" si="7"/>
        <v>1.0216450216450215</v>
      </c>
      <c r="AF15" s="1">
        <v>11</v>
      </c>
      <c r="AG15" s="1">
        <v>1</v>
      </c>
      <c r="AH15" s="1" t="s">
        <v>632</v>
      </c>
      <c r="AI15" s="1">
        <f t="shared" si="11"/>
        <v>320000</v>
      </c>
      <c r="AJ15" s="3">
        <v>10000159</v>
      </c>
      <c r="AK15" s="1" t="s">
        <v>633</v>
      </c>
      <c r="AL15" s="1">
        <f t="shared" si="8"/>
        <v>30</v>
      </c>
      <c r="AM15" s="1">
        <v>10010083</v>
      </c>
      <c r="AN15" s="1" t="s">
        <v>634</v>
      </c>
      <c r="AO15" s="1">
        <f t="shared" si="13"/>
        <v>30</v>
      </c>
      <c r="AP15" s="1">
        <v>10000143</v>
      </c>
      <c r="AQ15" s="1" t="s">
        <v>2832</v>
      </c>
      <c r="AR15" s="1">
        <v>10</v>
      </c>
      <c r="AS15" s="51">
        <v>10000158</v>
      </c>
      <c r="AT15" s="51" t="s">
        <v>2833</v>
      </c>
      <c r="AU15" s="1">
        <v>4</v>
      </c>
      <c r="AW15" s="1">
        <v>5.5</v>
      </c>
      <c r="AY15" s="3" t="str">
        <f t="shared" si="9"/>
        <v>1;320000@10000159;30@10010083;30@10000143;10@10000158;4</v>
      </c>
    </row>
    <row r="16" spans="1:51" s="3" customFormat="1" ht="20.100000000000001" customHeight="1">
      <c r="A16" s="3" t="s">
        <v>2779</v>
      </c>
      <c r="B16" s="1" t="s">
        <v>674</v>
      </c>
      <c r="C16" s="3" t="s">
        <v>2793</v>
      </c>
      <c r="D16" s="3" t="str">
        <f t="shared" si="14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Q16" s="1">
        <v>12</v>
      </c>
      <c r="R16" s="1">
        <f t="shared" si="0"/>
        <v>710</v>
      </c>
      <c r="S16" s="1">
        <f t="shared" si="15"/>
        <v>120</v>
      </c>
      <c r="T16" s="1">
        <f t="shared" si="1"/>
        <v>4</v>
      </c>
      <c r="U16" s="1">
        <f>SUM($T$5:T16)</f>
        <v>26</v>
      </c>
      <c r="V16" s="1">
        <f t="shared" si="2"/>
        <v>360</v>
      </c>
      <c r="W16" s="1">
        <v>1.2</v>
      </c>
      <c r="X16" s="1">
        <v>150</v>
      </c>
      <c r="Y16" s="1">
        <v>1</v>
      </c>
      <c r="Z16" s="1">
        <f t="shared" si="4"/>
        <v>180</v>
      </c>
      <c r="AA16" s="1">
        <f t="shared" si="5"/>
        <v>0.5714285714285714</v>
      </c>
      <c r="AB16" s="1">
        <v>10</v>
      </c>
      <c r="AC16" s="1">
        <v>30</v>
      </c>
      <c r="AD16" s="1">
        <f t="shared" si="6"/>
        <v>171.42857142857142</v>
      </c>
      <c r="AE16" s="1">
        <f t="shared" si="7"/>
        <v>0.97619047619047628</v>
      </c>
      <c r="AF16" s="1">
        <v>12</v>
      </c>
      <c r="AG16" s="1">
        <v>1</v>
      </c>
      <c r="AH16" s="1" t="s">
        <v>632</v>
      </c>
      <c r="AI16" s="1">
        <f t="shared" si="11"/>
        <v>340000</v>
      </c>
      <c r="AJ16" s="3">
        <v>10000159</v>
      </c>
      <c r="AK16" s="1" t="s">
        <v>633</v>
      </c>
      <c r="AL16" s="1">
        <f t="shared" si="8"/>
        <v>30</v>
      </c>
      <c r="AM16" s="1">
        <v>10010083</v>
      </c>
      <c r="AN16" s="1" t="s">
        <v>634</v>
      </c>
      <c r="AO16" s="1">
        <f t="shared" si="13"/>
        <v>30</v>
      </c>
      <c r="AP16" s="1">
        <v>10000143</v>
      </c>
      <c r="AQ16" s="1" t="s">
        <v>2832</v>
      </c>
      <c r="AR16" s="1">
        <v>10</v>
      </c>
      <c r="AS16" s="51">
        <v>10000158</v>
      </c>
      <c r="AT16" s="51" t="s">
        <v>2833</v>
      </c>
      <c r="AU16" s="1">
        <v>4</v>
      </c>
      <c r="AW16" s="1">
        <v>6</v>
      </c>
      <c r="AY16" s="3" t="str">
        <f t="shared" si="9"/>
        <v>1;340000@10000159;30@10010083;30@10000143;10@10000158;4</v>
      </c>
    </row>
    <row r="17" spans="1:64" s="3" customFormat="1" ht="20.100000000000001" customHeight="1">
      <c r="A17" s="3" t="s">
        <v>2779</v>
      </c>
      <c r="B17" s="1" t="s">
        <v>678</v>
      </c>
      <c r="C17" s="3" t="s">
        <v>2794</v>
      </c>
      <c r="D17" s="3" t="str">
        <f t="shared" si="14"/>
        <v>属性晶核:神佑</v>
      </c>
      <c r="G17" s="1"/>
      <c r="J17" s="1">
        <v>12</v>
      </c>
      <c r="K17" s="3" t="s">
        <v>679</v>
      </c>
      <c r="L17" s="3" t="s">
        <v>680</v>
      </c>
      <c r="Q17" s="1">
        <v>13</v>
      </c>
      <c r="R17" s="1">
        <f t="shared" si="0"/>
        <v>760</v>
      </c>
      <c r="S17" s="1">
        <f t="shared" si="15"/>
        <v>130</v>
      </c>
      <c r="T17" s="1">
        <f t="shared" si="1"/>
        <v>4.333333333333333</v>
      </c>
      <c r="U17" s="1">
        <f>SUM($T$5:T17)</f>
        <v>30.333333333333332</v>
      </c>
      <c r="V17" s="1">
        <f t="shared" si="2"/>
        <v>390</v>
      </c>
      <c r="W17" s="1">
        <v>1.2</v>
      </c>
      <c r="X17" s="1">
        <v>150</v>
      </c>
      <c r="Y17" s="1">
        <v>1</v>
      </c>
      <c r="Z17" s="1">
        <f t="shared" si="4"/>
        <v>180</v>
      </c>
      <c r="AA17" s="1">
        <f t="shared" si="5"/>
        <v>0.61904761904761896</v>
      </c>
      <c r="AB17" s="1">
        <v>10</v>
      </c>
      <c r="AC17" s="1">
        <v>30</v>
      </c>
      <c r="AD17" s="1">
        <f t="shared" si="6"/>
        <v>185.71428571428569</v>
      </c>
      <c r="AE17" s="1">
        <f t="shared" si="7"/>
        <v>0.93772893772893762</v>
      </c>
      <c r="AF17" s="1">
        <v>13</v>
      </c>
      <c r="AG17" s="1">
        <v>1</v>
      </c>
      <c r="AH17" s="1" t="s">
        <v>632</v>
      </c>
      <c r="AI17" s="1">
        <f t="shared" si="11"/>
        <v>360000</v>
      </c>
      <c r="AJ17" s="3">
        <v>10000159</v>
      </c>
      <c r="AK17" s="1" t="s">
        <v>633</v>
      </c>
      <c r="AL17" s="1">
        <f t="shared" si="8"/>
        <v>30</v>
      </c>
      <c r="AM17" s="1">
        <v>10010083</v>
      </c>
      <c r="AN17" s="1" t="s">
        <v>634</v>
      </c>
      <c r="AO17" s="1">
        <f t="shared" si="13"/>
        <v>30</v>
      </c>
      <c r="AP17" s="1">
        <v>10000143</v>
      </c>
      <c r="AQ17" s="1" t="s">
        <v>2832</v>
      </c>
      <c r="AR17" s="1">
        <v>10</v>
      </c>
      <c r="AS17" s="51">
        <v>10000158</v>
      </c>
      <c r="AT17" s="51" t="s">
        <v>2833</v>
      </c>
      <c r="AU17" s="1">
        <v>4</v>
      </c>
      <c r="AW17" s="1">
        <v>6.5</v>
      </c>
      <c r="AY17" s="3" t="str">
        <f t="shared" si="9"/>
        <v>1;360000@10000159;30@10010083;30@10000143;10@10000158;4</v>
      </c>
    </row>
    <row r="18" spans="1:64" s="3" customFormat="1" ht="20.100000000000001" customHeight="1">
      <c r="A18" s="3" t="s">
        <v>2779</v>
      </c>
      <c r="B18" s="1" t="s">
        <v>681</v>
      </c>
      <c r="C18" s="3" t="s">
        <v>682</v>
      </c>
      <c r="D18" s="3" t="str">
        <f t="shared" si="14"/>
        <v>属性晶核:物穿</v>
      </c>
      <c r="J18" s="1">
        <v>13</v>
      </c>
      <c r="K18" s="3" t="s">
        <v>683</v>
      </c>
      <c r="L18" s="3" t="s">
        <v>684</v>
      </c>
      <c r="Q18" s="1">
        <v>14</v>
      </c>
      <c r="R18" s="1">
        <f t="shared" si="0"/>
        <v>800</v>
      </c>
      <c r="S18" s="1">
        <f t="shared" si="15"/>
        <v>140</v>
      </c>
      <c r="T18" s="1">
        <f t="shared" si="1"/>
        <v>4.666666666666667</v>
      </c>
      <c r="U18" s="1">
        <f>SUM($T$5:T18)</f>
        <v>35</v>
      </c>
      <c r="V18" s="1">
        <f t="shared" si="2"/>
        <v>420</v>
      </c>
      <c r="W18" s="1">
        <v>1.2</v>
      </c>
      <c r="X18" s="1">
        <v>150</v>
      </c>
      <c r="Y18" s="1">
        <v>1</v>
      </c>
      <c r="Z18" s="1">
        <f t="shared" si="4"/>
        <v>180</v>
      </c>
      <c r="AA18" s="1">
        <f t="shared" si="5"/>
        <v>0.66666666666666674</v>
      </c>
      <c r="AB18" s="1">
        <v>10</v>
      </c>
      <c r="AC18" s="1">
        <v>30</v>
      </c>
      <c r="AD18" s="1">
        <f t="shared" si="6"/>
        <v>200.00000000000003</v>
      </c>
      <c r="AE18" s="1">
        <f t="shared" si="7"/>
        <v>0.90476190476190477</v>
      </c>
      <c r="AF18" s="1">
        <v>14</v>
      </c>
      <c r="AG18" s="1">
        <v>1</v>
      </c>
      <c r="AH18" s="1" t="s">
        <v>632</v>
      </c>
      <c r="AI18" s="1">
        <f t="shared" si="11"/>
        <v>380000</v>
      </c>
      <c r="AJ18" s="3">
        <v>10000159</v>
      </c>
      <c r="AK18" s="1" t="s">
        <v>633</v>
      </c>
      <c r="AL18" s="1">
        <f t="shared" si="8"/>
        <v>30</v>
      </c>
      <c r="AM18" s="1">
        <v>10010083</v>
      </c>
      <c r="AN18" s="1" t="s">
        <v>634</v>
      </c>
      <c r="AO18" s="1">
        <f t="shared" si="13"/>
        <v>30</v>
      </c>
      <c r="AP18" s="1">
        <v>10000143</v>
      </c>
      <c r="AQ18" s="1" t="s">
        <v>2832</v>
      </c>
      <c r="AR18" s="1">
        <v>10</v>
      </c>
      <c r="AS18" s="51">
        <v>10000158</v>
      </c>
      <c r="AT18" s="51" t="s">
        <v>2833</v>
      </c>
      <c r="AU18" s="1">
        <v>4</v>
      </c>
      <c r="AW18" s="1">
        <v>7</v>
      </c>
      <c r="AY18" s="3" t="str">
        <f t="shared" si="9"/>
        <v>1;380000@10000159;30@10010083;30@10000143;10@10000158;4</v>
      </c>
    </row>
    <row r="19" spans="1:64" s="3" customFormat="1" ht="20.100000000000001" customHeight="1">
      <c r="A19" s="3" t="s">
        <v>2779</v>
      </c>
      <c r="B19" s="1" t="s">
        <v>685</v>
      </c>
      <c r="C19" s="3" t="s">
        <v>686</v>
      </c>
      <c r="D19" s="3" t="str">
        <f t="shared" si="14"/>
        <v>属性晶核:魔穿</v>
      </c>
      <c r="J19" s="1">
        <v>14</v>
      </c>
      <c r="K19" s="3" t="s">
        <v>687</v>
      </c>
      <c r="L19" s="3" t="s">
        <v>688</v>
      </c>
      <c r="Q19" s="1">
        <v>15</v>
      </c>
      <c r="R19" s="1">
        <f t="shared" si="0"/>
        <v>840</v>
      </c>
      <c r="S19" s="1">
        <f t="shared" si="15"/>
        <v>150</v>
      </c>
      <c r="T19" s="1">
        <f t="shared" si="1"/>
        <v>5</v>
      </c>
      <c r="U19" s="1">
        <f>SUM($T$5:T19)</f>
        <v>40</v>
      </c>
      <c r="V19" s="1">
        <f t="shared" si="2"/>
        <v>450</v>
      </c>
      <c r="W19" s="1">
        <v>1.2</v>
      </c>
      <c r="X19" s="1">
        <v>150</v>
      </c>
      <c r="Y19" s="1">
        <v>1</v>
      </c>
      <c r="Z19" s="1">
        <f t="shared" si="4"/>
        <v>180</v>
      </c>
      <c r="AA19" s="1">
        <f t="shared" si="5"/>
        <v>0.7142857142857143</v>
      </c>
      <c r="AB19" s="1">
        <v>10</v>
      </c>
      <c r="AC19" s="1">
        <v>30</v>
      </c>
      <c r="AD19" s="1">
        <f t="shared" si="6"/>
        <v>214.28571428571428</v>
      </c>
      <c r="AE19" s="1">
        <f t="shared" si="7"/>
        <v>0.87619047619047619</v>
      </c>
      <c r="AF19" s="1">
        <v>15</v>
      </c>
      <c r="AG19" s="1">
        <v>1</v>
      </c>
      <c r="AH19" s="1" t="s">
        <v>632</v>
      </c>
      <c r="AI19" s="1">
        <f t="shared" si="11"/>
        <v>400000</v>
      </c>
      <c r="AJ19" s="3">
        <v>10000159</v>
      </c>
      <c r="AK19" s="1" t="s">
        <v>633</v>
      </c>
      <c r="AL19" s="1">
        <f t="shared" si="8"/>
        <v>30</v>
      </c>
      <c r="AM19" s="1">
        <v>10010083</v>
      </c>
      <c r="AN19" s="1" t="s">
        <v>634</v>
      </c>
      <c r="AO19" s="1">
        <f t="shared" si="13"/>
        <v>30</v>
      </c>
      <c r="AP19" s="1">
        <v>10000143</v>
      </c>
      <c r="AQ19" s="1" t="s">
        <v>2832</v>
      </c>
      <c r="AR19" s="1">
        <v>10</v>
      </c>
      <c r="AS19" s="51">
        <v>10000158</v>
      </c>
      <c r="AT19" s="51" t="s">
        <v>2833</v>
      </c>
      <c r="AU19" s="1">
        <v>5</v>
      </c>
      <c r="AW19" s="1">
        <v>7.5</v>
      </c>
      <c r="AY19" s="3" t="str">
        <f t="shared" si="9"/>
        <v>1;400000@10000159;30@10010083;30@10000143;10@10000158;5</v>
      </c>
    </row>
    <row r="20" spans="1:64" s="3" customFormat="1" ht="20.100000000000001" customHeight="1">
      <c r="A20" s="3" t="s">
        <v>2779</v>
      </c>
      <c r="B20" s="1" t="s">
        <v>689</v>
      </c>
      <c r="C20" s="3" t="s">
        <v>690</v>
      </c>
      <c r="D20" s="3" t="str">
        <f t="shared" si="14"/>
        <v>属性晶核:时间</v>
      </c>
      <c r="J20" s="1">
        <v>15</v>
      </c>
      <c r="K20" s="3" t="s">
        <v>691</v>
      </c>
      <c r="L20" s="3" t="s">
        <v>692</v>
      </c>
      <c r="Q20" s="1">
        <v>16</v>
      </c>
      <c r="R20" s="1">
        <f t="shared" si="0"/>
        <v>910</v>
      </c>
      <c r="S20" s="1">
        <f>S19+15</f>
        <v>165</v>
      </c>
      <c r="T20" s="1">
        <f t="shared" si="1"/>
        <v>5.5</v>
      </c>
      <c r="U20" s="1">
        <f>SUM($T$5:T20)</f>
        <v>45.5</v>
      </c>
      <c r="V20" s="1">
        <f t="shared" si="2"/>
        <v>495</v>
      </c>
      <c r="W20" s="1">
        <v>1.2</v>
      </c>
      <c r="X20" s="1">
        <v>150</v>
      </c>
      <c r="Y20" s="1">
        <v>1</v>
      </c>
      <c r="Z20" s="1">
        <f t="shared" si="4"/>
        <v>180</v>
      </c>
      <c r="AA20" s="1">
        <f t="shared" si="5"/>
        <v>0.7857142857142857</v>
      </c>
      <c r="AB20" s="1">
        <v>10</v>
      </c>
      <c r="AC20" s="1">
        <v>30</v>
      </c>
      <c r="AD20" s="1">
        <f t="shared" si="6"/>
        <v>235.71428571428572</v>
      </c>
      <c r="AE20" s="1">
        <f t="shared" si="7"/>
        <v>0.83982683982683981</v>
      </c>
      <c r="AF20" s="1">
        <v>16</v>
      </c>
      <c r="AG20" s="1">
        <v>1</v>
      </c>
      <c r="AH20" s="1" t="s">
        <v>632</v>
      </c>
      <c r="AI20" s="1">
        <f t="shared" si="11"/>
        <v>420000</v>
      </c>
      <c r="AJ20" s="3">
        <v>10000159</v>
      </c>
      <c r="AK20" s="1" t="s">
        <v>633</v>
      </c>
      <c r="AL20" s="1">
        <f t="shared" si="8"/>
        <v>35</v>
      </c>
      <c r="AM20" s="1">
        <v>10010083</v>
      </c>
      <c r="AN20" s="1" t="s">
        <v>634</v>
      </c>
      <c r="AO20" s="1">
        <f t="shared" si="13"/>
        <v>35</v>
      </c>
      <c r="AP20" s="1">
        <v>10000143</v>
      </c>
      <c r="AQ20" s="1" t="s">
        <v>2832</v>
      </c>
      <c r="AR20" s="1">
        <v>10</v>
      </c>
      <c r="AS20" s="51">
        <v>10000158</v>
      </c>
      <c r="AT20" s="51" t="s">
        <v>2833</v>
      </c>
      <c r="AU20" s="1">
        <v>5</v>
      </c>
      <c r="AW20" s="1">
        <v>8</v>
      </c>
      <c r="AY20" s="3" t="str">
        <f t="shared" si="9"/>
        <v>1;420000@10000159;35@10010083;35@10000143;10@10000158;5</v>
      </c>
    </row>
    <row r="21" spans="1:64" s="3" customFormat="1" ht="20.100000000000001" customHeight="1">
      <c r="A21" s="3" t="s">
        <v>2779</v>
      </c>
      <c r="B21" s="1" t="s">
        <v>693</v>
      </c>
      <c r="C21" s="3" t="s">
        <v>694</v>
      </c>
      <c r="D21" s="3" t="str">
        <f t="shared" si="14"/>
        <v>属性晶核:物伤</v>
      </c>
      <c r="J21" s="1">
        <v>16</v>
      </c>
      <c r="K21" s="3" t="s">
        <v>695</v>
      </c>
      <c r="Q21" s="1">
        <v>17</v>
      </c>
      <c r="R21" s="1">
        <f t="shared" si="0"/>
        <v>1000</v>
      </c>
      <c r="S21" s="1">
        <f t="shared" ref="S21:S29" si="16">S20+15</f>
        <v>180</v>
      </c>
      <c r="T21" s="1">
        <f t="shared" si="1"/>
        <v>6</v>
      </c>
      <c r="U21" s="1">
        <f>SUM($T$5:T21)</f>
        <v>51.5</v>
      </c>
      <c r="V21" s="1">
        <f t="shared" si="2"/>
        <v>540</v>
      </c>
      <c r="W21" s="1">
        <v>1.2</v>
      </c>
      <c r="X21" s="1">
        <v>150</v>
      </c>
      <c r="Y21" s="1">
        <v>1.1000000000000001</v>
      </c>
      <c r="Z21" s="1">
        <f t="shared" si="4"/>
        <v>198.00000000000003</v>
      </c>
      <c r="AA21" s="1">
        <f t="shared" si="5"/>
        <v>0.8571428571428571</v>
      </c>
      <c r="AB21" s="1">
        <v>10</v>
      </c>
      <c r="AC21" s="1">
        <v>30</v>
      </c>
      <c r="AD21" s="1">
        <f t="shared" si="6"/>
        <v>257.14285714285711</v>
      </c>
      <c r="AE21" s="1">
        <f t="shared" si="7"/>
        <v>0.84285714285714275</v>
      </c>
      <c r="AF21" s="1">
        <v>17</v>
      </c>
      <c r="AG21" s="1">
        <v>1</v>
      </c>
      <c r="AH21" s="1" t="s">
        <v>632</v>
      </c>
      <c r="AI21" s="1">
        <f t="shared" si="11"/>
        <v>440000</v>
      </c>
      <c r="AJ21" s="3">
        <v>10000159</v>
      </c>
      <c r="AK21" s="1" t="s">
        <v>633</v>
      </c>
      <c r="AL21" s="1">
        <f t="shared" si="8"/>
        <v>35</v>
      </c>
      <c r="AM21" s="1">
        <v>10010083</v>
      </c>
      <c r="AN21" s="1" t="s">
        <v>634</v>
      </c>
      <c r="AO21" s="1">
        <f t="shared" si="13"/>
        <v>35</v>
      </c>
      <c r="AP21" s="1">
        <v>10000143</v>
      </c>
      <c r="AQ21" s="1" t="s">
        <v>2832</v>
      </c>
      <c r="AR21" s="1">
        <v>10</v>
      </c>
      <c r="AS21" s="51">
        <v>10000158</v>
      </c>
      <c r="AT21" s="51" t="s">
        <v>2833</v>
      </c>
      <c r="AU21" s="1">
        <v>5</v>
      </c>
      <c r="AW21" s="1">
        <v>8.5</v>
      </c>
      <c r="AY21" s="3" t="str">
        <f t="shared" si="9"/>
        <v>1;440000@10000159;35@10010083;35@10000143;10@10000158;5</v>
      </c>
    </row>
    <row r="22" spans="1:64" s="3" customFormat="1" ht="20.100000000000001" customHeight="1">
      <c r="A22" s="3" t="s">
        <v>2779</v>
      </c>
      <c r="B22" s="1" t="s">
        <v>696</v>
      </c>
      <c r="C22" s="3" t="s">
        <v>697</v>
      </c>
      <c r="D22" s="3" t="str">
        <f t="shared" si="14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Q22" s="1">
        <v>18</v>
      </c>
      <c r="R22" s="1">
        <f t="shared" si="0"/>
        <v>1080</v>
      </c>
      <c r="S22" s="1">
        <f t="shared" si="16"/>
        <v>195</v>
      </c>
      <c r="T22" s="1">
        <f t="shared" si="1"/>
        <v>6.5</v>
      </c>
      <c r="U22" s="1">
        <f>SUM($T$5:T22)</f>
        <v>58</v>
      </c>
      <c r="V22" s="1">
        <f t="shared" si="2"/>
        <v>585</v>
      </c>
      <c r="W22" s="1">
        <v>1.2</v>
      </c>
      <c r="X22" s="1">
        <v>150</v>
      </c>
      <c r="Y22" s="1">
        <v>1.2</v>
      </c>
      <c r="Z22" s="1">
        <f t="shared" si="4"/>
        <v>216</v>
      </c>
      <c r="AA22" s="1">
        <f t="shared" si="5"/>
        <v>0.9285714285714286</v>
      </c>
      <c r="AB22" s="1">
        <v>10</v>
      </c>
      <c r="AC22" s="1">
        <v>30</v>
      </c>
      <c r="AD22" s="1">
        <f t="shared" si="6"/>
        <v>278.57142857142856</v>
      </c>
      <c r="AE22" s="1">
        <f t="shared" si="7"/>
        <v>0.84542124542124542</v>
      </c>
      <c r="AF22" s="1">
        <v>18</v>
      </c>
      <c r="AG22" s="1">
        <v>1</v>
      </c>
      <c r="AH22" s="1" t="s">
        <v>632</v>
      </c>
      <c r="AI22" s="1">
        <f t="shared" si="11"/>
        <v>460000</v>
      </c>
      <c r="AJ22" s="3">
        <v>10000159</v>
      </c>
      <c r="AK22" s="1" t="s">
        <v>633</v>
      </c>
      <c r="AL22" s="1">
        <f t="shared" si="8"/>
        <v>35</v>
      </c>
      <c r="AM22" s="1">
        <v>10010083</v>
      </c>
      <c r="AN22" s="1" t="s">
        <v>634</v>
      </c>
      <c r="AO22" s="1">
        <f t="shared" si="13"/>
        <v>35</v>
      </c>
      <c r="AP22" s="1">
        <v>10000143</v>
      </c>
      <c r="AQ22" s="1" t="s">
        <v>2832</v>
      </c>
      <c r="AR22" s="1">
        <v>10</v>
      </c>
      <c r="AS22" s="51">
        <v>10000158</v>
      </c>
      <c r="AT22" s="51" t="s">
        <v>2833</v>
      </c>
      <c r="AU22" s="1">
        <v>5</v>
      </c>
      <c r="AW22" s="1">
        <v>9</v>
      </c>
      <c r="AY22" s="3" t="str">
        <f t="shared" si="9"/>
        <v>1;460000@10000159;35@10010083;35@10000143;10@10000158;5</v>
      </c>
    </row>
    <row r="23" spans="1:64" s="3" customFormat="1" ht="20.100000000000001" customHeight="1">
      <c r="A23" s="3" t="s">
        <v>2779</v>
      </c>
      <c r="B23" s="1" t="s">
        <v>2786</v>
      </c>
      <c r="C23" s="3" t="s">
        <v>701</v>
      </c>
      <c r="D23" s="3" t="str">
        <f t="shared" si="14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Q23" s="1">
        <v>19</v>
      </c>
      <c r="R23" s="1">
        <f t="shared" si="0"/>
        <v>1160</v>
      </c>
      <c r="S23" s="1">
        <f t="shared" si="16"/>
        <v>210</v>
      </c>
      <c r="T23" s="1">
        <f t="shared" si="1"/>
        <v>7</v>
      </c>
      <c r="U23" s="1">
        <f>SUM($T$5:T23)</f>
        <v>65</v>
      </c>
      <c r="V23" s="1">
        <f t="shared" si="2"/>
        <v>630</v>
      </c>
      <c r="W23" s="1">
        <v>1.2</v>
      </c>
      <c r="X23" s="1">
        <v>150</v>
      </c>
      <c r="Y23" s="1">
        <v>1.3</v>
      </c>
      <c r="Z23" s="1">
        <f t="shared" si="4"/>
        <v>234</v>
      </c>
      <c r="AA23" s="1">
        <f t="shared" si="5"/>
        <v>1</v>
      </c>
      <c r="AB23" s="1">
        <v>10</v>
      </c>
      <c r="AC23" s="1">
        <v>30</v>
      </c>
      <c r="AD23" s="1">
        <f t="shared" si="6"/>
        <v>300</v>
      </c>
      <c r="AE23" s="1">
        <f t="shared" si="7"/>
        <v>0.84761904761904761</v>
      </c>
      <c r="AF23" s="1">
        <v>19</v>
      </c>
      <c r="AG23" s="1">
        <v>1</v>
      </c>
      <c r="AH23" s="1" t="s">
        <v>632</v>
      </c>
      <c r="AI23" s="1">
        <f t="shared" si="11"/>
        <v>480000</v>
      </c>
      <c r="AJ23" s="3">
        <v>10000159</v>
      </c>
      <c r="AK23" s="1" t="s">
        <v>633</v>
      </c>
      <c r="AL23" s="1">
        <f t="shared" si="8"/>
        <v>35</v>
      </c>
      <c r="AM23" s="1">
        <v>10010083</v>
      </c>
      <c r="AN23" s="1" t="s">
        <v>634</v>
      </c>
      <c r="AO23" s="1">
        <f t="shared" si="13"/>
        <v>35</v>
      </c>
      <c r="AP23" s="1">
        <v>10000143</v>
      </c>
      <c r="AQ23" s="1" t="s">
        <v>2832</v>
      </c>
      <c r="AR23" s="1">
        <v>10</v>
      </c>
      <c r="AS23" s="51">
        <v>10000158</v>
      </c>
      <c r="AT23" s="51" t="s">
        <v>2833</v>
      </c>
      <c r="AU23" s="1">
        <v>5</v>
      </c>
      <c r="AW23" s="1">
        <v>9.5</v>
      </c>
      <c r="AY23" s="3" t="str">
        <f t="shared" si="9"/>
        <v>1;480000@10000159;35@10010083;35@10000143;10@10000158;5</v>
      </c>
    </row>
    <row r="24" spans="1:64" s="3" customFormat="1" ht="20.100000000000001" customHeight="1">
      <c r="A24" s="3" t="s">
        <v>2779</v>
      </c>
      <c r="B24" s="1" t="s">
        <v>2774</v>
      </c>
      <c r="C24" s="3" t="s">
        <v>705</v>
      </c>
      <c r="D24" s="3" t="str">
        <f t="shared" si="14"/>
        <v>属性晶核:攻击</v>
      </c>
      <c r="J24" s="1">
        <v>19</v>
      </c>
      <c r="K24" s="3" t="s">
        <v>706</v>
      </c>
      <c r="L24" s="3" t="s">
        <v>703</v>
      </c>
      <c r="Q24" s="1">
        <v>20</v>
      </c>
      <c r="R24" s="1">
        <f t="shared" si="0"/>
        <v>1250</v>
      </c>
      <c r="S24" s="1">
        <f t="shared" si="16"/>
        <v>225</v>
      </c>
      <c r="T24" s="1">
        <f t="shared" si="1"/>
        <v>7.5</v>
      </c>
      <c r="U24" s="1">
        <f>SUM($T$5:T24)</f>
        <v>72.5</v>
      </c>
      <c r="V24" s="1">
        <f t="shared" si="2"/>
        <v>675</v>
      </c>
      <c r="W24" s="1">
        <v>1.2</v>
      </c>
      <c r="X24" s="1">
        <v>150</v>
      </c>
      <c r="Y24" s="1">
        <v>1.4</v>
      </c>
      <c r="Z24" s="1">
        <f t="shared" si="4"/>
        <v>251.99999999999997</v>
      </c>
      <c r="AA24" s="1">
        <f t="shared" si="5"/>
        <v>1.0714285714285714</v>
      </c>
      <c r="AB24" s="1">
        <v>10</v>
      </c>
      <c r="AC24" s="1">
        <v>30</v>
      </c>
      <c r="AD24" s="1">
        <f t="shared" si="6"/>
        <v>321.42857142857144</v>
      </c>
      <c r="AE24" s="1">
        <f t="shared" si="7"/>
        <v>0.84952380952380957</v>
      </c>
      <c r="AF24" s="1">
        <v>20</v>
      </c>
      <c r="AG24" s="1">
        <v>1</v>
      </c>
      <c r="AH24" s="1" t="s">
        <v>632</v>
      </c>
      <c r="AI24" s="1">
        <f t="shared" si="11"/>
        <v>500000</v>
      </c>
      <c r="AJ24" s="3">
        <v>10000159</v>
      </c>
      <c r="AK24" s="1" t="s">
        <v>633</v>
      </c>
      <c r="AL24" s="1">
        <f t="shared" si="8"/>
        <v>35</v>
      </c>
      <c r="AM24" s="1">
        <v>10010083</v>
      </c>
      <c r="AN24" s="1" t="s">
        <v>634</v>
      </c>
      <c r="AO24" s="1">
        <f t="shared" si="13"/>
        <v>35</v>
      </c>
      <c r="AP24" s="1">
        <v>10000143</v>
      </c>
      <c r="AQ24" s="1" t="s">
        <v>2832</v>
      </c>
      <c r="AR24" s="1">
        <v>15</v>
      </c>
      <c r="AS24" s="51">
        <v>10000158</v>
      </c>
      <c r="AT24" s="51" t="s">
        <v>2833</v>
      </c>
      <c r="AU24" s="1">
        <v>5</v>
      </c>
      <c r="AW24" s="1">
        <v>10</v>
      </c>
      <c r="AY24" s="3" t="str">
        <f t="shared" si="9"/>
        <v>1;500000@10000159;35@10010083;35@10000143;15@10000158;5</v>
      </c>
    </row>
    <row r="25" spans="1:64" s="3" customFormat="1" ht="20.100000000000001" customHeight="1">
      <c r="A25" s="3" t="s">
        <v>2779</v>
      </c>
      <c r="B25" s="1" t="s">
        <v>2787</v>
      </c>
      <c r="C25" s="3" t="s">
        <v>707</v>
      </c>
      <c r="D25" s="3" t="str">
        <f t="shared" si="14"/>
        <v>属性晶核:领主伤害</v>
      </c>
      <c r="J25" s="1">
        <v>20</v>
      </c>
      <c r="K25" s="3" t="s">
        <v>708</v>
      </c>
      <c r="L25" s="3" t="s">
        <v>646</v>
      </c>
      <c r="Q25" s="1">
        <v>21</v>
      </c>
      <c r="R25" s="1">
        <f t="shared" si="0"/>
        <v>1330</v>
      </c>
      <c r="S25" s="1">
        <f t="shared" si="16"/>
        <v>240</v>
      </c>
      <c r="T25" s="1">
        <f t="shared" si="1"/>
        <v>8</v>
      </c>
      <c r="U25" s="1">
        <f>SUM($T$5:T25)</f>
        <v>80.5</v>
      </c>
      <c r="V25" s="1">
        <f t="shared" si="2"/>
        <v>720</v>
      </c>
      <c r="W25" s="1">
        <v>1.2</v>
      </c>
      <c r="X25" s="1">
        <v>150</v>
      </c>
      <c r="Y25" s="1">
        <v>1.5</v>
      </c>
      <c r="Z25" s="1">
        <f t="shared" si="4"/>
        <v>270</v>
      </c>
      <c r="AA25" s="1">
        <f t="shared" si="5"/>
        <v>1.1428571428571428</v>
      </c>
      <c r="AB25" s="1">
        <v>10</v>
      </c>
      <c r="AC25" s="1">
        <v>30</v>
      </c>
      <c r="AD25" s="1">
        <f t="shared" si="6"/>
        <v>342.85714285714283</v>
      </c>
      <c r="AE25" s="1">
        <f t="shared" si="7"/>
        <v>0.85119047619047628</v>
      </c>
      <c r="AF25" s="1">
        <v>21</v>
      </c>
      <c r="AG25" s="1">
        <v>1</v>
      </c>
      <c r="AH25" s="1" t="s">
        <v>632</v>
      </c>
      <c r="AI25" s="1">
        <f t="shared" si="11"/>
        <v>520000</v>
      </c>
      <c r="AJ25" s="3">
        <v>10000159</v>
      </c>
      <c r="AK25" s="1" t="s">
        <v>633</v>
      </c>
      <c r="AL25" s="1">
        <f t="shared" si="8"/>
        <v>40</v>
      </c>
      <c r="AM25" s="1">
        <v>10010083</v>
      </c>
      <c r="AN25" s="1" t="s">
        <v>634</v>
      </c>
      <c r="AO25" s="1">
        <f t="shared" si="13"/>
        <v>40</v>
      </c>
      <c r="AP25" s="1">
        <v>10000143</v>
      </c>
      <c r="AQ25" s="1" t="s">
        <v>2832</v>
      </c>
      <c r="AR25" s="1">
        <v>15</v>
      </c>
      <c r="AS25" s="51">
        <v>10000158</v>
      </c>
      <c r="AT25" s="51" t="s">
        <v>2833</v>
      </c>
      <c r="AU25" s="1">
        <v>5</v>
      </c>
      <c r="AW25" s="1">
        <v>10.5</v>
      </c>
      <c r="AY25" s="3" t="str">
        <f t="shared" si="9"/>
        <v>1;520000@10000159;40@10010083;40@10000143;15@10000158;5</v>
      </c>
    </row>
    <row r="26" spans="1:64" s="3" customFormat="1" ht="20.100000000000001" customHeight="1">
      <c r="A26" s="3" t="s">
        <v>2779</v>
      </c>
      <c r="B26" s="1" t="s">
        <v>2788</v>
      </c>
      <c r="C26" s="3" t="s">
        <v>709</v>
      </c>
      <c r="D26" s="3" t="str">
        <f t="shared" si="14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Q26" s="1">
        <v>22</v>
      </c>
      <c r="R26" s="1">
        <f t="shared" si="0"/>
        <v>1420</v>
      </c>
      <c r="S26" s="1">
        <f t="shared" si="16"/>
        <v>255</v>
      </c>
      <c r="T26" s="1">
        <f t="shared" si="1"/>
        <v>8.5</v>
      </c>
      <c r="U26" s="1">
        <f>SUM($T$5:T26)</f>
        <v>89</v>
      </c>
      <c r="V26" s="1">
        <f t="shared" si="2"/>
        <v>765</v>
      </c>
      <c r="W26" s="1">
        <v>1.2</v>
      </c>
      <c r="X26" s="1">
        <v>150</v>
      </c>
      <c r="Y26" s="1">
        <v>1.6</v>
      </c>
      <c r="Z26" s="1">
        <f t="shared" si="4"/>
        <v>288</v>
      </c>
      <c r="AA26" s="1">
        <f t="shared" si="5"/>
        <v>1.2142857142857142</v>
      </c>
      <c r="AB26" s="1">
        <v>10</v>
      </c>
      <c r="AC26" s="1">
        <v>30</v>
      </c>
      <c r="AD26" s="1">
        <f t="shared" si="6"/>
        <v>364.28571428571428</v>
      </c>
      <c r="AE26" s="1">
        <f t="shared" si="7"/>
        <v>0.85266106442577028</v>
      </c>
      <c r="AF26" s="1">
        <v>22</v>
      </c>
      <c r="AG26" s="1">
        <v>1</v>
      </c>
      <c r="AH26" s="1" t="s">
        <v>632</v>
      </c>
      <c r="AI26" s="1">
        <f t="shared" si="11"/>
        <v>540000</v>
      </c>
      <c r="AJ26" s="3">
        <v>10000159</v>
      </c>
      <c r="AK26" s="1" t="s">
        <v>633</v>
      </c>
      <c r="AL26" s="1">
        <f t="shared" si="8"/>
        <v>40</v>
      </c>
      <c r="AM26" s="1">
        <v>10010083</v>
      </c>
      <c r="AN26" s="1" t="s">
        <v>634</v>
      </c>
      <c r="AO26" s="1">
        <f t="shared" si="13"/>
        <v>40</v>
      </c>
      <c r="AP26" s="1">
        <v>10000143</v>
      </c>
      <c r="AQ26" s="1" t="s">
        <v>2832</v>
      </c>
      <c r="AR26" s="1">
        <v>15</v>
      </c>
      <c r="AS26" s="51">
        <v>10000158</v>
      </c>
      <c r="AT26" s="51" t="s">
        <v>2833</v>
      </c>
      <c r="AU26" s="1">
        <v>5</v>
      </c>
      <c r="AW26" s="1">
        <v>11</v>
      </c>
      <c r="AY26" s="3" t="str">
        <f t="shared" si="9"/>
        <v>1;540000@10000159;40@10010083;40@10000143;15@10000158;5</v>
      </c>
    </row>
    <row r="27" spans="1:64" s="3" customFormat="1" ht="20.100000000000001" customHeight="1">
      <c r="A27" s="3" t="s">
        <v>2779</v>
      </c>
      <c r="B27" s="1" t="s">
        <v>2789</v>
      </c>
      <c r="C27" s="3" t="s">
        <v>713</v>
      </c>
      <c r="D27" s="3" t="str">
        <f t="shared" si="14"/>
        <v>属性晶核:抵抗</v>
      </c>
      <c r="J27" s="1">
        <v>22</v>
      </c>
      <c r="K27" s="3" t="s">
        <v>714</v>
      </c>
      <c r="L27" s="3" t="s">
        <v>715</v>
      </c>
      <c r="Q27" s="1">
        <v>23</v>
      </c>
      <c r="R27" s="1">
        <f t="shared" si="0"/>
        <v>1500</v>
      </c>
      <c r="S27" s="1">
        <f t="shared" si="16"/>
        <v>270</v>
      </c>
      <c r="T27" s="1">
        <f t="shared" si="1"/>
        <v>9</v>
      </c>
      <c r="U27" s="1">
        <f>SUM($T$5:T27)</f>
        <v>98</v>
      </c>
      <c r="V27" s="1">
        <f t="shared" si="2"/>
        <v>810</v>
      </c>
      <c r="W27" s="1">
        <v>1.2</v>
      </c>
      <c r="X27" s="1">
        <v>150</v>
      </c>
      <c r="Y27" s="1">
        <v>1.7</v>
      </c>
      <c r="Z27" s="1">
        <f t="shared" si="4"/>
        <v>306</v>
      </c>
      <c r="AA27" s="1">
        <f t="shared" si="5"/>
        <v>1.2857142857142858</v>
      </c>
      <c r="AB27" s="1">
        <v>10</v>
      </c>
      <c r="AC27" s="1">
        <v>30</v>
      </c>
      <c r="AD27" s="1">
        <f t="shared" si="6"/>
        <v>385.71428571428572</v>
      </c>
      <c r="AE27" s="1">
        <f t="shared" si="7"/>
        <v>0.85396825396825404</v>
      </c>
      <c r="AF27" s="1">
        <v>23</v>
      </c>
      <c r="AG27" s="1">
        <v>1</v>
      </c>
      <c r="AH27" s="1" t="s">
        <v>632</v>
      </c>
      <c r="AI27" s="1">
        <f t="shared" si="11"/>
        <v>560000</v>
      </c>
      <c r="AJ27" s="3">
        <v>10000159</v>
      </c>
      <c r="AK27" s="1" t="s">
        <v>633</v>
      </c>
      <c r="AL27" s="1">
        <f t="shared" si="8"/>
        <v>40</v>
      </c>
      <c r="AM27" s="1">
        <v>10010083</v>
      </c>
      <c r="AN27" s="1" t="s">
        <v>634</v>
      </c>
      <c r="AO27" s="1">
        <f t="shared" si="13"/>
        <v>40</v>
      </c>
      <c r="AP27" s="1">
        <v>10000143</v>
      </c>
      <c r="AQ27" s="1" t="s">
        <v>2832</v>
      </c>
      <c r="AR27" s="1">
        <v>15</v>
      </c>
      <c r="AS27" s="51">
        <v>10000158</v>
      </c>
      <c r="AT27" s="51" t="s">
        <v>2833</v>
      </c>
      <c r="AU27" s="1">
        <v>5</v>
      </c>
      <c r="AW27" s="1">
        <v>11.5</v>
      </c>
      <c r="AY27" s="3" t="str">
        <f t="shared" si="9"/>
        <v>1;560000@10000159;40@10010083;40@10000143;15@10000158;5</v>
      </c>
    </row>
    <row r="28" spans="1:64" s="3" customFormat="1" ht="20.100000000000001" customHeight="1">
      <c r="A28" s="3" t="s">
        <v>2779</v>
      </c>
      <c r="B28" s="1" t="s">
        <v>2790</v>
      </c>
      <c r="C28" s="3" t="s">
        <v>716</v>
      </c>
      <c r="D28" s="3" t="str">
        <f t="shared" si="14"/>
        <v>属性晶核:移动</v>
      </c>
      <c r="J28" s="1">
        <v>23</v>
      </c>
      <c r="K28" s="3" t="s">
        <v>717</v>
      </c>
      <c r="L28" s="3" t="s">
        <v>718</v>
      </c>
      <c r="Q28" s="1">
        <v>24</v>
      </c>
      <c r="R28" s="1">
        <f t="shared" si="0"/>
        <v>1590</v>
      </c>
      <c r="S28" s="1">
        <f t="shared" si="16"/>
        <v>285</v>
      </c>
      <c r="T28" s="1">
        <f t="shared" si="1"/>
        <v>9.5</v>
      </c>
      <c r="U28" s="1">
        <f>SUM($T$5:T28)</f>
        <v>107.5</v>
      </c>
      <c r="V28" s="1">
        <f t="shared" si="2"/>
        <v>855</v>
      </c>
      <c r="W28" s="1">
        <v>1.2</v>
      </c>
      <c r="X28" s="1">
        <v>150</v>
      </c>
      <c r="Y28" s="1">
        <v>1.8</v>
      </c>
      <c r="Z28" s="1">
        <f t="shared" si="4"/>
        <v>324</v>
      </c>
      <c r="AA28" s="1">
        <f t="shared" si="5"/>
        <v>1.3571428571428572</v>
      </c>
      <c r="AB28" s="1">
        <v>10</v>
      </c>
      <c r="AC28" s="1">
        <v>30</v>
      </c>
      <c r="AD28" s="1">
        <f t="shared" si="6"/>
        <v>407.14285714285717</v>
      </c>
      <c r="AE28" s="1">
        <f t="shared" si="7"/>
        <v>0.85513784461152875</v>
      </c>
      <c r="AF28" s="1">
        <v>24</v>
      </c>
      <c r="AG28" s="1">
        <v>1</v>
      </c>
      <c r="AH28" s="1" t="s">
        <v>632</v>
      </c>
      <c r="AI28" s="1">
        <f t="shared" si="11"/>
        <v>580000</v>
      </c>
      <c r="AJ28" s="3">
        <v>10000159</v>
      </c>
      <c r="AK28" s="1" t="s">
        <v>633</v>
      </c>
      <c r="AL28" s="1">
        <f t="shared" si="8"/>
        <v>40</v>
      </c>
      <c r="AM28" s="1">
        <v>10010083</v>
      </c>
      <c r="AN28" s="1" t="s">
        <v>634</v>
      </c>
      <c r="AO28" s="1">
        <f t="shared" si="13"/>
        <v>40</v>
      </c>
      <c r="AP28" s="1">
        <v>10000143</v>
      </c>
      <c r="AQ28" s="1" t="s">
        <v>2832</v>
      </c>
      <c r="AR28" s="1">
        <v>15</v>
      </c>
      <c r="AS28" s="51">
        <v>10000158</v>
      </c>
      <c r="AT28" s="51" t="s">
        <v>2833</v>
      </c>
      <c r="AU28" s="1">
        <v>5</v>
      </c>
      <c r="AW28" s="1">
        <v>12</v>
      </c>
      <c r="AY28" s="3" t="str">
        <f t="shared" si="9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Q29" s="1">
        <v>25</v>
      </c>
      <c r="R29" s="1">
        <f t="shared" si="0"/>
        <v>1670</v>
      </c>
      <c r="S29" s="1">
        <f t="shared" si="16"/>
        <v>300</v>
      </c>
      <c r="T29" s="1">
        <f t="shared" si="1"/>
        <v>10</v>
      </c>
      <c r="U29" s="1">
        <f>SUM($T$5:T29)</f>
        <v>117.5</v>
      </c>
      <c r="V29" s="1">
        <f t="shared" si="2"/>
        <v>900</v>
      </c>
      <c r="W29" s="1">
        <v>1.2</v>
      </c>
      <c r="X29" s="1">
        <v>150</v>
      </c>
      <c r="Y29" s="1">
        <v>1.9</v>
      </c>
      <c r="Z29" s="1">
        <f t="shared" si="4"/>
        <v>342</v>
      </c>
      <c r="AA29" s="1">
        <f t="shared" si="5"/>
        <v>1.4285714285714286</v>
      </c>
      <c r="AB29" s="1">
        <v>10</v>
      </c>
      <c r="AC29" s="1">
        <v>30</v>
      </c>
      <c r="AD29" s="1">
        <f t="shared" si="6"/>
        <v>428.57142857142856</v>
      </c>
      <c r="AE29" s="1">
        <f t="shared" si="7"/>
        <v>0.85619047619047617</v>
      </c>
      <c r="AF29" s="1">
        <v>25</v>
      </c>
      <c r="AG29" s="1">
        <v>1</v>
      </c>
      <c r="AH29" s="1" t="s">
        <v>632</v>
      </c>
      <c r="AI29" s="1">
        <f t="shared" si="11"/>
        <v>600000</v>
      </c>
      <c r="AJ29" s="3">
        <v>10000159</v>
      </c>
      <c r="AK29" s="1" t="s">
        <v>633</v>
      </c>
      <c r="AL29" s="1">
        <f t="shared" si="8"/>
        <v>40</v>
      </c>
      <c r="AM29" s="1">
        <v>10010083</v>
      </c>
      <c r="AN29" s="1" t="s">
        <v>634</v>
      </c>
      <c r="AO29" s="1">
        <f t="shared" si="13"/>
        <v>40</v>
      </c>
      <c r="AP29" s="1">
        <v>10000143</v>
      </c>
      <c r="AQ29" s="1" t="s">
        <v>2832</v>
      </c>
      <c r="AR29" s="1">
        <v>15</v>
      </c>
      <c r="AS29" s="51">
        <v>10000158</v>
      </c>
      <c r="AT29" s="51" t="s">
        <v>2833</v>
      </c>
      <c r="AU29" s="1">
        <v>5</v>
      </c>
      <c r="AW29" s="1">
        <v>12.5</v>
      </c>
      <c r="AY29" s="3" t="str">
        <f t="shared" si="9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AH30" s="1"/>
      <c r="AW30" s="1"/>
    </row>
    <row r="31" spans="1:64" s="3" customFormat="1" ht="20.100000000000001" customHeight="1">
      <c r="A31" s="3" t="s">
        <v>2778</v>
      </c>
      <c r="B31" s="1" t="s">
        <v>2777</v>
      </c>
      <c r="C31" s="3" t="s">
        <v>725</v>
      </c>
      <c r="D31" s="3" t="str">
        <f t="shared" ref="D31:D35" si="17">A31&amp;B31</f>
        <v>武器晶核:剑</v>
      </c>
      <c r="J31" s="1">
        <v>26</v>
      </c>
      <c r="K31" s="3" t="s">
        <v>726</v>
      </c>
      <c r="L31" s="3" t="s">
        <v>727</v>
      </c>
      <c r="AE31" s="1" t="s">
        <v>2834</v>
      </c>
      <c r="AH31" s="1"/>
      <c r="AP31" s="51">
        <v>10000141</v>
      </c>
      <c r="AQ31" s="52" t="s">
        <v>2839</v>
      </c>
      <c r="AR31" s="109">
        <v>1</v>
      </c>
      <c r="AT31" s="51"/>
      <c r="AU31" s="112"/>
      <c r="AV31" s="109"/>
      <c r="AW31" s="1"/>
      <c r="AY31" s="1" t="s">
        <v>2851</v>
      </c>
    </row>
    <row r="32" spans="1:64" s="3" customFormat="1" ht="20.100000000000001" customHeight="1">
      <c r="A32" s="3" t="s">
        <v>2778</v>
      </c>
      <c r="B32" s="1" t="s">
        <v>58</v>
      </c>
      <c r="C32" s="3" t="s">
        <v>728</v>
      </c>
      <c r="D32" s="3" t="str">
        <f t="shared" si="17"/>
        <v>武器晶核:刀</v>
      </c>
      <c r="F32" s="3" t="s">
        <v>729</v>
      </c>
      <c r="J32" s="1">
        <v>27</v>
      </c>
      <c r="K32" s="3" t="s">
        <v>683</v>
      </c>
      <c r="X32" s="1" t="s">
        <v>2840</v>
      </c>
      <c r="Y32" s="1" t="s">
        <v>2841</v>
      </c>
      <c r="AH32" s="1"/>
      <c r="AT32" s="51"/>
      <c r="AU32" s="110"/>
      <c r="AW32" s="1"/>
      <c r="AY32" s="1">
        <v>1</v>
      </c>
      <c r="AZ32" s="1">
        <v>1</v>
      </c>
      <c r="BA32" s="1" t="s">
        <v>2852</v>
      </c>
      <c r="BB32" s="1">
        <v>100000</v>
      </c>
      <c r="BC32" s="1">
        <v>31</v>
      </c>
      <c r="BD32" s="1" t="s">
        <v>2835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2778</v>
      </c>
      <c r="B33" s="1" t="s">
        <v>730</v>
      </c>
      <c r="C33" s="3" t="s">
        <v>731</v>
      </c>
      <c r="D33" s="3" t="str">
        <f t="shared" si="17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2835</v>
      </c>
      <c r="AO33" s="3">
        <v>150</v>
      </c>
      <c r="AP33" s="1">
        <v>10000143</v>
      </c>
      <c r="AQ33" s="1" t="s">
        <v>2832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2852</v>
      </c>
      <c r="BB33" s="1">
        <v>150000</v>
      </c>
      <c r="BC33" s="1">
        <v>31</v>
      </c>
      <c r="BD33" s="1" t="s">
        <v>2835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8">AZ33&amp;";"&amp;BC33&amp;";"&amp;BF33</f>
        <v>1;31;10000159</v>
      </c>
      <c r="BL33" s="3" t="str">
        <f t="shared" ref="BL33:BL34" si="19">BB33&amp;";"&amp;BE33&amp;";"&amp;BH33</f>
        <v>150000;30;5</v>
      </c>
    </row>
    <row r="34" spans="1:64" s="3" customFormat="1" ht="20.100000000000001" customHeight="1">
      <c r="A34" s="3" t="s">
        <v>2778</v>
      </c>
      <c r="B34" s="1" t="s">
        <v>37</v>
      </c>
      <c r="C34" s="3" t="s">
        <v>733</v>
      </c>
      <c r="D34" s="3" t="str">
        <f t="shared" si="17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2835</v>
      </c>
      <c r="AO34" s="3">
        <v>150</v>
      </c>
      <c r="AP34" s="51">
        <v>10000158</v>
      </c>
      <c r="AQ34" s="51" t="s">
        <v>2833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2852</v>
      </c>
      <c r="BB34" s="1">
        <v>200000</v>
      </c>
      <c r="BC34" s="1">
        <v>31</v>
      </c>
      <c r="BD34" s="1" t="s">
        <v>2835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8"/>
        <v>1;31;10000159</v>
      </c>
      <c r="BL34" s="3" t="str">
        <f t="shared" si="19"/>
        <v>200000;40;10</v>
      </c>
    </row>
    <row r="35" spans="1:64" s="3" customFormat="1" ht="20.100000000000001" customHeight="1">
      <c r="A35" s="3" t="s">
        <v>2778</v>
      </c>
      <c r="B35" s="1" t="s">
        <v>43</v>
      </c>
      <c r="C35" s="3" t="s">
        <v>736</v>
      </c>
      <c r="D35" s="3" t="str">
        <f t="shared" si="17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2835</v>
      </c>
      <c r="AO35" s="3">
        <v>150</v>
      </c>
      <c r="AP35" s="51">
        <v>10000162</v>
      </c>
      <c r="AQ35" s="52" t="s">
        <v>2836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2835</v>
      </c>
      <c r="AO36" s="3">
        <v>150</v>
      </c>
      <c r="AP36" s="51">
        <v>10000139</v>
      </c>
      <c r="AQ36" s="52" t="s">
        <v>2842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2835</v>
      </c>
      <c r="AO37" s="3">
        <v>150</v>
      </c>
      <c r="AP37" s="51">
        <v>10010029</v>
      </c>
      <c r="AQ37" s="112" t="s">
        <v>2846</v>
      </c>
      <c r="AR37" s="109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2853</v>
      </c>
      <c r="AZ37" s="3" t="s">
        <v>2860</v>
      </c>
      <c r="BA37" s="1"/>
      <c r="BB37" s="1" t="s">
        <v>2855</v>
      </c>
      <c r="BD37" s="1" t="s">
        <v>2856</v>
      </c>
      <c r="BE37" s="1" t="s">
        <v>2857</v>
      </c>
    </row>
    <row r="38" spans="1:64" s="3" customFormat="1" ht="20.100000000000001" customHeight="1">
      <c r="A38" s="3" t="s">
        <v>2779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2835</v>
      </c>
      <c r="AO38" s="3">
        <v>150</v>
      </c>
      <c r="AP38" s="1">
        <v>10000143</v>
      </c>
      <c r="AQ38" s="1" t="s">
        <v>2832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2854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2779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2835</v>
      </c>
      <c r="AO39" s="3">
        <v>150</v>
      </c>
      <c r="AP39" s="51">
        <v>10000157</v>
      </c>
      <c r="AQ39" s="52" t="s">
        <v>2843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2779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2835</v>
      </c>
      <c r="AO40" s="3">
        <v>150</v>
      </c>
      <c r="AP40" s="51">
        <v>10010053</v>
      </c>
      <c r="AQ40" s="110" t="s">
        <v>2844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2858</v>
      </c>
    </row>
    <row r="41" spans="1:64" s="3" customFormat="1" ht="20.100000000000001" customHeight="1">
      <c r="A41" s="3" t="s">
        <v>2779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2835</v>
      </c>
      <c r="AO41" s="3">
        <v>150</v>
      </c>
      <c r="AP41" s="51">
        <v>10000142</v>
      </c>
      <c r="AQ41" s="52" t="s">
        <v>2838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3">
        <v>0.75</v>
      </c>
      <c r="BA41" s="1" t="s">
        <v>2865</v>
      </c>
      <c r="BB41" s="1">
        <v>1</v>
      </c>
      <c r="BC41" s="7" t="s">
        <v>2870</v>
      </c>
    </row>
    <row r="42" spans="1:64" s="3" customFormat="1" ht="20.100000000000001" customHeight="1">
      <c r="A42" s="3" t="s">
        <v>2779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2835</v>
      </c>
      <c r="AO42" s="3">
        <v>150</v>
      </c>
      <c r="AP42" s="51">
        <v>10010093</v>
      </c>
      <c r="AQ42" s="111" t="s">
        <v>2845</v>
      </c>
      <c r="AR42" s="109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3">
        <v>0.2</v>
      </c>
      <c r="BA42" s="1" t="s">
        <v>2866</v>
      </c>
      <c r="BB42" s="1">
        <v>1</v>
      </c>
      <c r="BC42" s="7" t="s">
        <v>2869</v>
      </c>
    </row>
    <row r="43" spans="1:64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2835</v>
      </c>
      <c r="AO43" s="3">
        <v>150</v>
      </c>
      <c r="AP43" s="51">
        <v>10000141</v>
      </c>
      <c r="AQ43" s="52" t="s">
        <v>2839</v>
      </c>
      <c r="AR43" s="109">
        <v>1</v>
      </c>
      <c r="AT43" s="3" t="str">
        <f t="shared" si="21"/>
        <v>10000159;31;10000141</v>
      </c>
      <c r="AV43" s="3" t="str">
        <f t="shared" si="22"/>
        <v>4;150;1</v>
      </c>
      <c r="AZ43">
        <v>0.1</v>
      </c>
      <c r="BA43" s="1" t="s">
        <v>2867</v>
      </c>
      <c r="BB43" s="1">
        <v>1</v>
      </c>
      <c r="BC43" s="113" t="s">
        <v>2868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2835</v>
      </c>
      <c r="AO44" s="3">
        <v>150</v>
      </c>
      <c r="AP44" s="1">
        <v>10000143</v>
      </c>
      <c r="AQ44" s="1" t="s">
        <v>2832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4" ht="20.100000000000001" customHeight="1">
      <c r="A45" s="3" t="s">
        <v>2781</v>
      </c>
      <c r="B45" s="1" t="s">
        <v>2782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2835</v>
      </c>
      <c r="AO45" s="3">
        <v>150</v>
      </c>
      <c r="AP45" s="51">
        <v>10010029</v>
      </c>
      <c r="AQ45" s="112" t="s">
        <v>2846</v>
      </c>
      <c r="AR45" s="109">
        <v>5</v>
      </c>
      <c r="AT45" s="3" t="str">
        <f t="shared" si="21"/>
        <v>10000159;31;10010029</v>
      </c>
      <c r="AV45" s="3" t="str">
        <f t="shared" si="22"/>
        <v>4;150;5</v>
      </c>
    </row>
    <row r="46" spans="1:64" ht="20.100000000000001" customHeight="1">
      <c r="A46" s="3" t="s">
        <v>2781</v>
      </c>
      <c r="B46" s="1" t="s">
        <v>2783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2835</v>
      </c>
      <c r="AO46" s="3">
        <v>150</v>
      </c>
      <c r="AP46" s="51">
        <v>10000157</v>
      </c>
      <c r="AQ46" s="52" t="s">
        <v>2843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4" ht="20.100000000000001" customHeight="1">
      <c r="A47" s="3" t="s">
        <v>2781</v>
      </c>
      <c r="B47" s="1" t="s">
        <v>2784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2835</v>
      </c>
      <c r="AO47" s="3">
        <v>150</v>
      </c>
      <c r="AP47" s="51">
        <v>10000158</v>
      </c>
      <c r="AQ47" s="51" t="s">
        <v>2833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7" t="s">
        <v>2859</v>
      </c>
    </row>
    <row r="48" spans="1:64" ht="20.100000000000001" customHeight="1">
      <c r="A48" s="3" t="s">
        <v>2781</v>
      </c>
      <c r="B48" s="1" t="s">
        <v>2785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2835</v>
      </c>
      <c r="AO48" s="3">
        <v>150</v>
      </c>
      <c r="AP48" s="51">
        <v>10010093</v>
      </c>
      <c r="AQ48" s="111" t="s">
        <v>2845</v>
      </c>
      <c r="AR48" s="109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2835</v>
      </c>
      <c r="AO49" s="3">
        <v>150</v>
      </c>
      <c r="AP49" s="51">
        <v>10010073</v>
      </c>
      <c r="AQ49" s="110" t="s">
        <v>2847</v>
      </c>
      <c r="AR49" s="109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11"/>
      <c r="AZ49" s="109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2835</v>
      </c>
      <c r="AO50" s="3">
        <v>150</v>
      </c>
      <c r="AP50" s="51">
        <v>10000152</v>
      </c>
      <c r="AQ50" s="52" t="s">
        <v>2850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2835</v>
      </c>
      <c r="AO51" s="3">
        <v>150</v>
      </c>
      <c r="AP51" s="51">
        <v>10000150</v>
      </c>
      <c r="AQ51" s="51" t="s">
        <v>2837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2861</v>
      </c>
      <c r="AZ51" s="1"/>
      <c r="BA51" s="1"/>
      <c r="BB51" s="1"/>
      <c r="BC51" s="1" t="s">
        <v>2862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2835</v>
      </c>
      <c r="AO52" s="3">
        <v>150</v>
      </c>
      <c r="AP52" s="51">
        <v>10000157</v>
      </c>
      <c r="AQ52" s="52" t="s">
        <v>2843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11" t="s">
        <v>2845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2835</v>
      </c>
      <c r="AO53" s="3">
        <v>150</v>
      </c>
      <c r="AP53" s="51">
        <v>10000158</v>
      </c>
      <c r="AQ53" s="51" t="s">
        <v>2833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2836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2835</v>
      </c>
      <c r="AO54" s="3">
        <v>150</v>
      </c>
      <c r="AP54" s="51">
        <v>10010086</v>
      </c>
      <c r="AQ54" s="111" t="s">
        <v>2848</v>
      </c>
      <c r="AR54" s="109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2863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2835</v>
      </c>
      <c r="AO55" s="3">
        <v>150</v>
      </c>
      <c r="AP55" s="51">
        <v>10010093</v>
      </c>
      <c r="AQ55" s="111" t="s">
        <v>2845</v>
      </c>
      <c r="AR55" s="109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2833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2835</v>
      </c>
      <c r="AO56" s="3">
        <v>150</v>
      </c>
      <c r="AP56" s="51">
        <v>10000152</v>
      </c>
      <c r="AQ56" s="52" t="s">
        <v>2850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10" t="s">
        <v>2864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2835</v>
      </c>
      <c r="AO57" s="3">
        <v>150</v>
      </c>
      <c r="AP57" s="51">
        <v>10000141</v>
      </c>
      <c r="AQ57" s="52" t="s">
        <v>2839</v>
      </c>
      <c r="AR57" s="109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10" t="s">
        <v>2832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2835</v>
      </c>
      <c r="AO58" s="3">
        <v>150</v>
      </c>
      <c r="AP58" s="51">
        <v>10000105</v>
      </c>
      <c r="AQ58" s="52" t="s">
        <v>2849</v>
      </c>
      <c r="AR58" s="109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2850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2835</v>
      </c>
      <c r="AO59" s="3">
        <v>150</v>
      </c>
      <c r="AP59" s="51">
        <v>10010073</v>
      </c>
      <c r="AQ59" s="110" t="s">
        <v>2847</v>
      </c>
      <c r="AR59" s="109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2843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2835</v>
      </c>
      <c r="AO60" s="3">
        <v>150</v>
      </c>
      <c r="AP60" s="51">
        <v>10000158</v>
      </c>
      <c r="AQ60" s="51" t="s">
        <v>2833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2846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2835</v>
      </c>
      <c r="AO61" s="3">
        <v>150</v>
      </c>
      <c r="AP61" s="51">
        <v>10010093</v>
      </c>
      <c r="AQ61" s="111" t="s">
        <v>2845</v>
      </c>
      <c r="AR61" s="109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11" t="s">
        <v>2848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2835</v>
      </c>
      <c r="AO62" s="3">
        <v>150</v>
      </c>
      <c r="AP62" s="51">
        <v>10000152</v>
      </c>
      <c r="AQ62" s="52" t="s">
        <v>2850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"/>
      <c r="BA62" s="1" t="s">
        <v>2865</v>
      </c>
      <c r="BB62" s="1">
        <v>1</v>
      </c>
      <c r="BC62" s="1">
        <v>5</v>
      </c>
      <c r="BD62" s="1"/>
    </row>
    <row r="63" spans="2:56" ht="20.100000000000001" customHeight="1">
      <c r="C63" s="3" t="s">
        <v>2795</v>
      </c>
      <c r="J63" s="1">
        <v>18</v>
      </c>
      <c r="AX63" s="1"/>
      <c r="AY63" s="1"/>
      <c r="AZ63" s="1"/>
      <c r="BA63" s="1" t="s">
        <v>2866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"/>
      <c r="BA64" s="1" t="s">
        <v>2867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2796</v>
      </c>
      <c r="J67" s="1">
        <v>22</v>
      </c>
    </row>
    <row r="68" spans="3:10" ht="20.100000000000001" customHeight="1">
      <c r="C68" s="104" t="s">
        <v>2797</v>
      </c>
      <c r="J68" s="1">
        <v>23</v>
      </c>
    </row>
    <row r="69" spans="3:10" ht="20.100000000000001" customHeight="1">
      <c r="C69" s="104" t="s">
        <v>2798</v>
      </c>
      <c r="J69" s="1">
        <v>24</v>
      </c>
    </row>
    <row r="70" spans="3:10" ht="20.100000000000001" customHeight="1">
      <c r="C70" s="104" t="s">
        <v>2799</v>
      </c>
      <c r="J70" s="1">
        <v>25</v>
      </c>
    </row>
    <row r="71" spans="3:10" ht="20.100000000000001" customHeight="1">
      <c r="C71" s="104" t="s">
        <v>2800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2793</v>
      </c>
      <c r="J73" s="1">
        <v>28</v>
      </c>
    </row>
    <row r="74" spans="3:10" ht="20.100000000000001" customHeight="1">
      <c r="C74" s="3" t="s">
        <v>2801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2802</v>
      </c>
    </row>
    <row r="80" spans="3:10" ht="20.100000000000001" customHeight="1">
      <c r="C80" s="3" t="s">
        <v>2803</v>
      </c>
    </row>
    <row r="81" spans="3:3" ht="20.100000000000001" customHeight="1">
      <c r="C81" s="3" t="s">
        <v>2804</v>
      </c>
    </row>
    <row r="82" spans="3:3" ht="20.100000000000001" customHeight="1">
      <c r="C82" s="3" t="s">
        <v>2792</v>
      </c>
    </row>
    <row r="83" spans="3:3" ht="20.100000000000001" customHeight="1">
      <c r="C83" s="3" t="s">
        <v>2794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2805</v>
      </c>
    </row>
    <row r="89" spans="3:3" ht="20.100000000000001" customHeight="1">
      <c r="C89" s="3" t="s">
        <v>2806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LOOKUP(Q96,[2]ItemProto!$C$851:$C$1330,[2]ItemProto!$S$851:$S$1330)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LOOKUP(Q97,[2]ItemProto!$C$851:$C$1330,[2]ItemProto!$S$851:$S$1330)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LOOKUP(Q98,[2]ItemProto!$C$851:$C$1330,[2]ItemProto!$S$851:$S$1330)</f>
        <v>#N/A</v>
      </c>
      <c r="R98" s="1" t="s">
        <v>1276</v>
      </c>
      <c r="S98" s="3" t="s">
        <v>1277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LOOKUP(Q99,[2]ItemProto!$C$851:$C$1330,[2]ItemProto!$S$851:$S$1330)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LOOKUP(AC105,[2]ItemProto!$C$851:$C$1330,[2]ItemProto!$S$851:$S$1330)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2023-11-29T14:34:43Z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