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filterPrivacy="1" defaultThemeVersion="124226"/>
  <xr:revisionPtr revIDLastSave="0" documentId="13_ncr:1_{ADF3DC44-B266-47B3-A0A2-1B879B99FFF5}" xr6:coauthVersionLast="47" xr6:coauthVersionMax="47" xr10:uidLastSave="{00000000-0000-0000-0000-000000000000}"/>
  <bookViews>
    <workbookView xWindow="-120" yWindow="-120" windowWidth="29040" windowHeight="15840" xr2:uid="{00000000-000D-0000-FFFF-FFFF00000000}"/>
  </bookViews>
  <sheets>
    <sheet name="ChengJiuProto" sheetId="1" r:id="rId1"/>
  </sheets>
  <calcPr calcId="191029"/>
</workbook>
</file>

<file path=xl/calcChain.xml><?xml version="1.0" encoding="utf-8"?>
<calcChain xmlns="http://schemas.openxmlformats.org/spreadsheetml/2006/main">
  <c r="L390" i="1" l="1"/>
  <c r="L389" i="1"/>
  <c r="L388" i="1"/>
  <c r="L387" i="1"/>
  <c r="L386" i="1"/>
  <c r="L385" i="1"/>
  <c r="L384" i="1"/>
  <c r="L383" i="1"/>
  <c r="L382" i="1"/>
  <c r="L381" i="1"/>
  <c r="L375" i="1"/>
  <c r="L376" i="1"/>
  <c r="L377" i="1"/>
  <c r="L378" i="1"/>
  <c r="L379" i="1"/>
  <c r="L380" i="1"/>
  <c r="L374" i="1"/>
  <c r="L373" i="1"/>
  <c r="L372" i="1"/>
  <c r="L368" i="1"/>
  <c r="L369" i="1"/>
  <c r="L370" i="1"/>
  <c r="L371" i="1"/>
  <c r="L367" i="1"/>
  <c r="L366" i="1"/>
  <c r="L362" i="1"/>
  <c r="L363" i="1"/>
  <c r="L364" i="1"/>
  <c r="L365" i="1"/>
  <c r="L361" i="1"/>
  <c r="L357" i="1"/>
  <c r="L358" i="1"/>
  <c r="L359" i="1"/>
  <c r="L360" i="1"/>
  <c r="L356" i="1"/>
  <c r="L351" i="1"/>
  <c r="L352" i="1"/>
  <c r="L353" i="1"/>
  <c r="L354" i="1"/>
  <c r="L355" i="1"/>
  <c r="L350" i="1"/>
  <c r="L280" i="1"/>
  <c r="L281" i="1"/>
  <c r="L282" i="1"/>
  <c r="L283" i="1"/>
  <c r="L279" i="1"/>
  <c r="L275" i="1"/>
  <c r="L276" i="1"/>
  <c r="L277" i="1"/>
  <c r="L278" i="1"/>
  <c r="L274" i="1"/>
  <c r="L265" i="1"/>
  <c r="L266" i="1"/>
  <c r="L267" i="1"/>
  <c r="L268" i="1"/>
  <c r="L269" i="1"/>
  <c r="L270" i="1"/>
  <c r="L271" i="1"/>
  <c r="L272" i="1"/>
  <c r="L273" i="1"/>
  <c r="L264" i="1"/>
  <c r="L259" i="1"/>
  <c r="L260" i="1"/>
  <c r="L261" i="1"/>
  <c r="L262" i="1"/>
  <c r="L263" i="1"/>
  <c r="L258" i="1"/>
  <c r="L253" i="1"/>
  <c r="L254" i="1"/>
  <c r="L255" i="1"/>
  <c r="L256" i="1"/>
  <c r="L257" i="1"/>
  <c r="L252" i="1"/>
  <c r="L243" i="1"/>
  <c r="L244" i="1"/>
  <c r="L245" i="1"/>
  <c r="L246" i="1"/>
  <c r="L247" i="1"/>
  <c r="L248" i="1"/>
  <c r="L249" i="1"/>
  <c r="L250" i="1"/>
  <c r="L251" i="1"/>
  <c r="L242" i="1"/>
  <c r="L233" i="1"/>
  <c r="L234" i="1"/>
  <c r="L235" i="1"/>
  <c r="L236" i="1"/>
  <c r="L237" i="1"/>
  <c r="L238" i="1"/>
  <c r="L239" i="1"/>
  <c r="L240" i="1"/>
  <c r="L241" i="1"/>
  <c r="L232" i="1"/>
  <c r="L223" i="1"/>
  <c r="L224" i="1"/>
  <c r="L225" i="1"/>
  <c r="L226" i="1"/>
  <c r="L227" i="1"/>
  <c r="L228" i="1"/>
  <c r="L229" i="1"/>
  <c r="L230" i="1"/>
  <c r="L231" i="1"/>
  <c r="L222" i="1"/>
  <c r="L217" i="1"/>
  <c r="L218" i="1"/>
  <c r="L219" i="1"/>
  <c r="L220" i="1"/>
  <c r="L221" i="1"/>
  <c r="L216" i="1"/>
  <c r="L207" i="1"/>
  <c r="L208" i="1"/>
  <c r="L209" i="1"/>
  <c r="L210" i="1"/>
  <c r="L211" i="1"/>
  <c r="L212" i="1"/>
  <c r="L213" i="1"/>
  <c r="L214" i="1"/>
  <c r="L215" i="1"/>
  <c r="L206" i="1"/>
  <c r="L201" i="1"/>
  <c r="L202" i="1"/>
  <c r="L203" i="1"/>
  <c r="L204" i="1"/>
  <c r="L205" i="1"/>
  <c r="L200" i="1"/>
  <c r="L199" i="1"/>
  <c r="L198" i="1"/>
  <c r="L197" i="1"/>
  <c r="L196" i="1"/>
  <c r="L195" i="1"/>
  <c r="L191" i="1"/>
  <c r="L192" i="1"/>
  <c r="L193" i="1"/>
  <c r="L194" i="1"/>
  <c r="L190" i="1"/>
  <c r="L186" i="1"/>
  <c r="L187" i="1"/>
  <c r="L188" i="1"/>
  <c r="L189" i="1"/>
  <c r="L185" i="1"/>
  <c r="L176" i="1"/>
  <c r="L177" i="1"/>
  <c r="L178" i="1"/>
  <c r="L179" i="1"/>
  <c r="L180" i="1"/>
  <c r="L181" i="1"/>
  <c r="L182" i="1"/>
  <c r="L183" i="1"/>
  <c r="L184" i="1"/>
  <c r="L175" i="1"/>
  <c r="L174" i="1"/>
  <c r="L173" i="1"/>
  <c r="L172" i="1"/>
  <c r="L171" i="1"/>
  <c r="L170" i="1"/>
  <c r="L169" i="1"/>
  <c r="L168" i="1"/>
  <c r="L167" i="1"/>
  <c r="L166" i="1"/>
  <c r="L165" i="1"/>
  <c r="L156" i="1"/>
  <c r="L157" i="1"/>
  <c r="L158" i="1"/>
  <c r="L159" i="1"/>
  <c r="L160" i="1"/>
  <c r="L161" i="1"/>
  <c r="L162" i="1"/>
  <c r="L163" i="1"/>
  <c r="L164" i="1"/>
  <c r="L155" i="1"/>
  <c r="L154" i="1"/>
  <c r="L153" i="1"/>
  <c r="L152" i="1"/>
  <c r="L151" i="1"/>
  <c r="L150" i="1"/>
  <c r="L149" i="1"/>
  <c r="L148" i="1"/>
  <c r="L147" i="1"/>
  <c r="L146" i="1"/>
  <c r="L145" i="1"/>
  <c r="L144" i="1"/>
  <c r="L76" i="1"/>
  <c r="L77" i="1"/>
  <c r="L78" i="1"/>
  <c r="L79" i="1"/>
  <c r="L80" i="1"/>
  <c r="L75" i="1"/>
  <c r="L74" i="1"/>
  <c r="L73" i="1"/>
  <c r="L72" i="1"/>
  <c r="L71" i="1"/>
  <c r="L70" i="1"/>
  <c r="L69" i="1"/>
  <c r="L143" i="1"/>
  <c r="L142" i="1"/>
  <c r="L127" i="1"/>
  <c r="L126" i="1"/>
  <c r="L125" i="1"/>
  <c r="L124" i="1"/>
  <c r="L123" i="1"/>
  <c r="L122" i="1"/>
  <c r="L121" i="1"/>
  <c r="L120" i="1"/>
  <c r="L119" i="1"/>
  <c r="L118" i="1"/>
  <c r="L338" i="1" l="1"/>
  <c r="L339" i="1"/>
  <c r="L340" i="1"/>
  <c r="L341" i="1"/>
  <c r="L342" i="1"/>
  <c r="L337" i="1"/>
  <c r="L92" i="1"/>
  <c r="L93" i="1"/>
  <c r="L94" i="1"/>
  <c r="L95" i="1"/>
  <c r="L96" i="1"/>
  <c r="L97" i="1"/>
  <c r="L98" i="1"/>
  <c r="L91" i="1"/>
  <c r="L82" i="1"/>
  <c r="L83" i="1"/>
  <c r="L84" i="1"/>
  <c r="L85" i="1"/>
  <c r="L86" i="1"/>
  <c r="L87" i="1"/>
  <c r="L88" i="1"/>
  <c r="L89" i="1"/>
  <c r="L90" i="1"/>
  <c r="L81" i="1"/>
  <c r="L344" i="1"/>
  <c r="L345" i="1"/>
  <c r="L346" i="1"/>
  <c r="L347" i="1"/>
  <c r="L348" i="1"/>
  <c r="L349" i="1"/>
  <c r="L343" i="1"/>
  <c r="L332" i="1"/>
  <c r="L333" i="1"/>
  <c r="L334" i="1"/>
  <c r="L335" i="1"/>
  <c r="L336" i="1"/>
  <c r="L331" i="1"/>
  <c r="L135" i="1"/>
  <c r="L136" i="1"/>
  <c r="L137" i="1"/>
  <c r="L138" i="1"/>
  <c r="L139" i="1"/>
  <c r="L140" i="1"/>
  <c r="L141" i="1"/>
  <c r="L134" i="1"/>
  <c r="L129" i="1"/>
  <c r="L130" i="1"/>
  <c r="L131" i="1"/>
  <c r="L132" i="1"/>
  <c r="L133" i="1"/>
  <c r="L128" i="1"/>
  <c r="L111" i="1"/>
  <c r="L112" i="1"/>
  <c r="L113" i="1"/>
  <c r="L114" i="1"/>
  <c r="L115" i="1"/>
  <c r="L116" i="1"/>
  <c r="L117" i="1"/>
  <c r="L110" i="1"/>
  <c r="L100" i="1"/>
  <c r="L101" i="1"/>
  <c r="L102" i="1"/>
  <c r="L103" i="1"/>
  <c r="L104" i="1"/>
  <c r="L105" i="1"/>
  <c r="L106" i="1"/>
  <c r="L107" i="1"/>
  <c r="L108" i="1"/>
  <c r="L109" i="1"/>
  <c r="L9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 xml:space="preserve">            {0,  "通用" },
            {1,  "第一章" },
            {2,  "第二章" },
            {3,  "第三章" },
            {4,  "第四章" },
            {5,  "第五章" },
            {10,  "组队副本" },
            {11,  "角色历练" },
            {12,  "积累成就" },
            {21,  "宠物成就" },
作者: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 通关组队副本次数
21 挑战通关组队深渊副本次数
201 累计获得金币
202 累计十连抽
203 累计装备洗练
204 累计复活
205 玩家等级
206 累计回收装备(未添加)
207 累计消耗钻石(未添加)
208 生活技能熟练度达到X点(未添加)
209 挑战并击败其他玩家数量
210 使用藏宝图数量
211 战力达到指定值
212 使用鉴定符鉴定装备数量（参数：鉴定符品质）
213 使用附魔道具数量
214 战斗中使用炼金合剂数量（普通药水不算,固定ID）
215 穿戴生肖数量
216 制造装备/道具数量
217 拍卖行售卖道具获利金币数量
218 拍卖行出售装备数量
219 累计消耗金币
220 游戏分享累计次数
221 活跃任务领取100活跃度宝箱的次数
222 获得装备时激活某个隐藏技能（ID,次数）
301 获取ID宠物
302 累计宠物总数量
303 累计合成宠物
304 累计宠物洗练
305 拥有N技能宠物一只
306 开启珍贵宠物蛋数量
307 宠物评分达到指定值
308 宠物上阵单位评分达到指定值
309 宠物天梯达到第X名
310 宠物天梯挑战次数
311 指定资质达到某个值（1 生命  2攻击 3 物防 4 魔防 5 魔法）
312 指定资质超过某个值（1 生命  2攻击 3 物防 4 魔防 5 魔法）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<sst xmlns="http://schemas.openxmlformats.org/spreadsheetml/2006/main" count="525" uniqueCount="442">
  <si>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</si>
  <si>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</si>
  <si>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</si>
  <si>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</si>
  <si>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</si>
  <si>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</si>
  <si>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</si>
  <si>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</si>
  <si>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</si>
  <si>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</si>
  <si>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</si>
  <si>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</si>
  <si>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</si>
  <si>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</si>
  <si>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</si>
  <si>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</si>
  <si>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</si>
  <si>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</si>
  <si>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</si>
  <si>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</si>
  <si>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</si>
  <si>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</si>
  <si>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</si>
  <si>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</si>
  <si>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</si>
  <si>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</si>
  <si>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</si>
  <si>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</si>
  <si>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</si>
  <si>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</si>
  <si>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</si>
  <si>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</si>
  <si>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</si>
  <si>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</si>
  <si>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</si>
  <si>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</si>
  <si>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</si>
  <si>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</si>
  <si>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</si>
  <si>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</si>
  <si>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</si>
  <si>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</si>
  <si>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</si>
  <si>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</si>
  <si>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</si>
  <si>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</si>
  <si>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</si>
  <si>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</si>
  <si>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</si>
  <si>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</si>
  <si>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</si>
  <si>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</si>
  <si>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</si>
  <si>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</si>
  <si>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</si>
  <si>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</si>
  <si>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</si>
  <si>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</si>
  <si>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</si>
  <si>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</si>
  <si>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</si>
  <si>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</si>
  <si>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</si>
  <si>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</si>
  <si>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</si>
  <si>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</si>
  <si>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</si>
  <si>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</si>
  <si>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</si>
  <si>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</si>
  <si>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</si>
  <si>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</si>
  <si>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</si>
  <si>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</si>
  <si>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</si>
  <si>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</si>
  <si>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</si>
  <si>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</si>
  <si>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</si>
  <si>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</si>
  <si>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</si>
  <si>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</si>
  <si>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</si>
  <si>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</si>
  <si>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</si>
  <si>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</si>
  <si>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</si>
  <si>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</si>
  <si>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</si>
  <si>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</si>
  <si>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</si>
  <si>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</si>
  <si>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</si>
  <si>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</si>
  <si>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</si>
  <si>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</si>
  <si>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</si>
  <si>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</si>
  <si>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</si>
  <si>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</si>
  <si>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</si>
  <si>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</si>
  <si>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</si>
  <si>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</si>
  <si>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</si>
  <si>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</si>
  <si>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</si>
  <si>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</si>
  <si>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</si>
  <si>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</si>
  <si>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</si>
  <si>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</si>
  <si>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</si>
  <si>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</si>
  <si>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</si>
  <si>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</si>
  <si>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</si>
  <si>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</si>
  <si>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</si>
  <si>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</si>
  <si>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</si>
  <si>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</si>
  <si>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</si>
  <si>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</si>
  <si>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</si>
  <si>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</si>
  <si>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</si>
  <si>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</si>
  <si>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</si>
  <si>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</si>
  <si>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</si>
  <si>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</si>
  <si>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</si>
  <si>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</si>
  <si>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</si>
  <si>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</si>
  <si>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</si>
  <si>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</si>
  <si>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</si>
  <si>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</si>
  <si>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</si>
  <si>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</si>
  <si>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</si>
  <si>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</si>
  <si>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</si>
  <si>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</si>
  <si>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</si>
  <si>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</si>
  <si>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</si>
  <si>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</si>
  <si>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</si>
  <si>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</si>
  <si>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</si>
  <si>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</si>
  <si>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</si>
  <si>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</si>
  <si>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</si>
  <si>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</si>
  <si>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</si>
  <si>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</si>
  <si>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</si>
  <si>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</si>
  <si>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</si>
  <si>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</si>
  <si>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</si>
  <si>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</si>
  <si>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</si>
  <si>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</si>
  <si>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</si>
  <si>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</si>
  <si>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</si>
  <si>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</si>
  <si>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</si>
  <si>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</si>
  <si>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</si>
  <si>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</si>
  <si>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</si>
  <si>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</si>
  <si>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</si>
  <si>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</si>
  <si>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</si>
  <si>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</si>
  <si>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</si>
  <si>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</si>
  <si>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</si>
  <si>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</si>
  <si>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</si>
  <si>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</si>
  <si>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</si>
  <si>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</si>
  <si>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</si>
  <si>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</si>
  <si>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</si>
  <si>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</si>
  <si>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</si>
  <si>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</si>
  <si>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</si>
  <si>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</si>
  <si>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</si>
  <si>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</si>
  <si>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</si>
  <si>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</si>
  <si>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</si>
  <si>
    <t>等级:60级</t>
    <phoneticPr fontId="5" type="noConversion"/>
  </si>
  <si>
    <t>征程:1级</t>
    <phoneticPr fontId="5" type="noConversion"/>
  </si>
  <si>
    <t>征程:2级</t>
  </si>
  <si>
    <t>征程:3级</t>
  </si>
  <si>
    <t>征程:4级</t>
  </si>
  <si>
    <t>征程:5级</t>
  </si>
  <si>
    <t>征程:6级</t>
  </si>
  <si>
    <t>征程:7级</t>
  </si>
  <si>
    <t>征程:8级</t>
  </si>
  <si>
    <t>征程:9级</t>
  </si>
  <si>
    <t>征程:10级</t>
  </si>
  <si>
    <t>挖掘:1级</t>
    <phoneticPr fontId="5" type="noConversion"/>
  </si>
  <si>
    <t>挖掘:2级</t>
  </si>
  <si>
    <t>挖掘:3级</t>
  </si>
  <si>
    <t>挖掘:4级</t>
  </si>
  <si>
    <t>挖掘:5级</t>
  </si>
  <si>
    <t>挖掘:6级</t>
  </si>
  <si>
    <t>挖掘:7级</t>
  </si>
  <si>
    <t>挖掘:8级</t>
  </si>
  <si>
    <t>挖掘:9级</t>
  </si>
  <si>
    <t>挖掘:10级</t>
  </si>
  <si>
    <t>实力:1级</t>
    <phoneticPr fontId="5" type="noConversion"/>
  </si>
  <si>
    <t>实力:2级</t>
  </si>
  <si>
    <t>实力:3级</t>
  </si>
  <si>
    <t>实力:4级</t>
  </si>
  <si>
    <t>实力:5级</t>
  </si>
  <si>
    <t>实力:6级</t>
  </si>
  <si>
    <t>实力:7级</t>
  </si>
  <si>
    <t>实力:8级</t>
  </si>
  <si>
    <t>实力:9级</t>
  </si>
  <si>
    <t>实力:10级</t>
    <phoneticPr fontId="5" type="noConversion"/>
  </si>
  <si>
    <t>鉴定专家:1级</t>
    <phoneticPr fontId="5" type="noConversion"/>
  </si>
  <si>
    <t>鉴定专家:2级</t>
  </si>
  <si>
    <t>鉴定专家:3级</t>
  </si>
  <si>
    <t>鉴定专家:4级</t>
  </si>
  <si>
    <t>鉴定专家:5级</t>
  </si>
  <si>
    <t>鉴定专家:6级</t>
  </si>
  <si>
    <t>鉴定专家:7级</t>
  </si>
  <si>
    <t>鉴定专家:8级</t>
  </si>
  <si>
    <t>鉴定专家:9级</t>
  </si>
  <si>
    <t>鉴定专家:10级</t>
  </si>
  <si>
    <t>鉴赏专家:1级</t>
    <phoneticPr fontId="5" type="noConversion"/>
  </si>
  <si>
    <t>鉴赏专家:2级</t>
  </si>
  <si>
    <t>鉴赏专家:3级</t>
  </si>
  <si>
    <t>鉴赏专家:4级</t>
  </si>
  <si>
    <t>鉴赏专家:5级</t>
  </si>
  <si>
    <t>附魔:1级</t>
    <phoneticPr fontId="5" type="noConversion"/>
  </si>
  <si>
    <t>附魔:2级</t>
  </si>
  <si>
    <t>附魔:3级</t>
  </si>
  <si>
    <t>附魔:4级</t>
  </si>
  <si>
    <t>附魔:5级</t>
  </si>
  <si>
    <t>附魔:6级</t>
  </si>
  <si>
    <t>附魔:7级</t>
  </si>
  <si>
    <t>附魔:8级</t>
  </si>
  <si>
    <t>附魔:9级</t>
  </si>
  <si>
    <t>附魔:10级</t>
  </si>
  <si>
    <t>生活熟练:1级</t>
    <phoneticPr fontId="5" type="noConversion"/>
  </si>
  <si>
    <t>生活熟练:2级</t>
  </si>
  <si>
    <t>生活熟练:3级</t>
  </si>
  <si>
    <t>生活熟练:4级</t>
  </si>
  <si>
    <t>生活熟练:5级</t>
  </si>
  <si>
    <t>生活熟练:6级</t>
  </si>
  <si>
    <t>合剂达人:1级</t>
    <phoneticPr fontId="5" type="noConversion"/>
  </si>
  <si>
    <t>生肖收集:1级</t>
    <phoneticPr fontId="5" type="noConversion"/>
  </si>
  <si>
    <t>制造专家:1级</t>
    <phoneticPr fontId="5" type="noConversion"/>
  </si>
  <si>
    <t>制造专家:2级</t>
  </si>
  <si>
    <t>制造专家:3级</t>
  </si>
  <si>
    <t>制造专家:4级</t>
  </si>
  <si>
    <t>制造专家:5级</t>
  </si>
  <si>
    <t>制造专家:6级</t>
  </si>
  <si>
    <t>制造专家:7级</t>
  </si>
  <si>
    <t>制造专家:8级</t>
  </si>
  <si>
    <t>制造专家:9级</t>
  </si>
  <si>
    <t>制造专家:10级</t>
  </si>
  <si>
    <t>地精专家:1级</t>
    <phoneticPr fontId="5" type="noConversion"/>
  </si>
  <si>
    <t>地精专家:2级</t>
  </si>
  <si>
    <t>地精专家:3级</t>
  </si>
  <si>
    <t>地精专家:4级</t>
  </si>
  <si>
    <t>地精专家:5级</t>
  </si>
  <si>
    <t>地精专家:6级</t>
  </si>
  <si>
    <t>地精专家:7级</t>
  </si>
  <si>
    <t>地精专家:8级</t>
  </si>
  <si>
    <t>地精专家:9级</t>
  </si>
  <si>
    <t>地精专家:10级</t>
  </si>
  <si>
    <t>回收:1级</t>
    <phoneticPr fontId="5" type="noConversion"/>
  </si>
  <si>
    <t>回收:2级</t>
  </si>
  <si>
    <t>回收:3级</t>
  </si>
  <si>
    <t>回收:4级</t>
  </si>
  <si>
    <t>回收:5级</t>
  </si>
  <si>
    <t>回收:6级</t>
  </si>
  <si>
    <t>回收:7级</t>
  </si>
  <si>
    <t>回收:8级</t>
  </si>
  <si>
    <t>回收:9级</t>
  </si>
  <si>
    <t>回收:10级</t>
  </si>
  <si>
    <t>消费达人:1级</t>
    <phoneticPr fontId="5" type="noConversion"/>
  </si>
  <si>
    <t>消费达人:2级</t>
  </si>
  <si>
    <t>消费达人:3级</t>
  </si>
  <si>
    <t>消费达人:4级</t>
  </si>
  <si>
    <t>消费达人:5级</t>
  </si>
  <si>
    <t>消费达人:6级</t>
  </si>
  <si>
    <t>装备地精:1级</t>
    <phoneticPr fontId="5" type="noConversion"/>
  </si>
  <si>
    <t>装备地精:2级</t>
  </si>
  <si>
    <t>装备地精:3级</t>
  </si>
  <si>
    <t>装备地精:4级</t>
  </si>
  <si>
    <t>装备地精:5级</t>
  </si>
  <si>
    <t>装备地精:6级</t>
  </si>
  <si>
    <t>消费大亨:1级</t>
    <phoneticPr fontId="5" type="noConversion"/>
  </si>
  <si>
    <t>消费大亨:2级</t>
  </si>
  <si>
    <t>消费大亨:3级</t>
  </si>
  <si>
    <t>消费大亨:4级</t>
  </si>
  <si>
    <t>消费大亨:5级</t>
  </si>
  <si>
    <t>消费大亨:6级</t>
  </si>
  <si>
    <t>消费大亨:7级</t>
  </si>
  <si>
    <t>消费大亨:8级</t>
  </si>
  <si>
    <t>消费大亨:9级</t>
  </si>
  <si>
    <t>消费大亨:10级</t>
  </si>
  <si>
    <t>分享达人:1级</t>
    <phoneticPr fontId="5" type="noConversion"/>
  </si>
  <si>
    <t>分享达人:2级</t>
  </si>
  <si>
    <t>分享达人:3级</t>
  </si>
  <si>
    <t>分享达人:4级</t>
  </si>
  <si>
    <t>分享达人:5级</t>
  </si>
  <si>
    <t>忠实玩家:1级</t>
    <phoneticPr fontId="5" type="noConversion"/>
  </si>
  <si>
    <t>忠实玩家:2级</t>
  </si>
  <si>
    <t>忠实玩家:3级</t>
  </si>
  <si>
    <t>忠实玩家:4级</t>
  </si>
  <si>
    <t>忠实玩家:5级</t>
  </si>
  <si>
    <t>装备洗炼时出现隐藏技能:英勇</t>
  </si>
  <si>
    <t>装备洗炼时出现隐藏技能:天使复苏</t>
  </si>
  <si>
    <t>装备洗炼时出现隐藏技能:溅射</t>
  </si>
  <si>
    <t>装备洗炼时出现隐藏技能:协助出战</t>
  </si>
  <si>
    <t>装备洗炼时出现隐藏技能:不坏之身</t>
  </si>
  <si>
    <t>装备洗炼时出现隐藏技能:渗透之伤</t>
  </si>
  <si>
    <t>装备洗炼时出现隐藏技能:缓慢</t>
  </si>
  <si>
    <t>装备洗炼时出现隐藏技能:迅捷</t>
  </si>
  <si>
    <t>装备洗炼时出现隐藏技能:百发百中</t>
  </si>
  <si>
    <t>装备洗炼时出现隐藏技能:精神集中</t>
  </si>
  <si>
    <t>装备洗炼时出现隐藏技能:奋力</t>
  </si>
  <si>
    <t>装备洗炼时出现隐藏技能:招摇</t>
  </si>
  <si>
    <t>装备洗炼时出现隐藏技能:隐匿</t>
  </si>
  <si>
    <t>装备洗炼时出现隐藏技能:忽视目标</t>
  </si>
  <si>
    <t>装备洗炼时出现隐藏技能:贪婪</t>
  </si>
  <si>
    <t>装备洗炼时出现隐藏技能:化解</t>
  </si>
  <si>
    <t>装备洗炼时出现隐藏技能:冲刺</t>
  </si>
  <si>
    <t>装备洗炼时出现隐藏技能:神农</t>
  </si>
  <si>
    <t>装备洗炼时出现隐藏技能:珍宝</t>
  </si>
  <si>
    <t>装备洗炼时出现隐藏技能:简易</t>
  </si>
  <si>
    <t>装备洗炼时出现隐藏技能:极品</t>
  </si>
  <si>
    <t>装备洗炼时出现隐藏技能:胜算</t>
  </si>
  <si>
    <t>装备洗炼时出现隐藏技能:无级别</t>
  </si>
  <si>
    <t>装备洗炼时出现隐藏技能:虚弱</t>
  </si>
  <si>
    <t>装备洗炼时出现隐藏技能:宝石专精</t>
  </si>
  <si>
    <t>装备洗炼时出现隐藏技能:战斗恢复</t>
  </si>
  <si>
    <t>装备洗炼时出现隐藏技能:攻击之手</t>
  </si>
  <si>
    <t>装备洗炼时出现隐藏技能:防御之手</t>
  </si>
  <si>
    <t>装备洗炼时出现隐藏技能:恢复之手</t>
  </si>
  <si>
    <t>装备洗炼时出现隐藏技能:急速</t>
  </si>
  <si>
    <t>洗炼:英勇</t>
  </si>
  <si>
    <t>洗炼:天使复苏</t>
  </si>
  <si>
    <t>洗炼:溅射</t>
  </si>
  <si>
    <t>洗炼:协助出战</t>
  </si>
  <si>
    <t>洗炼:不坏之身</t>
  </si>
  <si>
    <t>洗炼:渗透之伤</t>
  </si>
  <si>
    <t>洗炼:缓慢</t>
  </si>
  <si>
    <t>洗炼:迅捷</t>
  </si>
  <si>
    <t>洗炼:百发百中</t>
  </si>
  <si>
    <t>洗炼:精神集中</t>
  </si>
  <si>
    <t>洗炼:奋力</t>
  </si>
  <si>
    <t>洗炼:招摇</t>
  </si>
  <si>
    <t>洗炼:隐匿</t>
  </si>
  <si>
    <t>洗炼:忽视目标</t>
  </si>
  <si>
    <t>洗炼:贪婪</t>
  </si>
  <si>
    <t>洗炼:化解</t>
  </si>
  <si>
    <t>洗炼:冲刺</t>
  </si>
  <si>
    <t>洗炼:神农</t>
  </si>
  <si>
    <t>洗炼:珍宝</t>
  </si>
  <si>
    <t>洗炼:简易</t>
  </si>
  <si>
    <t>洗炼:极品</t>
  </si>
  <si>
    <t>洗炼:胜算</t>
  </si>
  <si>
    <t>洗炼:无级别</t>
  </si>
  <si>
    <t>洗炼:虚弱</t>
  </si>
  <si>
    <t>洗炼:宝石专精</t>
  </si>
  <si>
    <t>洗炼:战斗恢复</t>
  </si>
  <si>
    <t>洗炼:攻击之手</t>
  </si>
  <si>
    <t>洗炼:防御之手</t>
  </si>
  <si>
    <t>洗炼:恢复之手</t>
  </si>
  <si>
    <t>洗炼:急速</t>
  </si>
  <si>
    <t>宠物孵化器:1级</t>
    <phoneticPr fontId="5" type="noConversion"/>
  </si>
  <si>
    <t>宠物好评:1级</t>
    <phoneticPr fontId="5" type="noConversion"/>
  </si>
  <si>
    <t>队伍好评:6级</t>
  </si>
  <si>
    <t>队伍好评:1级</t>
    <phoneticPr fontId="5" type="noConversion"/>
  </si>
  <si>
    <t>队伍好评:2级</t>
  </si>
  <si>
    <t>队伍好评:3级</t>
  </si>
  <si>
    <t>队伍好评:4级</t>
  </si>
  <si>
    <t>队伍好评:5级</t>
  </si>
  <si>
    <t>宠物好评:2级</t>
  </si>
  <si>
    <t>宠物好评:3级</t>
  </si>
  <si>
    <t>宠物好评:4级</t>
  </si>
  <si>
    <t>宠物好评:5级</t>
  </si>
  <si>
    <t>宠物孵化器:2级</t>
  </si>
  <si>
    <t>宠物孵化器:3级</t>
  </si>
  <si>
    <t>宠物孵化器:4级</t>
  </si>
  <si>
    <t>宠物孵化器:5级</t>
  </si>
  <si>
    <t>宠物孵化器:6级</t>
  </si>
  <si>
    <t>宠物天梯:1级</t>
    <phoneticPr fontId="5" type="noConversion"/>
  </si>
  <si>
    <t>宠物天梯:2级</t>
  </si>
  <si>
    <t>宠物天梯:3级</t>
  </si>
  <si>
    <t>宠物天梯:4级</t>
  </si>
  <si>
    <t>宠物天梯:5级</t>
  </si>
  <si>
    <t>宠物天梯:6级</t>
  </si>
  <si>
    <t>宠物天梯:7级</t>
  </si>
  <si>
    <t>宠物挑战:1级</t>
    <phoneticPr fontId="5" type="noConversion"/>
  </si>
  <si>
    <t>宠物挑战:2级</t>
  </si>
  <si>
    <t>宠物挑战:3级</t>
  </si>
  <si>
    <t>宠物挑战:4级</t>
  </si>
  <si>
    <t>宠物挑战:5级</t>
  </si>
  <si>
    <t>宠物挑战:6级</t>
  </si>
  <si>
    <t>宠物挑战:7级</t>
  </si>
  <si>
    <t>宠物资质:生命</t>
    <phoneticPr fontId="5" type="noConversion"/>
  </si>
  <si>
    <t>宠物资质:攻击</t>
    <phoneticPr fontId="5" type="noConversion"/>
  </si>
  <si>
    <t>宠物资质:物防</t>
    <phoneticPr fontId="5" type="noConversion"/>
  </si>
  <si>
    <t>宠物资质:魔防</t>
    <phoneticPr fontId="5" type="noConversion"/>
  </si>
  <si>
    <t>宠物资质:魔法</t>
    <phoneticPr fontId="5" type="noConversion"/>
  </si>
  <si>
    <t>超越资质:生命</t>
  </si>
  <si>
    <t>超越资质:攻击</t>
  </si>
  <si>
    <t>超越资质:物防</t>
  </si>
  <si>
    <t>超越资质:魔防</t>
  </si>
  <si>
    <t>超越资质:魔法</t>
  </si>
  <si>
    <t>组队挑战:1级</t>
    <phoneticPr fontId="5" type="noConversion"/>
  </si>
  <si>
    <t>组队深渊挑战:1级</t>
    <phoneticPr fontId="5" type="noConversion"/>
  </si>
  <si>
    <t>组队深渊挑战:2级</t>
  </si>
  <si>
    <t>组队深渊挑战:3级</t>
  </si>
  <si>
    <t>组队深渊挑战:4级</t>
  </si>
  <si>
    <t>组队深渊挑战:5级</t>
  </si>
  <si>
    <t>组队深渊挑战:6级</t>
  </si>
  <si>
    <t>组队挑战:2级</t>
  </si>
  <si>
    <t>组队挑战:3级</t>
  </si>
  <si>
    <t>组队挑战:4级</t>
  </si>
  <si>
    <t>组队挑战:5级</t>
  </si>
  <si>
    <t>组队挑战:6级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</si>
</sst>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1">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7" fillId="0" borderId="4" applyNumberFormat="0" applyFill="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1" fillId="6" borderId="5" applyNumberFormat="0" applyAlignment="0" applyProtection="0">
      <alignment vertical="center"/>
    </xf>
    <xf numFmtId="0" fontId="22" fillId="7" borderId="6" applyNumberFormat="0" applyAlignment="0" applyProtection="0">
      <alignment vertical="center"/>
    </xf>
    <xf numFmtId="0" fontId="23" fillId="7" borderId="5" applyNumberFormat="0" applyAlignment="0" applyProtection="0">
      <alignment vertical="center"/>
    </xf>
    <xf numFmtId="0" fontId="24" fillId="0" borderId="7" applyNumberFormat="0" applyFill="0" applyAlignment="0" applyProtection="0">
      <alignment vertical="center"/>
    </xf>
    <xf numFmtId="0" fontId="25" fillId="8" borderId="8" applyNumberForma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29" fillId="33" borderId="0" applyNumberFormat="0" applyBorder="0" applyAlignment="0" applyProtection="0">
      <alignment vertical="center"/>
    </xf>
    <xf numFmtId="0" fontId="30" fillId="0" borderId="0"/>
    <xf numFmtId="0" fontId="13" fillId="0" borderId="0"/>
    <xf numFmtId="0" fontId="3" fillId="0" borderId="0">
      <alignment vertical="center"/>
    </xf>
    <xf numFmtId="0" fontId="13" fillId="0" borderId="0"/>
    <xf numFmtId="0" fontId="3" fillId="0" borderId="0">
      <alignment vertical="center"/>
    </xf>
    <xf numFmtId="0" fontId="3" fillId="9" borderId="9" applyNumberFormat="0" applyFont="0" applyAlignment="0" applyProtection="0">
      <alignment vertical="center"/>
    </xf>
    <xf numFmtId="0" fontId="13"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1" fillId="0" borderId="0">
      <alignment vertical="center"/>
    </xf>
    <xf numFmtId="0" fontId="13" fillId="0" borderId="0"/>
    <xf numFmtId="0" fontId="1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0" applyNumberFormat="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9"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0" borderId="0">
      <alignment vertical="center"/>
    </xf>
    <xf numFmtId="0" fontId="32" fillId="0" borderId="0">
      <alignment vertical="center"/>
    </xf>
    <xf numFmtId="0" fontId="32" fillId="0" borderId="0"/>
    <xf numFmtId="0" fontId="32" fillId="37" borderId="0" applyNumberFormat="0" applyBorder="0" applyAlignment="0" applyProtection="0">
      <alignment vertical="center"/>
    </xf>
    <xf numFmtId="0" fontId="32" fillId="0" borderId="0"/>
    <xf numFmtId="0" fontId="32" fillId="37"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1" borderId="9" applyNumberFormat="0" applyFont="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3" borderId="0" applyNumberFormat="0" applyBorder="0" applyAlignment="0" applyProtection="0">
      <alignment vertical="center"/>
    </xf>
    <xf numFmtId="0" fontId="32" fillId="35" borderId="0" applyNumberFormat="0" applyBorder="0" applyAlignment="0" applyProtection="0">
      <alignment vertical="center"/>
    </xf>
    <xf numFmtId="0" fontId="32" fillId="39" borderId="0" applyNumberFormat="0" applyBorder="0" applyAlignment="0" applyProtection="0">
      <alignment vertical="center"/>
    </xf>
    <xf numFmtId="0" fontId="33" fillId="0" borderId="0"/>
    <xf numFmtId="0" fontId="32" fillId="41" borderId="9" applyNumberFormat="0" applyFont="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4"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5"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0" borderId="0"/>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0" borderId="0"/>
    <xf numFmtId="0" fontId="30" fillId="0" borderId="0"/>
    <xf numFmtId="0" fontId="13" fillId="0" borderId="0"/>
    <xf numFmtId="0" fontId="1" fillId="0" borderId="0">
      <alignment vertical="center"/>
    </xf>
    <xf numFmtId="0" fontId="13" fillId="0" borderId="0"/>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36" fillId="41" borderId="9" applyNumberFormat="0" applyFont="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33" fillId="0" borderId="0"/>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0" borderId="0"/>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36" fillId="41" borderId="9" applyNumberFormat="0" applyFont="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33" fillId="0" borderId="0"/>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34" fillId="0" borderId="0"/>
    <xf numFmtId="0" fontId="34" fillId="41" borderId="9" applyNumberFormat="0" applyFont="0" applyAlignment="0" applyProtection="0">
      <alignment vertical="center"/>
    </xf>
    <xf numFmtId="0" fontId="34"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xf numFmtId="0" fontId="34" fillId="37" borderId="0" applyNumberFormat="0" applyBorder="0" applyAlignment="0" applyProtection="0">
      <alignment vertical="center"/>
    </xf>
    <xf numFmtId="0" fontId="34" fillId="0" borderId="0"/>
    <xf numFmtId="0" fontId="34" fillId="37"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6"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0" borderId="0">
      <alignment vertical="center"/>
    </xf>
    <xf numFmtId="0" fontId="34" fillId="3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3" borderId="0" applyNumberFormat="0" applyBorder="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44" borderId="0" applyNumberFormat="0" applyBorder="0" applyAlignment="0" applyProtection="0">
      <alignment vertical="center"/>
    </xf>
    <xf numFmtId="0" fontId="34" fillId="40" borderId="0" applyNumberFormat="0" applyBorder="0" applyAlignment="0" applyProtection="0">
      <alignment vertical="center"/>
    </xf>
    <xf numFmtId="0" fontId="34" fillId="0" borderId="0">
      <alignment vertical="center"/>
    </xf>
    <xf numFmtId="0" fontId="34" fillId="0" borderId="0"/>
    <xf numFmtId="0" fontId="34" fillId="44" borderId="0" applyNumberFormat="0" applyBorder="0" applyAlignment="0" applyProtection="0">
      <alignment vertical="center"/>
    </xf>
    <xf numFmtId="0" fontId="34" fillId="0" borderId="0">
      <alignment vertical="center"/>
    </xf>
    <xf numFmtId="0" fontId="34" fillId="36"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0" borderId="0">
      <alignment vertical="center"/>
    </xf>
    <xf numFmtId="0" fontId="34" fillId="0" borderId="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3" fillId="0" borderId="0"/>
    <xf numFmtId="0" fontId="33" fillId="0" borderId="0"/>
    <xf numFmtId="0" fontId="35" fillId="0" borderId="0" applyNumberFormat="0" applyFill="0" applyBorder="0" applyProtection="0"/>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0" borderId="0">
      <alignment vertical="center"/>
    </xf>
    <xf numFmtId="0" fontId="32" fillId="38" borderId="0" applyNumberFormat="0" applyBorder="0" applyAlignment="0" applyProtection="0">
      <alignment vertical="center"/>
    </xf>
    <xf numFmtId="0" fontId="32" fillId="0" borderId="0">
      <alignment vertical="center"/>
    </xf>
    <xf numFmtId="0" fontId="32" fillId="0" borderId="0">
      <alignment vertical="center"/>
    </xf>
    <xf numFmtId="0" fontId="32" fillId="40" borderId="0" applyNumberFormat="0" applyBorder="0" applyAlignment="0" applyProtection="0">
      <alignment vertical="center"/>
    </xf>
    <xf numFmtId="0" fontId="32" fillId="37"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0" borderId="0">
      <alignment vertical="center"/>
    </xf>
    <xf numFmtId="0" fontId="32" fillId="0" borderId="0">
      <alignment vertical="center"/>
    </xf>
    <xf numFmtId="0" fontId="32" fillId="44" borderId="0" applyNumberFormat="0" applyBorder="0" applyAlignment="0" applyProtection="0">
      <alignment vertical="center"/>
    </xf>
    <xf numFmtId="0" fontId="32" fillId="44" borderId="0" applyNumberFormat="0" applyBorder="0" applyAlignment="0" applyProtection="0">
      <alignment vertical="center"/>
    </xf>
    <xf numFmtId="0" fontId="32" fillId="46" borderId="0" applyNumberFormat="0" applyBorder="0" applyAlignment="0" applyProtection="0">
      <alignment vertical="center"/>
    </xf>
    <xf numFmtId="0" fontId="32" fillId="37"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6" borderId="0" applyNumberFormat="0" applyBorder="0" applyAlignment="0" applyProtection="0">
      <alignment vertical="center"/>
    </xf>
    <xf numFmtId="0" fontId="32" fillId="0" borderId="0">
      <alignment vertical="center"/>
    </xf>
    <xf numFmtId="0" fontId="32" fillId="46"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36" borderId="0" applyNumberFormat="0" applyBorder="0" applyAlignment="0" applyProtection="0">
      <alignment vertical="center"/>
    </xf>
    <xf numFmtId="0" fontId="32" fillId="43" borderId="0" applyNumberFormat="0" applyBorder="0" applyAlignment="0" applyProtection="0">
      <alignment vertical="center"/>
    </xf>
    <xf numFmtId="0" fontId="32" fillId="38" borderId="0" applyNumberFormat="0" applyBorder="0" applyAlignment="0" applyProtection="0">
      <alignment vertical="center"/>
    </xf>
    <xf numFmtId="0" fontId="32" fillId="42" borderId="0" applyNumberFormat="0" applyBorder="0" applyAlignment="0" applyProtection="0">
      <alignment vertical="center"/>
    </xf>
    <xf numFmtId="0" fontId="32" fillId="38" borderId="0" applyNumberFormat="0" applyBorder="0" applyAlignment="0" applyProtection="0">
      <alignment vertical="center"/>
    </xf>
    <xf numFmtId="0" fontId="32" fillId="38" borderId="0" applyNumberFormat="0" applyBorder="0" applyAlignment="0" applyProtection="0">
      <alignment vertical="center"/>
    </xf>
    <xf numFmtId="0" fontId="32" fillId="0" borderId="0">
      <alignment vertical="center"/>
    </xf>
    <xf numFmtId="0" fontId="32" fillId="38" borderId="0" applyNumberFormat="0" applyBorder="0" applyAlignment="0" applyProtection="0">
      <alignment vertical="center"/>
    </xf>
    <xf numFmtId="0" fontId="32" fillId="41" borderId="9" applyNumberFormat="0" applyFont="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9" borderId="0" applyNumberFormat="0" applyBorder="0" applyAlignment="0" applyProtection="0">
      <alignment vertical="center"/>
    </xf>
    <xf numFmtId="0" fontId="32" fillId="0" borderId="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4" borderId="0" applyNumberFormat="0" applyBorder="0" applyAlignment="0" applyProtection="0">
      <alignment vertical="center"/>
    </xf>
    <xf numFmtId="0" fontId="32" fillId="40"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2" borderId="0" applyNumberFormat="0" applyBorder="0" applyAlignment="0" applyProtection="0">
      <alignment vertical="center"/>
    </xf>
    <xf numFmtId="0" fontId="32" fillId="40"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0" borderId="0"/>
    <xf numFmtId="0" fontId="32" fillId="44"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40" borderId="0" applyNumberFormat="0" applyBorder="0" applyAlignment="0" applyProtection="0">
      <alignment vertical="center"/>
    </xf>
    <xf numFmtId="0" fontId="32" fillId="40" borderId="0" applyNumberFormat="0" applyBorder="0" applyAlignment="0" applyProtection="0">
      <alignment vertical="center"/>
    </xf>
    <xf numFmtId="0" fontId="32" fillId="0" borderId="0">
      <alignment vertical="center"/>
    </xf>
    <xf numFmtId="0" fontId="32" fillId="43" borderId="0" applyNumberFormat="0" applyBorder="0" applyAlignment="0" applyProtection="0">
      <alignment vertical="center"/>
    </xf>
    <xf numFmtId="0" fontId="32" fillId="4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41" borderId="9" applyNumberFormat="0" applyFont="0" applyAlignment="0" applyProtection="0">
      <alignment vertical="center"/>
    </xf>
    <xf numFmtId="0" fontId="32" fillId="46" borderId="0" applyNumberFormat="0" applyBorder="0" applyAlignment="0" applyProtection="0">
      <alignment vertical="center"/>
    </xf>
    <xf numFmtId="0" fontId="32" fillId="34"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9" borderId="0" applyNumberFormat="0" applyBorder="0" applyAlignment="0" applyProtection="0">
      <alignment vertical="center"/>
    </xf>
    <xf numFmtId="0" fontId="32" fillId="0" borderId="0">
      <alignment vertical="center"/>
    </xf>
    <xf numFmtId="0" fontId="32" fillId="37" borderId="0" applyNumberFormat="0" applyBorder="0" applyAlignment="0" applyProtection="0">
      <alignment vertical="center"/>
    </xf>
    <xf numFmtId="0" fontId="32" fillId="0" borderId="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0" borderId="0">
      <alignment vertical="center"/>
    </xf>
    <xf numFmtId="0" fontId="32" fillId="36"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45" borderId="0" applyNumberFormat="0" applyBorder="0" applyAlignment="0" applyProtection="0">
      <alignment vertical="center"/>
    </xf>
    <xf numFmtId="0" fontId="32" fillId="38" borderId="0" applyNumberFormat="0" applyBorder="0" applyAlignment="0" applyProtection="0">
      <alignment vertical="center"/>
    </xf>
    <xf numFmtId="0" fontId="37" fillId="0" borderId="0" applyNumberFormat="0" applyFill="0" applyBorder="0" applyProtection="0"/>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1" borderId="9" applyNumberFormat="0" applyFont="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35" fillId="0" borderId="0" applyNumberFormat="0" applyFill="0" applyBorder="0" applyProtection="0"/>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38" fillId="57" borderId="0" applyNumberFormat="0" applyBorder="0" applyAlignment="0" applyProtection="0">
      <alignment vertical="center"/>
    </xf>
    <xf numFmtId="0" fontId="44" fillId="51" borderId="0" applyNumberFormat="0" applyBorder="0" applyAlignment="0" applyProtection="0">
      <alignment vertical="center"/>
    </xf>
    <xf numFmtId="0" fontId="38" fillId="49" borderId="0" applyNumberFormat="0" applyBorder="0" applyAlignment="0" applyProtection="0">
      <alignment vertical="center"/>
    </xf>
    <xf numFmtId="0" fontId="38" fillId="61" borderId="0" applyNumberFormat="0" applyBorder="0" applyAlignment="0" applyProtection="0">
      <alignment vertical="center"/>
    </xf>
    <xf numFmtId="0" fontId="38" fillId="54" borderId="0" applyNumberFormat="0" applyBorder="0" applyAlignment="0" applyProtection="0">
      <alignment vertical="center"/>
    </xf>
    <xf numFmtId="0" fontId="38" fillId="59" borderId="0" applyNumberFormat="0" applyBorder="0" applyAlignment="0" applyProtection="0">
      <alignment vertical="center"/>
    </xf>
    <xf numFmtId="0" fontId="38" fillId="58" borderId="0" applyNumberFormat="0" applyBorder="0" applyAlignment="0" applyProtection="0">
      <alignment vertical="center"/>
    </xf>
    <xf numFmtId="0" fontId="38" fillId="60" borderId="0" applyNumberFormat="0" applyBorder="0" applyAlignment="0" applyProtection="0">
      <alignment vertical="center"/>
    </xf>
    <xf numFmtId="9" fontId="13" fillId="0" borderId="0" applyFon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42" fillId="56" borderId="0" applyNumberFormat="0" applyBorder="0" applyAlignment="0" applyProtection="0">
      <alignment vertical="center"/>
    </xf>
    <xf numFmtId="0" fontId="4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8" fillId="53" borderId="0" applyNumberFormat="0" applyBorder="0" applyAlignment="0" applyProtection="0">
      <alignment vertical="center"/>
    </xf>
    <xf numFmtId="0" fontId="35" fillId="0" borderId="0" applyNumberFormat="0" applyFill="0" applyBorder="0" applyProtection="0"/>
    <xf numFmtId="0" fontId="38" fillId="50" borderId="0" applyNumberFormat="0" applyBorder="0" applyAlignment="0" applyProtection="0">
      <alignment vertical="center"/>
    </xf>
    <xf numFmtId="0" fontId="38" fillId="47" borderId="0" applyNumberFormat="0" applyBorder="0" applyAlignment="0" applyProtection="0">
      <alignment vertical="center"/>
    </xf>
    <xf numFmtId="0" fontId="38" fillId="55" borderId="0" applyNumberFormat="0" applyBorder="0" applyAlignment="0" applyProtection="0">
      <alignment vertical="center"/>
    </xf>
    <xf numFmtId="0" fontId="38"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7"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2"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34" fillId="0" borderId="0">
      <alignment vertical="center"/>
    </xf>
    <xf numFmtId="0" fontId="34" fillId="0" borderId="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13" fillId="41" borderId="9" applyNumberFormat="0" applyFont="0" applyAlignment="0" applyProtection="0">
      <alignment vertical="center"/>
    </xf>
    <xf numFmtId="0" fontId="34" fillId="42" borderId="0" applyNumberFormat="0" applyBorder="0" applyAlignment="0" applyProtection="0">
      <alignment vertical="center"/>
    </xf>
    <xf numFmtId="0" fontId="13" fillId="0" borderId="0"/>
    <xf numFmtId="0" fontId="34" fillId="42" borderId="0" applyNumberFormat="0" applyBorder="0" applyAlignment="0" applyProtection="0">
      <alignment vertical="center"/>
    </xf>
    <xf numFmtId="0" fontId="34" fillId="0" borderId="0">
      <alignment vertical="center"/>
    </xf>
    <xf numFmtId="0" fontId="34" fillId="0" borderId="0">
      <alignment vertical="center"/>
    </xf>
    <xf numFmtId="0" fontId="34" fillId="38"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34" fillId="41" borderId="9" applyNumberFormat="0" applyFont="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0" borderId="0">
      <alignment vertical="center"/>
    </xf>
    <xf numFmtId="0" fontId="34" fillId="0" borderId="0">
      <alignment vertical="center"/>
    </xf>
    <xf numFmtId="0" fontId="34" fillId="43" borderId="0" applyNumberFormat="0" applyBorder="0" applyAlignment="0" applyProtection="0">
      <alignment vertical="center"/>
    </xf>
    <xf numFmtId="0" fontId="34" fillId="41" borderId="9" applyNumberFormat="0" applyFont="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0" borderId="0"/>
    <xf numFmtId="0" fontId="34" fillId="3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3" fillId="0" borderId="0"/>
    <xf numFmtId="0" fontId="13" fillId="0" borderId="0"/>
    <xf numFmtId="0" fontId="13" fillId="0" borderId="0"/>
    <xf numFmtId="0" fontId="13" fillId="0" borderId="0"/>
    <xf numFmtId="0" fontId="13" fillId="0" borderId="0"/>
    <xf numFmtId="0" fontId="13" fillId="44" borderId="0" applyNumberFormat="0" applyBorder="0" applyAlignment="0" applyProtection="0">
      <alignment vertical="center"/>
    </xf>
    <xf numFmtId="0" fontId="13" fillId="42"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34" fillId="4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34" fillId="36" borderId="0" applyNumberFormat="0" applyBorder="0" applyAlignment="0" applyProtection="0">
      <alignment vertical="center"/>
    </xf>
    <xf numFmtId="0" fontId="36" fillId="41" borderId="9" applyNumberFormat="0" applyFont="0" applyAlignment="0" applyProtection="0">
      <alignment vertical="center"/>
    </xf>
    <xf numFmtId="0" fontId="34" fillId="0" borderId="0">
      <alignment vertical="center"/>
    </xf>
    <xf numFmtId="0" fontId="13" fillId="43" borderId="0" applyNumberFormat="0" applyBorder="0" applyAlignment="0" applyProtection="0">
      <alignment vertical="center"/>
    </xf>
    <xf numFmtId="0" fontId="34" fillId="37"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13" fillId="0" borderId="0">
      <alignment vertical="center"/>
    </xf>
    <xf numFmtId="0" fontId="13" fillId="0" borderId="0">
      <alignment vertical="center"/>
    </xf>
    <xf numFmtId="0" fontId="13" fillId="39" borderId="0" applyNumberFormat="0" applyBorder="0" applyAlignment="0" applyProtection="0">
      <alignment vertical="center"/>
    </xf>
    <xf numFmtId="0" fontId="36" fillId="41" borderId="9" applyNumberFormat="0" applyFont="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0" borderId="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34" fillId="46"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34" fillId="37" borderId="0" applyNumberFormat="0" applyBorder="0" applyAlignment="0" applyProtection="0">
      <alignment vertical="center"/>
    </xf>
    <xf numFmtId="0" fontId="13" fillId="37" borderId="0" applyNumberFormat="0" applyBorder="0" applyAlignment="0" applyProtection="0">
      <alignment vertical="center"/>
    </xf>
    <xf numFmtId="0" fontId="34" fillId="46" borderId="0" applyNumberFormat="0" applyBorder="0" applyAlignment="0" applyProtection="0">
      <alignment vertical="center"/>
    </xf>
    <xf numFmtId="0" fontId="34" fillId="40" borderId="0" applyNumberFormat="0" applyBorder="0" applyAlignment="0" applyProtection="0">
      <alignment vertical="center"/>
    </xf>
    <xf numFmtId="0" fontId="13" fillId="38" borderId="0" applyNumberFormat="0" applyBorder="0" applyAlignment="0" applyProtection="0">
      <alignment vertical="center"/>
    </xf>
    <xf numFmtId="0" fontId="1" fillId="9" borderId="9" applyNumberFormat="0" applyFont="0" applyAlignment="0" applyProtection="0">
      <alignment vertical="center"/>
    </xf>
    <xf numFmtId="0" fontId="13" fillId="0" borderId="0"/>
    <xf numFmtId="0" fontId="1" fillId="0" borderId="0">
      <alignment vertical="center"/>
    </xf>
    <xf numFmtId="0" fontId="13" fillId="0" borderId="0">
      <alignment vertical="center"/>
    </xf>
    <xf numFmtId="0" fontId="13" fillId="37" borderId="0" applyNumberFormat="0" applyBorder="0" applyAlignment="0" applyProtection="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37"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34" fillId="41" borderId="9" applyNumberFormat="0" applyFont="0" applyAlignment="0" applyProtection="0">
      <alignment vertical="center"/>
    </xf>
    <xf numFmtId="0" fontId="1" fillId="20"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34"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34" fillId="35" borderId="0" applyNumberFormat="0" applyBorder="0" applyAlignment="0" applyProtection="0">
      <alignment vertical="center"/>
    </xf>
    <xf numFmtId="0" fontId="34" fillId="39" borderId="0" applyNumberFormat="0" applyBorder="0" applyAlignment="0" applyProtection="0">
      <alignment vertical="center"/>
    </xf>
    <xf numFmtId="0" fontId="1" fillId="0" borderId="0">
      <alignment vertical="center"/>
    </xf>
    <xf numFmtId="0" fontId="34" fillId="43" borderId="0" applyNumberFormat="0" applyBorder="0" applyAlignment="0" applyProtection="0">
      <alignment vertical="center"/>
    </xf>
    <xf numFmtId="0" fontId="13" fillId="0" borderId="0">
      <alignment vertical="center"/>
    </xf>
    <xf numFmtId="0" fontId="13" fillId="0" borderId="0">
      <alignment vertical="center"/>
    </xf>
    <xf numFmtId="0" fontId="34" fillId="0" borderId="0">
      <alignment vertical="center"/>
    </xf>
    <xf numFmtId="0" fontId="1" fillId="0" borderId="0">
      <alignment vertical="center"/>
    </xf>
    <xf numFmtId="0" fontId="13" fillId="0" borderId="0"/>
    <xf numFmtId="0" fontId="13" fillId="0" borderId="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0" borderId="0"/>
    <xf numFmtId="0" fontId="13" fillId="0" borderId="0"/>
    <xf numFmtId="0" fontId="13" fillId="0" borderId="0"/>
    <xf numFmtId="0" fontId="38" fillId="59" borderId="0" applyNumberFormat="0" applyBorder="0" applyAlignment="0" applyProtection="0">
      <alignment vertical="center"/>
    </xf>
    <xf numFmtId="0" fontId="34" fillId="40" borderId="0" applyNumberFormat="0" applyBorder="0" applyAlignment="0" applyProtection="0">
      <alignment vertical="center"/>
    </xf>
    <xf numFmtId="0" fontId="38" fillId="58" borderId="0" applyNumberFormat="0" applyBorder="0" applyAlignment="0" applyProtection="0">
      <alignment vertical="center"/>
    </xf>
    <xf numFmtId="9" fontId="13" fillId="0" borderId="0" applyFont="0" applyFill="0" applyBorder="0" applyAlignment="0" applyProtection="0">
      <alignment vertical="center"/>
    </xf>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43" fillId="0" borderId="0" applyNumberFormat="0" applyFill="0" applyBorder="0" applyAlignment="0" applyProtection="0">
      <alignment vertical="center"/>
    </xf>
    <xf numFmtId="0" fontId="45" fillId="52" borderId="0" applyNumberFormat="0" applyBorder="0" applyAlignment="0" applyProtection="0">
      <alignment vertical="center"/>
    </xf>
    <xf numFmtId="0" fontId="1" fillId="0" borderId="0">
      <alignment vertical="center"/>
    </xf>
    <xf numFmtId="0" fontId="38" fillId="48" borderId="0" applyNumberFormat="0" applyBorder="0" applyAlignment="0" applyProtection="0">
      <alignment vertical="center"/>
    </xf>
    <xf numFmtId="0" fontId="13"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4" fillId="45"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34"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pplyNumberFormat="0" applyFill="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34"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3" fillId="0" borderId="0">
      <alignment vertical="center"/>
    </xf>
    <xf numFmtId="0" fontId="34" fillId="35" borderId="0" applyNumberFormat="0" applyBorder="0" applyAlignment="0" applyProtection="0">
      <alignment vertical="center"/>
    </xf>
    <xf numFmtId="0" fontId="1" fillId="11"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38" fillId="47"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0" borderId="0"/>
    <xf numFmtId="0" fontId="13" fillId="44" borderId="0" applyNumberFormat="0" applyBorder="0" applyAlignment="0" applyProtection="0">
      <alignment vertical="center"/>
    </xf>
    <xf numFmtId="0" fontId="34"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4" fillId="0" borderId="0"/>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0" fillId="5" borderId="0" applyNumberFormat="0" applyBorder="0" applyAlignment="0" applyProtection="0">
      <alignment vertical="center"/>
    </xf>
    <xf numFmtId="0" fontId="1" fillId="23" borderId="0" applyNumberFormat="0" applyBorder="0" applyAlignment="0" applyProtection="0">
      <alignment vertical="center"/>
    </xf>
    <xf numFmtId="0" fontId="18" fillId="3" borderId="0" applyNumberFormat="0" applyBorder="0" applyAlignment="0" applyProtection="0">
      <alignment vertical="center"/>
    </xf>
    <xf numFmtId="0" fontId="13" fillId="44" borderId="0" applyNumberFormat="0" applyBorder="0" applyAlignment="0" applyProtection="0">
      <alignment vertical="center"/>
    </xf>
    <xf numFmtId="0" fontId="34" fillId="36" borderId="0" applyNumberFormat="0" applyBorder="0" applyAlignment="0" applyProtection="0">
      <alignment vertical="center"/>
    </xf>
    <xf numFmtId="0" fontId="19" fillId="4" borderId="0" applyNumberFormat="0" applyBorder="0" applyAlignment="0" applyProtection="0">
      <alignment vertical="center"/>
    </xf>
    <xf numFmtId="0" fontId="1" fillId="23" borderId="0" applyNumberFormat="0" applyBorder="0" applyAlignment="0" applyProtection="0">
      <alignment vertical="center"/>
    </xf>
    <xf numFmtId="0" fontId="13" fillId="41" borderId="9" applyNumberFormat="0" applyFont="0" applyAlignment="0" applyProtection="0">
      <alignment vertical="center"/>
    </xf>
    <xf numFmtId="0" fontId="29"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29" fillId="25" borderId="0" applyNumberFormat="0" applyBorder="0" applyAlignment="0" applyProtection="0">
      <alignment vertical="center"/>
    </xf>
    <xf numFmtId="0" fontId="34" fillId="41" borderId="9" applyNumberFormat="0" applyFont="0" applyAlignment="0" applyProtection="0">
      <alignment vertical="center"/>
    </xf>
    <xf numFmtId="0" fontId="1" fillId="15" borderId="0" applyNumberFormat="0" applyBorder="0" applyAlignment="0" applyProtection="0">
      <alignment vertical="center"/>
    </xf>
    <xf numFmtId="0" fontId="34" fillId="44"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4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33"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alignment vertical="center"/>
    </xf>
    <xf numFmtId="0" fontId="1" fillId="0" borderId="0">
      <alignment vertical="center"/>
    </xf>
    <xf numFmtId="0" fontId="29" fillId="17" borderId="0" applyNumberFormat="0" applyBorder="0" applyAlignment="0" applyProtection="0">
      <alignment vertical="center"/>
    </xf>
    <xf numFmtId="0" fontId="1" fillId="11" borderId="0" applyNumberFormat="0" applyBorder="0" applyAlignment="0" applyProtection="0">
      <alignment vertical="center"/>
    </xf>
    <xf numFmtId="0" fontId="34" fillId="0" borderId="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3" fillId="0" borderId="0">
      <alignment vertical="center"/>
    </xf>
    <xf numFmtId="0" fontId="34"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37"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1"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4" fillId="39" borderId="0" applyNumberFormat="0" applyBorder="0" applyAlignment="0" applyProtection="0">
      <alignment vertical="center"/>
    </xf>
    <xf numFmtId="0" fontId="34"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34"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34" fillId="36" borderId="0" applyNumberFormat="0" applyBorder="0" applyAlignment="0" applyProtection="0">
      <alignment vertical="center"/>
    </xf>
    <xf numFmtId="0" fontId="1" fillId="12" borderId="0" applyNumberFormat="0" applyBorder="0" applyAlignment="0" applyProtection="0">
      <alignment vertical="center"/>
    </xf>
    <xf numFmtId="0" fontId="27" fillId="0" borderId="0" applyNumberFormat="0" applyFill="0" applyBorder="0" applyAlignment="0" applyProtection="0">
      <alignment vertical="center"/>
    </xf>
    <xf numFmtId="0" fontId="34" fillId="41" borderId="9" applyNumberFormat="0" applyFont="0" applyAlignment="0" applyProtection="0">
      <alignment vertical="center"/>
    </xf>
    <xf numFmtId="0" fontId="1" fillId="0" borderId="0">
      <alignment vertical="center"/>
    </xf>
    <xf numFmtId="0" fontId="1" fillId="0" borderId="0">
      <alignment vertical="center"/>
    </xf>
    <xf numFmtId="0" fontId="34" fillId="45"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34" fillId="42" borderId="0" applyNumberFormat="0" applyBorder="0" applyAlignment="0" applyProtection="0">
      <alignment vertical="center"/>
    </xf>
    <xf numFmtId="0" fontId="26" fillId="0" borderId="0" applyNumberFormat="0" applyFill="0" applyBorder="0" applyAlignment="0" applyProtection="0">
      <alignment vertical="center"/>
    </xf>
    <xf numFmtId="0" fontId="1" fillId="23" borderId="0" applyNumberFormat="0" applyBorder="0" applyAlignment="0" applyProtection="0">
      <alignment vertical="center"/>
    </xf>
    <xf numFmtId="0" fontId="34"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7" fillId="0" borderId="0" applyNumberFormat="0" applyFill="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34" fillId="36" borderId="0" applyNumberFormat="0" applyBorder="0" applyAlignment="0" applyProtection="0">
      <alignment vertical="center"/>
    </xf>
    <xf numFmtId="0" fontId="13" fillId="43" borderId="0" applyNumberFormat="0" applyBorder="0" applyAlignment="0" applyProtection="0">
      <alignment vertical="center"/>
    </xf>
    <xf numFmtId="0" fontId="38" fillId="55" borderId="0" applyNumberFormat="0" applyBorder="0" applyAlignment="0" applyProtection="0">
      <alignment vertical="center"/>
    </xf>
    <xf numFmtId="0" fontId="1" fillId="12" borderId="0" applyNumberFormat="0" applyBorder="0" applyAlignment="0" applyProtection="0">
      <alignment vertical="center"/>
    </xf>
    <xf numFmtId="0" fontId="34" fillId="43" borderId="0" applyNumberFormat="0" applyBorder="0" applyAlignment="0" applyProtection="0">
      <alignment vertical="center"/>
    </xf>
    <xf numFmtId="0" fontId="13" fillId="39" borderId="0" applyNumberFormat="0" applyBorder="0" applyAlignment="0" applyProtection="0">
      <alignment vertical="center"/>
    </xf>
    <xf numFmtId="0" fontId="1" fillId="28" borderId="0" applyNumberFormat="0" applyBorder="0" applyAlignment="0" applyProtection="0">
      <alignment vertical="center"/>
    </xf>
    <xf numFmtId="0" fontId="34" fillId="44"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6" fillId="41" borderId="9" applyNumberFormat="0" applyFont="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3" fillId="0" borderId="0">
      <alignment vertical="center"/>
    </xf>
    <xf numFmtId="0" fontId="1" fillId="23" borderId="0" applyNumberFormat="0" applyBorder="0" applyAlignment="0" applyProtection="0">
      <alignment vertical="center"/>
    </xf>
    <xf numFmtId="0" fontId="13"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4" fillId="38" borderId="0" applyNumberFormat="0" applyBorder="0" applyAlignment="0" applyProtection="0">
      <alignment vertical="center"/>
    </xf>
    <xf numFmtId="0" fontId="1" fillId="11" borderId="0" applyNumberFormat="0" applyBorder="0" applyAlignment="0" applyProtection="0">
      <alignment vertical="center"/>
    </xf>
    <xf numFmtId="0" fontId="13" fillId="44" borderId="0" applyNumberFormat="0" applyBorder="0" applyAlignment="0" applyProtection="0">
      <alignment vertical="center"/>
    </xf>
    <xf numFmtId="0" fontId="34"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29" fillId="30" borderId="0" applyNumberFormat="0" applyBorder="0" applyAlignment="0" applyProtection="0">
      <alignment vertical="center"/>
    </xf>
    <xf numFmtId="0" fontId="13" fillId="63"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4" fillId="0" borderId="0">
      <alignment vertical="center"/>
    </xf>
    <xf numFmtId="0" fontId="1" fillId="9" borderId="9" applyNumberFormat="0" applyFont="0" applyAlignment="0" applyProtection="0">
      <alignment vertical="center"/>
    </xf>
    <xf numFmtId="0" fontId="34" fillId="34" borderId="0" applyNumberFormat="0" applyBorder="0" applyAlignment="0" applyProtection="0">
      <alignment vertical="center"/>
    </xf>
    <xf numFmtId="0" fontId="1" fillId="32" borderId="0" applyNumberFormat="0" applyBorder="0" applyAlignment="0" applyProtection="0">
      <alignment vertical="center"/>
    </xf>
    <xf numFmtId="0" fontId="34"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34" fillId="4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34" fillId="35"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34" fillId="44" borderId="0" applyNumberFormat="0" applyBorder="0" applyAlignment="0" applyProtection="0">
      <alignment vertical="center"/>
    </xf>
    <xf numFmtId="0" fontId="13"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29"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34" fillId="35"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37"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4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44" fillId="51" borderId="0" applyNumberFormat="0" applyBorder="0" applyAlignment="0" applyProtection="0">
      <alignment vertical="center"/>
    </xf>
    <xf numFmtId="0" fontId="13" fillId="0" borderId="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34" fillId="4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8" fillId="6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30" fillId="0" borderId="0"/>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38" fillId="57"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8"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38" fillId="5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36"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0" borderId="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34"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3" fillId="35" borderId="0" applyNumberFormat="0" applyBorder="0" applyAlignment="0" applyProtection="0">
      <alignment vertical="center"/>
    </xf>
    <xf numFmtId="0" fontId="34" fillId="0" borderId="0"/>
    <xf numFmtId="0" fontId="29" fillId="14" borderId="0" applyNumberFormat="0" applyBorder="0" applyAlignment="0" applyProtection="0">
      <alignment vertical="center"/>
    </xf>
    <xf numFmtId="0" fontId="34"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45"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34" fillId="35"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34" fillId="0" borderId="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34" fillId="34" borderId="0" applyNumberFormat="0" applyBorder="0" applyAlignment="0" applyProtection="0">
      <alignment vertical="center"/>
    </xf>
    <xf numFmtId="0" fontId="34" fillId="0" borderId="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34" fillId="43"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34" fillId="43"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34" fillId="41" borderId="9" applyNumberFormat="0" applyFont="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38" fillId="49"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34" fillId="3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29" fillId="2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34" fillId="40"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34" fillId="34"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34" fillId="35"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6" fillId="41" borderId="9" applyNumberFormat="0" applyFont="0" applyAlignment="0" applyProtection="0">
      <alignment vertical="center"/>
    </xf>
    <xf numFmtId="0" fontId="13" fillId="64" borderId="0" applyNumberFormat="0" applyBorder="0" applyAlignment="0" applyProtection="0">
      <alignment vertical="center"/>
    </xf>
    <xf numFmtId="0" fontId="34" fillId="39" borderId="0" applyNumberFormat="0" applyBorder="0" applyAlignment="0" applyProtection="0">
      <alignment vertical="center"/>
    </xf>
    <xf numFmtId="0" fontId="38" fillId="53"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39"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4"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34" fillId="4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34" fillId="43"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4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34" fillId="40"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34" fillId="46"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34" fillId="41" borderId="9" applyNumberFormat="0" applyFont="0" applyAlignment="0" applyProtection="0">
      <alignment vertical="center"/>
    </xf>
    <xf numFmtId="0" fontId="13" fillId="62" borderId="0" applyNumberFormat="0" applyBorder="0" applyAlignment="0" applyProtection="0">
      <alignment vertical="center"/>
    </xf>
    <xf numFmtId="0" fontId="34" fillId="4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4"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4" fillId="43" borderId="0" applyNumberFormat="0" applyBorder="0" applyAlignment="0" applyProtection="0">
      <alignment vertical="center"/>
    </xf>
    <xf numFmtId="0" fontId="34" fillId="34" borderId="0" applyNumberFormat="0" applyBorder="0" applyAlignment="0" applyProtection="0">
      <alignment vertical="center"/>
    </xf>
    <xf numFmtId="0" fontId="13" fillId="40" borderId="0" applyNumberFormat="0" applyBorder="0" applyAlignment="0" applyProtection="0">
      <alignment vertical="center"/>
    </xf>
    <xf numFmtId="0" fontId="1" fillId="11" borderId="0" applyNumberFormat="0" applyBorder="0" applyAlignment="0" applyProtection="0">
      <alignment vertical="center"/>
    </xf>
    <xf numFmtId="0" fontId="13" fillId="3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 fillId="0" borderId="0">
      <alignment vertical="center"/>
    </xf>
    <xf numFmtId="0" fontId="1" fillId="0" borderId="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 fillId="19"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29" fillId="13" borderId="0" applyNumberFormat="0" applyBorder="0" applyAlignment="0" applyProtection="0">
      <alignment vertical="center"/>
    </xf>
    <xf numFmtId="0" fontId="1" fillId="0" borderId="0">
      <alignment vertical="center"/>
    </xf>
    <xf numFmtId="0" fontId="1" fillId="0" borderId="0">
      <alignment vertical="center"/>
    </xf>
    <xf numFmtId="0" fontId="29"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3"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4"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4"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4" fillId="39" borderId="0" applyNumberFormat="0" applyBorder="0" applyAlignment="0" applyProtection="0">
      <alignment vertical="center"/>
    </xf>
    <xf numFmtId="0" fontId="34"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3" fillId="40" borderId="0" applyNumberFormat="0" applyBorder="0" applyAlignment="0" applyProtection="0">
      <alignment vertical="center"/>
    </xf>
    <xf numFmtId="0" fontId="1" fillId="20"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 fillId="31" borderId="0" applyNumberFormat="0" applyBorder="0" applyAlignment="0" applyProtection="0">
      <alignment vertical="center"/>
    </xf>
    <xf numFmtId="0" fontId="13"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3"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3" fillId="46" borderId="0" applyNumberFormat="0" applyBorder="0" applyAlignment="0" applyProtection="0">
      <alignment vertical="center"/>
    </xf>
    <xf numFmtId="0" fontId="1" fillId="9" borderId="9" applyNumberFormat="0" applyFont="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34"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0" borderId="0">
      <alignment vertical="center"/>
    </xf>
    <xf numFmtId="0" fontId="34" fillId="37" borderId="0" applyNumberFormat="0" applyBorder="0" applyAlignment="0" applyProtection="0">
      <alignment vertical="center"/>
    </xf>
    <xf numFmtId="0" fontId="35" fillId="0" borderId="0" applyNumberFormat="0" applyFill="0" applyBorder="0" applyProtection="0"/>
    <xf numFmtId="0" fontId="13" fillId="0" borderId="0">
      <alignment vertical="center"/>
    </xf>
    <xf numFmtId="0" fontId="13"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41" borderId="9" applyNumberFormat="0" applyFont="0" applyAlignment="0" applyProtection="0">
      <alignment vertical="center"/>
    </xf>
    <xf numFmtId="0" fontId="1" fillId="9" borderId="9" applyNumberFormat="0" applyFont="0" applyAlignment="0" applyProtection="0">
      <alignment vertical="center"/>
    </xf>
    <xf numFmtId="0" fontId="13"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4"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4"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3" fillId="0" borderId="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35" fillId="0" borderId="0" applyNumberFormat="0" applyFill="0" applyBorder="0" applyProtection="0"/>
    <xf numFmtId="0" fontId="34" fillId="38" borderId="0" applyNumberFormat="0" applyBorder="0" applyAlignment="0" applyProtection="0">
      <alignment vertical="center"/>
    </xf>
    <xf numFmtId="0" fontId="1" fillId="31" borderId="0" applyNumberFormat="0" applyBorder="0" applyAlignment="0" applyProtection="0">
      <alignment vertical="center"/>
    </xf>
    <xf numFmtId="0" fontId="13"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3" fillId="40" borderId="0" applyNumberFormat="0" applyBorder="0" applyAlignment="0" applyProtection="0">
      <alignment vertical="center"/>
    </xf>
    <xf numFmtId="0" fontId="1" fillId="15"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46" borderId="0" applyNumberFormat="0" applyBorder="0" applyAlignment="0" applyProtection="0">
      <alignment vertical="center"/>
    </xf>
    <xf numFmtId="0" fontId="13"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3" fillId="36" borderId="0" applyNumberFormat="0" applyBorder="0" applyAlignment="0" applyProtection="0">
      <alignment vertical="center"/>
    </xf>
    <xf numFmtId="0" fontId="34" fillId="39"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 fillId="31" borderId="0" applyNumberFormat="0" applyBorder="0" applyAlignment="0" applyProtection="0">
      <alignment vertical="center"/>
    </xf>
    <xf numFmtId="0" fontId="13" fillId="34" borderId="0" applyNumberFormat="0" applyBorder="0" applyAlignment="0" applyProtection="0">
      <alignment vertical="center"/>
    </xf>
    <xf numFmtId="0" fontId="34"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4"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39"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4" fillId="39" borderId="0" applyNumberFormat="0" applyBorder="0" applyAlignment="0" applyProtection="0">
      <alignment vertical="center"/>
    </xf>
    <xf numFmtId="0" fontId="1" fillId="24" borderId="0" applyNumberFormat="0" applyBorder="0" applyAlignment="0" applyProtection="0">
      <alignment vertical="center"/>
    </xf>
    <xf numFmtId="0" fontId="13"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8"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4" fillId="0" borderId="0">
      <alignment vertical="center"/>
    </xf>
    <xf numFmtId="0" fontId="1" fillId="20" borderId="0" applyNumberFormat="0" applyBorder="0" applyAlignment="0" applyProtection="0">
      <alignment vertical="center"/>
    </xf>
    <xf numFmtId="0" fontId="34" fillId="40" borderId="0" applyNumberFormat="0" applyBorder="0" applyAlignment="0" applyProtection="0">
      <alignment vertical="center"/>
    </xf>
    <xf numFmtId="0" fontId="13"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4"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0" borderId="0" applyNumberFormat="0" applyBorder="0" applyAlignment="0" applyProtection="0">
      <alignment vertical="center"/>
    </xf>
    <xf numFmtId="0" fontId="1" fillId="32"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2"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4" fillId="41" borderId="9" applyNumberFormat="0" applyFont="0" applyAlignment="0" applyProtection="0">
      <alignment vertical="center"/>
    </xf>
    <xf numFmtId="0" fontId="34"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3"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3"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3"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4"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4"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4"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13"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15" borderId="0" applyNumberFormat="0" applyBorder="0" applyAlignment="0" applyProtection="0">
      <alignment vertical="center"/>
    </xf>
    <xf numFmtId="0" fontId="34"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29" fillId="33" borderId="0" applyNumberFormat="0" applyBorder="0" applyAlignment="0" applyProtection="0">
      <alignment vertical="center"/>
    </xf>
    <xf numFmtId="0" fontId="34"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4"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29" fillId="18" borderId="0" applyNumberFormat="0" applyBorder="0" applyAlignment="0" applyProtection="0">
      <alignment vertical="center"/>
    </xf>
    <xf numFmtId="0" fontId="1" fillId="20" borderId="0" applyNumberFormat="0" applyBorder="0" applyAlignment="0" applyProtection="0">
      <alignment vertical="center"/>
    </xf>
    <xf numFmtId="0" fontId="13" fillId="41" borderId="9" applyNumberFormat="0" applyFont="0" applyAlignment="0" applyProtection="0">
      <alignment vertical="center"/>
    </xf>
    <xf numFmtId="0" fontId="40"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3" fillId="40" borderId="0" applyNumberFormat="0" applyBorder="0" applyAlignment="0" applyProtection="0">
      <alignment vertical="center"/>
    </xf>
    <xf numFmtId="0" fontId="34"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3" fillId="45"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4" fillId="38" borderId="0" applyNumberFormat="0" applyBorder="0" applyAlignment="0" applyProtection="0">
      <alignment vertical="center"/>
    </xf>
    <xf numFmtId="0" fontId="1" fillId="19"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3" fillId="35" borderId="0" applyNumberFormat="0" applyBorder="0" applyAlignment="0" applyProtection="0">
      <alignment vertical="center"/>
    </xf>
    <xf numFmtId="0" fontId="34" fillId="0" borderId="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29"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4"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6"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6" fillId="41" borderId="9" applyNumberFormat="0" applyFont="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xf numFmtId="0" fontId="1" fillId="20"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3" fillId="0" borderId="0">
      <alignment vertical="center"/>
    </xf>
    <xf numFmtId="0" fontId="36"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 fillId="12"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3"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3"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3" fillId="0" borderId="0">
      <alignment vertical="center"/>
    </xf>
    <xf numFmtId="0" fontId="13" fillId="0" borderId="0">
      <alignment vertical="center"/>
    </xf>
    <xf numFmtId="0" fontId="1"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37" borderId="0" applyNumberFormat="0" applyBorder="0" applyAlignment="0" applyProtection="0">
      <alignment vertical="center"/>
    </xf>
    <xf numFmtId="0" fontId="1" fillId="16"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3" fillId="37" borderId="0" applyNumberFormat="0" applyBorder="0" applyAlignment="0" applyProtection="0">
      <alignment vertical="center"/>
    </xf>
    <xf numFmtId="0" fontId="1" fillId="11" borderId="0" applyNumberFormat="0" applyBorder="0" applyAlignment="0" applyProtection="0">
      <alignment vertical="center"/>
    </xf>
    <xf numFmtId="0" fontId="13"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3" fillId="43" borderId="0" applyNumberFormat="0" applyBorder="0" applyAlignment="0" applyProtection="0">
      <alignment vertical="center"/>
    </xf>
    <xf numFmtId="0" fontId="1" fillId="28" borderId="0" applyNumberFormat="0" applyBorder="0" applyAlignment="0" applyProtection="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3"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3"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 fillId="32" borderId="0" applyNumberFormat="0" applyBorder="0" applyAlignment="0" applyProtection="0">
      <alignment vertical="center"/>
    </xf>
    <xf numFmtId="0" fontId="13" fillId="46" borderId="0" applyNumberFormat="0" applyBorder="0" applyAlignment="0" applyProtection="0">
      <alignment vertical="center"/>
    </xf>
    <xf numFmtId="0" fontId="13"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3" fillId="46" borderId="0" applyNumberFormat="0" applyBorder="0" applyAlignment="0" applyProtection="0">
      <alignment vertical="center"/>
    </xf>
    <xf numFmtId="0" fontId="1" fillId="1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 fillId="24" borderId="0" applyNumberFormat="0" applyBorder="0" applyAlignment="0" applyProtection="0">
      <alignment vertical="center"/>
    </xf>
    <xf numFmtId="0" fontId="13"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3"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42"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3"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3"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44" borderId="0" applyNumberFormat="0" applyBorder="0" applyAlignment="0" applyProtection="0">
      <alignment vertical="center"/>
    </xf>
    <xf numFmtId="0" fontId="13"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3" fillId="4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6" borderId="0" applyNumberFormat="0" applyBorder="0" applyAlignment="0" applyProtection="0">
      <alignment vertical="center"/>
    </xf>
    <xf numFmtId="0" fontId="1" fillId="27" borderId="0" applyNumberFormat="0" applyBorder="0" applyAlignment="0" applyProtection="0">
      <alignment vertical="center"/>
    </xf>
    <xf numFmtId="0" fontId="13" fillId="38"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 fillId="31"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3" fillId="38" borderId="0" applyNumberFormat="0" applyBorder="0" applyAlignment="0" applyProtection="0">
      <alignment vertical="center"/>
    </xf>
    <xf numFmtId="0" fontId="13" fillId="63" borderId="0" applyNumberFormat="0" applyBorder="0" applyAlignment="0" applyProtection="0">
      <alignment vertical="center"/>
    </xf>
    <xf numFmtId="0" fontId="13" fillId="43" borderId="0" applyNumberFormat="0" applyBorder="0" applyAlignment="0" applyProtection="0">
      <alignment vertical="center"/>
    </xf>
    <xf numFmtId="0" fontId="13" fillId="66" borderId="0" applyNumberFormat="0" applyBorder="0" applyAlignment="0" applyProtection="0">
      <alignment vertical="center"/>
    </xf>
    <xf numFmtId="0" fontId="13" fillId="66" borderId="0" applyNumberFormat="0" applyBorder="0" applyAlignment="0" applyProtection="0">
      <alignment vertical="center"/>
    </xf>
    <xf numFmtId="0" fontId="13" fillId="41" borderId="9" applyNumberFormat="0" applyFont="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40"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27" borderId="0" applyNumberFormat="0" applyBorder="0" applyAlignment="0" applyProtection="0">
      <alignment vertical="center"/>
    </xf>
    <xf numFmtId="0" fontId="13" fillId="40"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 fillId="23"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3" fillId="67" borderId="0" applyNumberFormat="0" applyBorder="0" applyAlignment="0" applyProtection="0">
      <alignment vertical="center"/>
    </xf>
    <xf numFmtId="0" fontId="1" fillId="19"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1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3" fillId="67" borderId="0" applyNumberFormat="0" applyBorder="0" applyAlignment="0" applyProtection="0">
      <alignment vertical="center"/>
    </xf>
    <xf numFmtId="0" fontId="1" fillId="12" borderId="0" applyNumberFormat="0" applyBorder="0" applyAlignment="0" applyProtection="0">
      <alignment vertical="center"/>
    </xf>
    <xf numFmtId="0" fontId="13" fillId="67" borderId="0" applyNumberFormat="0" applyBorder="0" applyAlignment="0" applyProtection="0">
      <alignment vertical="center"/>
    </xf>
    <xf numFmtId="0" fontId="13" fillId="39" borderId="0" applyNumberFormat="0" applyBorder="0" applyAlignment="0" applyProtection="0">
      <alignment vertical="center"/>
    </xf>
    <xf numFmtId="0" fontId="1" fillId="20"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4" borderId="0" applyNumberFormat="0" applyBorder="0" applyAlignment="0" applyProtection="0">
      <alignment vertical="center"/>
    </xf>
    <xf numFmtId="0" fontId="13" fillId="66" borderId="0" applyNumberFormat="0" applyBorder="0" applyAlignment="0" applyProtection="0">
      <alignment vertical="center"/>
    </xf>
    <xf numFmtId="0" fontId="13" fillId="67" borderId="0" applyNumberFormat="0" applyBorder="0" applyAlignment="0" applyProtection="0">
      <alignment vertical="center"/>
    </xf>
    <xf numFmtId="0" fontId="13" fillId="66" borderId="0" applyNumberFormat="0" applyBorder="0" applyAlignment="0" applyProtection="0">
      <alignment vertical="center"/>
    </xf>
    <xf numFmtId="0" fontId="13" fillId="64" borderId="0" applyNumberFormat="0" applyBorder="0" applyAlignment="0" applyProtection="0">
      <alignment vertical="center"/>
    </xf>
    <xf numFmtId="0" fontId="1" fillId="31"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3" fillId="6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3"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3" fillId="63" borderId="0" applyNumberFormat="0" applyBorder="0" applyAlignment="0" applyProtection="0">
      <alignment vertical="center"/>
    </xf>
    <xf numFmtId="0" fontId="13" fillId="4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9" borderId="9" applyNumberFormat="0" applyFont="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3"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 fillId="0" borderId="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1"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 fillId="16" borderId="0" applyNumberFormat="0" applyBorder="0" applyAlignment="0" applyProtection="0">
      <alignment vertical="center"/>
    </xf>
    <xf numFmtId="0" fontId="13" fillId="0" borderId="0">
      <alignment vertical="center"/>
    </xf>
    <xf numFmtId="0" fontId="13"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 fillId="27"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63"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66"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3"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3" fillId="64"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2" borderId="0" applyNumberFormat="0" applyBorder="0" applyAlignment="0" applyProtection="0">
      <alignment vertical="center"/>
    </xf>
    <xf numFmtId="0" fontId="1" fillId="19"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3" fillId="3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 fillId="28" borderId="0" applyNumberFormat="0" applyBorder="0" applyAlignment="0" applyProtection="0">
      <alignment vertical="center"/>
    </xf>
    <xf numFmtId="0" fontId="13" fillId="65" borderId="0" applyNumberFormat="0" applyBorder="0" applyAlignment="0" applyProtection="0">
      <alignment vertical="center"/>
    </xf>
    <xf numFmtId="0" fontId="1" fillId="31"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43" borderId="0" applyNumberFormat="0" applyBorder="0" applyAlignment="0" applyProtection="0">
      <alignment vertical="center"/>
    </xf>
    <xf numFmtId="0" fontId="1" fillId="27" borderId="0" applyNumberFormat="0" applyBorder="0" applyAlignment="0" applyProtection="0">
      <alignment vertical="center"/>
    </xf>
    <xf numFmtId="0" fontId="13" fillId="66" borderId="0" applyNumberFormat="0" applyBorder="0" applyAlignment="0" applyProtection="0">
      <alignment vertical="center"/>
    </xf>
    <xf numFmtId="0" fontId="1" fillId="23" borderId="0" applyNumberFormat="0" applyBorder="0" applyAlignment="0" applyProtection="0">
      <alignment vertical="center"/>
    </xf>
    <xf numFmtId="0" fontId="13" fillId="45"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20" borderId="0" applyNumberFormat="0" applyBorder="0" applyAlignment="0" applyProtection="0">
      <alignment vertical="center"/>
    </xf>
    <xf numFmtId="0" fontId="13" fillId="66"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 fillId="0" borderId="0">
      <alignment vertical="center"/>
    </xf>
    <xf numFmtId="0" fontId="13" fillId="43"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34"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3" fillId="64"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3" fillId="65"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4" borderId="0" applyNumberFormat="0" applyBorder="0" applyAlignment="0" applyProtection="0">
      <alignment vertical="center"/>
    </xf>
    <xf numFmtId="0" fontId="1" fillId="12" borderId="0" applyNumberFormat="0" applyBorder="0" applyAlignment="0" applyProtection="0">
      <alignment vertical="center"/>
    </xf>
    <xf numFmtId="0" fontId="13" fillId="45" borderId="0" applyNumberFormat="0" applyBorder="0" applyAlignment="0" applyProtection="0">
      <alignment vertical="center"/>
    </xf>
    <xf numFmtId="0" fontId="13" fillId="62" borderId="0" applyNumberFormat="0" applyBorder="0" applyAlignment="0" applyProtection="0">
      <alignment vertical="center"/>
    </xf>
    <xf numFmtId="0" fontId="1" fillId="11" borderId="0" applyNumberFormat="0" applyBorder="0" applyAlignment="0" applyProtection="0">
      <alignment vertical="center"/>
    </xf>
    <xf numFmtId="0" fontId="13" fillId="63" borderId="0" applyNumberFormat="0" applyBorder="0" applyAlignment="0" applyProtection="0">
      <alignment vertical="center"/>
    </xf>
    <xf numFmtId="0" fontId="13" fillId="0" borderId="0">
      <alignment vertical="center"/>
    </xf>
    <xf numFmtId="0" fontId="13"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5" borderId="0" applyNumberFormat="0" applyBorder="0" applyAlignment="0" applyProtection="0">
      <alignment vertical="center"/>
    </xf>
    <xf numFmtId="0" fontId="13" fillId="64" borderId="0" applyNumberFormat="0" applyBorder="0" applyAlignment="0" applyProtection="0">
      <alignment vertical="center"/>
    </xf>
    <xf numFmtId="0" fontId="1" fillId="28" borderId="0" applyNumberFormat="0" applyBorder="0" applyAlignment="0" applyProtection="0">
      <alignment vertical="center"/>
    </xf>
    <xf numFmtId="0" fontId="13" fillId="64" borderId="0" applyNumberFormat="0" applyBorder="0" applyAlignment="0" applyProtection="0">
      <alignment vertical="center"/>
    </xf>
    <xf numFmtId="0" fontId="1" fillId="32"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7" borderId="0" applyNumberFormat="0" applyBorder="0" applyAlignment="0" applyProtection="0">
      <alignment vertical="center"/>
    </xf>
    <xf numFmtId="0" fontId="13" fillId="64" borderId="0" applyNumberFormat="0" applyBorder="0" applyAlignment="0" applyProtection="0">
      <alignment vertical="center"/>
    </xf>
    <xf numFmtId="0" fontId="13" fillId="46" borderId="0" applyNumberFormat="0" applyBorder="0" applyAlignment="0" applyProtection="0">
      <alignment vertical="center"/>
    </xf>
    <xf numFmtId="0" fontId="13" fillId="63" borderId="0" applyNumberFormat="0" applyBorder="0" applyAlignment="0" applyProtection="0">
      <alignment vertical="center"/>
    </xf>
    <xf numFmtId="0" fontId="13" fillId="34"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66" borderId="0" applyNumberFormat="0" applyBorder="0" applyAlignment="0" applyProtection="0">
      <alignment vertical="center"/>
    </xf>
    <xf numFmtId="0" fontId="1" fillId="32" borderId="0" applyNumberFormat="0" applyBorder="0" applyAlignment="0" applyProtection="0">
      <alignment vertical="center"/>
    </xf>
    <xf numFmtId="0" fontId="13" fillId="36" borderId="0" applyNumberFormat="0" applyBorder="0" applyAlignment="0" applyProtection="0">
      <alignment vertical="center"/>
    </xf>
    <xf numFmtId="0" fontId="13" fillId="62" borderId="0" applyNumberFormat="0" applyBorder="0" applyAlignment="0" applyProtection="0">
      <alignment vertical="center"/>
    </xf>
    <xf numFmtId="0" fontId="13" fillId="67" borderId="0" applyNumberFormat="0" applyBorder="0" applyAlignment="0" applyProtection="0">
      <alignment vertical="center"/>
    </xf>
    <xf numFmtId="0" fontId="13" fillId="62" borderId="0" applyNumberFormat="0" applyBorder="0" applyAlignment="0" applyProtection="0">
      <alignment vertical="center"/>
    </xf>
    <xf numFmtId="0" fontId="13" fillId="0" borderId="0">
      <alignment vertical="center"/>
    </xf>
    <xf numFmtId="0" fontId="1" fillId="24" borderId="0" applyNumberFormat="0" applyBorder="0" applyAlignment="0" applyProtection="0">
      <alignment vertical="center"/>
    </xf>
    <xf numFmtId="0" fontId="13" fillId="64"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3" fillId="62" borderId="0" applyNumberFormat="0" applyBorder="0" applyAlignment="0" applyProtection="0">
      <alignment vertical="center"/>
    </xf>
    <xf numFmtId="0" fontId="13" fillId="34" borderId="0" applyNumberFormat="0" applyBorder="0" applyAlignment="0" applyProtection="0">
      <alignment vertical="center"/>
    </xf>
    <xf numFmtId="0" fontId="1" fillId="27" borderId="0" applyNumberFormat="0" applyBorder="0" applyAlignment="0" applyProtection="0">
      <alignment vertical="center"/>
    </xf>
    <xf numFmtId="0" fontId="13"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3"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3" borderId="0" applyNumberFormat="0" applyBorder="0" applyAlignment="0" applyProtection="0">
      <alignment vertical="center"/>
    </xf>
    <xf numFmtId="0" fontId="1" fillId="19" borderId="0" applyNumberFormat="0" applyBorder="0" applyAlignment="0" applyProtection="0">
      <alignment vertical="center"/>
    </xf>
    <xf numFmtId="0" fontId="13" fillId="66" borderId="0" applyNumberFormat="0" applyBorder="0" applyAlignment="0" applyProtection="0">
      <alignment vertical="center"/>
    </xf>
    <xf numFmtId="0" fontId="13" fillId="36" borderId="0" applyNumberFormat="0" applyBorder="0" applyAlignment="0" applyProtection="0">
      <alignment vertical="center"/>
    </xf>
    <xf numFmtId="0" fontId="13" fillId="65" borderId="0" applyNumberFormat="0" applyBorder="0" applyAlignment="0" applyProtection="0">
      <alignment vertical="center"/>
    </xf>
    <xf numFmtId="0" fontId="13" fillId="64" borderId="0" applyNumberFormat="0" applyBorder="0" applyAlignment="0" applyProtection="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3"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3" fillId="64" borderId="0" applyNumberFormat="0" applyBorder="0" applyAlignment="0" applyProtection="0">
      <alignment vertical="center"/>
    </xf>
    <xf numFmtId="0" fontId="13" fillId="67" borderId="0" applyNumberFormat="0" applyBorder="0" applyAlignment="0" applyProtection="0">
      <alignment vertical="center"/>
    </xf>
    <xf numFmtId="0" fontId="13" fillId="65" borderId="0" applyNumberFormat="0" applyBorder="0" applyAlignment="0" applyProtection="0">
      <alignment vertical="center"/>
    </xf>
    <xf numFmtId="0" fontId="1" fillId="16" borderId="0" applyNumberFormat="0" applyBorder="0" applyAlignment="0" applyProtection="0">
      <alignment vertical="center"/>
    </xf>
    <xf numFmtId="0" fontId="13"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3" fillId="65" borderId="0" applyNumberFormat="0" applyBorder="0" applyAlignment="0" applyProtection="0">
      <alignment vertical="center"/>
    </xf>
    <xf numFmtId="0" fontId="13" fillId="62" borderId="0" applyNumberFormat="0" applyBorder="0" applyAlignment="0" applyProtection="0">
      <alignment vertical="center"/>
    </xf>
    <xf numFmtId="0" fontId="13" fillId="63" borderId="0" applyNumberFormat="0" applyBorder="0" applyAlignment="0" applyProtection="0">
      <alignment vertical="center"/>
    </xf>
    <xf numFmtId="0" fontId="13" fillId="65" borderId="0" applyNumberFormat="0" applyBorder="0" applyAlignment="0" applyProtection="0">
      <alignment vertical="center"/>
    </xf>
    <xf numFmtId="0" fontId="13"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6"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3" fillId="67"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64" borderId="0" applyNumberFormat="0" applyBorder="0" applyAlignment="0" applyProtection="0">
      <alignment vertical="center"/>
    </xf>
    <xf numFmtId="0" fontId="13" fillId="63" borderId="0" applyNumberFormat="0" applyBorder="0" applyAlignment="0" applyProtection="0">
      <alignment vertical="center"/>
    </xf>
    <xf numFmtId="0" fontId="13" fillId="62" borderId="0" applyNumberFormat="0" applyBorder="0" applyAlignment="0" applyProtection="0">
      <alignment vertical="center"/>
    </xf>
    <xf numFmtId="0" fontId="1" fillId="20" borderId="0" applyNumberFormat="0" applyBorder="0" applyAlignment="0" applyProtection="0">
      <alignment vertical="center"/>
    </xf>
    <xf numFmtId="0" fontId="13" fillId="65" borderId="0" applyNumberFormat="0" applyBorder="0" applyAlignment="0" applyProtection="0">
      <alignment vertical="center"/>
    </xf>
    <xf numFmtId="0" fontId="1" fillId="12" borderId="0" applyNumberFormat="0" applyBorder="0" applyAlignment="0" applyProtection="0">
      <alignment vertical="center"/>
    </xf>
    <xf numFmtId="0" fontId="13" fillId="62" borderId="0" applyNumberFormat="0" applyBorder="0" applyAlignment="0" applyProtection="0">
      <alignment vertical="center"/>
    </xf>
    <xf numFmtId="0" fontId="13"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pplyNumberFormat="0" applyFill="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35"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5"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5"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5"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5"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5"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41" borderId="9" applyNumberFormat="0" applyFont="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8" borderId="0" applyNumberFormat="0" applyBorder="0" applyAlignment="0" applyProtection="0">
      <alignment vertical="center"/>
    </xf>
    <xf numFmtId="0" fontId="34" fillId="0" borderId="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36" borderId="0" applyNumberFormat="0" applyBorder="0" applyAlignment="0" applyProtection="0">
      <alignment vertical="center"/>
    </xf>
    <xf numFmtId="0" fontId="34" fillId="0" borderId="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9" borderId="0" applyNumberFormat="0" applyBorder="0" applyAlignment="0" applyProtection="0">
      <alignment vertical="center"/>
    </xf>
    <xf numFmtId="0" fontId="34" fillId="45" borderId="0" applyNumberFormat="0" applyBorder="0" applyAlignment="0" applyProtection="0">
      <alignment vertical="center"/>
    </xf>
    <xf numFmtId="0" fontId="34" fillId="45" borderId="0" applyNumberFormat="0" applyBorder="0" applyAlignment="0" applyProtection="0">
      <alignment vertical="center"/>
    </xf>
    <xf numFmtId="0" fontId="34" fillId="35"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5" borderId="0" applyNumberFormat="0" applyBorder="0" applyAlignment="0" applyProtection="0">
      <alignment vertical="center"/>
    </xf>
    <xf numFmtId="0" fontId="34" fillId="46" borderId="0" applyNumberFormat="0" applyBorder="0" applyAlignment="0" applyProtection="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36" borderId="0" applyNumberFormat="0" applyBorder="0" applyAlignment="0" applyProtection="0">
      <alignment vertical="center"/>
    </xf>
    <xf numFmtId="0" fontId="34" fillId="41" borderId="9" applyNumberFormat="0" applyFont="0" applyAlignment="0" applyProtection="0">
      <alignment vertical="center"/>
    </xf>
    <xf numFmtId="0" fontId="34" fillId="34" borderId="0" applyNumberFormat="0" applyBorder="0" applyAlignment="0" applyProtection="0">
      <alignment vertical="center"/>
    </xf>
    <xf numFmtId="0" fontId="34" fillId="39" borderId="0" applyNumberFormat="0" applyBorder="0" applyAlignment="0" applyProtection="0">
      <alignment vertical="center"/>
    </xf>
    <xf numFmtId="0" fontId="34" fillId="0" borderId="0">
      <alignment vertical="center"/>
    </xf>
    <xf numFmtId="0" fontId="34" fillId="37" borderId="0" applyNumberFormat="0" applyBorder="0" applyAlignment="0" applyProtection="0">
      <alignment vertical="center"/>
    </xf>
    <xf numFmtId="0" fontId="34" fillId="0" borderId="0">
      <alignment vertical="center"/>
    </xf>
    <xf numFmtId="0" fontId="34" fillId="35"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4" fillId="45" borderId="0" applyNumberFormat="0" applyBorder="0" applyAlignment="0" applyProtection="0">
      <alignment vertical="center"/>
    </xf>
    <xf numFmtId="0" fontId="34" fillId="38"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2"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0" borderId="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9"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41" borderId="9" applyNumberFormat="0" applyFont="0" applyAlignment="0" applyProtection="0">
      <alignment vertical="center"/>
    </xf>
    <xf numFmtId="0" fontId="36"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5"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3" fillId="38" borderId="0" applyNumberFormat="0" applyBorder="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1" borderId="9" applyNumberFormat="0" applyFont="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37" borderId="0" applyNumberFormat="0" applyBorder="0" applyAlignment="0" applyProtection="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41" borderId="9"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6" borderId="0" applyNumberFormat="0" applyBorder="0" applyAlignment="0" applyProtection="0">
      <alignment vertical="center"/>
    </xf>
    <xf numFmtId="0" fontId="13" fillId="37" borderId="0" applyNumberFormat="0" applyBorder="0" applyAlignment="0" applyProtection="0">
      <alignment vertical="center"/>
    </xf>
    <xf numFmtId="0" fontId="13" fillId="43"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41" borderId="9" applyNumberFormat="0" applyFont="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1" borderId="9" applyNumberFormat="0" applyFont="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6"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6"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4" borderId="0" applyNumberFormat="0" applyBorder="0" applyAlignment="0" applyProtection="0">
      <alignment vertical="center"/>
    </xf>
    <xf numFmtId="0" fontId="13" fillId="41" borderId="9" applyNumberFormat="0" applyFont="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46" borderId="0" applyNumberFormat="0" applyBorder="0" applyAlignment="0" applyProtection="0">
      <alignment vertical="center"/>
    </xf>
    <xf numFmtId="0" fontId="13" fillId="40" borderId="0" applyNumberFormat="0" applyBorder="0" applyAlignment="0" applyProtection="0">
      <alignment vertical="center"/>
    </xf>
    <xf numFmtId="0" fontId="13" fillId="46" borderId="0" applyNumberFormat="0" applyBorder="0" applyAlignment="0" applyProtection="0">
      <alignment vertical="center"/>
    </xf>
    <xf numFmtId="0" fontId="13" fillId="37" borderId="0" applyNumberFormat="0" applyBorder="0" applyAlignment="0" applyProtection="0">
      <alignment vertical="center"/>
    </xf>
    <xf numFmtId="0" fontId="13" fillId="0" borderId="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36" borderId="0" applyNumberFormat="0" applyBorder="0" applyAlignment="0" applyProtection="0">
      <alignment vertical="center"/>
    </xf>
    <xf numFmtId="0" fontId="13" fillId="42" borderId="0" applyNumberFormat="0" applyBorder="0" applyAlignment="0" applyProtection="0">
      <alignment vertical="center"/>
    </xf>
    <xf numFmtId="0" fontId="13" fillId="41" borderId="9" applyNumberFormat="0" applyFont="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37" borderId="0" applyNumberFormat="0" applyBorder="0" applyAlignment="0" applyProtection="0">
      <alignment vertical="center"/>
    </xf>
    <xf numFmtId="0" fontId="13" fillId="40"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0" borderId="0">
      <alignment vertical="center"/>
    </xf>
    <xf numFmtId="0" fontId="13" fillId="43"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43"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4"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0" borderId="0">
      <alignment vertical="center"/>
    </xf>
    <xf numFmtId="0" fontId="13" fillId="42"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44"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8"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0" borderId="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6"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9" borderId="0" applyNumberFormat="0" applyBorder="0" applyAlignment="0" applyProtection="0">
      <alignment vertical="center"/>
    </xf>
    <xf numFmtId="0" fontId="13" fillId="39" borderId="0" applyNumberFormat="0" applyBorder="0" applyAlignment="0" applyProtection="0">
      <alignment vertical="center"/>
    </xf>
    <xf numFmtId="0" fontId="13" fillId="46"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44" borderId="0" applyNumberFormat="0" applyBorder="0" applyAlignment="0" applyProtection="0">
      <alignment vertical="center"/>
    </xf>
    <xf numFmtId="0" fontId="13" fillId="35" borderId="0" applyNumberFormat="0" applyBorder="0" applyAlignment="0" applyProtection="0">
      <alignment vertical="center"/>
    </xf>
    <xf numFmtId="0" fontId="13" fillId="41" borderId="9" applyNumberFormat="0" applyFont="0" applyAlignment="0" applyProtection="0">
      <alignment vertical="center"/>
    </xf>
    <xf numFmtId="0" fontId="13" fillId="35" borderId="0" applyNumberFormat="0" applyBorder="0" applyAlignment="0" applyProtection="0">
      <alignment vertical="center"/>
    </xf>
    <xf numFmtId="0" fontId="13" fillId="46"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4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7"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5"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43"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36" borderId="0" applyNumberFormat="0" applyBorder="0" applyAlignment="0" applyProtection="0">
      <alignment vertical="center"/>
    </xf>
    <xf numFmtId="0" fontId="13" fillId="38"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35" borderId="0" applyNumberFormat="0" applyBorder="0" applyAlignment="0" applyProtection="0">
      <alignment vertical="center"/>
    </xf>
    <xf numFmtId="0" fontId="13" fillId="39" borderId="0" applyNumberFormat="0" applyBorder="0" applyAlignment="0" applyProtection="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3" borderId="0" applyNumberFormat="0" applyBorder="0" applyAlignment="0" applyProtection="0">
      <alignment vertical="center"/>
    </xf>
    <xf numFmtId="0" fontId="13" fillId="45"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5" borderId="0" applyNumberFormat="0" applyBorder="0" applyAlignment="0" applyProtection="0">
      <alignment vertical="center"/>
    </xf>
    <xf numFmtId="0" fontId="13" fillId="38" borderId="0" applyNumberFormat="0" applyBorder="0" applyAlignment="0" applyProtection="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38" borderId="0" applyNumberFormat="0" applyBorder="0" applyAlignment="0" applyProtection="0">
      <alignment vertical="center"/>
    </xf>
    <xf numFmtId="0" fontId="13" fillId="34" borderId="0" applyNumberFormat="0" applyBorder="0" applyAlignment="0" applyProtection="0">
      <alignment vertical="center"/>
    </xf>
    <xf numFmtId="0" fontId="13" fillId="42"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0" borderId="0">
      <alignment vertical="center"/>
    </xf>
    <xf numFmtId="0" fontId="13" fillId="39" borderId="0" applyNumberFormat="0" applyBorder="0" applyAlignment="0" applyProtection="0">
      <alignment vertical="center"/>
    </xf>
    <xf numFmtId="0" fontId="13" fillId="34" borderId="0" applyNumberFormat="0" applyBorder="0" applyAlignment="0" applyProtection="0">
      <alignment vertical="center"/>
    </xf>
    <xf numFmtId="0" fontId="13" fillId="44" borderId="0" applyNumberFormat="0" applyBorder="0" applyAlignment="0" applyProtection="0">
      <alignment vertical="center"/>
    </xf>
    <xf numFmtId="0" fontId="13" fillId="45" borderId="0" applyNumberFormat="0" applyBorder="0" applyAlignment="0" applyProtection="0">
      <alignment vertical="center"/>
    </xf>
    <xf numFmtId="0" fontId="13" fillId="42" borderId="0" applyNumberFormat="0" applyBorder="0" applyAlignment="0" applyProtection="0">
      <alignment vertical="center"/>
    </xf>
    <xf numFmtId="0" fontId="13" fillId="40" borderId="0" applyNumberFormat="0" applyBorder="0" applyAlignment="0" applyProtection="0">
      <alignment vertical="center"/>
    </xf>
    <xf numFmtId="0" fontId="13" fillId="36" borderId="0" applyNumberFormat="0" applyBorder="0" applyAlignment="0" applyProtection="0">
      <alignment vertical="center"/>
    </xf>
    <xf numFmtId="0" fontId="13" fillId="36" borderId="0" applyNumberFormat="0" applyBorder="0" applyAlignment="0" applyProtection="0">
      <alignment vertical="center"/>
    </xf>
    <xf numFmtId="0" fontId="13" fillId="43" borderId="0" applyNumberFormat="0" applyBorder="0" applyAlignment="0" applyProtection="0">
      <alignment vertical="center"/>
    </xf>
    <xf numFmtId="0" fontId="13" fillId="43" borderId="0" applyNumberFormat="0" applyBorder="0" applyAlignment="0" applyProtection="0">
      <alignment vertical="center"/>
    </xf>
    <xf numFmtId="0" fontId="13" fillId="38"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35" borderId="0" applyNumberFormat="0" applyBorder="0" applyAlignment="0" applyProtection="0">
      <alignment vertical="center"/>
    </xf>
    <xf numFmtId="0" fontId="13" fillId="42" borderId="0" applyNumberFormat="0" applyBorder="0" applyAlignment="0" applyProtection="0">
      <alignment vertical="center"/>
    </xf>
    <xf numFmtId="0" fontId="13" fillId="42" borderId="0" applyNumberFormat="0" applyBorder="0" applyAlignment="0" applyProtection="0">
      <alignment vertical="center"/>
    </xf>
    <xf numFmtId="0" fontId="13" fillId="44"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40"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3" fillId="41" borderId="9" applyNumberFormat="0" applyFont="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40" borderId="0" applyNumberFormat="0" applyBorder="0" applyAlignment="0" applyProtection="0">
      <alignment vertical="center"/>
    </xf>
    <xf numFmtId="0" fontId="13" fillId="0" borderId="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4" borderId="0" applyNumberFormat="0" applyBorder="0" applyAlignment="0" applyProtection="0">
      <alignment vertical="center"/>
    </xf>
    <xf numFmtId="0" fontId="13" fillId="36" borderId="0" applyNumberFormat="0" applyBorder="0" applyAlignment="0" applyProtection="0">
      <alignment vertical="center"/>
    </xf>
    <xf numFmtId="0" fontId="13" fillId="34" borderId="0" applyNumberFormat="0" applyBorder="0" applyAlignment="0" applyProtection="0">
      <alignment vertical="center"/>
    </xf>
    <xf numFmtId="0" fontId="13" fillId="0" borderId="0">
      <alignment vertical="center"/>
    </xf>
    <xf numFmtId="0" fontId="13" fillId="40" borderId="0" applyNumberFormat="0" applyBorder="0" applyAlignment="0" applyProtection="0">
      <alignment vertical="center"/>
    </xf>
    <xf numFmtId="0" fontId="13" fillId="34" borderId="0" applyNumberFormat="0" applyBorder="0" applyAlignment="0" applyProtection="0">
      <alignment vertical="center"/>
    </xf>
    <xf numFmtId="0" fontId="13" fillId="45" borderId="0" applyNumberFormat="0" applyBorder="0" applyAlignment="0" applyProtection="0">
      <alignment vertical="center"/>
    </xf>
    <xf numFmtId="0" fontId="13" fillId="46" borderId="0" applyNumberFormat="0" applyBorder="0" applyAlignment="0" applyProtection="0">
      <alignment vertical="center"/>
    </xf>
    <xf numFmtId="0" fontId="13" fillId="38" borderId="0" applyNumberFormat="0" applyBorder="0" applyAlignment="0" applyProtection="0">
      <alignment vertical="center"/>
    </xf>
    <xf numFmtId="0" fontId="13" fillId="35" borderId="0" applyNumberFormat="0" applyBorder="0" applyAlignment="0" applyProtection="0">
      <alignment vertical="center"/>
    </xf>
    <xf numFmtId="0" fontId="13" fillId="34" borderId="0" applyNumberFormat="0" applyBorder="0" applyAlignment="0" applyProtection="0">
      <alignment vertical="center"/>
    </xf>
    <xf numFmtId="0" fontId="13" fillId="43" borderId="0" applyNumberFormat="0" applyBorder="0" applyAlignment="0" applyProtection="0">
      <alignment vertical="center"/>
    </xf>
    <xf numFmtId="0" fontId="13" fillId="39" borderId="0" applyNumberFormat="0" applyBorder="0" applyAlignment="0" applyProtection="0">
      <alignment vertical="center"/>
    </xf>
    <xf numFmtId="0" fontId="13"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4">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48" fillId="68" borderId="0" xfId="0" applyFont="1" applyFill="1"/>
    <xf numFmtId="0" fontId="49" fillId="0" borderId="0" xfId="0" applyFont="1" applyAlignment="1">
      <alignment horizontal="center"/>
    </xf>
    <xf numFmtId="0" fontId="50" fillId="0" borderId="0" xfId="0" applyFont="1" applyAlignment="1">
      <alignment horizontal="center" vertical="center"/>
    </xf>
    <xf numFmtId="49" fontId="51"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52" fillId="70" borderId="12" xfId="0" applyFont="1" applyFill="1" applyBorder="1" applyAlignment="1">
      <alignment horizontal="center" vertical="center"/>
    </xf>
    <xf numFmtId="0" fontId="52" fillId="0" borderId="12" xfId="0" applyFont="1" applyBorder="1" applyAlignment="1">
      <alignment horizontal="center" vertical="center"/>
    </xf>
    <xf numFmtId="0" fontId="53" fillId="0" borderId="12" xfId="0" applyFont="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390"/>
  <sheetViews>
    <sheetView tabSelected="1" topLeftCell="A141" zoomScaleNormal="100" workbookViewId="0">
      <selection activeCell="I155" sqref="I155:I164"/>
    </sheetView>
  </sheetViews>
  <sheetFormatPr defaultRowHeight="13.5" x14ac:dyDescent="0.15"/>
  <cols>
    <col min="3" max="3" width="11" style="5" customWidth="1"/>
    <col min="4" max="4" width="21.25" style="7"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6" t="s">
        <v>55</v>
      </c>
      <c r="D3" s="9" t="s">
        <v>57</v>
      </c>
      <c r="E3" s="1" t="s">
        <v>56</v>
      </c>
      <c r="F3" s="1" t="s">
        <v>4</v>
      </c>
      <c r="G3" s="1" t="s">
        <v>1</v>
      </c>
      <c r="H3" s="1" t="s">
        <v>8</v>
      </c>
      <c r="I3" s="1" t="s">
        <v>5</v>
      </c>
      <c r="J3" s="1" t="s">
        <v>6</v>
      </c>
      <c r="K3" s="1" t="s">
        <v>6</v>
      </c>
      <c r="L3" s="1" t="s">
        <v>2</v>
      </c>
    </row>
    <row r="4" spans="3:15" s="2" customFormat="1" ht="20.100000000000001" customHeight="1" x14ac:dyDescent="0.3">
      <c r="C4" s="6" t="s">
        <v>55</v>
      </c>
      <c r="D4" s="9" t="s">
        <v>60</v>
      </c>
      <c r="E4" s="1" t="s">
        <v>58</v>
      </c>
      <c r="F4" s="1" t="s">
        <v>52</v>
      </c>
      <c r="G4" s="1" t="s">
        <v>7</v>
      </c>
      <c r="H4" s="1" t="s">
        <v>49</v>
      </c>
      <c r="I4" s="1" t="s">
        <v>50</v>
      </c>
      <c r="J4" s="1" t="s">
        <v>51</v>
      </c>
      <c r="K4" s="1" t="s">
        <v>53</v>
      </c>
      <c r="L4" s="1" t="s">
        <v>3</v>
      </c>
    </row>
    <row r="5" spans="3:15" s="2" customFormat="1" ht="20.100000000000001" customHeight="1" x14ac:dyDescent="0.15">
      <c r="C5" s="1" t="s">
        <v>0</v>
      </c>
      <c r="D5" s="9" t="s">
        <v>59</v>
      </c>
      <c r="E5" s="1" t="s">
        <v>59</v>
      </c>
      <c r="F5" s="1" t="s">
        <v>54</v>
      </c>
      <c r="G5" s="1" t="s">
        <v>0</v>
      </c>
      <c r="H5" s="1" t="s">
        <v>0</v>
      </c>
      <c r="I5" s="1" t="s">
        <v>0</v>
      </c>
      <c r="J5" s="1" t="s">
        <v>0</v>
      </c>
      <c r="K5" s="1" t="s">
        <v>0</v>
      </c>
      <c r="L5" s="1" t="s">
        <v>54</v>
      </c>
    </row>
    <row r="6" spans="3:15" s="2" customFormat="1" ht="20.100000000000001" customHeight="1" x14ac:dyDescent="0.15">
      <c r="C6" s="3">
        <v>10000001</v>
      </c>
      <c r="D6" s="8">
        <v>1</v>
      </c>
      <c r="E6" s="3">
        <v>1</v>
      </c>
      <c r="F6" s="10" t="s">
        <v>183</v>
      </c>
      <c r="G6" s="3">
        <v>10000001</v>
      </c>
      <c r="H6" s="3">
        <v>3</v>
      </c>
      <c r="I6" s="3">
        <v>4</v>
      </c>
      <c r="J6" s="11">
        <v>70001004</v>
      </c>
      <c r="K6" s="4">
        <v>1</v>
      </c>
      <c r="L6" s="3" t="s">
        <v>120</v>
      </c>
      <c r="N6" s="11"/>
      <c r="O6" s="11"/>
    </row>
    <row r="7" spans="3:15" s="2" customFormat="1" ht="20.100000000000001" customHeight="1" x14ac:dyDescent="0.15">
      <c r="C7" s="3">
        <v>10000002</v>
      </c>
      <c r="D7" s="8">
        <v>1</v>
      </c>
      <c r="E7" s="3">
        <v>1</v>
      </c>
      <c r="F7" s="10" t="s">
        <v>183</v>
      </c>
      <c r="G7" s="3">
        <v>10000001</v>
      </c>
      <c r="H7" s="3">
        <v>3</v>
      </c>
      <c r="I7" s="3">
        <v>4</v>
      </c>
      <c r="J7" s="12">
        <v>70001011</v>
      </c>
      <c r="K7" s="4">
        <v>1</v>
      </c>
      <c r="L7" s="3" t="s">
        <v>121</v>
      </c>
      <c r="N7" s="12"/>
      <c r="O7" s="13"/>
    </row>
    <row r="8" spans="3:15" s="2" customFormat="1" ht="20.100000000000001" customHeight="1" x14ac:dyDescent="0.15">
      <c r="C8" s="3">
        <v>10000003</v>
      </c>
      <c r="D8" s="8">
        <v>1</v>
      </c>
      <c r="E8" s="3">
        <v>1</v>
      </c>
      <c r="F8" s="10" t="s">
        <v>183</v>
      </c>
      <c r="G8" s="3">
        <v>10000001</v>
      </c>
      <c r="H8" s="3">
        <v>3</v>
      </c>
      <c r="I8" s="3">
        <v>4</v>
      </c>
      <c r="J8" s="11">
        <v>70001104</v>
      </c>
      <c r="K8" s="4">
        <v>1</v>
      </c>
      <c r="L8" s="3" t="s">
        <v>122</v>
      </c>
      <c r="N8" s="11"/>
      <c r="O8" s="11"/>
    </row>
    <row r="9" spans="3:15" s="2" customFormat="1" ht="20.100000000000001" customHeight="1" x14ac:dyDescent="0.15">
      <c r="C9" s="3">
        <v>10000004</v>
      </c>
      <c r="D9" s="8">
        <v>1</v>
      </c>
      <c r="E9" s="3">
        <v>1</v>
      </c>
      <c r="F9" s="10" t="s">
        <v>183</v>
      </c>
      <c r="G9" s="3">
        <v>10000001</v>
      </c>
      <c r="H9" s="3">
        <v>3</v>
      </c>
      <c r="I9" s="3">
        <v>4</v>
      </c>
      <c r="J9" s="11">
        <v>70001206</v>
      </c>
      <c r="K9" s="4">
        <v>1</v>
      </c>
      <c r="L9" s="3" t="s">
        <v>123</v>
      </c>
      <c r="N9" s="11"/>
      <c r="O9" s="11"/>
    </row>
    <row r="10" spans="3:15" s="2" customFormat="1" ht="20.100000000000001" customHeight="1" x14ac:dyDescent="0.15">
      <c r="C10" s="3">
        <v>10000005</v>
      </c>
      <c r="D10" s="8">
        <v>1</v>
      </c>
      <c r="E10" s="3">
        <v>1</v>
      </c>
      <c r="F10" s="10" t="s">
        <v>183</v>
      </c>
      <c r="G10" s="3">
        <v>10000001</v>
      </c>
      <c r="H10" s="3">
        <v>3</v>
      </c>
      <c r="I10" s="3">
        <v>4</v>
      </c>
      <c r="J10" s="11">
        <v>70001209</v>
      </c>
      <c r="K10" s="4">
        <v>1</v>
      </c>
      <c r="L10" s="3" t="s">
        <v>124</v>
      </c>
      <c r="N10" s="11"/>
      <c r="O10" s="11"/>
    </row>
    <row r="11" spans="3:15" s="2" customFormat="1" ht="20.100000000000001" customHeight="1" x14ac:dyDescent="0.15">
      <c r="C11" s="3">
        <v>10000006</v>
      </c>
      <c r="D11" s="8">
        <v>1</v>
      </c>
      <c r="E11" s="3">
        <v>2</v>
      </c>
      <c r="F11" s="10" t="s">
        <v>183</v>
      </c>
      <c r="G11" s="3">
        <v>10000001</v>
      </c>
      <c r="H11" s="3">
        <v>3</v>
      </c>
      <c r="I11" s="3">
        <v>4</v>
      </c>
      <c r="J11" s="11">
        <v>70002003</v>
      </c>
      <c r="K11" s="4">
        <v>1</v>
      </c>
      <c r="L11" s="3" t="s">
        <v>125</v>
      </c>
      <c r="N11" s="11"/>
      <c r="O11" s="11"/>
    </row>
    <row r="12" spans="3:15" s="2" customFormat="1" ht="20.100000000000001" customHeight="1" x14ac:dyDescent="0.15">
      <c r="C12" s="3">
        <v>10000008</v>
      </c>
      <c r="D12" s="8">
        <v>1</v>
      </c>
      <c r="E12" s="3">
        <v>2</v>
      </c>
      <c r="F12" s="10" t="s">
        <v>183</v>
      </c>
      <c r="G12" s="3">
        <v>10000001</v>
      </c>
      <c r="H12" s="3">
        <v>3</v>
      </c>
      <c r="I12" s="3">
        <v>4</v>
      </c>
      <c r="J12" s="11">
        <v>70002007</v>
      </c>
      <c r="K12" s="4">
        <v>1</v>
      </c>
      <c r="L12" s="3" t="s">
        <v>126</v>
      </c>
      <c r="N12" s="11"/>
      <c r="O12" s="11"/>
    </row>
    <row r="13" spans="3:15" s="2" customFormat="1" ht="20.100000000000001" customHeight="1" x14ac:dyDescent="0.15">
      <c r="C13" s="3">
        <v>10000009</v>
      </c>
      <c r="D13" s="8">
        <v>1</v>
      </c>
      <c r="E13" s="3">
        <v>2</v>
      </c>
      <c r="F13" s="10" t="s">
        <v>183</v>
      </c>
      <c r="G13" s="3">
        <v>10000001</v>
      </c>
      <c r="H13" s="3">
        <v>3</v>
      </c>
      <c r="I13" s="3">
        <v>4</v>
      </c>
      <c r="J13" s="11">
        <v>70002012</v>
      </c>
      <c r="K13" s="4">
        <v>1</v>
      </c>
      <c r="L13" s="3" t="s">
        <v>127</v>
      </c>
      <c r="N13" s="11"/>
      <c r="O13" s="11"/>
    </row>
    <row r="14" spans="3:15" s="2" customFormat="1" ht="20.100000000000001" customHeight="1" x14ac:dyDescent="0.15">
      <c r="C14" s="3">
        <v>10000010</v>
      </c>
      <c r="D14" s="8">
        <v>1</v>
      </c>
      <c r="E14" s="3">
        <v>3</v>
      </c>
      <c r="F14" s="10" t="s">
        <v>183</v>
      </c>
      <c r="G14" s="3">
        <v>10000001</v>
      </c>
      <c r="H14" s="3">
        <v>3</v>
      </c>
      <c r="I14" s="3">
        <v>4</v>
      </c>
      <c r="J14" s="11">
        <v>70003003</v>
      </c>
      <c r="K14" s="4">
        <v>1</v>
      </c>
      <c r="L14" s="3" t="s">
        <v>128</v>
      </c>
      <c r="N14" s="11"/>
      <c r="O14" s="11"/>
    </row>
    <row r="15" spans="3:15" s="2" customFormat="1" ht="20.100000000000001" customHeight="1" x14ac:dyDescent="0.15">
      <c r="C15" s="3">
        <v>10000011</v>
      </c>
      <c r="D15" s="8">
        <v>1</v>
      </c>
      <c r="E15" s="3">
        <v>3</v>
      </c>
      <c r="F15" s="10" t="s">
        <v>183</v>
      </c>
      <c r="G15" s="3">
        <v>10000001</v>
      </c>
      <c r="H15" s="3">
        <v>3</v>
      </c>
      <c r="I15" s="3">
        <v>4</v>
      </c>
      <c r="J15" s="11">
        <v>70003006</v>
      </c>
      <c r="K15" s="4">
        <v>1</v>
      </c>
      <c r="L15" s="3" t="s">
        <v>129</v>
      </c>
      <c r="N15" s="11"/>
      <c r="O15" s="11"/>
    </row>
    <row r="16" spans="3:15" s="2" customFormat="1" ht="20.100000000000001" customHeight="1" x14ac:dyDescent="0.15">
      <c r="C16" s="3">
        <v>10000012</v>
      </c>
      <c r="D16" s="8">
        <v>1</v>
      </c>
      <c r="E16" s="3">
        <v>3</v>
      </c>
      <c r="F16" s="10" t="s">
        <v>183</v>
      </c>
      <c r="G16" s="3">
        <v>10000001</v>
      </c>
      <c r="H16" s="3">
        <v>3</v>
      </c>
      <c r="I16" s="3">
        <v>4</v>
      </c>
      <c r="J16" s="11">
        <v>70003012</v>
      </c>
      <c r="K16" s="4">
        <v>1</v>
      </c>
      <c r="L16" s="3" t="s">
        <v>130</v>
      </c>
      <c r="N16" s="11"/>
      <c r="O16" s="11"/>
    </row>
    <row r="17" spans="3:15" s="2" customFormat="1" ht="20.100000000000001" customHeight="1" x14ac:dyDescent="0.15">
      <c r="C17" s="3">
        <v>10000013</v>
      </c>
      <c r="D17" s="8">
        <v>1</v>
      </c>
      <c r="E17" s="3">
        <v>3</v>
      </c>
      <c r="F17" s="10" t="s">
        <v>183</v>
      </c>
      <c r="G17" s="3">
        <v>10000001</v>
      </c>
      <c r="H17" s="3">
        <v>3</v>
      </c>
      <c r="I17" s="3">
        <v>4</v>
      </c>
      <c r="J17" s="11">
        <v>70003016</v>
      </c>
      <c r="K17" s="4">
        <v>1</v>
      </c>
      <c r="L17" s="3" t="s">
        <v>131</v>
      </c>
      <c r="N17" s="11"/>
      <c r="O17" s="11"/>
    </row>
    <row r="18" spans="3:15" s="2" customFormat="1" ht="20.100000000000001" customHeight="1" x14ac:dyDescent="0.15">
      <c r="C18" s="3">
        <v>10000014</v>
      </c>
      <c r="D18" s="8">
        <v>1</v>
      </c>
      <c r="E18" s="3">
        <v>3</v>
      </c>
      <c r="F18" s="10" t="s">
        <v>183</v>
      </c>
      <c r="G18" s="3">
        <v>10000001</v>
      </c>
      <c r="H18" s="3">
        <v>3</v>
      </c>
      <c r="I18" s="3">
        <v>4</v>
      </c>
      <c r="J18" s="11">
        <v>70003017</v>
      </c>
      <c r="K18" s="4">
        <v>1</v>
      </c>
      <c r="L18" s="3" t="s">
        <v>132</v>
      </c>
      <c r="N18" s="11"/>
      <c r="O18" s="11"/>
    </row>
    <row r="19" spans="3:15" s="2" customFormat="1" ht="20.100000000000001" customHeight="1" x14ac:dyDescent="0.15">
      <c r="C19" s="3">
        <v>10000015</v>
      </c>
      <c r="D19" s="8">
        <v>1</v>
      </c>
      <c r="E19" s="3">
        <v>4</v>
      </c>
      <c r="F19" s="10" t="s">
        <v>183</v>
      </c>
      <c r="G19" s="3">
        <v>10000001</v>
      </c>
      <c r="H19" s="3">
        <v>3</v>
      </c>
      <c r="I19" s="3">
        <v>4</v>
      </c>
      <c r="J19" s="11">
        <v>70004003</v>
      </c>
      <c r="K19" s="4">
        <v>1</v>
      </c>
      <c r="L19" s="3" t="s">
        <v>133</v>
      </c>
      <c r="N19" s="11"/>
      <c r="O19" s="11"/>
    </row>
    <row r="20" spans="3:15" s="2" customFormat="1" ht="20.100000000000001" customHeight="1" x14ac:dyDescent="0.15">
      <c r="C20" s="3">
        <v>10000016</v>
      </c>
      <c r="D20" s="8">
        <v>1</v>
      </c>
      <c r="E20" s="3">
        <v>4</v>
      </c>
      <c r="F20" s="10" t="s">
        <v>183</v>
      </c>
      <c r="G20" s="3">
        <v>10000001</v>
      </c>
      <c r="H20" s="3">
        <v>3</v>
      </c>
      <c r="I20" s="3">
        <v>4</v>
      </c>
      <c r="J20" s="11">
        <v>70004006</v>
      </c>
      <c r="K20" s="4">
        <v>1</v>
      </c>
      <c r="L20" s="3" t="s">
        <v>134</v>
      </c>
      <c r="N20" s="11"/>
      <c r="O20" s="11"/>
    </row>
    <row r="21" spans="3:15" s="2" customFormat="1" ht="20.100000000000001" customHeight="1" x14ac:dyDescent="0.15">
      <c r="C21" s="3">
        <v>10000017</v>
      </c>
      <c r="D21" s="8">
        <v>1</v>
      </c>
      <c r="E21" s="3">
        <v>4</v>
      </c>
      <c r="F21" s="10" t="s">
        <v>183</v>
      </c>
      <c r="G21" s="3">
        <v>10000001</v>
      </c>
      <c r="H21" s="3">
        <v>3</v>
      </c>
      <c r="I21" s="3">
        <v>4</v>
      </c>
      <c r="J21" s="11">
        <v>70004010</v>
      </c>
      <c r="K21" s="4">
        <v>1</v>
      </c>
      <c r="L21" s="3" t="s">
        <v>135</v>
      </c>
      <c r="N21" s="11"/>
      <c r="O21" s="11"/>
    </row>
    <row r="22" spans="3:15" s="2" customFormat="1" ht="20.100000000000001" customHeight="1" x14ac:dyDescent="0.15">
      <c r="C22" s="3">
        <v>10000018</v>
      </c>
      <c r="D22" s="8">
        <v>1</v>
      </c>
      <c r="E22" s="3">
        <v>4</v>
      </c>
      <c r="F22" s="10" t="s">
        <v>183</v>
      </c>
      <c r="G22" s="3">
        <v>10000001</v>
      </c>
      <c r="H22" s="3">
        <v>3</v>
      </c>
      <c r="I22" s="3">
        <v>4</v>
      </c>
      <c r="J22" s="11">
        <v>70004013</v>
      </c>
      <c r="K22" s="4">
        <v>1</v>
      </c>
      <c r="L22" s="3" t="s">
        <v>136</v>
      </c>
      <c r="N22" s="11"/>
      <c r="O22" s="11"/>
    </row>
    <row r="23" spans="3:15" s="2" customFormat="1" ht="20.100000000000001" customHeight="1" x14ac:dyDescent="0.15">
      <c r="C23" s="3">
        <v>10000019</v>
      </c>
      <c r="D23" s="8">
        <v>1</v>
      </c>
      <c r="E23" s="3">
        <v>5</v>
      </c>
      <c r="F23" s="10" t="s">
        <v>183</v>
      </c>
      <c r="G23" s="3">
        <v>10000001</v>
      </c>
      <c r="H23" s="3">
        <v>3</v>
      </c>
      <c r="I23" s="3">
        <v>4</v>
      </c>
      <c r="J23" s="11">
        <v>70005003</v>
      </c>
      <c r="K23" s="4">
        <v>1</v>
      </c>
      <c r="L23" s="3" t="s">
        <v>137</v>
      </c>
      <c r="N23" s="11"/>
      <c r="O23" s="11"/>
    </row>
    <row r="24" spans="3:15" s="2" customFormat="1" ht="20.100000000000001" customHeight="1" x14ac:dyDescent="0.15">
      <c r="C24" s="3">
        <v>10000020</v>
      </c>
      <c r="D24" s="8">
        <v>1</v>
      </c>
      <c r="E24" s="3">
        <v>5</v>
      </c>
      <c r="F24" s="10" t="s">
        <v>183</v>
      </c>
      <c r="G24" s="3">
        <v>10000001</v>
      </c>
      <c r="H24" s="3">
        <v>3</v>
      </c>
      <c r="I24" s="3">
        <v>4</v>
      </c>
      <c r="J24" s="11">
        <v>70005004</v>
      </c>
      <c r="K24" s="4">
        <v>1</v>
      </c>
      <c r="L24" s="3" t="s">
        <v>138</v>
      </c>
      <c r="N24" s="11"/>
      <c r="O24" s="11"/>
    </row>
    <row r="25" spans="3:15" s="2" customFormat="1" ht="20.100000000000001" customHeight="1" x14ac:dyDescent="0.15">
      <c r="C25" s="3">
        <v>10000021</v>
      </c>
      <c r="D25" s="8">
        <v>1</v>
      </c>
      <c r="E25" s="3">
        <v>5</v>
      </c>
      <c r="F25" s="10" t="s">
        <v>183</v>
      </c>
      <c r="G25" s="3">
        <v>10000001</v>
      </c>
      <c r="H25" s="3">
        <v>3</v>
      </c>
      <c r="I25" s="3">
        <v>4</v>
      </c>
      <c r="J25" s="11">
        <v>70005012</v>
      </c>
      <c r="K25" s="4">
        <v>1</v>
      </c>
      <c r="L25" s="3" t="s">
        <v>139</v>
      </c>
      <c r="N25" s="11"/>
      <c r="O25" s="11"/>
    </row>
    <row r="26" spans="3:15" s="2" customFormat="1" ht="20.100000000000001" customHeight="1" x14ac:dyDescent="0.15">
      <c r="C26" s="3">
        <v>10000022</v>
      </c>
      <c r="D26" s="8">
        <v>1</v>
      </c>
      <c r="E26" s="3">
        <v>5</v>
      </c>
      <c r="F26" s="10" t="s">
        <v>183</v>
      </c>
      <c r="G26" s="3">
        <v>10000001</v>
      </c>
      <c r="H26" s="3">
        <v>3</v>
      </c>
      <c r="I26" s="3">
        <v>4</v>
      </c>
      <c r="J26" s="11">
        <v>70005013</v>
      </c>
      <c r="K26" s="4">
        <v>1</v>
      </c>
      <c r="L26" s="3" t="s">
        <v>140</v>
      </c>
      <c r="N26" s="11"/>
      <c r="O26" s="11"/>
    </row>
    <row r="27" spans="3:15" s="2" customFormat="1" ht="20.100000000000001" customHeight="1" x14ac:dyDescent="0.15">
      <c r="C27" s="3">
        <v>10000101</v>
      </c>
      <c r="D27" s="8">
        <v>1</v>
      </c>
      <c r="E27" s="3">
        <v>1</v>
      </c>
      <c r="F27" s="10" t="s">
        <v>184</v>
      </c>
      <c r="G27" s="3">
        <v>10000002</v>
      </c>
      <c r="H27" s="3">
        <v>4</v>
      </c>
      <c r="I27" s="3">
        <v>5</v>
      </c>
      <c r="J27" s="11">
        <v>70001004</v>
      </c>
      <c r="K27" s="4">
        <v>1</v>
      </c>
      <c r="L27" s="3" t="s">
        <v>162</v>
      </c>
      <c r="N27" s="11"/>
      <c r="O27" s="11"/>
    </row>
    <row r="28" spans="3:15" s="2" customFormat="1" ht="20.100000000000001" customHeight="1" x14ac:dyDescent="0.15">
      <c r="C28" s="3">
        <v>10000102</v>
      </c>
      <c r="D28" s="8">
        <v>1</v>
      </c>
      <c r="E28" s="3">
        <v>1</v>
      </c>
      <c r="F28" s="10" t="s">
        <v>184</v>
      </c>
      <c r="G28" s="3">
        <v>10000002</v>
      </c>
      <c r="H28" s="3">
        <v>4</v>
      </c>
      <c r="I28" s="3">
        <v>5</v>
      </c>
      <c r="J28" s="11">
        <v>70001011</v>
      </c>
      <c r="K28" s="4">
        <v>1</v>
      </c>
      <c r="L28" s="3" t="s">
        <v>163</v>
      </c>
      <c r="N28" s="11"/>
      <c r="O28" s="11"/>
    </row>
    <row r="29" spans="3:15" s="2" customFormat="1" ht="20.100000000000001" customHeight="1" x14ac:dyDescent="0.15">
      <c r="C29" s="3">
        <v>10000103</v>
      </c>
      <c r="D29" s="8">
        <v>1</v>
      </c>
      <c r="E29" s="3">
        <v>1</v>
      </c>
      <c r="F29" s="10" t="s">
        <v>184</v>
      </c>
      <c r="G29" s="3">
        <v>10000002</v>
      </c>
      <c r="H29" s="3">
        <v>4</v>
      </c>
      <c r="I29" s="3">
        <v>5</v>
      </c>
      <c r="J29" s="11">
        <v>70001104</v>
      </c>
      <c r="K29" s="4">
        <v>1</v>
      </c>
      <c r="L29" s="3" t="s">
        <v>164</v>
      </c>
      <c r="N29" s="11"/>
      <c r="O29" s="11"/>
    </row>
    <row r="30" spans="3:15" s="2" customFormat="1" ht="20.100000000000001" customHeight="1" x14ac:dyDescent="0.15">
      <c r="C30" s="3">
        <v>10000104</v>
      </c>
      <c r="D30" s="8">
        <v>1</v>
      </c>
      <c r="E30" s="3">
        <v>1</v>
      </c>
      <c r="F30" s="10" t="s">
        <v>184</v>
      </c>
      <c r="G30" s="3">
        <v>10000002</v>
      </c>
      <c r="H30" s="3">
        <v>4</v>
      </c>
      <c r="I30" s="3">
        <v>5</v>
      </c>
      <c r="J30" s="11">
        <v>70001206</v>
      </c>
      <c r="K30" s="4">
        <v>1</v>
      </c>
      <c r="L30" s="3" t="s">
        <v>165</v>
      </c>
      <c r="N30" s="11"/>
      <c r="O30" s="11"/>
    </row>
    <row r="31" spans="3:15" s="2" customFormat="1" ht="20.100000000000001" customHeight="1" x14ac:dyDescent="0.15">
      <c r="C31" s="3">
        <v>10000105</v>
      </c>
      <c r="D31" s="8">
        <v>1</v>
      </c>
      <c r="E31" s="3">
        <v>1</v>
      </c>
      <c r="F31" s="10" t="s">
        <v>184</v>
      </c>
      <c r="G31" s="3">
        <v>10000002</v>
      </c>
      <c r="H31" s="3">
        <v>4</v>
      </c>
      <c r="I31" s="3">
        <v>5</v>
      </c>
      <c r="J31" s="11">
        <v>70001209</v>
      </c>
      <c r="K31" s="4">
        <v>1</v>
      </c>
      <c r="L31" s="3" t="s">
        <v>166</v>
      </c>
      <c r="N31" s="11"/>
      <c r="O31" s="11"/>
    </row>
    <row r="32" spans="3:15" s="2" customFormat="1" ht="20.100000000000001" customHeight="1" x14ac:dyDescent="0.15">
      <c r="C32" s="3">
        <v>10000106</v>
      </c>
      <c r="D32" s="8">
        <v>1</v>
      </c>
      <c r="E32" s="3">
        <v>2</v>
      </c>
      <c r="F32" s="10" t="s">
        <v>184</v>
      </c>
      <c r="G32" s="3">
        <v>10000002</v>
      </c>
      <c r="H32" s="3">
        <v>4</v>
      </c>
      <c r="I32" s="3">
        <v>5</v>
      </c>
      <c r="J32" s="11">
        <v>70002003</v>
      </c>
      <c r="K32" s="4">
        <v>1</v>
      </c>
      <c r="L32" s="3" t="s">
        <v>167</v>
      </c>
      <c r="N32" s="11"/>
      <c r="O32" s="11"/>
    </row>
    <row r="33" spans="3:15" s="2" customFormat="1" ht="20.100000000000001" customHeight="1" x14ac:dyDescent="0.15">
      <c r="C33" s="3">
        <v>10000107</v>
      </c>
      <c r="D33" s="8">
        <v>1</v>
      </c>
      <c r="E33" s="3">
        <v>2</v>
      </c>
      <c r="F33" s="10" t="s">
        <v>184</v>
      </c>
      <c r="G33" s="3">
        <v>10000002</v>
      </c>
      <c r="H33" s="3">
        <v>4</v>
      </c>
      <c r="I33" s="3">
        <v>5</v>
      </c>
      <c r="J33" s="11">
        <v>70002007</v>
      </c>
      <c r="K33" s="4">
        <v>1</v>
      </c>
      <c r="L33" s="3" t="s">
        <v>168</v>
      </c>
      <c r="N33" s="11"/>
      <c r="O33" s="11"/>
    </row>
    <row r="34" spans="3:15" s="2" customFormat="1" ht="20.100000000000001" customHeight="1" x14ac:dyDescent="0.15">
      <c r="C34" s="3">
        <v>10000108</v>
      </c>
      <c r="D34" s="8">
        <v>1</v>
      </c>
      <c r="E34" s="3">
        <v>2</v>
      </c>
      <c r="F34" s="10" t="s">
        <v>184</v>
      </c>
      <c r="G34" s="3">
        <v>10000002</v>
      </c>
      <c r="H34" s="3">
        <v>4</v>
      </c>
      <c r="I34" s="3">
        <v>5</v>
      </c>
      <c r="J34" s="11">
        <v>70002012</v>
      </c>
      <c r="K34" s="4">
        <v>1</v>
      </c>
      <c r="L34" s="3" t="s">
        <v>169</v>
      </c>
      <c r="N34" s="11"/>
      <c r="O34" s="11"/>
    </row>
    <row r="35" spans="3:15" s="2" customFormat="1" ht="20.100000000000001" customHeight="1" x14ac:dyDescent="0.15">
      <c r="C35" s="3">
        <v>10000109</v>
      </c>
      <c r="D35" s="8">
        <v>1</v>
      </c>
      <c r="E35" s="3">
        <v>3</v>
      </c>
      <c r="F35" s="10" t="s">
        <v>184</v>
      </c>
      <c r="G35" s="3">
        <v>10000002</v>
      </c>
      <c r="H35" s="3">
        <v>4</v>
      </c>
      <c r="I35" s="3">
        <v>5</v>
      </c>
      <c r="J35" s="11">
        <v>70003003</v>
      </c>
      <c r="K35" s="4">
        <v>1</v>
      </c>
      <c r="L35" s="3" t="s">
        <v>170</v>
      </c>
      <c r="N35" s="11"/>
      <c r="O35" s="11"/>
    </row>
    <row r="36" spans="3:15" s="2" customFormat="1" ht="20.100000000000001" customHeight="1" x14ac:dyDescent="0.15">
      <c r="C36" s="3">
        <v>10000110</v>
      </c>
      <c r="D36" s="8">
        <v>1</v>
      </c>
      <c r="E36" s="3">
        <v>3</v>
      </c>
      <c r="F36" s="10" t="s">
        <v>184</v>
      </c>
      <c r="G36" s="3">
        <v>10000002</v>
      </c>
      <c r="H36" s="3">
        <v>4</v>
      </c>
      <c r="I36" s="3">
        <v>5</v>
      </c>
      <c r="J36" s="11">
        <v>70003006</v>
      </c>
      <c r="K36" s="4">
        <v>1</v>
      </c>
      <c r="L36" s="3" t="s">
        <v>171</v>
      </c>
      <c r="N36" s="11"/>
      <c r="O36" s="11"/>
    </row>
    <row r="37" spans="3:15" s="2" customFormat="1" ht="20.100000000000001" customHeight="1" x14ac:dyDescent="0.15">
      <c r="C37" s="3">
        <v>10000111</v>
      </c>
      <c r="D37" s="8">
        <v>1</v>
      </c>
      <c r="E37" s="3">
        <v>3</v>
      </c>
      <c r="F37" s="10" t="s">
        <v>184</v>
      </c>
      <c r="G37" s="3">
        <v>10000002</v>
      </c>
      <c r="H37" s="3">
        <v>4</v>
      </c>
      <c r="I37" s="3">
        <v>5</v>
      </c>
      <c r="J37" s="11">
        <v>70003012</v>
      </c>
      <c r="K37" s="4">
        <v>1</v>
      </c>
      <c r="L37" s="3" t="s">
        <v>172</v>
      </c>
      <c r="N37" s="11"/>
      <c r="O37" s="11"/>
    </row>
    <row r="38" spans="3:15" s="2" customFormat="1" ht="20.100000000000001" customHeight="1" x14ac:dyDescent="0.15">
      <c r="C38" s="3">
        <v>10000112</v>
      </c>
      <c r="D38" s="8">
        <v>1</v>
      </c>
      <c r="E38" s="3">
        <v>3</v>
      </c>
      <c r="F38" s="10" t="s">
        <v>184</v>
      </c>
      <c r="G38" s="3">
        <v>10000002</v>
      </c>
      <c r="H38" s="3">
        <v>4</v>
      </c>
      <c r="I38" s="3">
        <v>5</v>
      </c>
      <c r="J38" s="11">
        <v>70003016</v>
      </c>
      <c r="K38" s="4">
        <v>1</v>
      </c>
      <c r="L38" s="3" t="s">
        <v>173</v>
      </c>
      <c r="N38" s="11"/>
      <c r="O38" s="11"/>
    </row>
    <row r="39" spans="3:15" s="2" customFormat="1" ht="20.100000000000001" customHeight="1" x14ac:dyDescent="0.15">
      <c r="C39" s="3">
        <v>10000113</v>
      </c>
      <c r="D39" s="8">
        <v>1</v>
      </c>
      <c r="E39" s="3">
        <v>3</v>
      </c>
      <c r="F39" s="10" t="s">
        <v>184</v>
      </c>
      <c r="G39" s="3">
        <v>10000002</v>
      </c>
      <c r="H39" s="3">
        <v>4</v>
      </c>
      <c r="I39" s="3">
        <v>5</v>
      </c>
      <c r="J39" s="11">
        <v>70003017</v>
      </c>
      <c r="K39" s="4">
        <v>1</v>
      </c>
      <c r="L39" s="3" t="s">
        <v>174</v>
      </c>
      <c r="N39" s="11"/>
      <c r="O39" s="11"/>
    </row>
    <row r="40" spans="3:15" s="2" customFormat="1" ht="20.100000000000001" customHeight="1" x14ac:dyDescent="0.15">
      <c r="C40" s="3">
        <v>10000114</v>
      </c>
      <c r="D40" s="8">
        <v>1</v>
      </c>
      <c r="E40" s="3">
        <v>4</v>
      </c>
      <c r="F40" s="10" t="s">
        <v>184</v>
      </c>
      <c r="G40" s="3">
        <v>10000002</v>
      </c>
      <c r="H40" s="3">
        <v>4</v>
      </c>
      <c r="I40" s="3">
        <v>5</v>
      </c>
      <c r="J40" s="11">
        <v>70004003</v>
      </c>
      <c r="K40" s="4">
        <v>1</v>
      </c>
      <c r="L40" s="3" t="s">
        <v>175</v>
      </c>
      <c r="N40" s="11"/>
      <c r="O40" s="11"/>
    </row>
    <row r="41" spans="3:15" s="2" customFormat="1" ht="20.100000000000001" customHeight="1" x14ac:dyDescent="0.15">
      <c r="C41" s="3">
        <v>10000115</v>
      </c>
      <c r="D41" s="8">
        <v>1</v>
      </c>
      <c r="E41" s="3">
        <v>4</v>
      </c>
      <c r="F41" s="10" t="s">
        <v>184</v>
      </c>
      <c r="G41" s="3">
        <v>10000002</v>
      </c>
      <c r="H41" s="3">
        <v>4</v>
      </c>
      <c r="I41" s="3">
        <v>5</v>
      </c>
      <c r="J41" s="11">
        <v>70004006</v>
      </c>
      <c r="K41" s="4">
        <v>1</v>
      </c>
      <c r="L41" s="3" t="s">
        <v>176</v>
      </c>
      <c r="N41" s="11"/>
      <c r="O41" s="11"/>
    </row>
    <row r="42" spans="3:15" s="2" customFormat="1" ht="20.100000000000001" customHeight="1" x14ac:dyDescent="0.15">
      <c r="C42" s="3">
        <v>10000116</v>
      </c>
      <c r="D42" s="8">
        <v>1</v>
      </c>
      <c r="E42" s="3">
        <v>4</v>
      </c>
      <c r="F42" s="10" t="s">
        <v>184</v>
      </c>
      <c r="G42" s="3">
        <v>10000002</v>
      </c>
      <c r="H42" s="3">
        <v>4</v>
      </c>
      <c r="I42" s="3">
        <v>5</v>
      </c>
      <c r="J42" s="11">
        <v>70004010</v>
      </c>
      <c r="K42" s="4">
        <v>1</v>
      </c>
      <c r="L42" s="3" t="s">
        <v>177</v>
      </c>
      <c r="N42" s="11"/>
      <c r="O42" s="11"/>
    </row>
    <row r="43" spans="3:15" s="2" customFormat="1" ht="20.100000000000001" customHeight="1" x14ac:dyDescent="0.15">
      <c r="C43" s="3">
        <v>10000117</v>
      </c>
      <c r="D43" s="8">
        <v>1</v>
      </c>
      <c r="E43" s="3">
        <v>4</v>
      </c>
      <c r="F43" s="10" t="s">
        <v>184</v>
      </c>
      <c r="G43" s="3">
        <v>10000002</v>
      </c>
      <c r="H43" s="3">
        <v>4</v>
      </c>
      <c r="I43" s="3">
        <v>5</v>
      </c>
      <c r="J43" s="11">
        <v>70004013</v>
      </c>
      <c r="K43" s="4">
        <v>1</v>
      </c>
      <c r="L43" s="3" t="s">
        <v>178</v>
      </c>
      <c r="N43" s="11"/>
      <c r="O43" s="11"/>
    </row>
    <row r="44" spans="3:15" s="2" customFormat="1" ht="20.100000000000001" customHeight="1" x14ac:dyDescent="0.15">
      <c r="C44" s="3">
        <v>10000118</v>
      </c>
      <c r="D44" s="8">
        <v>1</v>
      </c>
      <c r="E44" s="3">
        <v>5</v>
      </c>
      <c r="F44" s="10" t="s">
        <v>184</v>
      </c>
      <c r="G44" s="3">
        <v>10000002</v>
      </c>
      <c r="H44" s="3">
        <v>4</v>
      </c>
      <c r="I44" s="3">
        <v>5</v>
      </c>
      <c r="J44" s="11">
        <v>70005003</v>
      </c>
      <c r="K44" s="4">
        <v>1</v>
      </c>
      <c r="L44" s="3" t="s">
        <v>179</v>
      </c>
      <c r="N44" s="11"/>
      <c r="O44" s="11"/>
    </row>
    <row r="45" spans="3:15" s="2" customFormat="1" ht="20.100000000000001" customHeight="1" x14ac:dyDescent="0.15">
      <c r="C45" s="3">
        <v>10000119</v>
      </c>
      <c r="D45" s="8">
        <v>1</v>
      </c>
      <c r="E45" s="3">
        <v>5</v>
      </c>
      <c r="F45" s="10" t="s">
        <v>184</v>
      </c>
      <c r="G45" s="3">
        <v>10000002</v>
      </c>
      <c r="H45" s="3">
        <v>4</v>
      </c>
      <c r="I45" s="3">
        <v>5</v>
      </c>
      <c r="J45" s="11">
        <v>70005004</v>
      </c>
      <c r="K45" s="4">
        <v>1</v>
      </c>
      <c r="L45" s="3" t="s">
        <v>180</v>
      </c>
      <c r="N45" s="11"/>
      <c r="O45" s="11"/>
    </row>
    <row r="46" spans="3:15" s="2" customFormat="1" ht="20.100000000000001" customHeight="1" x14ac:dyDescent="0.15">
      <c r="C46" s="3">
        <v>10000120</v>
      </c>
      <c r="D46" s="8">
        <v>1</v>
      </c>
      <c r="E46" s="3">
        <v>5</v>
      </c>
      <c r="F46" s="10" t="s">
        <v>184</v>
      </c>
      <c r="G46" s="3">
        <v>10000002</v>
      </c>
      <c r="H46" s="3">
        <v>4</v>
      </c>
      <c r="I46" s="3">
        <v>5</v>
      </c>
      <c r="J46" s="11">
        <v>70005012</v>
      </c>
      <c r="K46" s="4">
        <v>1</v>
      </c>
      <c r="L46" s="3" t="s">
        <v>181</v>
      </c>
      <c r="N46" s="11"/>
      <c r="O46" s="11"/>
    </row>
    <row r="47" spans="3:15" s="2" customFormat="1" ht="20.100000000000001" customHeight="1" x14ac:dyDescent="0.15">
      <c r="C47" s="3">
        <v>10000121</v>
      </c>
      <c r="D47" s="8">
        <v>1</v>
      </c>
      <c r="E47" s="3">
        <v>5</v>
      </c>
      <c r="F47" s="10" t="s">
        <v>184</v>
      </c>
      <c r="G47" s="3">
        <v>10000002</v>
      </c>
      <c r="H47" s="3">
        <v>4</v>
      </c>
      <c r="I47" s="3">
        <v>5</v>
      </c>
      <c r="J47" s="11">
        <v>70005013</v>
      </c>
      <c r="K47" s="4">
        <v>1</v>
      </c>
      <c r="L47" s="3" t="s">
        <v>182</v>
      </c>
      <c r="N47" s="11"/>
      <c r="O47" s="11"/>
    </row>
    <row r="48" spans="3:15" s="2" customFormat="1" ht="20.100000000000001" customHeight="1" x14ac:dyDescent="0.15">
      <c r="C48" s="3">
        <v>10000301</v>
      </c>
      <c r="D48" s="8">
        <v>1</v>
      </c>
      <c r="E48" s="3">
        <v>1</v>
      </c>
      <c r="F48" s="10" t="s">
        <v>185</v>
      </c>
      <c r="G48" s="3">
        <v>10000003</v>
      </c>
      <c r="H48" s="3">
        <v>5</v>
      </c>
      <c r="I48" s="3">
        <v>6</v>
      </c>
      <c r="J48" s="11">
        <v>70001004</v>
      </c>
      <c r="K48" s="4">
        <v>1</v>
      </c>
      <c r="L48" s="3" t="s">
        <v>141</v>
      </c>
      <c r="N48" s="11"/>
      <c r="O48" s="11"/>
    </row>
    <row r="49" spans="3:15" s="2" customFormat="1" ht="20.100000000000001" customHeight="1" x14ac:dyDescent="0.15">
      <c r="C49" s="3">
        <v>10000302</v>
      </c>
      <c r="D49" s="8">
        <v>1</v>
      </c>
      <c r="E49" s="3">
        <v>1</v>
      </c>
      <c r="F49" s="10" t="s">
        <v>185</v>
      </c>
      <c r="G49" s="3">
        <v>10000003</v>
      </c>
      <c r="H49" s="3">
        <v>5</v>
      </c>
      <c r="I49" s="3">
        <v>6</v>
      </c>
      <c r="J49" s="11">
        <v>70001011</v>
      </c>
      <c r="K49" s="4">
        <v>1</v>
      </c>
      <c r="L49" s="3" t="s">
        <v>142</v>
      </c>
      <c r="N49" s="11"/>
      <c r="O49" s="11"/>
    </row>
    <row r="50" spans="3:15" s="2" customFormat="1" ht="20.100000000000001" customHeight="1" x14ac:dyDescent="0.15">
      <c r="C50" s="3">
        <v>10000303</v>
      </c>
      <c r="D50" s="8">
        <v>1</v>
      </c>
      <c r="E50" s="3">
        <v>1</v>
      </c>
      <c r="F50" s="10" t="s">
        <v>185</v>
      </c>
      <c r="G50" s="3">
        <v>10000003</v>
      </c>
      <c r="H50" s="3">
        <v>5</v>
      </c>
      <c r="I50" s="3">
        <v>6</v>
      </c>
      <c r="J50" s="11">
        <v>70001104</v>
      </c>
      <c r="K50" s="4">
        <v>1</v>
      </c>
      <c r="L50" s="3" t="s">
        <v>143</v>
      </c>
      <c r="N50" s="11"/>
      <c r="O50" s="11"/>
    </row>
    <row r="51" spans="3:15" s="2" customFormat="1" ht="20.100000000000001" customHeight="1" x14ac:dyDescent="0.15">
      <c r="C51" s="3">
        <v>10000304</v>
      </c>
      <c r="D51" s="8">
        <v>1</v>
      </c>
      <c r="E51" s="3">
        <v>1</v>
      </c>
      <c r="F51" s="10" t="s">
        <v>185</v>
      </c>
      <c r="G51" s="3">
        <v>10000003</v>
      </c>
      <c r="H51" s="3">
        <v>5</v>
      </c>
      <c r="I51" s="3">
        <v>6</v>
      </c>
      <c r="J51" s="11">
        <v>70001206</v>
      </c>
      <c r="K51" s="4">
        <v>1</v>
      </c>
      <c r="L51" s="3" t="s">
        <v>144</v>
      </c>
      <c r="N51" s="11"/>
      <c r="O51" s="11"/>
    </row>
    <row r="52" spans="3:15" s="2" customFormat="1" ht="20.100000000000001" customHeight="1" x14ac:dyDescent="0.15">
      <c r="C52" s="3">
        <v>10000305</v>
      </c>
      <c r="D52" s="8">
        <v>1</v>
      </c>
      <c r="E52" s="3">
        <v>1</v>
      </c>
      <c r="F52" s="10" t="s">
        <v>185</v>
      </c>
      <c r="G52" s="3">
        <v>10000003</v>
      </c>
      <c r="H52" s="3">
        <v>5</v>
      </c>
      <c r="I52" s="3">
        <v>6</v>
      </c>
      <c r="J52" s="11">
        <v>70001209</v>
      </c>
      <c r="K52" s="4">
        <v>1</v>
      </c>
      <c r="L52" s="3" t="s">
        <v>145</v>
      </c>
      <c r="N52" s="11"/>
      <c r="O52" s="11"/>
    </row>
    <row r="53" spans="3:15" s="2" customFormat="1" ht="20.100000000000001" customHeight="1" x14ac:dyDescent="0.15">
      <c r="C53" s="3">
        <v>10000306</v>
      </c>
      <c r="D53" s="8">
        <v>1</v>
      </c>
      <c r="E53" s="3">
        <v>2</v>
      </c>
      <c r="F53" s="10" t="s">
        <v>185</v>
      </c>
      <c r="G53" s="3">
        <v>10000003</v>
      </c>
      <c r="H53" s="3">
        <v>5</v>
      </c>
      <c r="I53" s="3">
        <v>6</v>
      </c>
      <c r="J53" s="11">
        <v>70002003</v>
      </c>
      <c r="K53" s="4">
        <v>1</v>
      </c>
      <c r="L53" s="3" t="s">
        <v>146</v>
      </c>
      <c r="N53" s="11"/>
      <c r="O53" s="11"/>
    </row>
    <row r="54" spans="3:15" s="2" customFormat="1" ht="20.100000000000001" customHeight="1" x14ac:dyDescent="0.15">
      <c r="C54" s="3">
        <v>10000307</v>
      </c>
      <c r="D54" s="8">
        <v>1</v>
      </c>
      <c r="E54" s="3">
        <v>2</v>
      </c>
      <c r="F54" s="10" t="s">
        <v>185</v>
      </c>
      <c r="G54" s="3">
        <v>10000003</v>
      </c>
      <c r="H54" s="3">
        <v>5</v>
      </c>
      <c r="I54" s="3">
        <v>6</v>
      </c>
      <c r="J54" s="11">
        <v>70002007</v>
      </c>
      <c r="K54" s="4">
        <v>1</v>
      </c>
      <c r="L54" s="3" t="s">
        <v>147</v>
      </c>
      <c r="N54" s="11"/>
      <c r="O54" s="11"/>
    </row>
    <row r="55" spans="3:15" s="2" customFormat="1" ht="20.100000000000001" customHeight="1" x14ac:dyDescent="0.15">
      <c r="C55" s="3">
        <v>10000308</v>
      </c>
      <c r="D55" s="8">
        <v>1</v>
      </c>
      <c r="E55" s="3">
        <v>2</v>
      </c>
      <c r="F55" s="10" t="s">
        <v>185</v>
      </c>
      <c r="G55" s="3">
        <v>10000003</v>
      </c>
      <c r="H55" s="3">
        <v>5</v>
      </c>
      <c r="I55" s="3">
        <v>6</v>
      </c>
      <c r="J55" s="11">
        <v>70002012</v>
      </c>
      <c r="K55" s="4">
        <v>1</v>
      </c>
      <c r="L55" s="3" t="s">
        <v>148</v>
      </c>
      <c r="N55" s="11"/>
      <c r="O55" s="11"/>
    </row>
    <row r="56" spans="3:15" s="2" customFormat="1" ht="20.100000000000001" customHeight="1" x14ac:dyDescent="0.15">
      <c r="C56" s="3">
        <v>10000309</v>
      </c>
      <c r="D56" s="8">
        <v>1</v>
      </c>
      <c r="E56" s="3">
        <v>3</v>
      </c>
      <c r="F56" s="10" t="s">
        <v>185</v>
      </c>
      <c r="G56" s="3">
        <v>10000003</v>
      </c>
      <c r="H56" s="3">
        <v>5</v>
      </c>
      <c r="I56" s="3">
        <v>6</v>
      </c>
      <c r="J56" s="11">
        <v>70003003</v>
      </c>
      <c r="K56" s="4">
        <v>1</v>
      </c>
      <c r="L56" s="3" t="s">
        <v>149</v>
      </c>
      <c r="N56" s="11"/>
      <c r="O56" s="11"/>
    </row>
    <row r="57" spans="3:15" s="2" customFormat="1" ht="20.100000000000001" customHeight="1" x14ac:dyDescent="0.15">
      <c r="C57" s="3">
        <v>10000310</v>
      </c>
      <c r="D57" s="8">
        <v>1</v>
      </c>
      <c r="E57" s="3">
        <v>3</v>
      </c>
      <c r="F57" s="10" t="s">
        <v>185</v>
      </c>
      <c r="G57" s="3">
        <v>10000003</v>
      </c>
      <c r="H57" s="3">
        <v>5</v>
      </c>
      <c r="I57" s="3">
        <v>6</v>
      </c>
      <c r="J57" s="11">
        <v>70003006</v>
      </c>
      <c r="K57" s="4">
        <v>1</v>
      </c>
      <c r="L57" s="3" t="s">
        <v>150</v>
      </c>
      <c r="N57" s="11"/>
      <c r="O57" s="11"/>
    </row>
    <row r="58" spans="3:15" s="2" customFormat="1" ht="20.100000000000001" customHeight="1" x14ac:dyDescent="0.15">
      <c r="C58" s="3">
        <v>10000311</v>
      </c>
      <c r="D58" s="8">
        <v>1</v>
      </c>
      <c r="E58" s="3">
        <v>3</v>
      </c>
      <c r="F58" s="10" t="s">
        <v>185</v>
      </c>
      <c r="G58" s="3">
        <v>10000003</v>
      </c>
      <c r="H58" s="3">
        <v>5</v>
      </c>
      <c r="I58" s="3">
        <v>6</v>
      </c>
      <c r="J58" s="11">
        <v>70003012</v>
      </c>
      <c r="K58" s="4">
        <v>1</v>
      </c>
      <c r="L58" s="3" t="s">
        <v>151</v>
      </c>
      <c r="N58" s="11"/>
      <c r="O58" s="11"/>
    </row>
    <row r="59" spans="3:15" s="2" customFormat="1" ht="20.100000000000001" customHeight="1" x14ac:dyDescent="0.15">
      <c r="C59" s="3">
        <v>10000312</v>
      </c>
      <c r="D59" s="8">
        <v>1</v>
      </c>
      <c r="E59" s="3">
        <v>3</v>
      </c>
      <c r="F59" s="10" t="s">
        <v>185</v>
      </c>
      <c r="G59" s="3">
        <v>10000003</v>
      </c>
      <c r="H59" s="3">
        <v>5</v>
      </c>
      <c r="I59" s="3">
        <v>6</v>
      </c>
      <c r="J59" s="11">
        <v>70003016</v>
      </c>
      <c r="K59" s="4">
        <v>1</v>
      </c>
      <c r="L59" s="3" t="s">
        <v>152</v>
      </c>
      <c r="N59" s="11"/>
      <c r="O59" s="11"/>
    </row>
    <row r="60" spans="3:15" s="2" customFormat="1" ht="20.100000000000001" customHeight="1" x14ac:dyDescent="0.15">
      <c r="C60" s="3">
        <v>10000313</v>
      </c>
      <c r="D60" s="8">
        <v>1</v>
      </c>
      <c r="E60" s="3">
        <v>3</v>
      </c>
      <c r="F60" s="10" t="s">
        <v>185</v>
      </c>
      <c r="G60" s="3">
        <v>10000003</v>
      </c>
      <c r="H60" s="3">
        <v>5</v>
      </c>
      <c r="I60" s="3">
        <v>6</v>
      </c>
      <c r="J60" s="11">
        <v>70003017</v>
      </c>
      <c r="K60" s="4">
        <v>1</v>
      </c>
      <c r="L60" s="3" t="s">
        <v>153</v>
      </c>
      <c r="N60" s="11"/>
      <c r="O60" s="11"/>
    </row>
    <row r="61" spans="3:15" s="2" customFormat="1" ht="20.100000000000001" customHeight="1" x14ac:dyDescent="0.15">
      <c r="C61" s="3">
        <v>10000314</v>
      </c>
      <c r="D61" s="8">
        <v>1</v>
      </c>
      <c r="E61" s="3">
        <v>4</v>
      </c>
      <c r="F61" s="10" t="s">
        <v>185</v>
      </c>
      <c r="G61" s="3">
        <v>10000003</v>
      </c>
      <c r="H61" s="3">
        <v>5</v>
      </c>
      <c r="I61" s="3">
        <v>6</v>
      </c>
      <c r="J61" s="11">
        <v>70004003</v>
      </c>
      <c r="K61" s="4">
        <v>1</v>
      </c>
      <c r="L61" s="3" t="s">
        <v>154</v>
      </c>
      <c r="N61" s="11"/>
      <c r="O61" s="11"/>
    </row>
    <row r="62" spans="3:15" s="2" customFormat="1" ht="20.100000000000001" customHeight="1" x14ac:dyDescent="0.15">
      <c r="C62" s="3">
        <v>10000315</v>
      </c>
      <c r="D62" s="8">
        <v>1</v>
      </c>
      <c r="E62" s="3">
        <v>4</v>
      </c>
      <c r="F62" s="10" t="s">
        <v>185</v>
      </c>
      <c r="G62" s="3">
        <v>10000003</v>
      </c>
      <c r="H62" s="3">
        <v>5</v>
      </c>
      <c r="I62" s="3">
        <v>6</v>
      </c>
      <c r="J62" s="11">
        <v>70004006</v>
      </c>
      <c r="K62" s="4">
        <v>1</v>
      </c>
      <c r="L62" s="3" t="s">
        <v>155</v>
      </c>
      <c r="N62" s="11"/>
      <c r="O62" s="11"/>
    </row>
    <row r="63" spans="3:15" s="2" customFormat="1" ht="20.100000000000001" customHeight="1" x14ac:dyDescent="0.15">
      <c r="C63" s="3">
        <v>10000316</v>
      </c>
      <c r="D63" s="8">
        <v>1</v>
      </c>
      <c r="E63" s="3">
        <v>4</v>
      </c>
      <c r="F63" s="10" t="s">
        <v>185</v>
      </c>
      <c r="G63" s="3">
        <v>10000003</v>
      </c>
      <c r="H63" s="3">
        <v>5</v>
      </c>
      <c r="I63" s="3">
        <v>6</v>
      </c>
      <c r="J63" s="11">
        <v>70004010</v>
      </c>
      <c r="K63" s="4">
        <v>1</v>
      </c>
      <c r="L63" s="3" t="s">
        <v>156</v>
      </c>
      <c r="N63" s="11"/>
      <c r="O63" s="11"/>
    </row>
    <row r="64" spans="3:15" s="2" customFormat="1" ht="20.100000000000001" customHeight="1" x14ac:dyDescent="0.15">
      <c r="C64" s="3">
        <v>10000317</v>
      </c>
      <c r="D64" s="8">
        <v>1</v>
      </c>
      <c r="E64" s="3">
        <v>4</v>
      </c>
      <c r="F64" s="10" t="s">
        <v>185</v>
      </c>
      <c r="G64" s="3">
        <v>10000003</v>
      </c>
      <c r="H64" s="3">
        <v>5</v>
      </c>
      <c r="I64" s="3">
        <v>6</v>
      </c>
      <c r="J64" s="11">
        <v>70004013</v>
      </c>
      <c r="K64" s="4">
        <v>1</v>
      </c>
      <c r="L64" s="3" t="s">
        <v>157</v>
      </c>
      <c r="N64" s="11"/>
      <c r="O64" s="11"/>
    </row>
    <row r="65" spans="3:15" s="2" customFormat="1" ht="20.100000000000001" customHeight="1" x14ac:dyDescent="0.15">
      <c r="C65" s="3">
        <v>10000318</v>
      </c>
      <c r="D65" s="8">
        <v>1</v>
      </c>
      <c r="E65" s="3">
        <v>5</v>
      </c>
      <c r="F65" s="10" t="s">
        <v>185</v>
      </c>
      <c r="G65" s="3">
        <v>10000003</v>
      </c>
      <c r="H65" s="3">
        <v>5</v>
      </c>
      <c r="I65" s="3">
        <v>6</v>
      </c>
      <c r="J65" s="11">
        <v>70005003</v>
      </c>
      <c r="K65" s="4">
        <v>1</v>
      </c>
      <c r="L65" s="3" t="s">
        <v>158</v>
      </c>
      <c r="N65" s="11"/>
      <c r="O65" s="11"/>
    </row>
    <row r="66" spans="3:15" s="2" customFormat="1" ht="20.100000000000001" customHeight="1" x14ac:dyDescent="0.15">
      <c r="C66" s="3">
        <v>10000319</v>
      </c>
      <c r="D66" s="8">
        <v>1</v>
      </c>
      <c r="E66" s="3">
        <v>5</v>
      </c>
      <c r="F66" s="10" t="s">
        <v>185</v>
      </c>
      <c r="G66" s="3">
        <v>10000003</v>
      </c>
      <c r="H66" s="3">
        <v>5</v>
      </c>
      <c r="I66" s="3">
        <v>6</v>
      </c>
      <c r="J66" s="11">
        <v>70005004</v>
      </c>
      <c r="K66" s="4">
        <v>1</v>
      </c>
      <c r="L66" s="3" t="s">
        <v>159</v>
      </c>
      <c r="N66" s="11"/>
      <c r="O66" s="11"/>
    </row>
    <row r="67" spans="3:15" s="2" customFormat="1" ht="20.100000000000001" customHeight="1" x14ac:dyDescent="0.15">
      <c r="C67" s="3">
        <v>10000320</v>
      </c>
      <c r="D67" s="8">
        <v>1</v>
      </c>
      <c r="E67" s="3">
        <v>5</v>
      </c>
      <c r="F67" s="10" t="s">
        <v>185</v>
      </c>
      <c r="G67" s="3">
        <v>10000003</v>
      </c>
      <c r="H67" s="3">
        <v>5</v>
      </c>
      <c r="I67" s="3">
        <v>6</v>
      </c>
      <c r="J67" s="11">
        <v>70005012</v>
      </c>
      <c r="K67" s="4">
        <v>1</v>
      </c>
      <c r="L67" s="3" t="s">
        <v>160</v>
      </c>
      <c r="N67" s="11"/>
      <c r="O67" s="11"/>
    </row>
    <row r="68" spans="3:15" s="2" customFormat="1" ht="20.100000000000001" customHeight="1" x14ac:dyDescent="0.15">
      <c r="C68" s="3">
        <v>10000321</v>
      </c>
      <c r="D68" s="8">
        <v>1</v>
      </c>
      <c r="E68" s="3">
        <v>5</v>
      </c>
      <c r="F68" s="10" t="s">
        <v>185</v>
      </c>
      <c r="G68" s="3">
        <v>10000003</v>
      </c>
      <c r="H68" s="3">
        <v>5</v>
      </c>
      <c r="I68" s="3">
        <v>6</v>
      </c>
      <c r="J68" s="11">
        <v>70005013</v>
      </c>
      <c r="K68" s="4">
        <v>1</v>
      </c>
      <c r="L68" s="3" t="s">
        <v>161</v>
      </c>
      <c r="N68" s="11"/>
      <c r="O68" s="11"/>
    </row>
    <row r="69" spans="3:15" s="2" customFormat="1" ht="20.100000000000001" customHeight="1" x14ac:dyDescent="0.15">
      <c r="C69" s="3">
        <v>10000401</v>
      </c>
      <c r="D69" s="8">
        <v>1</v>
      </c>
      <c r="E69" s="3">
        <v>10</v>
      </c>
      <c r="F69" s="10" t="s">
        <v>430</v>
      </c>
      <c r="G69" s="3">
        <v>10000004</v>
      </c>
      <c r="H69" s="3">
        <v>3</v>
      </c>
      <c r="I69" s="3">
        <v>20</v>
      </c>
      <c r="J69" s="11">
        <v>0</v>
      </c>
      <c r="K69" s="4">
        <v>5</v>
      </c>
      <c r="L69" s="3" t="str">
        <f t="shared" ref="L69:L74" si="0">"挑战组队副本达到"&amp;K69&amp;"次"</f>
        <v>挑战组队副本达到5次</v>
      </c>
      <c r="N69" s="11"/>
      <c r="O69" s="11"/>
    </row>
    <row r="70" spans="3:15" s="2" customFormat="1" ht="20.100000000000001" customHeight="1" x14ac:dyDescent="0.15">
      <c r="C70" s="3">
        <v>10000402</v>
      </c>
      <c r="D70" s="8">
        <v>1</v>
      </c>
      <c r="E70" s="3">
        <v>10</v>
      </c>
      <c r="F70" s="10" t="s">
        <v>437</v>
      </c>
      <c r="G70" s="3">
        <v>10000004</v>
      </c>
      <c r="H70" s="3">
        <v>3</v>
      </c>
      <c r="I70" s="3">
        <v>20</v>
      </c>
      <c r="J70" s="11">
        <v>0</v>
      </c>
      <c r="K70" s="4">
        <v>10</v>
      </c>
      <c r="L70" s="3" t="str">
        <f t="shared" si="0"/>
        <v>挑战组队副本达到10次</v>
      </c>
      <c r="N70" s="11"/>
      <c r="O70" s="11"/>
    </row>
    <row r="71" spans="3:15" s="2" customFormat="1" ht="20.100000000000001" customHeight="1" x14ac:dyDescent="0.15">
      <c r="C71" s="3">
        <v>10000403</v>
      </c>
      <c r="D71" s="8">
        <v>1</v>
      </c>
      <c r="E71" s="3">
        <v>10</v>
      </c>
      <c r="F71" s="10" t="s">
        <v>438</v>
      </c>
      <c r="G71" s="3">
        <v>10000004</v>
      </c>
      <c r="H71" s="3">
        <v>3</v>
      </c>
      <c r="I71" s="3">
        <v>20</v>
      </c>
      <c r="J71" s="11">
        <v>0</v>
      </c>
      <c r="K71" s="4">
        <v>20</v>
      </c>
      <c r="L71" s="3" t="str">
        <f t="shared" si="0"/>
        <v>挑战组队副本达到20次</v>
      </c>
      <c r="N71" s="11"/>
      <c r="O71" s="11"/>
    </row>
    <row r="72" spans="3:15" s="2" customFormat="1" ht="20.100000000000001" customHeight="1" x14ac:dyDescent="0.15">
      <c r="C72" s="3">
        <v>10000404</v>
      </c>
      <c r="D72" s="8">
        <v>1</v>
      </c>
      <c r="E72" s="3">
        <v>10</v>
      </c>
      <c r="F72" s="10" t="s">
        <v>439</v>
      </c>
      <c r="G72" s="3">
        <v>10000004</v>
      </c>
      <c r="H72" s="3">
        <v>3</v>
      </c>
      <c r="I72" s="3">
        <v>20</v>
      </c>
      <c r="J72" s="11">
        <v>0</v>
      </c>
      <c r="K72" s="4">
        <v>30</v>
      </c>
      <c r="L72" s="3" t="str">
        <f t="shared" si="0"/>
        <v>挑战组队副本达到30次</v>
      </c>
      <c r="N72" s="11"/>
      <c r="O72" s="11"/>
    </row>
    <row r="73" spans="3:15" s="2" customFormat="1" ht="20.100000000000001" customHeight="1" x14ac:dyDescent="0.15">
      <c r="C73" s="3">
        <v>10000405</v>
      </c>
      <c r="D73" s="8">
        <v>1</v>
      </c>
      <c r="E73" s="3">
        <v>10</v>
      </c>
      <c r="F73" s="10" t="s">
        <v>440</v>
      </c>
      <c r="G73" s="3">
        <v>10000004</v>
      </c>
      <c r="H73" s="3">
        <v>4</v>
      </c>
      <c r="I73" s="3">
        <v>20</v>
      </c>
      <c r="J73" s="11">
        <v>0</v>
      </c>
      <c r="K73" s="4">
        <v>50</v>
      </c>
      <c r="L73" s="3" t="str">
        <f t="shared" si="0"/>
        <v>挑战组队副本达到50次</v>
      </c>
      <c r="N73" s="11"/>
      <c r="O73" s="11"/>
    </row>
    <row r="74" spans="3:15" s="2" customFormat="1" ht="20.100000000000001" customHeight="1" x14ac:dyDescent="0.15">
      <c r="C74" s="3">
        <v>10000406</v>
      </c>
      <c r="D74" s="8">
        <v>1</v>
      </c>
      <c r="E74" s="3">
        <v>10</v>
      </c>
      <c r="F74" s="10" t="s">
        <v>441</v>
      </c>
      <c r="G74" s="3">
        <v>10000004</v>
      </c>
      <c r="H74" s="3">
        <v>4</v>
      </c>
      <c r="I74" s="3">
        <v>20</v>
      </c>
      <c r="J74" s="11">
        <v>0</v>
      </c>
      <c r="K74" s="4">
        <v>100</v>
      </c>
      <c r="L74" s="3" t="str">
        <f t="shared" si="0"/>
        <v>挑战组队副本达到100次</v>
      </c>
      <c r="N74" s="11"/>
      <c r="O74" s="11"/>
    </row>
    <row r="75" spans="3:15" s="2" customFormat="1" ht="20.100000000000001" customHeight="1" x14ac:dyDescent="0.15">
      <c r="C75" s="3">
        <v>10000501</v>
      </c>
      <c r="D75" s="8">
        <v>1</v>
      </c>
      <c r="E75" s="3">
        <v>10</v>
      </c>
      <c r="F75" s="10" t="s">
        <v>431</v>
      </c>
      <c r="G75" s="3">
        <v>10000005</v>
      </c>
      <c r="H75" s="3">
        <v>3</v>
      </c>
      <c r="I75" s="3">
        <v>21</v>
      </c>
      <c r="J75" s="11">
        <v>0</v>
      </c>
      <c r="K75" s="4">
        <v>3</v>
      </c>
      <c r="L75" s="3" t="str">
        <f>"挑战组队副本深渊模式达到"&amp;K75&amp;"次"</f>
        <v>挑战组队副本深渊模式达到3次</v>
      </c>
      <c r="N75" s="11"/>
      <c r="O75" s="11"/>
    </row>
    <row r="76" spans="3:15" s="2" customFormat="1" ht="20.100000000000001" customHeight="1" x14ac:dyDescent="0.15">
      <c r="C76" s="3">
        <v>10000502</v>
      </c>
      <c r="D76" s="8">
        <v>1</v>
      </c>
      <c r="E76" s="3">
        <v>10</v>
      </c>
      <c r="F76" s="10" t="s">
        <v>432</v>
      </c>
      <c r="G76" s="3">
        <v>10000005</v>
      </c>
      <c r="H76" s="3">
        <v>3</v>
      </c>
      <c r="I76" s="3">
        <v>21</v>
      </c>
      <c r="J76" s="11">
        <v>0</v>
      </c>
      <c r="K76" s="4">
        <v>5</v>
      </c>
      <c r="L76" s="3" t="str">
        <f t="shared" ref="L76:L80" si="1">"挑战组队副本深渊模式达到"&amp;K76&amp;"次"</f>
        <v>挑战组队副本深渊模式达到5次</v>
      </c>
      <c r="N76" s="11"/>
      <c r="O76" s="11"/>
    </row>
    <row r="77" spans="3:15" s="2" customFormat="1" ht="20.100000000000001" customHeight="1" x14ac:dyDescent="0.15">
      <c r="C77" s="3">
        <v>10000503</v>
      </c>
      <c r="D77" s="8">
        <v>1</v>
      </c>
      <c r="E77" s="3">
        <v>10</v>
      </c>
      <c r="F77" s="10" t="s">
        <v>433</v>
      </c>
      <c r="G77" s="3">
        <v>10000005</v>
      </c>
      <c r="H77" s="3">
        <v>3</v>
      </c>
      <c r="I77" s="3">
        <v>21</v>
      </c>
      <c r="J77" s="11">
        <v>0</v>
      </c>
      <c r="K77" s="4">
        <v>10</v>
      </c>
      <c r="L77" s="3" t="str">
        <f t="shared" si="1"/>
        <v>挑战组队副本深渊模式达到10次</v>
      </c>
      <c r="N77" s="11"/>
      <c r="O77" s="11"/>
    </row>
    <row r="78" spans="3:15" s="2" customFormat="1" ht="20.100000000000001" customHeight="1" x14ac:dyDescent="0.15">
      <c r="C78" s="3">
        <v>10000504</v>
      </c>
      <c r="D78" s="8">
        <v>1</v>
      </c>
      <c r="E78" s="3">
        <v>10</v>
      </c>
      <c r="F78" s="10" t="s">
        <v>434</v>
      </c>
      <c r="G78" s="3">
        <v>10000005</v>
      </c>
      <c r="H78" s="3">
        <v>4</v>
      </c>
      <c r="I78" s="3">
        <v>21</v>
      </c>
      <c r="J78" s="11">
        <v>0</v>
      </c>
      <c r="K78" s="4">
        <v>15</v>
      </c>
      <c r="L78" s="3" t="str">
        <f t="shared" si="1"/>
        <v>挑战组队副本深渊模式达到15次</v>
      </c>
      <c r="N78" s="11"/>
      <c r="O78" s="11"/>
    </row>
    <row r="79" spans="3:15" s="2" customFormat="1" ht="20.100000000000001" customHeight="1" x14ac:dyDescent="0.15">
      <c r="C79" s="3">
        <v>10000505</v>
      </c>
      <c r="D79" s="8">
        <v>1</v>
      </c>
      <c r="E79" s="3">
        <v>10</v>
      </c>
      <c r="F79" s="10" t="s">
        <v>435</v>
      </c>
      <c r="G79" s="3">
        <v>10000005</v>
      </c>
      <c r="H79" s="3">
        <v>4</v>
      </c>
      <c r="I79" s="3">
        <v>21</v>
      </c>
      <c r="J79" s="11">
        <v>0</v>
      </c>
      <c r="K79" s="4">
        <v>20</v>
      </c>
      <c r="L79" s="3" t="str">
        <f t="shared" si="1"/>
        <v>挑战组队副本深渊模式达到20次</v>
      </c>
      <c r="N79" s="11"/>
      <c r="O79" s="11"/>
    </row>
    <row r="80" spans="3:15" s="2" customFormat="1" ht="20.100000000000001" customHeight="1" x14ac:dyDescent="0.15">
      <c r="C80" s="3">
        <v>10000506</v>
      </c>
      <c r="D80" s="8">
        <v>1</v>
      </c>
      <c r="E80" s="3">
        <v>10</v>
      </c>
      <c r="F80" s="10" t="s">
        <v>436</v>
      </c>
      <c r="G80" s="3">
        <v>10000005</v>
      </c>
      <c r="H80" s="3">
        <v>5</v>
      </c>
      <c r="I80" s="3">
        <v>21</v>
      </c>
      <c r="J80" s="11">
        <v>0</v>
      </c>
      <c r="K80" s="4">
        <v>30</v>
      </c>
      <c r="L80" s="3" t="str">
        <f t="shared" si="1"/>
        <v>挑战组队副本深渊模式达到30次</v>
      </c>
      <c r="N80" s="11"/>
      <c r="O80" s="11"/>
    </row>
    <row r="81" spans="3:15" s="2" customFormat="1" ht="20.100000000000001" customHeight="1" x14ac:dyDescent="0.15">
      <c r="C81" s="3">
        <v>20000001</v>
      </c>
      <c r="D81" s="8">
        <v>1</v>
      </c>
      <c r="E81" s="3">
        <v>11</v>
      </c>
      <c r="F81" s="10" t="s">
        <v>9</v>
      </c>
      <c r="G81" s="3">
        <v>20000001</v>
      </c>
      <c r="H81" s="3">
        <v>3</v>
      </c>
      <c r="I81" s="3">
        <v>2</v>
      </c>
      <c r="J81" s="11">
        <v>0</v>
      </c>
      <c r="K81" s="4">
        <v>100</v>
      </c>
      <c r="L81" s="3" t="str">
        <f>"消灭游戏内任意"&amp;K81&amp;"只怪物"</f>
        <v>消灭游戏内任意100只怪物</v>
      </c>
      <c r="N81" s="11"/>
      <c r="O81" s="11"/>
    </row>
    <row r="82" spans="3:15" s="2" customFormat="1" ht="20.100000000000001" customHeight="1" x14ac:dyDescent="0.15">
      <c r="C82" s="3">
        <v>20000002</v>
      </c>
      <c r="D82" s="8">
        <v>1</v>
      </c>
      <c r="E82" s="3">
        <v>11</v>
      </c>
      <c r="F82" s="10" t="s">
        <v>10</v>
      </c>
      <c r="G82" s="3">
        <v>20000001</v>
      </c>
      <c r="H82" s="3">
        <v>3</v>
      </c>
      <c r="I82" s="3">
        <v>2</v>
      </c>
      <c r="J82" s="11">
        <v>0</v>
      </c>
      <c r="K82" s="4">
        <v>250</v>
      </c>
      <c r="L82" s="3" t="str">
        <f t="shared" ref="L82:L90" si="2">"消灭游戏内任意"&amp;K82&amp;"只怪物"</f>
        <v>消灭游戏内任意250只怪物</v>
      </c>
      <c r="N82" s="11"/>
      <c r="O82" s="11"/>
    </row>
    <row r="83" spans="3:15" s="2" customFormat="1" ht="20.100000000000001" customHeight="1" x14ac:dyDescent="0.15">
      <c r="C83" s="3">
        <v>20000003</v>
      </c>
      <c r="D83" s="8">
        <v>1</v>
      </c>
      <c r="E83" s="3">
        <v>11</v>
      </c>
      <c r="F83" s="10" t="s">
        <v>11</v>
      </c>
      <c r="G83" s="3">
        <v>20000001</v>
      </c>
      <c r="H83" s="3">
        <v>3</v>
      </c>
      <c r="I83" s="3">
        <v>2</v>
      </c>
      <c r="J83" s="11">
        <v>0</v>
      </c>
      <c r="K83" s="4">
        <v>500</v>
      </c>
      <c r="L83" s="3" t="str">
        <f t="shared" si="2"/>
        <v>消灭游戏内任意500只怪物</v>
      </c>
      <c r="N83" s="11"/>
      <c r="O83" s="11"/>
    </row>
    <row r="84" spans="3:15" s="2" customFormat="1" ht="20.100000000000001" customHeight="1" x14ac:dyDescent="0.15">
      <c r="C84" s="3">
        <v>20000004</v>
      </c>
      <c r="D84" s="8">
        <v>1</v>
      </c>
      <c r="E84" s="3">
        <v>11</v>
      </c>
      <c r="F84" s="10" t="s">
        <v>12</v>
      </c>
      <c r="G84" s="3">
        <v>20000001</v>
      </c>
      <c r="H84" s="3">
        <v>3</v>
      </c>
      <c r="I84" s="3">
        <v>2</v>
      </c>
      <c r="J84" s="11">
        <v>0</v>
      </c>
      <c r="K84" s="4">
        <v>1000</v>
      </c>
      <c r="L84" s="3" t="str">
        <f t="shared" si="2"/>
        <v>消灭游戏内任意1000只怪物</v>
      </c>
      <c r="N84" s="11"/>
      <c r="O84" s="11"/>
    </row>
    <row r="85" spans="3:15" s="2" customFormat="1" ht="20.100000000000001" customHeight="1" x14ac:dyDescent="0.15">
      <c r="C85" s="3">
        <v>20000005</v>
      </c>
      <c r="D85" s="8">
        <v>1</v>
      </c>
      <c r="E85" s="3">
        <v>11</v>
      </c>
      <c r="F85" s="10" t="s">
        <v>13</v>
      </c>
      <c r="G85" s="3">
        <v>20000001</v>
      </c>
      <c r="H85" s="3">
        <v>4</v>
      </c>
      <c r="I85" s="3">
        <v>2</v>
      </c>
      <c r="J85" s="11">
        <v>0</v>
      </c>
      <c r="K85" s="4">
        <v>1500</v>
      </c>
      <c r="L85" s="3" t="str">
        <f t="shared" si="2"/>
        <v>消灭游戏内任意1500只怪物</v>
      </c>
      <c r="N85" s="11"/>
      <c r="O85" s="11"/>
    </row>
    <row r="86" spans="3:15" s="2" customFormat="1" ht="20.100000000000001" customHeight="1" x14ac:dyDescent="0.15">
      <c r="C86" s="3">
        <v>20000006</v>
      </c>
      <c r="D86" s="8">
        <v>1</v>
      </c>
      <c r="E86" s="3">
        <v>11</v>
      </c>
      <c r="F86" s="10" t="s">
        <v>14</v>
      </c>
      <c r="G86" s="3">
        <v>20000001</v>
      </c>
      <c r="H86" s="3">
        <v>4</v>
      </c>
      <c r="I86" s="3">
        <v>2</v>
      </c>
      <c r="J86" s="11">
        <v>0</v>
      </c>
      <c r="K86" s="4">
        <v>2000</v>
      </c>
      <c r="L86" s="3" t="str">
        <f t="shared" si="2"/>
        <v>消灭游戏内任意2000只怪物</v>
      </c>
      <c r="N86" s="11"/>
      <c r="O86" s="11"/>
    </row>
    <row r="87" spans="3:15" s="2" customFormat="1" ht="20.100000000000001" customHeight="1" x14ac:dyDescent="0.15">
      <c r="C87" s="3">
        <v>20000007</v>
      </c>
      <c r="D87" s="8">
        <v>1</v>
      </c>
      <c r="E87" s="3">
        <v>11</v>
      </c>
      <c r="F87" s="10" t="s">
        <v>15</v>
      </c>
      <c r="G87" s="3">
        <v>20000001</v>
      </c>
      <c r="H87" s="3">
        <v>4</v>
      </c>
      <c r="I87" s="3">
        <v>2</v>
      </c>
      <c r="J87" s="11">
        <v>0</v>
      </c>
      <c r="K87" s="4">
        <v>3000</v>
      </c>
      <c r="L87" s="3" t="str">
        <f t="shared" si="2"/>
        <v>消灭游戏内任意3000只怪物</v>
      </c>
      <c r="N87" s="11"/>
      <c r="O87" s="11"/>
    </row>
    <row r="88" spans="3:15" s="2" customFormat="1" ht="20.100000000000001" customHeight="1" x14ac:dyDescent="0.15">
      <c r="C88" s="3">
        <v>20000008</v>
      </c>
      <c r="D88" s="8">
        <v>1</v>
      </c>
      <c r="E88" s="3">
        <v>11</v>
      </c>
      <c r="F88" s="10" t="s">
        <v>16</v>
      </c>
      <c r="G88" s="3">
        <v>20000001</v>
      </c>
      <c r="H88" s="3">
        <v>4</v>
      </c>
      <c r="I88" s="3">
        <v>2</v>
      </c>
      <c r="J88" s="11">
        <v>0</v>
      </c>
      <c r="K88" s="4">
        <v>5000</v>
      </c>
      <c r="L88" s="3" t="str">
        <f t="shared" si="2"/>
        <v>消灭游戏内任意5000只怪物</v>
      </c>
      <c r="N88" s="11"/>
      <c r="O88" s="11"/>
    </row>
    <row r="89" spans="3:15" s="2" customFormat="1" ht="20.100000000000001" customHeight="1" x14ac:dyDescent="0.15">
      <c r="C89" s="3">
        <v>20000009</v>
      </c>
      <c r="D89" s="8">
        <v>1</v>
      </c>
      <c r="E89" s="3">
        <v>11</v>
      </c>
      <c r="F89" s="10" t="s">
        <v>17</v>
      </c>
      <c r="G89" s="3">
        <v>20000001</v>
      </c>
      <c r="H89" s="3">
        <v>4</v>
      </c>
      <c r="I89" s="3">
        <v>2</v>
      </c>
      <c r="J89" s="11">
        <v>0</v>
      </c>
      <c r="K89" s="4">
        <v>10000</v>
      </c>
      <c r="L89" s="3" t="str">
        <f t="shared" si="2"/>
        <v>消灭游戏内任意10000只怪物</v>
      </c>
      <c r="N89" s="11"/>
      <c r="O89" s="11"/>
    </row>
    <row r="90" spans="3:15" s="2" customFormat="1" ht="20.100000000000001" customHeight="1" x14ac:dyDescent="0.15">
      <c r="C90" s="3">
        <v>20000010</v>
      </c>
      <c r="D90" s="8">
        <v>1</v>
      </c>
      <c r="E90" s="3">
        <v>11</v>
      </c>
      <c r="F90" s="10" t="s">
        <v>18</v>
      </c>
      <c r="G90" s="3">
        <v>20000001</v>
      </c>
      <c r="H90" s="3">
        <v>4</v>
      </c>
      <c r="I90" s="3">
        <v>2</v>
      </c>
      <c r="J90" s="11">
        <v>0</v>
      </c>
      <c r="K90" s="4">
        <v>200000</v>
      </c>
      <c r="L90" s="3" t="str">
        <f t="shared" si="2"/>
        <v>消灭游戏内任意200000只怪物</v>
      </c>
      <c r="N90" s="11"/>
      <c r="O90" s="11"/>
    </row>
    <row r="91" spans="3:15" s="2" customFormat="1" ht="20.100000000000001" customHeight="1" x14ac:dyDescent="0.15">
      <c r="C91" s="3">
        <v>20000101</v>
      </c>
      <c r="D91" s="8">
        <v>1</v>
      </c>
      <c r="E91" s="3">
        <v>11</v>
      </c>
      <c r="F91" s="10" t="s">
        <v>19</v>
      </c>
      <c r="G91" s="3">
        <v>20000002</v>
      </c>
      <c r="H91" s="3">
        <v>3</v>
      </c>
      <c r="I91" s="3">
        <v>3</v>
      </c>
      <c r="J91" s="11">
        <v>0</v>
      </c>
      <c r="K91" s="4">
        <v>3</v>
      </c>
      <c r="L91" s="3" t="str">
        <f>"消灭游戏内任意"&amp;K91&amp;"只领主级怪物"</f>
        <v>消灭游戏内任意3只领主级怪物</v>
      </c>
      <c r="N91" s="11"/>
      <c r="O91" s="11"/>
    </row>
    <row r="92" spans="3:15" s="2" customFormat="1" ht="20.100000000000001" customHeight="1" x14ac:dyDescent="0.15">
      <c r="C92" s="3">
        <v>20000102</v>
      </c>
      <c r="D92" s="8">
        <v>1</v>
      </c>
      <c r="E92" s="3">
        <v>11</v>
      </c>
      <c r="F92" s="10" t="s">
        <v>20</v>
      </c>
      <c r="G92" s="3">
        <v>20000002</v>
      </c>
      <c r="H92" s="3">
        <v>3</v>
      </c>
      <c r="I92" s="3">
        <v>3</v>
      </c>
      <c r="J92" s="11">
        <v>0</v>
      </c>
      <c r="K92" s="4">
        <v>5</v>
      </c>
      <c r="L92" s="3" t="str">
        <f t="shared" ref="L92:L98" si="3">"消灭游戏内任意"&amp;K92&amp;"只领主级怪物"</f>
        <v>消灭游戏内任意5只领主级怪物</v>
      </c>
      <c r="N92" s="11"/>
      <c r="O92" s="11"/>
    </row>
    <row r="93" spans="3:15" s="2" customFormat="1" ht="20.100000000000001" customHeight="1" x14ac:dyDescent="0.15">
      <c r="C93" s="3">
        <v>20000103</v>
      </c>
      <c r="D93" s="8">
        <v>1</v>
      </c>
      <c r="E93" s="3">
        <v>11</v>
      </c>
      <c r="F93" s="10" t="s">
        <v>21</v>
      </c>
      <c r="G93" s="3">
        <v>20000002</v>
      </c>
      <c r="H93" s="3">
        <v>3</v>
      </c>
      <c r="I93" s="3">
        <v>3</v>
      </c>
      <c r="J93" s="11">
        <v>0</v>
      </c>
      <c r="K93" s="4">
        <v>10</v>
      </c>
      <c r="L93" s="3" t="str">
        <f t="shared" si="3"/>
        <v>消灭游戏内任意10只领主级怪物</v>
      </c>
      <c r="N93" s="11"/>
      <c r="O93" s="11"/>
    </row>
    <row r="94" spans="3:15" s="2" customFormat="1" ht="20.100000000000001" customHeight="1" x14ac:dyDescent="0.15">
      <c r="C94" s="3">
        <v>20000104</v>
      </c>
      <c r="D94" s="8">
        <v>1</v>
      </c>
      <c r="E94" s="3">
        <v>11</v>
      </c>
      <c r="F94" s="10" t="s">
        <v>22</v>
      </c>
      <c r="G94" s="3">
        <v>20000002</v>
      </c>
      <c r="H94" s="3">
        <v>4</v>
      </c>
      <c r="I94" s="3">
        <v>3</v>
      </c>
      <c r="J94" s="11">
        <v>0</v>
      </c>
      <c r="K94" s="4">
        <v>15</v>
      </c>
      <c r="L94" s="3" t="str">
        <f t="shared" si="3"/>
        <v>消灭游戏内任意15只领主级怪物</v>
      </c>
      <c r="N94" s="11"/>
      <c r="O94" s="11"/>
    </row>
    <row r="95" spans="3:15" s="2" customFormat="1" ht="20.100000000000001" customHeight="1" x14ac:dyDescent="0.15">
      <c r="C95" s="3">
        <v>20000105</v>
      </c>
      <c r="D95" s="8">
        <v>1</v>
      </c>
      <c r="E95" s="3">
        <v>11</v>
      </c>
      <c r="F95" s="10" t="s">
        <v>23</v>
      </c>
      <c r="G95" s="3">
        <v>20000002</v>
      </c>
      <c r="H95" s="3">
        <v>4</v>
      </c>
      <c r="I95" s="3">
        <v>3</v>
      </c>
      <c r="J95" s="11">
        <v>0</v>
      </c>
      <c r="K95" s="4">
        <v>20</v>
      </c>
      <c r="L95" s="3" t="str">
        <f t="shared" si="3"/>
        <v>消灭游戏内任意20只领主级怪物</v>
      </c>
      <c r="N95" s="11"/>
      <c r="O95" s="11"/>
    </row>
    <row r="96" spans="3:15" s="2" customFormat="1" ht="20.100000000000001" customHeight="1" x14ac:dyDescent="0.15">
      <c r="C96" s="3">
        <v>20000106</v>
      </c>
      <c r="D96" s="8">
        <v>1</v>
      </c>
      <c r="E96" s="3">
        <v>11</v>
      </c>
      <c r="F96" s="10" t="s">
        <v>61</v>
      </c>
      <c r="G96" s="3">
        <v>20000002</v>
      </c>
      <c r="H96" s="3">
        <v>5</v>
      </c>
      <c r="I96" s="3">
        <v>3</v>
      </c>
      <c r="J96" s="11">
        <v>0</v>
      </c>
      <c r="K96" s="4">
        <v>30</v>
      </c>
      <c r="L96" s="3" t="str">
        <f t="shared" si="3"/>
        <v>消灭游戏内任意30只领主级怪物</v>
      </c>
      <c r="N96" s="11"/>
      <c r="O96" s="11"/>
    </row>
    <row r="97" spans="3:15" s="2" customFormat="1" ht="20.100000000000001" customHeight="1" x14ac:dyDescent="0.15">
      <c r="C97" s="3">
        <v>20000107</v>
      </c>
      <c r="D97" s="8">
        <v>1</v>
      </c>
      <c r="E97" s="3">
        <v>11</v>
      </c>
      <c r="F97" s="10" t="s">
        <v>62</v>
      </c>
      <c r="G97" s="3">
        <v>20000002</v>
      </c>
      <c r="H97" s="3">
        <v>5</v>
      </c>
      <c r="I97" s="3">
        <v>3</v>
      </c>
      <c r="J97" s="11">
        <v>0</v>
      </c>
      <c r="K97" s="4">
        <v>50</v>
      </c>
      <c r="L97" s="3" t="str">
        <f t="shared" si="3"/>
        <v>消灭游戏内任意50只领主级怪物</v>
      </c>
      <c r="N97" s="11"/>
      <c r="O97" s="11"/>
    </row>
    <row r="98" spans="3:15" s="2" customFormat="1" ht="20.100000000000001" customHeight="1" x14ac:dyDescent="0.15">
      <c r="C98" s="3">
        <v>20000108</v>
      </c>
      <c r="D98" s="8">
        <v>1</v>
      </c>
      <c r="E98" s="3">
        <v>11</v>
      </c>
      <c r="F98" s="10" t="s">
        <v>63</v>
      </c>
      <c r="G98" s="3">
        <v>20000002</v>
      </c>
      <c r="H98" s="3">
        <v>5</v>
      </c>
      <c r="I98" s="3">
        <v>3</v>
      </c>
      <c r="J98" s="11">
        <v>0</v>
      </c>
      <c r="K98" s="4">
        <v>100</v>
      </c>
      <c r="L98" s="3" t="str">
        <f t="shared" si="3"/>
        <v>消灭游戏内任意100只领主级怪物</v>
      </c>
      <c r="N98" s="11"/>
      <c r="O98" s="11"/>
    </row>
    <row r="99" spans="3:15" s="2" customFormat="1" ht="20.100000000000001" customHeight="1" x14ac:dyDescent="0.15">
      <c r="C99" s="3">
        <v>20000201</v>
      </c>
      <c r="D99" s="8">
        <v>2</v>
      </c>
      <c r="E99" s="3">
        <v>12</v>
      </c>
      <c r="F99" s="10" t="s">
        <v>24</v>
      </c>
      <c r="G99" s="3">
        <v>20000201</v>
      </c>
      <c r="H99" s="3">
        <v>1</v>
      </c>
      <c r="I99" s="3">
        <v>201</v>
      </c>
      <c r="J99" s="11">
        <v>0</v>
      </c>
      <c r="K99" s="4">
        <v>50000</v>
      </c>
      <c r="L99" s="3" t="str">
        <f>"累计获得"&amp;K99&amp;"金币"</f>
        <v>累计获得50000金币</v>
      </c>
      <c r="N99" s="11"/>
      <c r="O99" s="11"/>
    </row>
    <row r="100" spans="3:15" s="2" customFormat="1" ht="20.100000000000001" customHeight="1" x14ac:dyDescent="0.15">
      <c r="C100" s="3">
        <v>20000202</v>
      </c>
      <c r="D100" s="8">
        <v>2</v>
      </c>
      <c r="E100" s="3">
        <v>12</v>
      </c>
      <c r="F100" s="10" t="s">
        <v>25</v>
      </c>
      <c r="G100" s="3">
        <v>20000201</v>
      </c>
      <c r="H100" s="3">
        <v>1</v>
      </c>
      <c r="I100" s="3">
        <v>201</v>
      </c>
      <c r="J100" s="11">
        <v>0</v>
      </c>
      <c r="K100" s="4">
        <v>100000</v>
      </c>
      <c r="L100" s="3" t="str">
        <f t="shared" ref="L100:L109" si="4">"累计获得"&amp;K100&amp;"金币"</f>
        <v>累计获得100000金币</v>
      </c>
      <c r="N100" s="11"/>
      <c r="O100" s="11"/>
    </row>
    <row r="101" spans="3:15" s="2" customFormat="1" ht="20.100000000000001" customHeight="1" x14ac:dyDescent="0.15">
      <c r="C101" s="3">
        <v>20000203</v>
      </c>
      <c r="D101" s="8">
        <v>2</v>
      </c>
      <c r="E101" s="3">
        <v>12</v>
      </c>
      <c r="F101" s="10" t="s">
        <v>89</v>
      </c>
      <c r="G101" s="3">
        <v>20000201</v>
      </c>
      <c r="H101" s="3">
        <v>2</v>
      </c>
      <c r="I101" s="3">
        <v>201</v>
      </c>
      <c r="J101" s="11">
        <v>0</v>
      </c>
      <c r="K101" s="4">
        <v>300000</v>
      </c>
      <c r="L101" s="3" t="str">
        <f t="shared" si="4"/>
        <v>累计获得300000金币</v>
      </c>
      <c r="N101" s="11"/>
      <c r="O101" s="11"/>
    </row>
    <row r="102" spans="3:15" s="2" customFormat="1" ht="20.100000000000001" customHeight="1" x14ac:dyDescent="0.15">
      <c r="C102" s="3">
        <v>20000204</v>
      </c>
      <c r="D102" s="8">
        <v>2</v>
      </c>
      <c r="E102" s="3">
        <v>12</v>
      </c>
      <c r="F102" s="10" t="s">
        <v>26</v>
      </c>
      <c r="G102" s="3">
        <v>20000201</v>
      </c>
      <c r="H102" s="3">
        <v>2</v>
      </c>
      <c r="I102" s="3">
        <v>201</v>
      </c>
      <c r="J102" s="11">
        <v>0</v>
      </c>
      <c r="K102" s="4">
        <v>600000</v>
      </c>
      <c r="L102" s="3" t="str">
        <f t="shared" si="4"/>
        <v>累计获得600000金币</v>
      </c>
      <c r="N102" s="11"/>
      <c r="O102" s="11"/>
    </row>
    <row r="103" spans="3:15" s="2" customFormat="1" ht="20.100000000000001" customHeight="1" x14ac:dyDescent="0.15">
      <c r="C103" s="3">
        <v>20000205</v>
      </c>
      <c r="D103" s="8">
        <v>2</v>
      </c>
      <c r="E103" s="3">
        <v>12</v>
      </c>
      <c r="F103" s="10" t="s">
        <v>27</v>
      </c>
      <c r="G103" s="3">
        <v>20000201</v>
      </c>
      <c r="H103" s="3">
        <v>3</v>
      </c>
      <c r="I103" s="3">
        <v>201</v>
      </c>
      <c r="J103" s="11">
        <v>0</v>
      </c>
      <c r="K103" s="4">
        <v>1000000</v>
      </c>
      <c r="L103" s="3" t="str">
        <f t="shared" si="4"/>
        <v>累计获得1000000金币</v>
      </c>
      <c r="N103" s="11"/>
      <c r="O103" s="11"/>
    </row>
    <row r="104" spans="3:15" s="2" customFormat="1" ht="20.100000000000001" customHeight="1" x14ac:dyDescent="0.15">
      <c r="C104" s="3">
        <v>20000206</v>
      </c>
      <c r="D104" s="8">
        <v>2</v>
      </c>
      <c r="E104" s="3">
        <v>12</v>
      </c>
      <c r="F104" s="10" t="s">
        <v>28</v>
      </c>
      <c r="G104" s="3">
        <v>20000201</v>
      </c>
      <c r="H104" s="3">
        <v>3</v>
      </c>
      <c r="I104" s="3">
        <v>201</v>
      </c>
      <c r="J104" s="11">
        <v>0</v>
      </c>
      <c r="K104" s="4">
        <v>3000000</v>
      </c>
      <c r="L104" s="3" t="str">
        <f t="shared" si="4"/>
        <v>累计获得3000000金币</v>
      </c>
      <c r="N104" s="11"/>
      <c r="O104" s="11"/>
    </row>
    <row r="105" spans="3:15" s="2" customFormat="1" ht="20.100000000000001" customHeight="1" x14ac:dyDescent="0.15">
      <c r="C105" s="3">
        <v>20000207</v>
      </c>
      <c r="D105" s="8">
        <v>2</v>
      </c>
      <c r="E105" s="3">
        <v>12</v>
      </c>
      <c r="F105" s="10" t="s">
        <v>78</v>
      </c>
      <c r="G105" s="3">
        <v>20000201</v>
      </c>
      <c r="H105" s="3">
        <v>4</v>
      </c>
      <c r="I105" s="3">
        <v>201</v>
      </c>
      <c r="J105" s="11">
        <v>0</v>
      </c>
      <c r="K105" s="4">
        <v>6000000</v>
      </c>
      <c r="L105" s="3" t="str">
        <f t="shared" si="4"/>
        <v>累计获得6000000金币</v>
      </c>
      <c r="N105" s="11"/>
      <c r="O105" s="11"/>
    </row>
    <row r="106" spans="3:15" s="2" customFormat="1" ht="20.100000000000001" customHeight="1" x14ac:dyDescent="0.15">
      <c r="C106" s="3">
        <v>20000208</v>
      </c>
      <c r="D106" s="8">
        <v>2</v>
      </c>
      <c r="E106" s="3">
        <v>12</v>
      </c>
      <c r="F106" s="10" t="s">
        <v>29</v>
      </c>
      <c r="G106" s="3">
        <v>20000201</v>
      </c>
      <c r="H106" s="3">
        <v>4</v>
      </c>
      <c r="I106" s="3">
        <v>201</v>
      </c>
      <c r="J106" s="11">
        <v>0</v>
      </c>
      <c r="K106" s="4">
        <v>10000000</v>
      </c>
      <c r="L106" s="3" t="str">
        <f t="shared" si="4"/>
        <v>累计获得10000000金币</v>
      </c>
      <c r="N106" s="11"/>
      <c r="O106" s="11"/>
    </row>
    <row r="107" spans="3:15" s="2" customFormat="1" ht="20.100000000000001" customHeight="1" x14ac:dyDescent="0.15">
      <c r="C107" s="3">
        <v>20000209</v>
      </c>
      <c r="D107" s="8">
        <v>2</v>
      </c>
      <c r="E107" s="3">
        <v>12</v>
      </c>
      <c r="F107" s="10" t="s">
        <v>30</v>
      </c>
      <c r="G107" s="3">
        <v>20000201</v>
      </c>
      <c r="H107" s="3">
        <v>5</v>
      </c>
      <c r="I107" s="3">
        <v>201</v>
      </c>
      <c r="J107" s="11">
        <v>0</v>
      </c>
      <c r="K107" s="4">
        <v>30000000</v>
      </c>
      <c r="L107" s="3" t="str">
        <f t="shared" si="4"/>
        <v>累计获得30000000金币</v>
      </c>
      <c r="N107" s="11"/>
      <c r="O107" s="11"/>
    </row>
    <row r="108" spans="3:15" s="2" customFormat="1" ht="20.100000000000001" customHeight="1" x14ac:dyDescent="0.15">
      <c r="C108" s="3">
        <v>20000210</v>
      </c>
      <c r="D108" s="8">
        <v>2</v>
      </c>
      <c r="E108" s="3">
        <v>12</v>
      </c>
      <c r="F108" s="10" t="s">
        <v>31</v>
      </c>
      <c r="G108" s="3">
        <v>20000201</v>
      </c>
      <c r="H108" s="3">
        <v>5</v>
      </c>
      <c r="I108" s="3">
        <v>201</v>
      </c>
      <c r="J108" s="11">
        <v>0</v>
      </c>
      <c r="K108" s="4">
        <v>60000000</v>
      </c>
      <c r="L108" s="3" t="str">
        <f t="shared" si="4"/>
        <v>累计获得60000000金币</v>
      </c>
      <c r="N108" s="11"/>
      <c r="O108" s="11"/>
    </row>
    <row r="109" spans="3:15" s="2" customFormat="1" ht="20.100000000000001" customHeight="1" x14ac:dyDescent="0.15">
      <c r="C109" s="3">
        <v>20000211</v>
      </c>
      <c r="D109" s="8">
        <v>2</v>
      </c>
      <c r="E109" s="3">
        <v>12</v>
      </c>
      <c r="F109" s="10" t="s">
        <v>90</v>
      </c>
      <c r="G109" s="3">
        <v>20000201</v>
      </c>
      <c r="H109" s="3">
        <v>5</v>
      </c>
      <c r="I109" s="3">
        <v>201</v>
      </c>
      <c r="J109" s="11">
        <v>0</v>
      </c>
      <c r="K109" s="4">
        <v>100000000</v>
      </c>
      <c r="L109" s="3" t="str">
        <f t="shared" si="4"/>
        <v>累计获得100000000金币</v>
      </c>
      <c r="N109" s="11"/>
      <c r="O109" s="11"/>
    </row>
    <row r="110" spans="3:15" s="2" customFormat="1" ht="20.100000000000001" customHeight="1" x14ac:dyDescent="0.15">
      <c r="C110" s="3">
        <v>20000301</v>
      </c>
      <c r="D110" s="8">
        <v>2</v>
      </c>
      <c r="E110" s="3">
        <v>12</v>
      </c>
      <c r="F110" s="10" t="s">
        <v>64</v>
      </c>
      <c r="G110" s="3">
        <v>20000301</v>
      </c>
      <c r="H110" s="3">
        <v>3</v>
      </c>
      <c r="I110" s="3">
        <v>202</v>
      </c>
      <c r="J110" s="11">
        <v>0</v>
      </c>
      <c r="K110" s="4">
        <v>3</v>
      </c>
      <c r="L110" s="3" t="str">
        <f>"累计十连抽"&amp;K110&amp;"次"</f>
        <v>累计十连抽3次</v>
      </c>
      <c r="N110" s="11"/>
      <c r="O110" s="11"/>
    </row>
    <row r="111" spans="3:15" s="2" customFormat="1" ht="20.100000000000001" customHeight="1" x14ac:dyDescent="0.15">
      <c r="C111" s="3">
        <v>20000302</v>
      </c>
      <c r="D111" s="8">
        <v>2</v>
      </c>
      <c r="E111" s="3">
        <v>12</v>
      </c>
      <c r="F111" s="10" t="s">
        <v>65</v>
      </c>
      <c r="G111" s="3">
        <v>20000301</v>
      </c>
      <c r="H111" s="3">
        <v>3</v>
      </c>
      <c r="I111" s="3">
        <v>202</v>
      </c>
      <c r="J111" s="11">
        <v>0</v>
      </c>
      <c r="K111" s="4">
        <v>10</v>
      </c>
      <c r="L111" s="3" t="str">
        <f t="shared" ref="L111:L117" si="5">"累计十连抽"&amp;K111&amp;"次"</f>
        <v>累计十连抽10次</v>
      </c>
      <c r="N111" s="11"/>
      <c r="O111" s="11"/>
    </row>
    <row r="112" spans="3:15" s="2" customFormat="1" ht="20.100000000000001" customHeight="1" x14ac:dyDescent="0.15">
      <c r="C112" s="3">
        <v>20000303</v>
      </c>
      <c r="D112" s="8">
        <v>2</v>
      </c>
      <c r="E112" s="3">
        <v>12</v>
      </c>
      <c r="F112" s="10" t="s">
        <v>66</v>
      </c>
      <c r="G112" s="3">
        <v>20000301</v>
      </c>
      <c r="H112" s="3">
        <v>3</v>
      </c>
      <c r="I112" s="3">
        <v>202</v>
      </c>
      <c r="J112" s="11">
        <v>0</v>
      </c>
      <c r="K112" s="4">
        <v>20</v>
      </c>
      <c r="L112" s="3" t="str">
        <f t="shared" si="5"/>
        <v>累计十连抽20次</v>
      </c>
      <c r="N112" s="11"/>
      <c r="O112" s="11"/>
    </row>
    <row r="113" spans="3:15" s="2" customFormat="1" ht="20.100000000000001" customHeight="1" x14ac:dyDescent="0.15">
      <c r="C113" s="3">
        <v>20000304</v>
      </c>
      <c r="D113" s="8">
        <v>2</v>
      </c>
      <c r="E113" s="3">
        <v>12</v>
      </c>
      <c r="F113" s="10" t="s">
        <v>67</v>
      </c>
      <c r="G113" s="3">
        <v>20000301</v>
      </c>
      <c r="H113" s="3">
        <v>4</v>
      </c>
      <c r="I113" s="3">
        <v>202</v>
      </c>
      <c r="J113" s="11">
        <v>0</v>
      </c>
      <c r="K113" s="4">
        <v>50</v>
      </c>
      <c r="L113" s="3" t="str">
        <f t="shared" si="5"/>
        <v>累计十连抽50次</v>
      </c>
      <c r="N113" s="11"/>
      <c r="O113" s="11"/>
    </row>
    <row r="114" spans="3:15" s="2" customFormat="1" ht="20.100000000000001" customHeight="1" x14ac:dyDescent="0.15">
      <c r="C114" s="3">
        <v>20000305</v>
      </c>
      <c r="D114" s="8">
        <v>2</v>
      </c>
      <c r="E114" s="3">
        <v>12</v>
      </c>
      <c r="F114" s="10" t="s">
        <v>68</v>
      </c>
      <c r="G114" s="3">
        <v>20000301</v>
      </c>
      <c r="H114" s="3">
        <v>4</v>
      </c>
      <c r="I114" s="3">
        <v>202</v>
      </c>
      <c r="J114" s="11">
        <v>0</v>
      </c>
      <c r="K114" s="4">
        <v>100</v>
      </c>
      <c r="L114" s="3" t="str">
        <f t="shared" si="5"/>
        <v>累计十连抽100次</v>
      </c>
      <c r="N114" s="11"/>
      <c r="O114" s="11"/>
    </row>
    <row r="115" spans="3:15" s="2" customFormat="1" ht="20.100000000000001" customHeight="1" x14ac:dyDescent="0.15">
      <c r="C115" s="3">
        <v>20000306</v>
      </c>
      <c r="D115" s="8">
        <v>2</v>
      </c>
      <c r="E115" s="3">
        <v>12</v>
      </c>
      <c r="F115" s="10" t="s">
        <v>69</v>
      </c>
      <c r="G115" s="3">
        <v>20000301</v>
      </c>
      <c r="H115" s="3">
        <v>4</v>
      </c>
      <c r="I115" s="3">
        <v>202</v>
      </c>
      <c r="J115" s="11">
        <v>0</v>
      </c>
      <c r="K115" s="4">
        <v>200</v>
      </c>
      <c r="L115" s="3" t="str">
        <f t="shared" si="5"/>
        <v>累计十连抽200次</v>
      </c>
      <c r="N115" s="11"/>
      <c r="O115" s="11"/>
    </row>
    <row r="116" spans="3:15" s="2" customFormat="1" ht="20.100000000000001" customHeight="1" x14ac:dyDescent="0.15">
      <c r="C116" s="3">
        <v>20000307</v>
      </c>
      <c r="D116" s="8">
        <v>2</v>
      </c>
      <c r="E116" s="3">
        <v>12</v>
      </c>
      <c r="F116" s="10" t="s">
        <v>70</v>
      </c>
      <c r="G116" s="3">
        <v>20000301</v>
      </c>
      <c r="H116" s="3">
        <v>5</v>
      </c>
      <c r="I116" s="3">
        <v>202</v>
      </c>
      <c r="J116" s="11">
        <v>0</v>
      </c>
      <c r="K116" s="4">
        <v>500</v>
      </c>
      <c r="L116" s="3" t="str">
        <f t="shared" si="5"/>
        <v>累计十连抽500次</v>
      </c>
      <c r="N116" s="11"/>
      <c r="O116" s="11"/>
    </row>
    <row r="117" spans="3:15" s="2" customFormat="1" ht="20.100000000000001" customHeight="1" x14ac:dyDescent="0.15">
      <c r="C117" s="3">
        <v>20000308</v>
      </c>
      <c r="D117" s="8">
        <v>2</v>
      </c>
      <c r="E117" s="3">
        <v>12</v>
      </c>
      <c r="F117" s="10" t="s">
        <v>71</v>
      </c>
      <c r="G117" s="3">
        <v>20000301</v>
      </c>
      <c r="H117" s="3">
        <v>5</v>
      </c>
      <c r="I117" s="3">
        <v>202</v>
      </c>
      <c r="J117" s="11">
        <v>0</v>
      </c>
      <c r="K117" s="4">
        <v>1000</v>
      </c>
      <c r="L117" s="3" t="str">
        <f t="shared" si="5"/>
        <v>累计十连抽1000次</v>
      </c>
      <c r="N117" s="11"/>
      <c r="O117" s="11"/>
    </row>
    <row r="118" spans="3:15" s="2" customFormat="1" ht="20.100000000000001" customHeight="1" x14ac:dyDescent="0.15">
      <c r="C118" s="3">
        <v>20000401</v>
      </c>
      <c r="D118" s="8">
        <v>2</v>
      </c>
      <c r="E118" s="3">
        <v>12</v>
      </c>
      <c r="F118" s="10" t="s">
        <v>91</v>
      </c>
      <c r="G118" s="3">
        <v>20000401</v>
      </c>
      <c r="H118" s="3">
        <v>3</v>
      </c>
      <c r="I118" s="3">
        <v>203</v>
      </c>
      <c r="J118" s="11">
        <v>0</v>
      </c>
      <c r="K118" s="4">
        <v>10</v>
      </c>
      <c r="L118" s="3" t="str">
        <f t="shared" ref="L118:L127" si="6">"累计装备重铸次数达到"&amp;K118&amp;"次"</f>
        <v>累计装备重铸次数达到10次</v>
      </c>
      <c r="N118" s="11"/>
      <c r="O118" s="11"/>
    </row>
    <row r="119" spans="3:15" s="2" customFormat="1" ht="20.100000000000001" customHeight="1" x14ac:dyDescent="0.15">
      <c r="C119" s="3">
        <v>20000402</v>
      </c>
      <c r="D119" s="8">
        <v>2</v>
      </c>
      <c r="E119" s="3">
        <v>12</v>
      </c>
      <c r="F119" s="10" t="s">
        <v>92</v>
      </c>
      <c r="G119" s="3">
        <v>20000401</v>
      </c>
      <c r="H119" s="3">
        <v>3</v>
      </c>
      <c r="I119" s="3">
        <v>203</v>
      </c>
      <c r="J119" s="11">
        <v>0</v>
      </c>
      <c r="K119" s="4">
        <v>20</v>
      </c>
      <c r="L119" s="3" t="str">
        <f t="shared" si="6"/>
        <v>累计装备重铸次数达到20次</v>
      </c>
      <c r="N119" s="11"/>
      <c r="O119" s="11"/>
    </row>
    <row r="120" spans="3:15" s="2" customFormat="1" ht="20.100000000000001" customHeight="1" x14ac:dyDescent="0.15">
      <c r="C120" s="3">
        <v>20000403</v>
      </c>
      <c r="D120" s="8">
        <v>2</v>
      </c>
      <c r="E120" s="3">
        <v>12</v>
      </c>
      <c r="F120" s="10" t="s">
        <v>93</v>
      </c>
      <c r="G120" s="3">
        <v>20000401</v>
      </c>
      <c r="H120" s="3">
        <v>3</v>
      </c>
      <c r="I120" s="3">
        <v>203</v>
      </c>
      <c r="J120" s="11">
        <v>0</v>
      </c>
      <c r="K120" s="4">
        <v>50</v>
      </c>
      <c r="L120" s="3" t="str">
        <f t="shared" si="6"/>
        <v>累计装备重铸次数达到50次</v>
      </c>
      <c r="N120" s="11"/>
      <c r="O120" s="11"/>
    </row>
    <row r="121" spans="3:15" s="2" customFormat="1" ht="20.100000000000001" customHeight="1" x14ac:dyDescent="0.15">
      <c r="C121" s="3">
        <v>20000404</v>
      </c>
      <c r="D121" s="8">
        <v>2</v>
      </c>
      <c r="E121" s="3">
        <v>12</v>
      </c>
      <c r="F121" s="10" t="s">
        <v>94</v>
      </c>
      <c r="G121" s="3">
        <v>20000401</v>
      </c>
      <c r="H121" s="3">
        <v>5</v>
      </c>
      <c r="I121" s="3">
        <v>203</v>
      </c>
      <c r="J121" s="11">
        <v>0</v>
      </c>
      <c r="K121" s="4">
        <v>100</v>
      </c>
      <c r="L121" s="3" t="str">
        <f t="shared" si="6"/>
        <v>累计装备重铸次数达到100次</v>
      </c>
      <c r="N121" s="11"/>
      <c r="O121" s="11"/>
    </row>
    <row r="122" spans="3:15" s="2" customFormat="1" ht="20.100000000000001" customHeight="1" x14ac:dyDescent="0.15">
      <c r="C122" s="3">
        <v>20000405</v>
      </c>
      <c r="D122" s="8">
        <v>2</v>
      </c>
      <c r="E122" s="3">
        <v>12</v>
      </c>
      <c r="F122" s="10" t="s">
        <v>95</v>
      </c>
      <c r="G122" s="3">
        <v>20000401</v>
      </c>
      <c r="H122" s="3">
        <v>5</v>
      </c>
      <c r="I122" s="3">
        <v>203</v>
      </c>
      <c r="J122" s="11">
        <v>0</v>
      </c>
      <c r="K122" s="4">
        <v>200</v>
      </c>
      <c r="L122" s="3" t="str">
        <f t="shared" si="6"/>
        <v>累计装备重铸次数达到200次</v>
      </c>
      <c r="N122" s="11"/>
      <c r="O122" s="11"/>
    </row>
    <row r="123" spans="3:15" s="2" customFormat="1" ht="20.100000000000001" customHeight="1" x14ac:dyDescent="0.15">
      <c r="C123" s="3">
        <v>20000406</v>
      </c>
      <c r="D123" s="8">
        <v>2</v>
      </c>
      <c r="E123" s="3">
        <v>12</v>
      </c>
      <c r="F123" s="10" t="s">
        <v>96</v>
      </c>
      <c r="G123" s="3">
        <v>20000401</v>
      </c>
      <c r="H123" s="3">
        <v>5</v>
      </c>
      <c r="I123" s="3">
        <v>203</v>
      </c>
      <c r="J123" s="11">
        <v>0</v>
      </c>
      <c r="K123" s="4">
        <v>500</v>
      </c>
      <c r="L123" s="3" t="str">
        <f t="shared" si="6"/>
        <v>累计装备重铸次数达到500次</v>
      </c>
      <c r="N123" s="11"/>
      <c r="O123" s="11"/>
    </row>
    <row r="124" spans="3:15" s="2" customFormat="1" ht="20.100000000000001" customHeight="1" x14ac:dyDescent="0.15">
      <c r="C124" s="3">
        <v>20000407</v>
      </c>
      <c r="D124" s="8">
        <v>2</v>
      </c>
      <c r="E124" s="3">
        <v>12</v>
      </c>
      <c r="F124" s="10" t="s">
        <v>97</v>
      </c>
      <c r="G124" s="3">
        <v>20000401</v>
      </c>
      <c r="H124" s="3">
        <v>8</v>
      </c>
      <c r="I124" s="3">
        <v>203</v>
      </c>
      <c r="J124" s="11">
        <v>0</v>
      </c>
      <c r="K124" s="4">
        <v>1000</v>
      </c>
      <c r="L124" s="3" t="str">
        <f t="shared" si="6"/>
        <v>累计装备重铸次数达到1000次</v>
      </c>
      <c r="N124" s="11"/>
      <c r="O124" s="11"/>
    </row>
    <row r="125" spans="3:15" s="2" customFormat="1" ht="20.100000000000001" customHeight="1" x14ac:dyDescent="0.15">
      <c r="C125" s="3">
        <v>20000408</v>
      </c>
      <c r="D125" s="8">
        <v>2</v>
      </c>
      <c r="E125" s="3">
        <v>12</v>
      </c>
      <c r="F125" s="10" t="s">
        <v>98</v>
      </c>
      <c r="G125" s="3">
        <v>20000401</v>
      </c>
      <c r="H125" s="3">
        <v>8</v>
      </c>
      <c r="I125" s="3">
        <v>203</v>
      </c>
      <c r="J125" s="11">
        <v>0</v>
      </c>
      <c r="K125" s="4">
        <v>2000</v>
      </c>
      <c r="L125" s="3" t="str">
        <f t="shared" si="6"/>
        <v>累计装备重铸次数达到2000次</v>
      </c>
      <c r="N125" s="11"/>
      <c r="O125" s="11"/>
    </row>
    <row r="126" spans="3:15" s="2" customFormat="1" ht="20.100000000000001" customHeight="1" x14ac:dyDescent="0.15">
      <c r="C126" s="3">
        <v>20000409</v>
      </c>
      <c r="D126" s="8">
        <v>2</v>
      </c>
      <c r="E126" s="3">
        <v>12</v>
      </c>
      <c r="F126" s="10" t="s">
        <v>99</v>
      </c>
      <c r="G126" s="3">
        <v>20000401</v>
      </c>
      <c r="H126" s="3">
        <v>8</v>
      </c>
      <c r="I126" s="3">
        <v>203</v>
      </c>
      <c r="J126" s="11">
        <v>0</v>
      </c>
      <c r="K126" s="4">
        <v>5000</v>
      </c>
      <c r="L126" s="3" t="str">
        <f t="shared" si="6"/>
        <v>累计装备重铸次数达到5000次</v>
      </c>
      <c r="N126" s="11"/>
      <c r="O126" s="11"/>
    </row>
    <row r="127" spans="3:15" s="2" customFormat="1" ht="20.100000000000001" customHeight="1" x14ac:dyDescent="0.15">
      <c r="C127" s="3">
        <v>20000410</v>
      </c>
      <c r="D127" s="8">
        <v>2</v>
      </c>
      <c r="E127" s="3">
        <v>12</v>
      </c>
      <c r="F127" s="10" t="s">
        <v>100</v>
      </c>
      <c r="G127" s="3">
        <v>20000401</v>
      </c>
      <c r="H127" s="3">
        <v>10</v>
      </c>
      <c r="I127" s="3">
        <v>203</v>
      </c>
      <c r="J127" s="11">
        <v>0</v>
      </c>
      <c r="K127" s="4">
        <v>10000</v>
      </c>
      <c r="L127" s="3" t="str">
        <f t="shared" si="6"/>
        <v>累计装备重铸次数达到10000次</v>
      </c>
      <c r="N127" s="11"/>
      <c r="O127" s="11"/>
    </row>
    <row r="128" spans="3:15" s="2" customFormat="1" ht="20.100000000000001" customHeight="1" x14ac:dyDescent="0.15">
      <c r="C128" s="3">
        <v>20000701</v>
      </c>
      <c r="D128" s="8">
        <v>2</v>
      </c>
      <c r="E128" s="3">
        <v>12</v>
      </c>
      <c r="F128" s="10" t="s">
        <v>32</v>
      </c>
      <c r="G128" s="3">
        <v>20000701</v>
      </c>
      <c r="H128" s="3">
        <v>3</v>
      </c>
      <c r="I128" s="3">
        <v>204</v>
      </c>
      <c r="J128" s="11">
        <v>0</v>
      </c>
      <c r="K128" s="4">
        <v>1</v>
      </c>
      <c r="L128" s="3" t="str">
        <f>"累计复活次数达到"&amp;K128&amp;"次"</f>
        <v>累计复活次数达到1次</v>
      </c>
      <c r="N128" s="11"/>
      <c r="O128" s="11"/>
    </row>
    <row r="129" spans="3:15" s="2" customFormat="1" ht="20.100000000000001" customHeight="1" x14ac:dyDescent="0.15">
      <c r="C129" s="3">
        <v>20000702</v>
      </c>
      <c r="D129" s="8">
        <v>2</v>
      </c>
      <c r="E129" s="3">
        <v>12</v>
      </c>
      <c r="F129" s="10" t="s">
        <v>33</v>
      </c>
      <c r="G129" s="3">
        <v>20000701</v>
      </c>
      <c r="H129" s="3">
        <v>3</v>
      </c>
      <c r="I129" s="3">
        <v>204</v>
      </c>
      <c r="J129" s="11">
        <v>0</v>
      </c>
      <c r="K129" s="4">
        <v>5</v>
      </c>
      <c r="L129" s="3" t="str">
        <f t="shared" ref="L129:L133" si="7">"累计复活次数达到"&amp;K129&amp;"次"</f>
        <v>累计复活次数达到5次</v>
      </c>
      <c r="N129" s="11"/>
      <c r="O129" s="11"/>
    </row>
    <row r="130" spans="3:15" s="2" customFormat="1" ht="20.100000000000001" customHeight="1" x14ac:dyDescent="0.15">
      <c r="C130" s="3">
        <v>20000703</v>
      </c>
      <c r="D130" s="8">
        <v>2</v>
      </c>
      <c r="E130" s="3">
        <v>12</v>
      </c>
      <c r="F130" s="10" t="s">
        <v>34</v>
      </c>
      <c r="G130" s="3">
        <v>20000701</v>
      </c>
      <c r="H130" s="3">
        <v>3</v>
      </c>
      <c r="I130" s="3">
        <v>204</v>
      </c>
      <c r="J130" s="11">
        <v>0</v>
      </c>
      <c r="K130" s="4">
        <v>10</v>
      </c>
      <c r="L130" s="3" t="str">
        <f t="shared" si="7"/>
        <v>累计复活次数达到10次</v>
      </c>
      <c r="N130" s="11"/>
      <c r="O130" s="11"/>
    </row>
    <row r="131" spans="3:15" s="2" customFormat="1" ht="20.100000000000001" customHeight="1" x14ac:dyDescent="0.15">
      <c r="C131" s="3">
        <v>20000704</v>
      </c>
      <c r="D131" s="8">
        <v>2</v>
      </c>
      <c r="E131" s="3">
        <v>12</v>
      </c>
      <c r="F131" s="10" t="s">
        <v>35</v>
      </c>
      <c r="G131" s="3">
        <v>20000701</v>
      </c>
      <c r="H131" s="3">
        <v>3</v>
      </c>
      <c r="I131" s="3">
        <v>204</v>
      </c>
      <c r="J131" s="11">
        <v>0</v>
      </c>
      <c r="K131" s="4">
        <v>25</v>
      </c>
      <c r="L131" s="3" t="str">
        <f t="shared" si="7"/>
        <v>累计复活次数达到25次</v>
      </c>
      <c r="N131" s="11"/>
      <c r="O131" s="11"/>
    </row>
    <row r="132" spans="3:15" s="2" customFormat="1" ht="20.100000000000001" customHeight="1" x14ac:dyDescent="0.15">
      <c r="C132" s="3">
        <v>20000705</v>
      </c>
      <c r="D132" s="8">
        <v>2</v>
      </c>
      <c r="E132" s="3">
        <v>12</v>
      </c>
      <c r="F132" s="10" t="s">
        <v>86</v>
      </c>
      <c r="G132" s="3">
        <v>20000701</v>
      </c>
      <c r="H132" s="3">
        <v>3</v>
      </c>
      <c r="I132" s="3">
        <v>204</v>
      </c>
      <c r="J132" s="11">
        <v>0</v>
      </c>
      <c r="K132" s="4">
        <v>50</v>
      </c>
      <c r="L132" s="3" t="str">
        <f t="shared" si="7"/>
        <v>累计复活次数达到50次</v>
      </c>
      <c r="N132" s="11"/>
      <c r="O132" s="11"/>
    </row>
    <row r="133" spans="3:15" s="2" customFormat="1" ht="20.100000000000001" customHeight="1" x14ac:dyDescent="0.15">
      <c r="C133" s="3">
        <v>20000706</v>
      </c>
      <c r="D133" s="8">
        <v>2</v>
      </c>
      <c r="E133" s="3">
        <v>12</v>
      </c>
      <c r="F133" s="10" t="s">
        <v>87</v>
      </c>
      <c r="G133" s="3">
        <v>20000701</v>
      </c>
      <c r="H133" s="3">
        <v>3</v>
      </c>
      <c r="I133" s="3">
        <v>204</v>
      </c>
      <c r="J133" s="11">
        <v>0</v>
      </c>
      <c r="K133" s="4">
        <v>100</v>
      </c>
      <c r="L133" s="3" t="str">
        <f t="shared" si="7"/>
        <v>累计复活次数达到100次</v>
      </c>
      <c r="N133" s="11"/>
      <c r="O133" s="11"/>
    </row>
    <row r="134" spans="3:15" s="2" customFormat="1" ht="20.100000000000001" customHeight="1" x14ac:dyDescent="0.15">
      <c r="C134" s="3">
        <v>20000801</v>
      </c>
      <c r="D134" s="8">
        <v>2</v>
      </c>
      <c r="E134" s="3">
        <v>11</v>
      </c>
      <c r="F134" s="10" t="s">
        <v>79</v>
      </c>
      <c r="G134" s="3">
        <v>20000801</v>
      </c>
      <c r="H134" s="3">
        <v>3</v>
      </c>
      <c r="I134" s="3">
        <v>205</v>
      </c>
      <c r="J134" s="11">
        <v>0</v>
      </c>
      <c r="K134" s="4">
        <v>15</v>
      </c>
      <c r="L134" s="3" t="str">
        <f>"玩家等级达到"&amp;K134&amp;"级"</f>
        <v>玩家等级达到15级</v>
      </c>
      <c r="N134" s="11"/>
      <c r="O134" s="11"/>
    </row>
    <row r="135" spans="3:15" s="2" customFormat="1" ht="20.100000000000001" customHeight="1" x14ac:dyDescent="0.15">
      <c r="C135" s="3">
        <v>20000802</v>
      </c>
      <c r="D135" s="8">
        <v>2</v>
      </c>
      <c r="E135" s="3">
        <v>11</v>
      </c>
      <c r="F135" s="10" t="s">
        <v>80</v>
      </c>
      <c r="G135" s="3">
        <v>20000801</v>
      </c>
      <c r="H135" s="3">
        <v>3</v>
      </c>
      <c r="I135" s="3">
        <v>205</v>
      </c>
      <c r="J135" s="11">
        <v>0</v>
      </c>
      <c r="K135" s="4">
        <v>20</v>
      </c>
      <c r="L135" s="3" t="str">
        <f t="shared" ref="L135:L141" si="8">"玩家等级达到"&amp;K135&amp;"级"</f>
        <v>玩家等级达到20级</v>
      </c>
      <c r="N135" s="11"/>
      <c r="O135" s="11"/>
    </row>
    <row r="136" spans="3:15" s="2" customFormat="1" ht="20.100000000000001" customHeight="1" x14ac:dyDescent="0.15">
      <c r="C136" s="3">
        <v>20000803</v>
      </c>
      <c r="D136" s="8">
        <v>2</v>
      </c>
      <c r="E136" s="3">
        <v>11</v>
      </c>
      <c r="F136" s="10" t="s">
        <v>81</v>
      </c>
      <c r="G136" s="3">
        <v>20000801</v>
      </c>
      <c r="H136" s="3">
        <v>3</v>
      </c>
      <c r="I136" s="3">
        <v>205</v>
      </c>
      <c r="J136" s="11">
        <v>0</v>
      </c>
      <c r="K136" s="4">
        <v>25</v>
      </c>
      <c r="L136" s="3" t="str">
        <f t="shared" si="8"/>
        <v>玩家等级达到25级</v>
      </c>
      <c r="N136" s="11"/>
      <c r="O136" s="11"/>
    </row>
    <row r="137" spans="3:15" s="2" customFormat="1" ht="20.100000000000001" customHeight="1" x14ac:dyDescent="0.15">
      <c r="C137" s="3">
        <v>20000804</v>
      </c>
      <c r="D137" s="8">
        <v>2</v>
      </c>
      <c r="E137" s="3">
        <v>11</v>
      </c>
      <c r="F137" s="10" t="s">
        <v>82</v>
      </c>
      <c r="G137" s="3">
        <v>20000801</v>
      </c>
      <c r="H137" s="3">
        <v>3</v>
      </c>
      <c r="I137" s="3">
        <v>205</v>
      </c>
      <c r="J137" s="11">
        <v>0</v>
      </c>
      <c r="K137" s="4">
        <v>30</v>
      </c>
      <c r="L137" s="3" t="str">
        <f t="shared" si="8"/>
        <v>玩家等级达到30级</v>
      </c>
      <c r="N137" s="11"/>
      <c r="O137" s="11"/>
    </row>
    <row r="138" spans="3:15" s="2" customFormat="1" ht="20.100000000000001" customHeight="1" x14ac:dyDescent="0.15">
      <c r="C138" s="3">
        <v>20000805</v>
      </c>
      <c r="D138" s="8">
        <v>2</v>
      </c>
      <c r="E138" s="3">
        <v>11</v>
      </c>
      <c r="F138" s="10" t="s">
        <v>83</v>
      </c>
      <c r="G138" s="3">
        <v>20000801</v>
      </c>
      <c r="H138" s="3">
        <v>3</v>
      </c>
      <c r="I138" s="3">
        <v>205</v>
      </c>
      <c r="J138" s="11">
        <v>0</v>
      </c>
      <c r="K138" s="4">
        <v>35</v>
      </c>
      <c r="L138" s="3" t="str">
        <f t="shared" si="8"/>
        <v>玩家等级达到35级</v>
      </c>
      <c r="N138" s="11"/>
      <c r="O138" s="11"/>
    </row>
    <row r="139" spans="3:15" s="2" customFormat="1" ht="20.100000000000001" customHeight="1" x14ac:dyDescent="0.15">
      <c r="C139" s="3">
        <v>20000806</v>
      </c>
      <c r="D139" s="8">
        <v>2</v>
      </c>
      <c r="E139" s="3">
        <v>11</v>
      </c>
      <c r="F139" s="10" t="s">
        <v>84</v>
      </c>
      <c r="G139" s="3">
        <v>20000801</v>
      </c>
      <c r="H139" s="3">
        <v>3</v>
      </c>
      <c r="I139" s="3">
        <v>205</v>
      </c>
      <c r="J139" s="11">
        <v>0</v>
      </c>
      <c r="K139" s="4">
        <v>40</v>
      </c>
      <c r="L139" s="3" t="str">
        <f t="shared" si="8"/>
        <v>玩家等级达到40级</v>
      </c>
      <c r="N139" s="11"/>
      <c r="O139" s="11"/>
    </row>
    <row r="140" spans="3:15" s="2" customFormat="1" ht="20.100000000000001" customHeight="1" x14ac:dyDescent="0.15">
      <c r="C140" s="3">
        <v>20000807</v>
      </c>
      <c r="D140" s="8">
        <v>2</v>
      </c>
      <c r="E140" s="3">
        <v>11</v>
      </c>
      <c r="F140" s="10" t="s">
        <v>85</v>
      </c>
      <c r="G140" s="3">
        <v>20000801</v>
      </c>
      <c r="H140" s="3">
        <v>3</v>
      </c>
      <c r="I140" s="3">
        <v>205</v>
      </c>
      <c r="J140" s="11">
        <v>0</v>
      </c>
      <c r="K140" s="4">
        <v>45</v>
      </c>
      <c r="L140" s="3" t="str">
        <f t="shared" si="8"/>
        <v>玩家等级达到45级</v>
      </c>
      <c r="N140" s="11"/>
      <c r="O140" s="11"/>
    </row>
    <row r="141" spans="3:15" s="2" customFormat="1" ht="20.100000000000001" customHeight="1" x14ac:dyDescent="0.15">
      <c r="C141" s="3">
        <v>20000808</v>
      </c>
      <c r="D141" s="8">
        <v>2</v>
      </c>
      <c r="E141" s="3">
        <v>11</v>
      </c>
      <c r="F141" s="10" t="s">
        <v>118</v>
      </c>
      <c r="G141" s="3">
        <v>20000801</v>
      </c>
      <c r="H141" s="3">
        <v>3</v>
      </c>
      <c r="I141" s="3">
        <v>205</v>
      </c>
      <c r="J141" s="11">
        <v>0</v>
      </c>
      <c r="K141" s="4">
        <v>50</v>
      </c>
      <c r="L141" s="3" t="str">
        <f t="shared" si="8"/>
        <v>玩家等级达到50级</v>
      </c>
      <c r="N141" s="11"/>
      <c r="O141" s="11"/>
    </row>
    <row r="142" spans="3:15" s="2" customFormat="1" ht="20.100000000000001" customHeight="1" x14ac:dyDescent="0.15">
      <c r="C142" s="3">
        <v>20000809</v>
      </c>
      <c r="D142" s="8">
        <v>2</v>
      </c>
      <c r="E142" s="3">
        <v>11</v>
      </c>
      <c r="F142" s="10" t="s">
        <v>119</v>
      </c>
      <c r="G142" s="3">
        <v>20000801</v>
      </c>
      <c r="H142" s="3">
        <v>3</v>
      </c>
      <c r="I142" s="3">
        <v>205</v>
      </c>
      <c r="J142" s="11">
        <v>0</v>
      </c>
      <c r="K142" s="4">
        <v>55</v>
      </c>
      <c r="L142" s="3" t="str">
        <f t="shared" ref="L142" si="9">"玩家等级达到"&amp;K142&amp;"级"</f>
        <v>玩家等级达到55级</v>
      </c>
      <c r="N142" s="11"/>
      <c r="O142" s="11"/>
    </row>
    <row r="143" spans="3:15" s="2" customFormat="1" ht="20.100000000000001" customHeight="1" x14ac:dyDescent="0.15">
      <c r="C143" s="3">
        <v>20000810</v>
      </c>
      <c r="D143" s="8">
        <v>2</v>
      </c>
      <c r="E143" s="3">
        <v>11</v>
      </c>
      <c r="F143" s="10" t="s">
        <v>203</v>
      </c>
      <c r="G143" s="3">
        <v>20000801</v>
      </c>
      <c r="H143" s="3">
        <v>3</v>
      </c>
      <c r="I143" s="3">
        <v>205</v>
      </c>
      <c r="J143" s="11">
        <v>0</v>
      </c>
      <c r="K143" s="4">
        <v>60</v>
      </c>
      <c r="L143" s="3" t="str">
        <f t="shared" ref="L143" si="10">"玩家等级达到"&amp;K143&amp;"级"</f>
        <v>玩家等级达到60级</v>
      </c>
      <c r="N143" s="11"/>
      <c r="O143" s="11"/>
    </row>
    <row r="144" spans="3:15" s="2" customFormat="1" ht="20.100000000000001" customHeight="1" x14ac:dyDescent="0.15">
      <c r="C144" s="3">
        <v>20000811</v>
      </c>
      <c r="D144" s="8">
        <v>2</v>
      </c>
      <c r="E144" s="3">
        <v>11</v>
      </c>
      <c r="F144" s="10" t="s">
        <v>36</v>
      </c>
      <c r="G144" s="3">
        <v>20000801</v>
      </c>
      <c r="H144" s="3">
        <v>3</v>
      </c>
      <c r="I144" s="3">
        <v>205</v>
      </c>
      <c r="J144" s="11">
        <v>0</v>
      </c>
      <c r="K144" s="4">
        <v>65</v>
      </c>
      <c r="L144" s="3" t="str">
        <f t="shared" ref="L144" si="11">"玩家等级达到"&amp;K144&amp;"级"</f>
        <v>玩家等级达到65级</v>
      </c>
      <c r="N144" s="11"/>
      <c r="O144" s="11"/>
    </row>
    <row r="145" spans="3:15" s="2" customFormat="1" ht="20.100000000000001" customHeight="1" x14ac:dyDescent="0.15">
      <c r="C145" s="3">
        <v>20000901</v>
      </c>
      <c r="D145" s="8">
        <v>2</v>
      </c>
      <c r="E145" s="3">
        <v>11</v>
      </c>
      <c r="F145" s="10" t="s">
        <v>204</v>
      </c>
      <c r="G145" s="3">
        <v>20000901</v>
      </c>
      <c r="H145" s="3">
        <v>3</v>
      </c>
      <c r="I145" s="3">
        <v>209</v>
      </c>
      <c r="J145" s="11">
        <v>0</v>
      </c>
      <c r="K145" s="4">
        <v>3</v>
      </c>
      <c r="L145" s="3" t="str">
        <f t="shared" ref="L145:L154" si="12">"挑战并击败其他玩家达到"&amp;K145&amp;"人"</f>
        <v>挑战并击败其他玩家达到3人</v>
      </c>
      <c r="N145" s="11"/>
      <c r="O145" s="11"/>
    </row>
    <row r="146" spans="3:15" s="2" customFormat="1" ht="20.100000000000001" customHeight="1" x14ac:dyDescent="0.15">
      <c r="C146" s="3">
        <v>20000902</v>
      </c>
      <c r="D146" s="8">
        <v>2</v>
      </c>
      <c r="E146" s="3">
        <v>11</v>
      </c>
      <c r="F146" s="10" t="s">
        <v>205</v>
      </c>
      <c r="G146" s="3">
        <v>20000901</v>
      </c>
      <c r="H146" s="3">
        <v>3</v>
      </c>
      <c r="I146" s="3">
        <v>209</v>
      </c>
      <c r="J146" s="11">
        <v>0</v>
      </c>
      <c r="K146" s="4">
        <v>5</v>
      </c>
      <c r="L146" s="3" t="str">
        <f t="shared" si="12"/>
        <v>挑战并击败其他玩家达到5人</v>
      </c>
      <c r="N146" s="11"/>
      <c r="O146" s="11"/>
    </row>
    <row r="147" spans="3:15" s="2" customFormat="1" ht="20.100000000000001" customHeight="1" x14ac:dyDescent="0.15">
      <c r="C147" s="3">
        <v>20000903</v>
      </c>
      <c r="D147" s="8">
        <v>2</v>
      </c>
      <c r="E147" s="3">
        <v>11</v>
      </c>
      <c r="F147" s="10" t="s">
        <v>206</v>
      </c>
      <c r="G147" s="3">
        <v>20000901</v>
      </c>
      <c r="H147" s="3">
        <v>3</v>
      </c>
      <c r="I147" s="3">
        <v>209</v>
      </c>
      <c r="J147" s="11">
        <v>0</v>
      </c>
      <c r="K147" s="4">
        <v>10</v>
      </c>
      <c r="L147" s="3" t="str">
        <f t="shared" si="12"/>
        <v>挑战并击败其他玩家达到10人</v>
      </c>
      <c r="N147" s="11"/>
      <c r="O147" s="11"/>
    </row>
    <row r="148" spans="3:15" s="2" customFormat="1" ht="20.100000000000001" customHeight="1" x14ac:dyDescent="0.15">
      <c r="C148" s="3">
        <v>20000904</v>
      </c>
      <c r="D148" s="8">
        <v>2</v>
      </c>
      <c r="E148" s="3">
        <v>11</v>
      </c>
      <c r="F148" s="10" t="s">
        <v>207</v>
      </c>
      <c r="G148" s="3">
        <v>20000901</v>
      </c>
      <c r="H148" s="3">
        <v>4</v>
      </c>
      <c r="I148" s="3">
        <v>209</v>
      </c>
      <c r="J148" s="11">
        <v>0</v>
      </c>
      <c r="K148" s="4">
        <v>20</v>
      </c>
      <c r="L148" s="3" t="str">
        <f t="shared" si="12"/>
        <v>挑战并击败其他玩家达到20人</v>
      </c>
      <c r="N148" s="11"/>
      <c r="O148" s="11"/>
    </row>
    <row r="149" spans="3:15" s="2" customFormat="1" ht="20.100000000000001" customHeight="1" x14ac:dyDescent="0.15">
      <c r="C149" s="3">
        <v>20000905</v>
      </c>
      <c r="D149" s="8">
        <v>2</v>
      </c>
      <c r="E149" s="3">
        <v>11</v>
      </c>
      <c r="F149" s="10" t="s">
        <v>208</v>
      </c>
      <c r="G149" s="3">
        <v>20000901</v>
      </c>
      <c r="H149" s="3">
        <v>4</v>
      </c>
      <c r="I149" s="3">
        <v>209</v>
      </c>
      <c r="J149" s="11">
        <v>0</v>
      </c>
      <c r="K149" s="4">
        <v>30</v>
      </c>
      <c r="L149" s="3" t="str">
        <f t="shared" si="12"/>
        <v>挑战并击败其他玩家达到30人</v>
      </c>
      <c r="N149" s="11"/>
      <c r="O149" s="11"/>
    </row>
    <row r="150" spans="3:15" s="2" customFormat="1" ht="20.100000000000001" customHeight="1" x14ac:dyDescent="0.15">
      <c r="C150" s="3">
        <v>20000906</v>
      </c>
      <c r="D150" s="8">
        <v>2</v>
      </c>
      <c r="E150" s="3">
        <v>11</v>
      </c>
      <c r="F150" s="10" t="s">
        <v>209</v>
      </c>
      <c r="G150" s="3">
        <v>20000901</v>
      </c>
      <c r="H150" s="3">
        <v>5</v>
      </c>
      <c r="I150" s="3">
        <v>209</v>
      </c>
      <c r="J150" s="11">
        <v>0</v>
      </c>
      <c r="K150" s="4">
        <v>50</v>
      </c>
      <c r="L150" s="3" t="str">
        <f t="shared" si="12"/>
        <v>挑战并击败其他玩家达到50人</v>
      </c>
      <c r="N150" s="11"/>
      <c r="O150" s="11"/>
    </row>
    <row r="151" spans="3:15" s="2" customFormat="1" ht="20.100000000000001" customHeight="1" x14ac:dyDescent="0.15">
      <c r="C151" s="3">
        <v>20000907</v>
      </c>
      <c r="D151" s="8">
        <v>2</v>
      </c>
      <c r="E151" s="3">
        <v>11</v>
      </c>
      <c r="F151" s="10" t="s">
        <v>210</v>
      </c>
      <c r="G151" s="3">
        <v>20000901</v>
      </c>
      <c r="H151" s="3">
        <v>5</v>
      </c>
      <c r="I151" s="3">
        <v>209</v>
      </c>
      <c r="J151" s="11">
        <v>0</v>
      </c>
      <c r="K151" s="4">
        <v>100</v>
      </c>
      <c r="L151" s="3" t="str">
        <f t="shared" si="12"/>
        <v>挑战并击败其他玩家达到100人</v>
      </c>
      <c r="N151" s="11"/>
      <c r="O151" s="11"/>
    </row>
    <row r="152" spans="3:15" s="2" customFormat="1" ht="20.100000000000001" customHeight="1" x14ac:dyDescent="0.15">
      <c r="C152" s="3">
        <v>20000908</v>
      </c>
      <c r="D152" s="8">
        <v>2</v>
      </c>
      <c r="E152" s="3">
        <v>11</v>
      </c>
      <c r="F152" s="10" t="s">
        <v>211</v>
      </c>
      <c r="G152" s="3">
        <v>20000901</v>
      </c>
      <c r="H152" s="3">
        <v>8</v>
      </c>
      <c r="I152" s="3">
        <v>209</v>
      </c>
      <c r="J152" s="11">
        <v>0</v>
      </c>
      <c r="K152" s="4">
        <v>200</v>
      </c>
      <c r="L152" s="3" t="str">
        <f t="shared" si="12"/>
        <v>挑战并击败其他玩家达到200人</v>
      </c>
      <c r="N152" s="11"/>
      <c r="O152" s="11"/>
    </row>
    <row r="153" spans="3:15" s="2" customFormat="1" ht="20.100000000000001" customHeight="1" x14ac:dyDescent="0.15">
      <c r="C153" s="3">
        <v>20000909</v>
      </c>
      <c r="D153" s="8">
        <v>2</v>
      </c>
      <c r="E153" s="3">
        <v>11</v>
      </c>
      <c r="F153" s="10" t="s">
        <v>212</v>
      </c>
      <c r="G153" s="3">
        <v>20000901</v>
      </c>
      <c r="H153" s="3">
        <v>8</v>
      </c>
      <c r="I153" s="3">
        <v>209</v>
      </c>
      <c r="J153" s="11">
        <v>0</v>
      </c>
      <c r="K153" s="4">
        <v>300</v>
      </c>
      <c r="L153" s="3" t="str">
        <f t="shared" si="12"/>
        <v>挑战并击败其他玩家达到300人</v>
      </c>
      <c r="N153" s="11"/>
      <c r="O153" s="11"/>
    </row>
    <row r="154" spans="3:15" s="2" customFormat="1" ht="20.100000000000001" customHeight="1" x14ac:dyDescent="0.15">
      <c r="C154" s="3">
        <v>20000910</v>
      </c>
      <c r="D154" s="8">
        <v>2</v>
      </c>
      <c r="E154" s="3">
        <v>11</v>
      </c>
      <c r="F154" s="10" t="s">
        <v>213</v>
      </c>
      <c r="G154" s="3">
        <v>20000901</v>
      </c>
      <c r="H154" s="3">
        <v>10</v>
      </c>
      <c r="I154" s="3">
        <v>209</v>
      </c>
      <c r="J154" s="11">
        <v>0</v>
      </c>
      <c r="K154" s="4">
        <v>500</v>
      </c>
      <c r="L154" s="3" t="str">
        <f t="shared" si="12"/>
        <v>挑战并击败其他玩家达到500人</v>
      </c>
      <c r="N154" s="11"/>
      <c r="O154" s="11"/>
    </row>
    <row r="155" spans="3:15" s="2" customFormat="1" ht="20.100000000000001" customHeight="1" x14ac:dyDescent="0.15">
      <c r="C155" s="3">
        <v>20001001</v>
      </c>
      <c r="D155" s="8">
        <v>2</v>
      </c>
      <c r="E155" s="3">
        <v>11</v>
      </c>
      <c r="F155" s="10" t="s">
        <v>214</v>
      </c>
      <c r="G155" s="3">
        <v>20001001</v>
      </c>
      <c r="H155" s="3">
        <v>3</v>
      </c>
      <c r="I155" s="3">
        <v>210</v>
      </c>
      <c r="J155" s="11">
        <v>0</v>
      </c>
      <c r="K155" s="4">
        <v>5</v>
      </c>
      <c r="L155" s="3" t="str">
        <f>"挖掘藏宝图数量达到"&amp;K155&amp;"张"</f>
        <v>挖掘藏宝图数量达到5张</v>
      </c>
      <c r="N155" s="11"/>
      <c r="O155" s="11"/>
    </row>
    <row r="156" spans="3:15" s="2" customFormat="1" ht="20.100000000000001" customHeight="1" x14ac:dyDescent="0.15">
      <c r="C156" s="3">
        <v>20001002</v>
      </c>
      <c r="D156" s="8">
        <v>2</v>
      </c>
      <c r="E156" s="3">
        <v>11</v>
      </c>
      <c r="F156" s="10" t="s">
        <v>215</v>
      </c>
      <c r="G156" s="3">
        <v>20001001</v>
      </c>
      <c r="H156" s="3">
        <v>3</v>
      </c>
      <c r="I156" s="3">
        <v>210</v>
      </c>
      <c r="J156" s="11">
        <v>0</v>
      </c>
      <c r="K156" s="4">
        <v>10</v>
      </c>
      <c r="L156" s="3" t="str">
        <f t="shared" ref="L156:L164" si="13">"挖掘藏宝图数量达到"&amp;K156&amp;"张"</f>
        <v>挖掘藏宝图数量达到10张</v>
      </c>
      <c r="N156" s="11"/>
      <c r="O156" s="11"/>
    </row>
    <row r="157" spans="3:15" s="2" customFormat="1" ht="20.100000000000001" customHeight="1" x14ac:dyDescent="0.15">
      <c r="C157" s="3">
        <v>20001003</v>
      </c>
      <c r="D157" s="8">
        <v>2</v>
      </c>
      <c r="E157" s="3">
        <v>11</v>
      </c>
      <c r="F157" s="10" t="s">
        <v>216</v>
      </c>
      <c r="G157" s="3">
        <v>20001001</v>
      </c>
      <c r="H157" s="3">
        <v>3</v>
      </c>
      <c r="I157" s="3">
        <v>210</v>
      </c>
      <c r="J157" s="11">
        <v>0</v>
      </c>
      <c r="K157" s="4">
        <v>20</v>
      </c>
      <c r="L157" s="3" t="str">
        <f t="shared" si="13"/>
        <v>挖掘藏宝图数量达到20张</v>
      </c>
      <c r="N157" s="11"/>
      <c r="O157" s="11"/>
    </row>
    <row r="158" spans="3:15" s="2" customFormat="1" ht="20.100000000000001" customHeight="1" x14ac:dyDescent="0.15">
      <c r="C158" s="3">
        <v>20001004</v>
      </c>
      <c r="D158" s="8">
        <v>2</v>
      </c>
      <c r="E158" s="3">
        <v>11</v>
      </c>
      <c r="F158" s="10" t="s">
        <v>217</v>
      </c>
      <c r="G158" s="3">
        <v>20001001</v>
      </c>
      <c r="H158" s="3">
        <v>4</v>
      </c>
      <c r="I158" s="3">
        <v>210</v>
      </c>
      <c r="J158" s="11">
        <v>0</v>
      </c>
      <c r="K158" s="4">
        <v>30</v>
      </c>
      <c r="L158" s="3" t="str">
        <f t="shared" si="13"/>
        <v>挖掘藏宝图数量达到30张</v>
      </c>
      <c r="N158" s="11"/>
      <c r="O158" s="11"/>
    </row>
    <row r="159" spans="3:15" s="2" customFormat="1" ht="20.100000000000001" customHeight="1" x14ac:dyDescent="0.15">
      <c r="C159" s="3">
        <v>20001005</v>
      </c>
      <c r="D159" s="8">
        <v>2</v>
      </c>
      <c r="E159" s="3">
        <v>11</v>
      </c>
      <c r="F159" s="10" t="s">
        <v>218</v>
      </c>
      <c r="G159" s="3">
        <v>20001001</v>
      </c>
      <c r="H159" s="3">
        <v>4</v>
      </c>
      <c r="I159" s="3">
        <v>210</v>
      </c>
      <c r="J159" s="11">
        <v>0</v>
      </c>
      <c r="K159" s="4">
        <v>50</v>
      </c>
      <c r="L159" s="3" t="str">
        <f t="shared" si="13"/>
        <v>挖掘藏宝图数量达到50张</v>
      </c>
      <c r="N159" s="11"/>
      <c r="O159" s="11"/>
    </row>
    <row r="160" spans="3:15" s="2" customFormat="1" ht="20.100000000000001" customHeight="1" x14ac:dyDescent="0.15">
      <c r="C160" s="3">
        <v>20001006</v>
      </c>
      <c r="D160" s="8">
        <v>2</v>
      </c>
      <c r="E160" s="3">
        <v>11</v>
      </c>
      <c r="F160" s="10" t="s">
        <v>219</v>
      </c>
      <c r="G160" s="3">
        <v>20001001</v>
      </c>
      <c r="H160" s="3">
        <v>5</v>
      </c>
      <c r="I160" s="3">
        <v>210</v>
      </c>
      <c r="J160" s="11">
        <v>0</v>
      </c>
      <c r="K160" s="4">
        <v>100</v>
      </c>
      <c r="L160" s="3" t="str">
        <f t="shared" si="13"/>
        <v>挖掘藏宝图数量达到100张</v>
      </c>
      <c r="N160" s="11"/>
      <c r="O160" s="11"/>
    </row>
    <row r="161" spans="3:15" s="2" customFormat="1" ht="20.100000000000001" customHeight="1" x14ac:dyDescent="0.15">
      <c r="C161" s="3">
        <v>20001007</v>
      </c>
      <c r="D161" s="8">
        <v>2</v>
      </c>
      <c r="E161" s="3">
        <v>11</v>
      </c>
      <c r="F161" s="10" t="s">
        <v>220</v>
      </c>
      <c r="G161" s="3">
        <v>20001001</v>
      </c>
      <c r="H161" s="3">
        <v>5</v>
      </c>
      <c r="I161" s="3">
        <v>210</v>
      </c>
      <c r="J161" s="11">
        <v>0</v>
      </c>
      <c r="K161" s="4">
        <v>150</v>
      </c>
      <c r="L161" s="3" t="str">
        <f t="shared" si="13"/>
        <v>挖掘藏宝图数量达到150张</v>
      </c>
      <c r="N161" s="11"/>
      <c r="O161" s="11"/>
    </row>
    <row r="162" spans="3:15" s="2" customFormat="1" ht="20.100000000000001" customHeight="1" x14ac:dyDescent="0.15">
      <c r="C162" s="3">
        <v>20001008</v>
      </c>
      <c r="D162" s="8">
        <v>2</v>
      </c>
      <c r="E162" s="3">
        <v>11</v>
      </c>
      <c r="F162" s="10" t="s">
        <v>221</v>
      </c>
      <c r="G162" s="3">
        <v>20001001</v>
      </c>
      <c r="H162" s="3">
        <v>8</v>
      </c>
      <c r="I162" s="3">
        <v>210</v>
      </c>
      <c r="J162" s="11">
        <v>0</v>
      </c>
      <c r="K162" s="4">
        <v>200</v>
      </c>
      <c r="L162" s="3" t="str">
        <f t="shared" si="13"/>
        <v>挖掘藏宝图数量达到200张</v>
      </c>
      <c r="N162" s="11"/>
      <c r="O162" s="11"/>
    </row>
    <row r="163" spans="3:15" s="2" customFormat="1" ht="20.100000000000001" customHeight="1" x14ac:dyDescent="0.15">
      <c r="C163" s="3">
        <v>20001009</v>
      </c>
      <c r="D163" s="8">
        <v>2</v>
      </c>
      <c r="E163" s="3">
        <v>11</v>
      </c>
      <c r="F163" s="10" t="s">
        <v>222</v>
      </c>
      <c r="G163" s="3">
        <v>20001001</v>
      </c>
      <c r="H163" s="3">
        <v>8</v>
      </c>
      <c r="I163" s="3">
        <v>210</v>
      </c>
      <c r="J163" s="11">
        <v>0</v>
      </c>
      <c r="K163" s="4">
        <v>300</v>
      </c>
      <c r="L163" s="3" t="str">
        <f t="shared" si="13"/>
        <v>挖掘藏宝图数量达到300张</v>
      </c>
      <c r="N163" s="11"/>
      <c r="O163" s="11"/>
    </row>
    <row r="164" spans="3:15" s="2" customFormat="1" ht="20.100000000000001" customHeight="1" x14ac:dyDescent="0.15">
      <c r="C164" s="3">
        <v>20001010</v>
      </c>
      <c r="D164" s="8">
        <v>2</v>
      </c>
      <c r="E164" s="3">
        <v>11</v>
      </c>
      <c r="F164" s="10" t="s">
        <v>223</v>
      </c>
      <c r="G164" s="3">
        <v>20001001</v>
      </c>
      <c r="H164" s="3">
        <v>10</v>
      </c>
      <c r="I164" s="3">
        <v>210</v>
      </c>
      <c r="J164" s="11">
        <v>0</v>
      </c>
      <c r="K164" s="4">
        <v>500</v>
      </c>
      <c r="L164" s="3" t="str">
        <f t="shared" si="13"/>
        <v>挖掘藏宝图数量达到500张</v>
      </c>
      <c r="N164" s="11"/>
      <c r="O164" s="11"/>
    </row>
    <row r="165" spans="3:15" s="2" customFormat="1" ht="20.100000000000001" customHeight="1" x14ac:dyDescent="0.15">
      <c r="C165" s="3">
        <v>20001101</v>
      </c>
      <c r="D165" s="8">
        <v>2</v>
      </c>
      <c r="E165" s="3">
        <v>11</v>
      </c>
      <c r="F165" s="10" t="s">
        <v>224</v>
      </c>
      <c r="G165" s="3">
        <v>20001101</v>
      </c>
      <c r="H165" s="3">
        <v>3</v>
      </c>
      <c r="I165" s="3">
        <v>211</v>
      </c>
      <c r="J165" s="11">
        <v>0</v>
      </c>
      <c r="K165" s="4">
        <v>10000</v>
      </c>
      <c r="L165" s="3" t="str">
        <f t="shared" ref="L165:L174" si="14">"战力数值达到"&amp;K165&amp;"点"</f>
        <v>战力数值达到10000点</v>
      </c>
      <c r="N165" s="11"/>
      <c r="O165" s="11"/>
    </row>
    <row r="166" spans="3:15" s="2" customFormat="1" ht="20.100000000000001" customHeight="1" x14ac:dyDescent="0.15">
      <c r="C166" s="3">
        <v>20001102</v>
      </c>
      <c r="D166" s="8">
        <v>2</v>
      </c>
      <c r="E166" s="3">
        <v>11</v>
      </c>
      <c r="F166" s="10" t="s">
        <v>225</v>
      </c>
      <c r="G166" s="3">
        <v>20001101</v>
      </c>
      <c r="H166" s="3">
        <v>3</v>
      </c>
      <c r="I166" s="3">
        <v>211</v>
      </c>
      <c r="J166" s="11">
        <v>0</v>
      </c>
      <c r="K166" s="4">
        <v>15000</v>
      </c>
      <c r="L166" s="3" t="str">
        <f t="shared" si="14"/>
        <v>战力数值达到15000点</v>
      </c>
      <c r="N166" s="11"/>
      <c r="O166" s="11"/>
    </row>
    <row r="167" spans="3:15" s="2" customFormat="1" ht="20.100000000000001" customHeight="1" x14ac:dyDescent="0.15">
      <c r="C167" s="3">
        <v>20001103</v>
      </c>
      <c r="D167" s="8">
        <v>2</v>
      </c>
      <c r="E167" s="3">
        <v>11</v>
      </c>
      <c r="F167" s="10" t="s">
        <v>226</v>
      </c>
      <c r="G167" s="3">
        <v>20001101</v>
      </c>
      <c r="H167" s="3">
        <v>3</v>
      </c>
      <c r="I167" s="3">
        <v>211</v>
      </c>
      <c r="J167" s="11">
        <v>0</v>
      </c>
      <c r="K167" s="4">
        <v>20000</v>
      </c>
      <c r="L167" s="3" t="str">
        <f t="shared" si="14"/>
        <v>战力数值达到20000点</v>
      </c>
      <c r="N167" s="11"/>
      <c r="O167" s="11"/>
    </row>
    <row r="168" spans="3:15" s="2" customFormat="1" ht="20.100000000000001" customHeight="1" x14ac:dyDescent="0.15">
      <c r="C168" s="3">
        <v>20001104</v>
      </c>
      <c r="D168" s="8">
        <v>2</v>
      </c>
      <c r="E168" s="3">
        <v>11</v>
      </c>
      <c r="F168" s="10" t="s">
        <v>227</v>
      </c>
      <c r="G168" s="3">
        <v>20001101</v>
      </c>
      <c r="H168" s="3">
        <v>4</v>
      </c>
      <c r="I168" s="3">
        <v>211</v>
      </c>
      <c r="J168" s="11">
        <v>0</v>
      </c>
      <c r="K168" s="4">
        <v>25000</v>
      </c>
      <c r="L168" s="3" t="str">
        <f t="shared" si="14"/>
        <v>战力数值达到25000点</v>
      </c>
      <c r="N168" s="11"/>
      <c r="O168" s="11"/>
    </row>
    <row r="169" spans="3:15" s="2" customFormat="1" ht="20.100000000000001" customHeight="1" x14ac:dyDescent="0.15">
      <c r="C169" s="3">
        <v>20001105</v>
      </c>
      <c r="D169" s="8">
        <v>2</v>
      </c>
      <c r="E169" s="3">
        <v>11</v>
      </c>
      <c r="F169" s="10" t="s">
        <v>228</v>
      </c>
      <c r="G169" s="3">
        <v>20001101</v>
      </c>
      <c r="H169" s="3">
        <v>4</v>
      </c>
      <c r="I169" s="3">
        <v>211</v>
      </c>
      <c r="J169" s="11">
        <v>0</v>
      </c>
      <c r="K169" s="4">
        <v>30000</v>
      </c>
      <c r="L169" s="3" t="str">
        <f t="shared" si="14"/>
        <v>战力数值达到30000点</v>
      </c>
      <c r="N169" s="11"/>
      <c r="O169" s="11"/>
    </row>
    <row r="170" spans="3:15" s="2" customFormat="1" ht="20.100000000000001" customHeight="1" x14ac:dyDescent="0.15">
      <c r="C170" s="3">
        <v>20001106</v>
      </c>
      <c r="D170" s="8">
        <v>2</v>
      </c>
      <c r="E170" s="3">
        <v>11</v>
      </c>
      <c r="F170" s="10" t="s">
        <v>229</v>
      </c>
      <c r="G170" s="3">
        <v>20001101</v>
      </c>
      <c r="H170" s="3">
        <v>4</v>
      </c>
      <c r="I170" s="3">
        <v>211</v>
      </c>
      <c r="J170" s="11">
        <v>0</v>
      </c>
      <c r="K170" s="4">
        <v>40000</v>
      </c>
      <c r="L170" s="3" t="str">
        <f t="shared" si="14"/>
        <v>战力数值达到40000点</v>
      </c>
      <c r="N170" s="11"/>
      <c r="O170" s="11"/>
    </row>
    <row r="171" spans="3:15" s="2" customFormat="1" ht="20.100000000000001" customHeight="1" x14ac:dyDescent="0.15">
      <c r="C171" s="3">
        <v>20001107</v>
      </c>
      <c r="D171" s="8">
        <v>2</v>
      </c>
      <c r="E171" s="3">
        <v>11</v>
      </c>
      <c r="F171" s="10" t="s">
        <v>230</v>
      </c>
      <c r="G171" s="3">
        <v>20001101</v>
      </c>
      <c r="H171" s="3">
        <v>4</v>
      </c>
      <c r="I171" s="3">
        <v>211</v>
      </c>
      <c r="J171" s="11">
        <v>0</v>
      </c>
      <c r="K171" s="4">
        <v>50000</v>
      </c>
      <c r="L171" s="3" t="str">
        <f t="shared" si="14"/>
        <v>战力数值达到50000点</v>
      </c>
      <c r="N171" s="11"/>
      <c r="O171" s="11"/>
    </row>
    <row r="172" spans="3:15" s="2" customFormat="1" ht="20.100000000000001" customHeight="1" x14ac:dyDescent="0.15">
      <c r="C172" s="3">
        <v>20001108</v>
      </c>
      <c r="D172" s="8">
        <v>2</v>
      </c>
      <c r="E172" s="3">
        <v>11</v>
      </c>
      <c r="F172" s="10" t="s">
        <v>231</v>
      </c>
      <c r="G172" s="3">
        <v>20001101</v>
      </c>
      <c r="H172" s="3">
        <v>5</v>
      </c>
      <c r="I172" s="3">
        <v>211</v>
      </c>
      <c r="J172" s="11">
        <v>0</v>
      </c>
      <c r="K172" s="4">
        <v>60000</v>
      </c>
      <c r="L172" s="3" t="str">
        <f t="shared" si="14"/>
        <v>战力数值达到60000点</v>
      </c>
      <c r="N172" s="11"/>
      <c r="O172" s="11"/>
    </row>
    <row r="173" spans="3:15" s="2" customFormat="1" ht="20.100000000000001" customHeight="1" x14ac:dyDescent="0.15">
      <c r="C173" s="3">
        <v>20001109</v>
      </c>
      <c r="D173" s="8">
        <v>2</v>
      </c>
      <c r="E173" s="3">
        <v>11</v>
      </c>
      <c r="F173" s="10" t="s">
        <v>232</v>
      </c>
      <c r="G173" s="3">
        <v>20001101</v>
      </c>
      <c r="H173" s="3">
        <v>5</v>
      </c>
      <c r="I173" s="3">
        <v>211</v>
      </c>
      <c r="J173" s="11">
        <v>0</v>
      </c>
      <c r="K173" s="4">
        <v>70000</v>
      </c>
      <c r="L173" s="3" t="str">
        <f t="shared" si="14"/>
        <v>战力数值达到70000点</v>
      </c>
      <c r="N173" s="11"/>
      <c r="O173" s="11"/>
    </row>
    <row r="174" spans="3:15" s="2" customFormat="1" ht="20.100000000000001" customHeight="1" x14ac:dyDescent="0.15">
      <c r="C174" s="3">
        <v>20001110</v>
      </c>
      <c r="D174" s="8">
        <v>2</v>
      </c>
      <c r="E174" s="3">
        <v>11</v>
      </c>
      <c r="F174" s="10" t="s">
        <v>233</v>
      </c>
      <c r="G174" s="3">
        <v>20001101</v>
      </c>
      <c r="H174" s="3">
        <v>5</v>
      </c>
      <c r="I174" s="3">
        <v>211</v>
      </c>
      <c r="J174" s="11">
        <v>0</v>
      </c>
      <c r="K174" s="4">
        <v>80000</v>
      </c>
      <c r="L174" s="3" t="str">
        <f t="shared" si="14"/>
        <v>战力数值达到80000点</v>
      </c>
      <c r="N174" s="11"/>
      <c r="O174" s="11"/>
    </row>
    <row r="175" spans="3:15" s="2" customFormat="1" ht="20.100000000000001" customHeight="1" x14ac:dyDescent="0.15">
      <c r="C175" s="3">
        <v>20001201</v>
      </c>
      <c r="D175" s="8">
        <v>2</v>
      </c>
      <c r="E175" s="3">
        <v>12</v>
      </c>
      <c r="F175" s="10" t="s">
        <v>234</v>
      </c>
      <c r="G175" s="3">
        <v>20001201</v>
      </c>
      <c r="H175" s="3">
        <v>3</v>
      </c>
      <c r="I175" s="3">
        <v>212</v>
      </c>
      <c r="J175" s="11">
        <v>0</v>
      </c>
      <c r="K175" s="4">
        <v>10</v>
      </c>
      <c r="L175" s="3" t="str">
        <f>"使用任意鉴定符鉴定"&amp;K175&amp;"件装备"</f>
        <v>使用任意鉴定符鉴定10件装备</v>
      </c>
      <c r="N175" s="11"/>
      <c r="O175" s="11"/>
    </row>
    <row r="176" spans="3:15" s="2" customFormat="1" ht="20.100000000000001" customHeight="1" x14ac:dyDescent="0.15">
      <c r="C176" s="3">
        <v>20001202</v>
      </c>
      <c r="D176" s="8">
        <v>2</v>
      </c>
      <c r="E176" s="3">
        <v>12</v>
      </c>
      <c r="F176" s="10" t="s">
        <v>235</v>
      </c>
      <c r="G176" s="3">
        <v>20001201</v>
      </c>
      <c r="H176" s="3">
        <v>3</v>
      </c>
      <c r="I176" s="3">
        <v>212</v>
      </c>
      <c r="J176" s="11">
        <v>0</v>
      </c>
      <c r="K176" s="4">
        <v>25</v>
      </c>
      <c r="L176" s="3" t="str">
        <f t="shared" ref="L176:L184" si="15">"使用任意鉴定符鉴定"&amp;K176&amp;"件装备"</f>
        <v>使用任意鉴定符鉴定25件装备</v>
      </c>
      <c r="N176" s="11"/>
      <c r="O176" s="11"/>
    </row>
    <row r="177" spans="3:15" s="2" customFormat="1" ht="20.100000000000001" customHeight="1" x14ac:dyDescent="0.15">
      <c r="C177" s="3">
        <v>20001203</v>
      </c>
      <c r="D177" s="8">
        <v>2</v>
      </c>
      <c r="E177" s="3">
        <v>12</v>
      </c>
      <c r="F177" s="10" t="s">
        <v>236</v>
      </c>
      <c r="G177" s="3">
        <v>20001201</v>
      </c>
      <c r="H177" s="3">
        <v>3</v>
      </c>
      <c r="I177" s="3">
        <v>212</v>
      </c>
      <c r="J177" s="11">
        <v>0</v>
      </c>
      <c r="K177" s="4">
        <v>50</v>
      </c>
      <c r="L177" s="3" t="str">
        <f t="shared" si="15"/>
        <v>使用任意鉴定符鉴定50件装备</v>
      </c>
      <c r="N177" s="11"/>
      <c r="O177" s="11"/>
    </row>
    <row r="178" spans="3:15" s="2" customFormat="1" ht="20.100000000000001" customHeight="1" x14ac:dyDescent="0.15">
      <c r="C178" s="3">
        <v>20001204</v>
      </c>
      <c r="D178" s="8">
        <v>2</v>
      </c>
      <c r="E178" s="3">
        <v>12</v>
      </c>
      <c r="F178" s="10" t="s">
        <v>237</v>
      </c>
      <c r="G178" s="3">
        <v>20001201</v>
      </c>
      <c r="H178" s="3">
        <v>4</v>
      </c>
      <c r="I178" s="3">
        <v>212</v>
      </c>
      <c r="J178" s="11">
        <v>0</v>
      </c>
      <c r="K178" s="4">
        <v>100</v>
      </c>
      <c r="L178" s="3" t="str">
        <f t="shared" si="15"/>
        <v>使用任意鉴定符鉴定100件装备</v>
      </c>
      <c r="N178" s="11"/>
      <c r="O178" s="11"/>
    </row>
    <row r="179" spans="3:15" s="2" customFormat="1" ht="20.100000000000001" customHeight="1" x14ac:dyDescent="0.15">
      <c r="C179" s="3">
        <v>20001205</v>
      </c>
      <c r="D179" s="8">
        <v>2</v>
      </c>
      <c r="E179" s="3">
        <v>12</v>
      </c>
      <c r="F179" s="10" t="s">
        <v>238</v>
      </c>
      <c r="G179" s="3">
        <v>20001201</v>
      </c>
      <c r="H179" s="3">
        <v>4</v>
      </c>
      <c r="I179" s="3">
        <v>212</v>
      </c>
      <c r="J179" s="11">
        <v>0</v>
      </c>
      <c r="K179" s="4">
        <v>200</v>
      </c>
      <c r="L179" s="3" t="str">
        <f t="shared" si="15"/>
        <v>使用任意鉴定符鉴定200件装备</v>
      </c>
      <c r="N179" s="11"/>
      <c r="O179" s="11"/>
    </row>
    <row r="180" spans="3:15" s="2" customFormat="1" ht="20.100000000000001" customHeight="1" x14ac:dyDescent="0.15">
      <c r="C180" s="3">
        <v>20001206</v>
      </c>
      <c r="D180" s="8">
        <v>2</v>
      </c>
      <c r="E180" s="3">
        <v>12</v>
      </c>
      <c r="F180" s="10" t="s">
        <v>239</v>
      </c>
      <c r="G180" s="3">
        <v>20001201</v>
      </c>
      <c r="H180" s="3">
        <v>4</v>
      </c>
      <c r="I180" s="3">
        <v>212</v>
      </c>
      <c r="J180" s="11">
        <v>0</v>
      </c>
      <c r="K180" s="4">
        <v>300</v>
      </c>
      <c r="L180" s="3" t="str">
        <f t="shared" si="15"/>
        <v>使用任意鉴定符鉴定300件装备</v>
      </c>
      <c r="N180" s="11"/>
      <c r="O180" s="11"/>
    </row>
    <row r="181" spans="3:15" s="2" customFormat="1" ht="20.100000000000001" customHeight="1" x14ac:dyDescent="0.15">
      <c r="C181" s="3">
        <v>20001207</v>
      </c>
      <c r="D181" s="8">
        <v>2</v>
      </c>
      <c r="E181" s="3">
        <v>12</v>
      </c>
      <c r="F181" s="10" t="s">
        <v>240</v>
      </c>
      <c r="G181" s="3">
        <v>20001201</v>
      </c>
      <c r="H181" s="3">
        <v>4</v>
      </c>
      <c r="I181" s="3">
        <v>212</v>
      </c>
      <c r="J181" s="11">
        <v>0</v>
      </c>
      <c r="K181" s="4">
        <v>500</v>
      </c>
      <c r="L181" s="3" t="str">
        <f t="shared" si="15"/>
        <v>使用任意鉴定符鉴定500件装备</v>
      </c>
      <c r="N181" s="11"/>
      <c r="O181" s="11"/>
    </row>
    <row r="182" spans="3:15" s="2" customFormat="1" ht="20.100000000000001" customHeight="1" x14ac:dyDescent="0.15">
      <c r="C182" s="3">
        <v>20001208</v>
      </c>
      <c r="D182" s="8">
        <v>2</v>
      </c>
      <c r="E182" s="3">
        <v>12</v>
      </c>
      <c r="F182" s="10" t="s">
        <v>241</v>
      </c>
      <c r="G182" s="3">
        <v>20001201</v>
      </c>
      <c r="H182" s="3">
        <v>5</v>
      </c>
      <c r="I182" s="3">
        <v>212</v>
      </c>
      <c r="J182" s="11">
        <v>0</v>
      </c>
      <c r="K182" s="4">
        <v>1000</v>
      </c>
      <c r="L182" s="3" t="str">
        <f t="shared" si="15"/>
        <v>使用任意鉴定符鉴定1000件装备</v>
      </c>
      <c r="N182" s="11"/>
      <c r="O182" s="11"/>
    </row>
    <row r="183" spans="3:15" s="2" customFormat="1" ht="20.100000000000001" customHeight="1" x14ac:dyDescent="0.15">
      <c r="C183" s="3">
        <v>20001209</v>
      </c>
      <c r="D183" s="8">
        <v>2</v>
      </c>
      <c r="E183" s="3">
        <v>12</v>
      </c>
      <c r="F183" s="10" t="s">
        <v>242</v>
      </c>
      <c r="G183" s="3">
        <v>20001201</v>
      </c>
      <c r="H183" s="3">
        <v>5</v>
      </c>
      <c r="I183" s="3">
        <v>212</v>
      </c>
      <c r="J183" s="11">
        <v>0</v>
      </c>
      <c r="K183" s="4">
        <v>1500</v>
      </c>
      <c r="L183" s="3" t="str">
        <f t="shared" si="15"/>
        <v>使用任意鉴定符鉴定1500件装备</v>
      </c>
      <c r="N183" s="11"/>
      <c r="O183" s="11"/>
    </row>
    <row r="184" spans="3:15" s="2" customFormat="1" ht="20.100000000000001" customHeight="1" x14ac:dyDescent="0.15">
      <c r="C184" s="3">
        <v>20001210</v>
      </c>
      <c r="D184" s="8">
        <v>2</v>
      </c>
      <c r="E184" s="3">
        <v>12</v>
      </c>
      <c r="F184" s="10" t="s">
        <v>243</v>
      </c>
      <c r="G184" s="3">
        <v>20001201</v>
      </c>
      <c r="H184" s="3">
        <v>5</v>
      </c>
      <c r="I184" s="3">
        <v>212</v>
      </c>
      <c r="J184" s="11">
        <v>0</v>
      </c>
      <c r="K184" s="4">
        <v>2000</v>
      </c>
      <c r="L184" s="3" t="str">
        <f t="shared" si="15"/>
        <v>使用任意鉴定符鉴定2000件装备</v>
      </c>
      <c r="N184" s="11"/>
      <c r="O184" s="11"/>
    </row>
    <row r="185" spans="3:15" s="2" customFormat="1" ht="20.100000000000001" customHeight="1" x14ac:dyDescent="0.15">
      <c r="C185" s="3">
        <v>20001301</v>
      </c>
      <c r="D185" s="8">
        <v>2</v>
      </c>
      <c r="E185" s="3">
        <v>12</v>
      </c>
      <c r="F185" s="10" t="s">
        <v>244</v>
      </c>
      <c r="G185" s="3">
        <v>20001301</v>
      </c>
      <c r="H185" s="3">
        <v>3</v>
      </c>
      <c r="I185" s="3">
        <v>212</v>
      </c>
      <c r="J185" s="11">
        <v>80</v>
      </c>
      <c r="K185" s="4">
        <v>5</v>
      </c>
      <c r="L185" s="3" t="str">
        <f>"使用品质80以上的鉴定符鉴定"&amp;K185&amp;"件装备"</f>
        <v>使用品质80以上的鉴定符鉴定5件装备</v>
      </c>
      <c r="N185" s="11"/>
      <c r="O185" s="11"/>
    </row>
    <row r="186" spans="3:15" s="2" customFormat="1" ht="20.100000000000001" customHeight="1" x14ac:dyDescent="0.15">
      <c r="C186" s="3">
        <v>20001302</v>
      </c>
      <c r="D186" s="8">
        <v>2</v>
      </c>
      <c r="E186" s="3">
        <v>12</v>
      </c>
      <c r="F186" s="10" t="s">
        <v>245</v>
      </c>
      <c r="G186" s="3">
        <v>20001301</v>
      </c>
      <c r="H186" s="3">
        <v>3</v>
      </c>
      <c r="I186" s="3">
        <v>212</v>
      </c>
      <c r="J186" s="11">
        <v>80</v>
      </c>
      <c r="K186" s="4">
        <v>20</v>
      </c>
      <c r="L186" s="3" t="str">
        <f t="shared" ref="L186:L189" si="16">"使用品质80以上的鉴定符鉴定"&amp;K186&amp;"件装备"</f>
        <v>使用品质80以上的鉴定符鉴定20件装备</v>
      </c>
      <c r="N186" s="11"/>
      <c r="O186" s="11"/>
    </row>
    <row r="187" spans="3:15" s="2" customFormat="1" ht="20.100000000000001" customHeight="1" x14ac:dyDescent="0.15">
      <c r="C187" s="3">
        <v>20001303</v>
      </c>
      <c r="D187" s="8">
        <v>2</v>
      </c>
      <c r="E187" s="3">
        <v>12</v>
      </c>
      <c r="F187" s="10" t="s">
        <v>246</v>
      </c>
      <c r="G187" s="3">
        <v>20001301</v>
      </c>
      <c r="H187" s="3">
        <v>4</v>
      </c>
      <c r="I187" s="3">
        <v>212</v>
      </c>
      <c r="J187" s="11">
        <v>80</v>
      </c>
      <c r="K187" s="4">
        <v>50</v>
      </c>
      <c r="L187" s="3" t="str">
        <f t="shared" si="16"/>
        <v>使用品质80以上的鉴定符鉴定50件装备</v>
      </c>
      <c r="N187" s="11"/>
      <c r="O187" s="11"/>
    </row>
    <row r="188" spans="3:15" s="2" customFormat="1" ht="20.100000000000001" customHeight="1" x14ac:dyDescent="0.15">
      <c r="C188" s="3">
        <v>20001304</v>
      </c>
      <c r="D188" s="8">
        <v>2</v>
      </c>
      <c r="E188" s="3">
        <v>12</v>
      </c>
      <c r="F188" s="10" t="s">
        <v>247</v>
      </c>
      <c r="G188" s="3">
        <v>20001301</v>
      </c>
      <c r="H188" s="3">
        <v>4</v>
      </c>
      <c r="I188" s="3">
        <v>212</v>
      </c>
      <c r="J188" s="11">
        <v>80</v>
      </c>
      <c r="K188" s="4">
        <v>100</v>
      </c>
      <c r="L188" s="3" t="str">
        <f t="shared" si="16"/>
        <v>使用品质80以上的鉴定符鉴定100件装备</v>
      </c>
      <c r="N188" s="11"/>
      <c r="O188" s="11"/>
    </row>
    <row r="189" spans="3:15" s="2" customFormat="1" ht="20.100000000000001" customHeight="1" x14ac:dyDescent="0.15">
      <c r="C189" s="3">
        <v>20001305</v>
      </c>
      <c r="D189" s="8">
        <v>2</v>
      </c>
      <c r="E189" s="3">
        <v>12</v>
      </c>
      <c r="F189" s="10" t="s">
        <v>248</v>
      </c>
      <c r="G189" s="3">
        <v>20001301</v>
      </c>
      <c r="H189" s="3">
        <v>5</v>
      </c>
      <c r="I189" s="3">
        <v>212</v>
      </c>
      <c r="J189" s="11">
        <v>80</v>
      </c>
      <c r="K189" s="4">
        <v>150</v>
      </c>
      <c r="L189" s="3" t="str">
        <f t="shared" si="16"/>
        <v>使用品质80以上的鉴定符鉴定150件装备</v>
      </c>
      <c r="N189" s="11"/>
      <c r="O189" s="11"/>
    </row>
    <row r="190" spans="3:15" s="2" customFormat="1" ht="20.100000000000001" customHeight="1" x14ac:dyDescent="0.15">
      <c r="C190" s="3">
        <v>20001401</v>
      </c>
      <c r="D190" s="8">
        <v>2</v>
      </c>
      <c r="E190" s="3">
        <v>11</v>
      </c>
      <c r="F190" s="10" t="s">
        <v>249</v>
      </c>
      <c r="G190" s="3">
        <v>20001401</v>
      </c>
      <c r="H190" s="3">
        <v>3</v>
      </c>
      <c r="I190" s="3">
        <v>213</v>
      </c>
      <c r="J190" s="11">
        <v>0</v>
      </c>
      <c r="K190" s="4">
        <v>10</v>
      </c>
      <c r="L190" s="3" t="str">
        <f>"为装备进行附魔达到"&amp;K190&amp;"次"</f>
        <v>为装备进行附魔达到10次</v>
      </c>
      <c r="N190" s="11"/>
      <c r="O190" s="11"/>
    </row>
    <row r="191" spans="3:15" s="2" customFormat="1" ht="20.100000000000001" customHeight="1" x14ac:dyDescent="0.15">
      <c r="C191" s="3">
        <v>20001402</v>
      </c>
      <c r="D191" s="8">
        <v>2</v>
      </c>
      <c r="E191" s="3">
        <v>11</v>
      </c>
      <c r="F191" s="10" t="s">
        <v>250</v>
      </c>
      <c r="G191" s="3">
        <v>20001401</v>
      </c>
      <c r="H191" s="3">
        <v>3</v>
      </c>
      <c r="I191" s="3">
        <v>213</v>
      </c>
      <c r="J191" s="11">
        <v>0</v>
      </c>
      <c r="K191" s="4">
        <v>25</v>
      </c>
      <c r="L191" s="3" t="str">
        <f t="shared" ref="L191:L199" si="17">"为装备进行附魔达到"&amp;K191&amp;"次"</f>
        <v>为装备进行附魔达到25次</v>
      </c>
      <c r="N191" s="11"/>
      <c r="O191" s="11"/>
    </row>
    <row r="192" spans="3:15" s="2" customFormat="1" ht="20.100000000000001" customHeight="1" x14ac:dyDescent="0.15">
      <c r="C192" s="3">
        <v>20001403</v>
      </c>
      <c r="D192" s="8">
        <v>2</v>
      </c>
      <c r="E192" s="3">
        <v>11</v>
      </c>
      <c r="F192" s="10" t="s">
        <v>251</v>
      </c>
      <c r="G192" s="3">
        <v>20001401</v>
      </c>
      <c r="H192" s="3">
        <v>3</v>
      </c>
      <c r="I192" s="3">
        <v>213</v>
      </c>
      <c r="J192" s="11">
        <v>0</v>
      </c>
      <c r="K192" s="4">
        <v>50</v>
      </c>
      <c r="L192" s="3" t="str">
        <f t="shared" si="17"/>
        <v>为装备进行附魔达到50次</v>
      </c>
      <c r="N192" s="11"/>
      <c r="O192" s="11"/>
    </row>
    <row r="193" spans="3:15" s="2" customFormat="1" ht="20.100000000000001" customHeight="1" x14ac:dyDescent="0.15">
      <c r="C193" s="3">
        <v>20001404</v>
      </c>
      <c r="D193" s="8">
        <v>2</v>
      </c>
      <c r="E193" s="3">
        <v>11</v>
      </c>
      <c r="F193" s="10" t="s">
        <v>252</v>
      </c>
      <c r="G193" s="3">
        <v>20001401</v>
      </c>
      <c r="H193" s="3">
        <v>4</v>
      </c>
      <c r="I193" s="3">
        <v>213</v>
      </c>
      <c r="J193" s="11">
        <v>0</v>
      </c>
      <c r="K193" s="4">
        <v>100</v>
      </c>
      <c r="L193" s="3" t="str">
        <f t="shared" si="17"/>
        <v>为装备进行附魔达到100次</v>
      </c>
      <c r="N193" s="11"/>
      <c r="O193" s="11"/>
    </row>
    <row r="194" spans="3:15" s="2" customFormat="1" ht="20.100000000000001" customHeight="1" x14ac:dyDescent="0.15">
      <c r="C194" s="3">
        <v>20001405</v>
      </c>
      <c r="D194" s="8">
        <v>2</v>
      </c>
      <c r="E194" s="3">
        <v>11</v>
      </c>
      <c r="F194" s="10" t="s">
        <v>253</v>
      </c>
      <c r="G194" s="3">
        <v>20001401</v>
      </c>
      <c r="H194" s="3">
        <v>4</v>
      </c>
      <c r="I194" s="3">
        <v>213</v>
      </c>
      <c r="J194" s="11">
        <v>0</v>
      </c>
      <c r="K194" s="4">
        <v>200</v>
      </c>
      <c r="L194" s="3" t="str">
        <f t="shared" si="17"/>
        <v>为装备进行附魔达到200次</v>
      </c>
      <c r="N194" s="11"/>
      <c r="O194" s="11"/>
    </row>
    <row r="195" spans="3:15" s="2" customFormat="1" ht="20.100000000000001" customHeight="1" x14ac:dyDescent="0.15">
      <c r="C195" s="3">
        <v>20001406</v>
      </c>
      <c r="D195" s="8">
        <v>2</v>
      </c>
      <c r="E195" s="3">
        <v>11</v>
      </c>
      <c r="F195" s="10" t="s">
        <v>254</v>
      </c>
      <c r="G195" s="3">
        <v>20001401</v>
      </c>
      <c r="H195" s="3">
        <v>4</v>
      </c>
      <c r="I195" s="3">
        <v>213</v>
      </c>
      <c r="J195" s="11">
        <v>0</v>
      </c>
      <c r="K195" s="4">
        <v>300</v>
      </c>
      <c r="L195" s="3" t="str">
        <f>"为装备进行附魔达到"&amp;K195&amp;"次"</f>
        <v>为装备进行附魔达到300次</v>
      </c>
      <c r="N195" s="11"/>
      <c r="O195" s="11"/>
    </row>
    <row r="196" spans="3:15" s="2" customFormat="1" ht="20.100000000000001" customHeight="1" x14ac:dyDescent="0.15">
      <c r="C196" s="3">
        <v>20001407</v>
      </c>
      <c r="D196" s="8">
        <v>2</v>
      </c>
      <c r="E196" s="3">
        <v>11</v>
      </c>
      <c r="F196" s="10" t="s">
        <v>255</v>
      </c>
      <c r="G196" s="3">
        <v>20001401</v>
      </c>
      <c r="H196" s="3">
        <v>4</v>
      </c>
      <c r="I196" s="3">
        <v>213</v>
      </c>
      <c r="J196" s="11">
        <v>0</v>
      </c>
      <c r="K196" s="4">
        <v>500</v>
      </c>
      <c r="L196" s="3" t="str">
        <f t="shared" si="17"/>
        <v>为装备进行附魔达到500次</v>
      </c>
      <c r="N196" s="11"/>
      <c r="O196" s="11"/>
    </row>
    <row r="197" spans="3:15" s="2" customFormat="1" ht="20.100000000000001" customHeight="1" x14ac:dyDescent="0.15">
      <c r="C197" s="3">
        <v>20001408</v>
      </c>
      <c r="D197" s="8">
        <v>2</v>
      </c>
      <c r="E197" s="3">
        <v>11</v>
      </c>
      <c r="F197" s="10" t="s">
        <v>256</v>
      </c>
      <c r="G197" s="3">
        <v>20001401</v>
      </c>
      <c r="H197" s="3">
        <v>5</v>
      </c>
      <c r="I197" s="3">
        <v>213</v>
      </c>
      <c r="J197" s="11">
        <v>0</v>
      </c>
      <c r="K197" s="4">
        <v>1000</v>
      </c>
      <c r="L197" s="3" t="str">
        <f t="shared" si="17"/>
        <v>为装备进行附魔达到1000次</v>
      </c>
      <c r="N197" s="11"/>
      <c r="O197" s="11"/>
    </row>
    <row r="198" spans="3:15" s="2" customFormat="1" ht="20.100000000000001" customHeight="1" x14ac:dyDescent="0.15">
      <c r="C198" s="3">
        <v>20001409</v>
      </c>
      <c r="D198" s="8">
        <v>2</v>
      </c>
      <c r="E198" s="3">
        <v>11</v>
      </c>
      <c r="F198" s="10" t="s">
        <v>257</v>
      </c>
      <c r="G198" s="3">
        <v>20001401</v>
      </c>
      <c r="H198" s="3">
        <v>5</v>
      </c>
      <c r="I198" s="3">
        <v>213</v>
      </c>
      <c r="J198" s="11">
        <v>0</v>
      </c>
      <c r="K198" s="4">
        <v>1500</v>
      </c>
      <c r="L198" s="3" t="str">
        <f t="shared" si="17"/>
        <v>为装备进行附魔达到1500次</v>
      </c>
      <c r="N198" s="11"/>
      <c r="O198" s="11"/>
    </row>
    <row r="199" spans="3:15" s="2" customFormat="1" ht="20.100000000000001" customHeight="1" x14ac:dyDescent="0.15">
      <c r="C199" s="3">
        <v>20001410</v>
      </c>
      <c r="D199" s="8">
        <v>2</v>
      </c>
      <c r="E199" s="3">
        <v>11</v>
      </c>
      <c r="F199" s="10" t="s">
        <v>258</v>
      </c>
      <c r="G199" s="3">
        <v>20001401</v>
      </c>
      <c r="H199" s="3">
        <v>5</v>
      </c>
      <c r="I199" s="3">
        <v>213</v>
      </c>
      <c r="J199" s="11">
        <v>0</v>
      </c>
      <c r="K199" s="4">
        <v>2000</v>
      </c>
      <c r="L199" s="3" t="str">
        <f t="shared" si="17"/>
        <v>为装备进行附魔达到2000次</v>
      </c>
      <c r="N199" s="11"/>
      <c r="O199" s="11"/>
    </row>
    <row r="200" spans="3:15" s="2" customFormat="1" ht="20.100000000000001" customHeight="1" x14ac:dyDescent="0.15">
      <c r="C200" s="3">
        <v>20001501</v>
      </c>
      <c r="D200" s="8">
        <v>2</v>
      </c>
      <c r="E200" s="3">
        <v>11</v>
      </c>
      <c r="F200" s="10" t="s">
        <v>259</v>
      </c>
      <c r="G200" s="3">
        <v>20001501</v>
      </c>
      <c r="H200" s="3">
        <v>3</v>
      </c>
      <c r="I200" s="3">
        <v>208</v>
      </c>
      <c r="J200" s="11">
        <v>0</v>
      </c>
      <c r="K200" s="4">
        <v>75</v>
      </c>
      <c r="L200" s="3" t="str">
        <f>"生活技能熟练度达到"&amp;K200&amp;"点"</f>
        <v>生活技能熟练度达到75点</v>
      </c>
      <c r="N200" s="11"/>
      <c r="O200" s="11"/>
    </row>
    <row r="201" spans="3:15" s="2" customFormat="1" ht="20.100000000000001" customHeight="1" x14ac:dyDescent="0.15">
      <c r="C201" s="3">
        <v>20001502</v>
      </c>
      <c r="D201" s="8">
        <v>2</v>
      </c>
      <c r="E201" s="3">
        <v>11</v>
      </c>
      <c r="F201" s="10" t="s">
        <v>260</v>
      </c>
      <c r="G201" s="3">
        <v>20001501</v>
      </c>
      <c r="H201" s="3">
        <v>3</v>
      </c>
      <c r="I201" s="3">
        <v>208</v>
      </c>
      <c r="J201" s="11">
        <v>0</v>
      </c>
      <c r="K201" s="4">
        <v>150</v>
      </c>
      <c r="L201" s="3" t="str">
        <f t="shared" ref="L201:L205" si="18">"生活技能熟练度达到"&amp;K201&amp;"点"</f>
        <v>生活技能熟练度达到150点</v>
      </c>
      <c r="N201" s="11"/>
      <c r="O201" s="11"/>
    </row>
    <row r="202" spans="3:15" s="2" customFormat="1" ht="20.100000000000001" customHeight="1" x14ac:dyDescent="0.15">
      <c r="C202" s="3">
        <v>20001503</v>
      </c>
      <c r="D202" s="8">
        <v>2</v>
      </c>
      <c r="E202" s="3">
        <v>11</v>
      </c>
      <c r="F202" s="10" t="s">
        <v>261</v>
      </c>
      <c r="G202" s="3">
        <v>20001501</v>
      </c>
      <c r="H202" s="3">
        <v>3</v>
      </c>
      <c r="I202" s="3">
        <v>208</v>
      </c>
      <c r="J202" s="11">
        <v>0</v>
      </c>
      <c r="K202" s="4">
        <v>250</v>
      </c>
      <c r="L202" s="3" t="str">
        <f t="shared" si="18"/>
        <v>生活技能熟练度达到250点</v>
      </c>
      <c r="N202" s="11"/>
      <c r="O202" s="11"/>
    </row>
    <row r="203" spans="3:15" s="2" customFormat="1" ht="20.100000000000001" customHeight="1" x14ac:dyDescent="0.15">
      <c r="C203" s="3">
        <v>20001504</v>
      </c>
      <c r="D203" s="8">
        <v>2</v>
      </c>
      <c r="E203" s="3">
        <v>11</v>
      </c>
      <c r="F203" s="10" t="s">
        <v>262</v>
      </c>
      <c r="G203" s="3">
        <v>20001501</v>
      </c>
      <c r="H203" s="3">
        <v>3</v>
      </c>
      <c r="I203" s="3">
        <v>208</v>
      </c>
      <c r="J203" s="11">
        <v>0</v>
      </c>
      <c r="K203" s="4">
        <v>350</v>
      </c>
      <c r="L203" s="3" t="str">
        <f t="shared" si="18"/>
        <v>生活技能熟练度达到350点</v>
      </c>
      <c r="N203" s="11"/>
      <c r="O203" s="11"/>
    </row>
    <row r="204" spans="3:15" s="2" customFormat="1" ht="20.100000000000001" customHeight="1" x14ac:dyDescent="0.15">
      <c r="C204" s="3">
        <v>20001505</v>
      </c>
      <c r="D204" s="8">
        <v>2</v>
      </c>
      <c r="E204" s="3">
        <v>11</v>
      </c>
      <c r="F204" s="10" t="s">
        <v>263</v>
      </c>
      <c r="G204" s="3">
        <v>20001501</v>
      </c>
      <c r="H204" s="3">
        <v>3</v>
      </c>
      <c r="I204" s="3">
        <v>208</v>
      </c>
      <c r="J204" s="11">
        <v>0</v>
      </c>
      <c r="K204" s="4">
        <v>450</v>
      </c>
      <c r="L204" s="3" t="str">
        <f t="shared" si="18"/>
        <v>生活技能熟练度达到450点</v>
      </c>
      <c r="N204" s="11"/>
      <c r="O204" s="11"/>
    </row>
    <row r="205" spans="3:15" s="2" customFormat="1" ht="20.100000000000001" customHeight="1" x14ac:dyDescent="0.15">
      <c r="C205" s="3">
        <v>20001506</v>
      </c>
      <c r="D205" s="8">
        <v>2</v>
      </c>
      <c r="E205" s="3">
        <v>11</v>
      </c>
      <c r="F205" s="10" t="s">
        <v>264</v>
      </c>
      <c r="G205" s="3">
        <v>20001501</v>
      </c>
      <c r="H205" s="3">
        <v>3</v>
      </c>
      <c r="I205" s="3">
        <v>208</v>
      </c>
      <c r="J205" s="11">
        <v>0</v>
      </c>
      <c r="K205" s="4">
        <v>500</v>
      </c>
      <c r="L205" s="3" t="str">
        <f t="shared" si="18"/>
        <v>生活技能熟练度达到500点</v>
      </c>
      <c r="N205" s="11"/>
      <c r="O205" s="11"/>
    </row>
    <row r="206" spans="3:15" s="2" customFormat="1" ht="20.100000000000001" customHeight="1" x14ac:dyDescent="0.15">
      <c r="C206" s="3">
        <v>20001601</v>
      </c>
      <c r="D206" s="8">
        <v>2</v>
      </c>
      <c r="E206" s="3">
        <v>11</v>
      </c>
      <c r="F206" s="10" t="s">
        <v>265</v>
      </c>
      <c r="G206" s="3">
        <v>20001601</v>
      </c>
      <c r="H206" s="3">
        <v>3</v>
      </c>
      <c r="I206" s="3">
        <v>214</v>
      </c>
      <c r="J206" s="11">
        <v>0</v>
      </c>
      <c r="K206" s="4">
        <v>10</v>
      </c>
      <c r="L206" s="3" t="str">
        <f>"使用炼金合剂"&amp;K206&amp;"次(恢复生命药剂不算)"</f>
        <v>使用炼金合剂10次(恢复生命药剂不算)</v>
      </c>
      <c r="N206" s="11"/>
      <c r="O206" s="11"/>
    </row>
    <row r="207" spans="3:15" s="2" customFormat="1" ht="20.100000000000001" customHeight="1" x14ac:dyDescent="0.15">
      <c r="C207" s="3">
        <v>20001602</v>
      </c>
      <c r="D207" s="8">
        <v>2</v>
      </c>
      <c r="E207" s="3">
        <v>11</v>
      </c>
      <c r="F207" s="10" t="s">
        <v>265</v>
      </c>
      <c r="G207" s="3">
        <v>20001601</v>
      </c>
      <c r="H207" s="3">
        <v>3</v>
      </c>
      <c r="I207" s="3">
        <v>214</v>
      </c>
      <c r="J207" s="11">
        <v>0</v>
      </c>
      <c r="K207" s="4">
        <v>25</v>
      </c>
      <c r="L207" s="3" t="str">
        <f t="shared" ref="L207:L215" si="19">"使用炼金合剂"&amp;K207&amp;"次(恢复生命药剂不算)"</f>
        <v>使用炼金合剂25次(恢复生命药剂不算)</v>
      </c>
      <c r="N207" s="11"/>
      <c r="O207" s="11"/>
    </row>
    <row r="208" spans="3:15" s="2" customFormat="1" ht="20.100000000000001" customHeight="1" x14ac:dyDescent="0.15">
      <c r="C208" s="3">
        <v>20001603</v>
      </c>
      <c r="D208" s="8">
        <v>2</v>
      </c>
      <c r="E208" s="3">
        <v>11</v>
      </c>
      <c r="F208" s="10" t="s">
        <v>265</v>
      </c>
      <c r="G208" s="3">
        <v>20001601</v>
      </c>
      <c r="H208" s="3">
        <v>3</v>
      </c>
      <c r="I208" s="3">
        <v>214</v>
      </c>
      <c r="J208" s="11">
        <v>0</v>
      </c>
      <c r="K208" s="4">
        <v>50</v>
      </c>
      <c r="L208" s="3" t="str">
        <f t="shared" si="19"/>
        <v>使用炼金合剂50次(恢复生命药剂不算)</v>
      </c>
      <c r="N208" s="11"/>
      <c r="O208" s="11"/>
    </row>
    <row r="209" spans="3:15" s="2" customFormat="1" ht="20.100000000000001" customHeight="1" x14ac:dyDescent="0.15">
      <c r="C209" s="3">
        <v>20001604</v>
      </c>
      <c r="D209" s="8">
        <v>2</v>
      </c>
      <c r="E209" s="3">
        <v>11</v>
      </c>
      <c r="F209" s="10" t="s">
        <v>265</v>
      </c>
      <c r="G209" s="3">
        <v>20001601</v>
      </c>
      <c r="H209" s="3">
        <v>3</v>
      </c>
      <c r="I209" s="3">
        <v>214</v>
      </c>
      <c r="J209" s="11">
        <v>0</v>
      </c>
      <c r="K209" s="4">
        <v>100</v>
      </c>
      <c r="L209" s="3" t="str">
        <f t="shared" si="19"/>
        <v>使用炼金合剂100次(恢复生命药剂不算)</v>
      </c>
      <c r="N209" s="11"/>
      <c r="O209" s="11"/>
    </row>
    <row r="210" spans="3:15" s="2" customFormat="1" ht="20.100000000000001" customHeight="1" x14ac:dyDescent="0.15">
      <c r="C210" s="3">
        <v>20001605</v>
      </c>
      <c r="D210" s="8">
        <v>2</v>
      </c>
      <c r="E210" s="3">
        <v>11</v>
      </c>
      <c r="F210" s="10" t="s">
        <v>265</v>
      </c>
      <c r="G210" s="3">
        <v>20001601</v>
      </c>
      <c r="H210" s="3">
        <v>4</v>
      </c>
      <c r="I210" s="3">
        <v>214</v>
      </c>
      <c r="J210" s="11">
        <v>0</v>
      </c>
      <c r="K210" s="4">
        <v>200</v>
      </c>
      <c r="L210" s="3" t="str">
        <f t="shared" si="19"/>
        <v>使用炼金合剂200次(恢复生命药剂不算)</v>
      </c>
      <c r="N210" s="11"/>
      <c r="O210" s="11"/>
    </row>
    <row r="211" spans="3:15" s="2" customFormat="1" ht="20.100000000000001" customHeight="1" x14ac:dyDescent="0.15">
      <c r="C211" s="3">
        <v>20001606</v>
      </c>
      <c r="D211" s="8">
        <v>2</v>
      </c>
      <c r="E211" s="3">
        <v>11</v>
      </c>
      <c r="F211" s="10" t="s">
        <v>265</v>
      </c>
      <c r="G211" s="3">
        <v>20001601</v>
      </c>
      <c r="H211" s="3">
        <v>4</v>
      </c>
      <c r="I211" s="3">
        <v>214</v>
      </c>
      <c r="J211" s="11">
        <v>0</v>
      </c>
      <c r="K211" s="4">
        <v>300</v>
      </c>
      <c r="L211" s="3" t="str">
        <f t="shared" si="19"/>
        <v>使用炼金合剂300次(恢复生命药剂不算)</v>
      </c>
      <c r="N211" s="11"/>
      <c r="O211" s="11"/>
    </row>
    <row r="212" spans="3:15" s="2" customFormat="1" ht="20.100000000000001" customHeight="1" x14ac:dyDescent="0.15">
      <c r="C212" s="3">
        <v>20001607</v>
      </c>
      <c r="D212" s="8">
        <v>2</v>
      </c>
      <c r="E212" s="3">
        <v>11</v>
      </c>
      <c r="F212" s="10" t="s">
        <v>265</v>
      </c>
      <c r="G212" s="3">
        <v>20001601</v>
      </c>
      <c r="H212" s="3">
        <v>4</v>
      </c>
      <c r="I212" s="3">
        <v>214</v>
      </c>
      <c r="J212" s="11">
        <v>0</v>
      </c>
      <c r="K212" s="4">
        <v>500</v>
      </c>
      <c r="L212" s="3" t="str">
        <f t="shared" si="19"/>
        <v>使用炼金合剂500次(恢复生命药剂不算)</v>
      </c>
      <c r="N212" s="11"/>
      <c r="O212" s="11"/>
    </row>
    <row r="213" spans="3:15" s="2" customFormat="1" ht="20.100000000000001" customHeight="1" x14ac:dyDescent="0.15">
      <c r="C213" s="3">
        <v>20001608</v>
      </c>
      <c r="D213" s="8">
        <v>2</v>
      </c>
      <c r="E213" s="3">
        <v>11</v>
      </c>
      <c r="F213" s="10" t="s">
        <v>265</v>
      </c>
      <c r="G213" s="3">
        <v>20001601</v>
      </c>
      <c r="H213" s="3">
        <v>5</v>
      </c>
      <c r="I213" s="3">
        <v>214</v>
      </c>
      <c r="J213" s="11">
        <v>0</v>
      </c>
      <c r="K213" s="4">
        <v>1000</v>
      </c>
      <c r="L213" s="3" t="str">
        <f t="shared" si="19"/>
        <v>使用炼金合剂1000次(恢复生命药剂不算)</v>
      </c>
      <c r="N213" s="11"/>
      <c r="O213" s="11"/>
    </row>
    <row r="214" spans="3:15" s="2" customFormat="1" ht="20.100000000000001" customHeight="1" x14ac:dyDescent="0.15">
      <c r="C214" s="3">
        <v>20001609</v>
      </c>
      <c r="D214" s="8">
        <v>2</v>
      </c>
      <c r="E214" s="3">
        <v>11</v>
      </c>
      <c r="F214" s="10" t="s">
        <v>265</v>
      </c>
      <c r="G214" s="3">
        <v>20001601</v>
      </c>
      <c r="H214" s="3">
        <v>5</v>
      </c>
      <c r="I214" s="3">
        <v>214</v>
      </c>
      <c r="J214" s="11">
        <v>0</v>
      </c>
      <c r="K214" s="4">
        <v>1500</v>
      </c>
      <c r="L214" s="3" t="str">
        <f t="shared" si="19"/>
        <v>使用炼金合剂1500次(恢复生命药剂不算)</v>
      </c>
      <c r="N214" s="11"/>
      <c r="O214" s="11"/>
    </row>
    <row r="215" spans="3:15" s="2" customFormat="1" ht="20.100000000000001" customHeight="1" x14ac:dyDescent="0.15">
      <c r="C215" s="3">
        <v>20001610</v>
      </c>
      <c r="D215" s="8">
        <v>2</v>
      </c>
      <c r="E215" s="3">
        <v>11</v>
      </c>
      <c r="F215" s="10" t="s">
        <v>265</v>
      </c>
      <c r="G215" s="3">
        <v>20001601</v>
      </c>
      <c r="H215" s="3">
        <v>5</v>
      </c>
      <c r="I215" s="3">
        <v>214</v>
      </c>
      <c r="J215" s="11">
        <v>0</v>
      </c>
      <c r="K215" s="4">
        <v>2000</v>
      </c>
      <c r="L215" s="3" t="str">
        <f t="shared" si="19"/>
        <v>使用炼金合剂2000次(恢复生命药剂不算)</v>
      </c>
      <c r="N215" s="11"/>
      <c r="O215" s="11"/>
    </row>
    <row r="216" spans="3:15" s="2" customFormat="1" ht="20.100000000000001" customHeight="1" x14ac:dyDescent="0.15">
      <c r="C216" s="3">
        <v>20001701</v>
      </c>
      <c r="D216" s="8">
        <v>2</v>
      </c>
      <c r="E216" s="3">
        <v>11</v>
      </c>
      <c r="F216" s="10" t="s">
        <v>266</v>
      </c>
      <c r="G216" s="3">
        <v>20001701</v>
      </c>
      <c r="H216" s="3">
        <v>3</v>
      </c>
      <c r="I216" s="3">
        <v>215</v>
      </c>
      <c r="J216" s="11">
        <v>0</v>
      </c>
      <c r="K216" s="4">
        <v>6</v>
      </c>
      <c r="L216" s="3" t="str">
        <f>"穿戴生肖装备达到"&amp;K216&amp;"个"</f>
        <v>穿戴生肖装备达到6个</v>
      </c>
      <c r="N216" s="11"/>
      <c r="O216" s="11"/>
    </row>
    <row r="217" spans="3:15" s="2" customFormat="1" ht="20.100000000000001" customHeight="1" x14ac:dyDescent="0.15">
      <c r="C217" s="3">
        <v>20001702</v>
      </c>
      <c r="D217" s="8">
        <v>2</v>
      </c>
      <c r="E217" s="3">
        <v>11</v>
      </c>
      <c r="F217" s="10" t="s">
        <v>266</v>
      </c>
      <c r="G217" s="3">
        <v>20001701</v>
      </c>
      <c r="H217" s="3">
        <v>3</v>
      </c>
      <c r="I217" s="3">
        <v>215</v>
      </c>
      <c r="J217" s="11">
        <v>0</v>
      </c>
      <c r="K217" s="4">
        <v>12</v>
      </c>
      <c r="L217" s="3" t="str">
        <f t="shared" ref="L217:L221" si="20">"穿戴生肖装备达到"&amp;K217&amp;"个"</f>
        <v>穿戴生肖装备达到12个</v>
      </c>
      <c r="N217" s="11"/>
      <c r="O217" s="11"/>
    </row>
    <row r="218" spans="3:15" s="2" customFormat="1" ht="20.100000000000001" customHeight="1" x14ac:dyDescent="0.15">
      <c r="C218" s="3">
        <v>20001703</v>
      </c>
      <c r="D218" s="8">
        <v>2</v>
      </c>
      <c r="E218" s="3">
        <v>11</v>
      </c>
      <c r="F218" s="10" t="s">
        <v>266</v>
      </c>
      <c r="G218" s="3">
        <v>20001701</v>
      </c>
      <c r="H218" s="3">
        <v>3</v>
      </c>
      <c r="I218" s="3">
        <v>215</v>
      </c>
      <c r="J218" s="11">
        <v>0</v>
      </c>
      <c r="K218" s="4">
        <v>18</v>
      </c>
      <c r="L218" s="3" t="str">
        <f t="shared" si="20"/>
        <v>穿戴生肖装备达到18个</v>
      </c>
      <c r="N218" s="11"/>
      <c r="O218" s="11"/>
    </row>
    <row r="219" spans="3:15" s="2" customFormat="1" ht="20.100000000000001" customHeight="1" x14ac:dyDescent="0.15">
      <c r="C219" s="3">
        <v>20001704</v>
      </c>
      <c r="D219" s="8">
        <v>2</v>
      </c>
      <c r="E219" s="3">
        <v>11</v>
      </c>
      <c r="F219" s="10" t="s">
        <v>266</v>
      </c>
      <c r="G219" s="3">
        <v>20001701</v>
      </c>
      <c r="H219" s="3">
        <v>4</v>
      </c>
      <c r="I219" s="3">
        <v>215</v>
      </c>
      <c r="J219" s="11">
        <v>0</v>
      </c>
      <c r="K219" s="4">
        <v>24</v>
      </c>
      <c r="L219" s="3" t="str">
        <f t="shared" si="20"/>
        <v>穿戴生肖装备达到24个</v>
      </c>
      <c r="N219" s="11"/>
      <c r="O219" s="11"/>
    </row>
    <row r="220" spans="3:15" s="2" customFormat="1" ht="20.100000000000001" customHeight="1" x14ac:dyDescent="0.15">
      <c r="C220" s="3">
        <v>20001705</v>
      </c>
      <c r="D220" s="8">
        <v>2</v>
      </c>
      <c r="E220" s="3">
        <v>11</v>
      </c>
      <c r="F220" s="10" t="s">
        <v>266</v>
      </c>
      <c r="G220" s="3">
        <v>20001701</v>
      </c>
      <c r="H220" s="3">
        <v>4</v>
      </c>
      <c r="I220" s="3">
        <v>215</v>
      </c>
      <c r="J220" s="11">
        <v>0</v>
      </c>
      <c r="K220" s="4">
        <v>30</v>
      </c>
      <c r="L220" s="3" t="str">
        <f t="shared" si="20"/>
        <v>穿戴生肖装备达到30个</v>
      </c>
      <c r="N220" s="11"/>
      <c r="O220" s="11"/>
    </row>
    <row r="221" spans="3:15" s="2" customFormat="1" ht="20.100000000000001" customHeight="1" x14ac:dyDescent="0.15">
      <c r="C221" s="3">
        <v>20001706</v>
      </c>
      <c r="D221" s="8">
        <v>2</v>
      </c>
      <c r="E221" s="3">
        <v>11</v>
      </c>
      <c r="F221" s="10" t="s">
        <v>266</v>
      </c>
      <c r="G221" s="3">
        <v>20001701</v>
      </c>
      <c r="H221" s="3">
        <v>4</v>
      </c>
      <c r="I221" s="3">
        <v>215</v>
      </c>
      <c r="J221" s="11">
        <v>0</v>
      </c>
      <c r="K221" s="4">
        <v>36</v>
      </c>
      <c r="L221" s="3" t="str">
        <f t="shared" si="20"/>
        <v>穿戴生肖装备达到36个</v>
      </c>
      <c r="N221" s="11"/>
      <c r="O221" s="11"/>
    </row>
    <row r="222" spans="3:15" s="2" customFormat="1" ht="20.100000000000001" customHeight="1" x14ac:dyDescent="0.15">
      <c r="C222" s="3">
        <v>20001801</v>
      </c>
      <c r="D222" s="8">
        <v>2</v>
      </c>
      <c r="E222" s="3">
        <v>12</v>
      </c>
      <c r="F222" s="10" t="s">
        <v>267</v>
      </c>
      <c r="G222" s="3">
        <v>20001801</v>
      </c>
      <c r="H222" s="3">
        <v>3</v>
      </c>
      <c r="I222" s="3">
        <v>216</v>
      </c>
      <c r="J222" s="11">
        <v>0</v>
      </c>
      <c r="K222" s="4">
        <v>5</v>
      </c>
      <c r="L222" s="3" t="str">
        <f>"制造任意道具数量达到"&amp;K222&amp;"件"</f>
        <v>制造任意道具数量达到5件</v>
      </c>
      <c r="N222" s="11"/>
      <c r="O222" s="11"/>
    </row>
    <row r="223" spans="3:15" s="2" customFormat="1" ht="20.100000000000001" customHeight="1" x14ac:dyDescent="0.15">
      <c r="C223" s="3">
        <v>20001802</v>
      </c>
      <c r="D223" s="8">
        <v>2</v>
      </c>
      <c r="E223" s="3">
        <v>12</v>
      </c>
      <c r="F223" s="10" t="s">
        <v>268</v>
      </c>
      <c r="G223" s="3">
        <v>20001801</v>
      </c>
      <c r="H223" s="3">
        <v>3</v>
      </c>
      <c r="I223" s="3">
        <v>216</v>
      </c>
      <c r="J223" s="11">
        <v>0</v>
      </c>
      <c r="K223" s="4">
        <v>20</v>
      </c>
      <c r="L223" s="3" t="str">
        <f t="shared" ref="L223:L231" si="21">"制造任意道具数量达到"&amp;K223&amp;"件"</f>
        <v>制造任意道具数量达到20件</v>
      </c>
      <c r="N223" s="11"/>
      <c r="O223" s="11"/>
    </row>
    <row r="224" spans="3:15" s="2" customFormat="1" ht="20.100000000000001" customHeight="1" x14ac:dyDescent="0.15">
      <c r="C224" s="3">
        <v>20001803</v>
      </c>
      <c r="D224" s="8">
        <v>2</v>
      </c>
      <c r="E224" s="3">
        <v>12</v>
      </c>
      <c r="F224" s="10" t="s">
        <v>269</v>
      </c>
      <c r="G224" s="3">
        <v>20001801</v>
      </c>
      <c r="H224" s="3">
        <v>3</v>
      </c>
      <c r="I224" s="3">
        <v>216</v>
      </c>
      <c r="J224" s="11">
        <v>0</v>
      </c>
      <c r="K224" s="4">
        <v>50</v>
      </c>
      <c r="L224" s="3" t="str">
        <f t="shared" si="21"/>
        <v>制造任意道具数量达到50件</v>
      </c>
      <c r="N224" s="11"/>
      <c r="O224" s="11"/>
    </row>
    <row r="225" spans="3:15" s="2" customFormat="1" ht="20.100000000000001" customHeight="1" x14ac:dyDescent="0.15">
      <c r="C225" s="3">
        <v>20001804</v>
      </c>
      <c r="D225" s="8">
        <v>2</v>
      </c>
      <c r="E225" s="3">
        <v>12</v>
      </c>
      <c r="F225" s="10" t="s">
        <v>270</v>
      </c>
      <c r="G225" s="3">
        <v>20001801</v>
      </c>
      <c r="H225" s="3">
        <v>3</v>
      </c>
      <c r="I225" s="3">
        <v>216</v>
      </c>
      <c r="J225" s="11">
        <v>0</v>
      </c>
      <c r="K225" s="4">
        <v>100</v>
      </c>
      <c r="L225" s="3" t="str">
        <f t="shared" si="21"/>
        <v>制造任意道具数量达到100件</v>
      </c>
      <c r="N225" s="11"/>
      <c r="O225" s="11"/>
    </row>
    <row r="226" spans="3:15" s="2" customFormat="1" ht="20.100000000000001" customHeight="1" x14ac:dyDescent="0.15">
      <c r="C226" s="3">
        <v>20001805</v>
      </c>
      <c r="D226" s="8">
        <v>2</v>
      </c>
      <c r="E226" s="3">
        <v>12</v>
      </c>
      <c r="F226" s="10" t="s">
        <v>271</v>
      </c>
      <c r="G226" s="3">
        <v>20001801</v>
      </c>
      <c r="H226" s="3">
        <v>4</v>
      </c>
      <c r="I226" s="3">
        <v>216</v>
      </c>
      <c r="J226" s="11">
        <v>0</v>
      </c>
      <c r="K226" s="4">
        <v>200</v>
      </c>
      <c r="L226" s="3" t="str">
        <f t="shared" si="21"/>
        <v>制造任意道具数量达到200件</v>
      </c>
      <c r="N226" s="11"/>
      <c r="O226" s="11"/>
    </row>
    <row r="227" spans="3:15" s="2" customFormat="1" ht="20.100000000000001" customHeight="1" x14ac:dyDescent="0.15">
      <c r="C227" s="3">
        <v>20001806</v>
      </c>
      <c r="D227" s="8">
        <v>2</v>
      </c>
      <c r="E227" s="3">
        <v>12</v>
      </c>
      <c r="F227" s="10" t="s">
        <v>272</v>
      </c>
      <c r="G227" s="3">
        <v>20001801</v>
      </c>
      <c r="H227" s="3">
        <v>4</v>
      </c>
      <c r="I227" s="3">
        <v>216</v>
      </c>
      <c r="J227" s="11">
        <v>0</v>
      </c>
      <c r="K227" s="4">
        <v>300</v>
      </c>
      <c r="L227" s="3" t="str">
        <f t="shared" si="21"/>
        <v>制造任意道具数量达到300件</v>
      </c>
      <c r="N227" s="11"/>
      <c r="O227" s="11"/>
    </row>
    <row r="228" spans="3:15" s="2" customFormat="1" ht="20.100000000000001" customHeight="1" x14ac:dyDescent="0.15">
      <c r="C228" s="3">
        <v>20001807</v>
      </c>
      <c r="D228" s="8">
        <v>2</v>
      </c>
      <c r="E228" s="3">
        <v>12</v>
      </c>
      <c r="F228" s="10" t="s">
        <v>273</v>
      </c>
      <c r="G228" s="3">
        <v>20001801</v>
      </c>
      <c r="H228" s="3">
        <v>4</v>
      </c>
      <c r="I228" s="3">
        <v>216</v>
      </c>
      <c r="J228" s="11">
        <v>0</v>
      </c>
      <c r="K228" s="4">
        <v>500</v>
      </c>
      <c r="L228" s="3" t="str">
        <f t="shared" si="21"/>
        <v>制造任意道具数量达到500件</v>
      </c>
      <c r="N228" s="11"/>
      <c r="O228" s="11"/>
    </row>
    <row r="229" spans="3:15" s="2" customFormat="1" ht="20.100000000000001" customHeight="1" x14ac:dyDescent="0.15">
      <c r="C229" s="3">
        <v>20001808</v>
      </c>
      <c r="D229" s="8">
        <v>2</v>
      </c>
      <c r="E229" s="3">
        <v>12</v>
      </c>
      <c r="F229" s="10" t="s">
        <v>274</v>
      </c>
      <c r="G229" s="3">
        <v>20001801</v>
      </c>
      <c r="H229" s="3">
        <v>5</v>
      </c>
      <c r="I229" s="3">
        <v>216</v>
      </c>
      <c r="J229" s="11">
        <v>0</v>
      </c>
      <c r="K229" s="4">
        <v>1000</v>
      </c>
      <c r="L229" s="3" t="str">
        <f t="shared" si="21"/>
        <v>制造任意道具数量达到1000件</v>
      </c>
      <c r="N229" s="11"/>
      <c r="O229" s="11"/>
    </row>
    <row r="230" spans="3:15" s="2" customFormat="1" ht="20.100000000000001" customHeight="1" x14ac:dyDescent="0.15">
      <c r="C230" s="3">
        <v>20001809</v>
      </c>
      <c r="D230" s="8">
        <v>2</v>
      </c>
      <c r="E230" s="3">
        <v>12</v>
      </c>
      <c r="F230" s="10" t="s">
        <v>275</v>
      </c>
      <c r="G230" s="3">
        <v>20001801</v>
      </c>
      <c r="H230" s="3">
        <v>5</v>
      </c>
      <c r="I230" s="3">
        <v>216</v>
      </c>
      <c r="J230" s="11">
        <v>0</v>
      </c>
      <c r="K230" s="4">
        <v>1500</v>
      </c>
      <c r="L230" s="3" t="str">
        <f t="shared" si="21"/>
        <v>制造任意道具数量达到1500件</v>
      </c>
      <c r="N230" s="11"/>
      <c r="O230" s="11"/>
    </row>
    <row r="231" spans="3:15" s="2" customFormat="1" ht="20.100000000000001" customHeight="1" x14ac:dyDescent="0.15">
      <c r="C231" s="3">
        <v>20001810</v>
      </c>
      <c r="D231" s="8">
        <v>2</v>
      </c>
      <c r="E231" s="3">
        <v>12</v>
      </c>
      <c r="F231" s="10" t="s">
        <v>276</v>
      </c>
      <c r="G231" s="3">
        <v>20001801</v>
      </c>
      <c r="H231" s="3">
        <v>5</v>
      </c>
      <c r="I231" s="3">
        <v>216</v>
      </c>
      <c r="J231" s="11">
        <v>0</v>
      </c>
      <c r="K231" s="4">
        <v>2000</v>
      </c>
      <c r="L231" s="3" t="str">
        <f t="shared" si="21"/>
        <v>制造任意道具数量达到2000件</v>
      </c>
      <c r="N231" s="11"/>
      <c r="O231" s="11"/>
    </row>
    <row r="232" spans="3:15" s="2" customFormat="1" ht="20.100000000000001" customHeight="1" x14ac:dyDescent="0.15">
      <c r="C232" s="3">
        <v>20001901</v>
      </c>
      <c r="D232" s="8">
        <v>2</v>
      </c>
      <c r="E232" s="3">
        <v>12</v>
      </c>
      <c r="F232" s="10" t="s">
        <v>277</v>
      </c>
      <c r="G232" s="3">
        <v>20001901</v>
      </c>
      <c r="H232" s="3">
        <v>3</v>
      </c>
      <c r="I232" s="3">
        <v>217</v>
      </c>
      <c r="J232" s="11">
        <v>0</v>
      </c>
      <c r="K232" s="4">
        <v>300000</v>
      </c>
      <c r="L232" s="3" t="str">
        <f>"拍卖行出售道具获利达到"&amp;K232&amp;"金币"</f>
        <v>拍卖行出售道具获利达到300000金币</v>
      </c>
      <c r="N232" s="11"/>
      <c r="O232" s="11"/>
    </row>
    <row r="233" spans="3:15" s="2" customFormat="1" ht="20.100000000000001" customHeight="1" x14ac:dyDescent="0.15">
      <c r="C233" s="3">
        <v>20001902</v>
      </c>
      <c r="D233" s="8">
        <v>2</v>
      </c>
      <c r="E233" s="3">
        <v>12</v>
      </c>
      <c r="F233" s="10" t="s">
        <v>278</v>
      </c>
      <c r="G233" s="3">
        <v>20001901</v>
      </c>
      <c r="H233" s="3">
        <v>3</v>
      </c>
      <c r="I233" s="3">
        <v>217</v>
      </c>
      <c r="J233" s="11">
        <v>0</v>
      </c>
      <c r="K233" s="4">
        <v>1000000</v>
      </c>
      <c r="L233" s="3" t="str">
        <f t="shared" ref="L233:L241" si="22">"拍卖行出售道具获利达到"&amp;K233&amp;"金币"</f>
        <v>拍卖行出售道具获利达到1000000金币</v>
      </c>
      <c r="N233" s="11"/>
      <c r="O233" s="11"/>
    </row>
    <row r="234" spans="3:15" s="2" customFormat="1" ht="20.100000000000001" customHeight="1" x14ac:dyDescent="0.15">
      <c r="C234" s="3">
        <v>20001903</v>
      </c>
      <c r="D234" s="8">
        <v>2</v>
      </c>
      <c r="E234" s="3">
        <v>12</v>
      </c>
      <c r="F234" s="10" t="s">
        <v>279</v>
      </c>
      <c r="G234" s="3">
        <v>20001901</v>
      </c>
      <c r="H234" s="3">
        <v>3</v>
      </c>
      <c r="I234" s="3">
        <v>217</v>
      </c>
      <c r="J234" s="11">
        <v>0</v>
      </c>
      <c r="K234" s="4">
        <v>2500000</v>
      </c>
      <c r="L234" s="3" t="str">
        <f t="shared" si="22"/>
        <v>拍卖行出售道具获利达到2500000金币</v>
      </c>
      <c r="N234" s="11"/>
      <c r="O234" s="11"/>
    </row>
    <row r="235" spans="3:15" s="2" customFormat="1" ht="20.100000000000001" customHeight="1" x14ac:dyDescent="0.15">
      <c r="C235" s="3">
        <v>20001904</v>
      </c>
      <c r="D235" s="8">
        <v>2</v>
      </c>
      <c r="E235" s="3">
        <v>12</v>
      </c>
      <c r="F235" s="10" t="s">
        <v>280</v>
      </c>
      <c r="G235" s="3">
        <v>20001901</v>
      </c>
      <c r="H235" s="3">
        <v>3</v>
      </c>
      <c r="I235" s="3">
        <v>217</v>
      </c>
      <c r="J235" s="11">
        <v>0</v>
      </c>
      <c r="K235" s="4">
        <v>5000000</v>
      </c>
      <c r="L235" s="3" t="str">
        <f t="shared" si="22"/>
        <v>拍卖行出售道具获利达到5000000金币</v>
      </c>
      <c r="N235" s="11"/>
      <c r="O235" s="11"/>
    </row>
    <row r="236" spans="3:15" s="2" customFormat="1" ht="20.100000000000001" customHeight="1" x14ac:dyDescent="0.15">
      <c r="C236" s="3">
        <v>20001905</v>
      </c>
      <c r="D236" s="8">
        <v>2</v>
      </c>
      <c r="E236" s="3">
        <v>12</v>
      </c>
      <c r="F236" s="10" t="s">
        <v>281</v>
      </c>
      <c r="G236" s="3">
        <v>20001901</v>
      </c>
      <c r="H236" s="3">
        <v>4</v>
      </c>
      <c r="I236" s="3">
        <v>217</v>
      </c>
      <c r="J236" s="11">
        <v>0</v>
      </c>
      <c r="K236" s="4">
        <v>10000000</v>
      </c>
      <c r="L236" s="3" t="str">
        <f t="shared" si="22"/>
        <v>拍卖行出售道具获利达到10000000金币</v>
      </c>
      <c r="N236" s="11"/>
      <c r="O236" s="11"/>
    </row>
    <row r="237" spans="3:15" s="2" customFormat="1" ht="20.100000000000001" customHeight="1" x14ac:dyDescent="0.15">
      <c r="C237" s="3">
        <v>20001906</v>
      </c>
      <c r="D237" s="8">
        <v>2</v>
      </c>
      <c r="E237" s="3">
        <v>12</v>
      </c>
      <c r="F237" s="10" t="s">
        <v>282</v>
      </c>
      <c r="G237" s="3">
        <v>20001901</v>
      </c>
      <c r="H237" s="3">
        <v>4</v>
      </c>
      <c r="I237" s="3">
        <v>217</v>
      </c>
      <c r="J237" s="11">
        <v>0</v>
      </c>
      <c r="K237" s="4">
        <v>15000000</v>
      </c>
      <c r="L237" s="3" t="str">
        <f t="shared" si="22"/>
        <v>拍卖行出售道具获利达到15000000金币</v>
      </c>
      <c r="N237" s="11"/>
      <c r="O237" s="11"/>
    </row>
    <row r="238" spans="3:15" s="2" customFormat="1" ht="20.100000000000001" customHeight="1" x14ac:dyDescent="0.15">
      <c r="C238" s="3">
        <v>20001907</v>
      </c>
      <c r="D238" s="8">
        <v>2</v>
      </c>
      <c r="E238" s="3">
        <v>12</v>
      </c>
      <c r="F238" s="10" t="s">
        <v>283</v>
      </c>
      <c r="G238" s="3">
        <v>20001901</v>
      </c>
      <c r="H238" s="3">
        <v>4</v>
      </c>
      <c r="I238" s="3">
        <v>217</v>
      </c>
      <c r="J238" s="11">
        <v>0</v>
      </c>
      <c r="K238" s="4">
        <v>20000000</v>
      </c>
      <c r="L238" s="3" t="str">
        <f t="shared" si="22"/>
        <v>拍卖行出售道具获利达到20000000金币</v>
      </c>
      <c r="N238" s="11"/>
      <c r="O238" s="11"/>
    </row>
    <row r="239" spans="3:15" s="2" customFormat="1" ht="20.100000000000001" customHeight="1" x14ac:dyDescent="0.15">
      <c r="C239" s="3">
        <v>20001908</v>
      </c>
      <c r="D239" s="8">
        <v>2</v>
      </c>
      <c r="E239" s="3">
        <v>12</v>
      </c>
      <c r="F239" s="10" t="s">
        <v>284</v>
      </c>
      <c r="G239" s="3">
        <v>20001901</v>
      </c>
      <c r="H239" s="3">
        <v>5</v>
      </c>
      <c r="I239" s="3">
        <v>217</v>
      </c>
      <c r="J239" s="11">
        <v>0</v>
      </c>
      <c r="K239" s="4">
        <v>30000000</v>
      </c>
      <c r="L239" s="3" t="str">
        <f t="shared" si="22"/>
        <v>拍卖行出售道具获利达到30000000金币</v>
      </c>
      <c r="N239" s="11"/>
      <c r="O239" s="11"/>
    </row>
    <row r="240" spans="3:15" s="2" customFormat="1" ht="20.100000000000001" customHeight="1" x14ac:dyDescent="0.15">
      <c r="C240" s="3">
        <v>20001909</v>
      </c>
      <c r="D240" s="8">
        <v>2</v>
      </c>
      <c r="E240" s="3">
        <v>12</v>
      </c>
      <c r="F240" s="10" t="s">
        <v>285</v>
      </c>
      <c r="G240" s="3">
        <v>20001901</v>
      </c>
      <c r="H240" s="3">
        <v>5</v>
      </c>
      <c r="I240" s="3">
        <v>217</v>
      </c>
      <c r="J240" s="11">
        <v>0</v>
      </c>
      <c r="K240" s="4">
        <v>50000000</v>
      </c>
      <c r="L240" s="3" t="str">
        <f t="shared" si="22"/>
        <v>拍卖行出售道具获利达到50000000金币</v>
      </c>
      <c r="N240" s="11"/>
      <c r="O240" s="11"/>
    </row>
    <row r="241" spans="3:15" s="2" customFormat="1" ht="20.100000000000001" customHeight="1" x14ac:dyDescent="0.15">
      <c r="C241" s="3">
        <v>20001910</v>
      </c>
      <c r="D241" s="8">
        <v>2</v>
      </c>
      <c r="E241" s="3">
        <v>12</v>
      </c>
      <c r="F241" s="10" t="s">
        <v>286</v>
      </c>
      <c r="G241" s="3">
        <v>20001901</v>
      </c>
      <c r="H241" s="3">
        <v>5</v>
      </c>
      <c r="I241" s="3">
        <v>217</v>
      </c>
      <c r="J241" s="11">
        <v>0</v>
      </c>
      <c r="K241" s="4">
        <v>100000000</v>
      </c>
      <c r="L241" s="3" t="str">
        <f t="shared" si="22"/>
        <v>拍卖行出售道具获利达到100000000金币</v>
      </c>
      <c r="N241" s="11"/>
      <c r="O241" s="11"/>
    </row>
    <row r="242" spans="3:15" s="2" customFormat="1" ht="20.100000000000001" customHeight="1" x14ac:dyDescent="0.15">
      <c r="C242" s="3">
        <v>20002001</v>
      </c>
      <c r="D242" s="8">
        <v>2</v>
      </c>
      <c r="E242" s="3">
        <v>12</v>
      </c>
      <c r="F242" s="10" t="s">
        <v>287</v>
      </c>
      <c r="G242" s="3">
        <v>20002001</v>
      </c>
      <c r="H242" s="3">
        <v>3</v>
      </c>
      <c r="I242" s="3">
        <v>206</v>
      </c>
      <c r="J242" s="11">
        <v>0</v>
      </c>
      <c r="K242" s="4">
        <v>10</v>
      </c>
      <c r="L242" s="3" t="str">
        <f>"累计回收"&amp;K242&amp;"个装备"</f>
        <v>累计回收10个装备</v>
      </c>
      <c r="N242" s="11"/>
      <c r="O242" s="11"/>
    </row>
    <row r="243" spans="3:15" s="2" customFormat="1" ht="20.100000000000001" customHeight="1" x14ac:dyDescent="0.15">
      <c r="C243" s="3">
        <v>20002002</v>
      </c>
      <c r="D243" s="8">
        <v>2</v>
      </c>
      <c r="E243" s="3">
        <v>12</v>
      </c>
      <c r="F243" s="10" t="s">
        <v>288</v>
      </c>
      <c r="G243" s="3">
        <v>20002001</v>
      </c>
      <c r="H243" s="3">
        <v>3</v>
      </c>
      <c r="I243" s="3">
        <v>206</v>
      </c>
      <c r="J243" s="11">
        <v>0</v>
      </c>
      <c r="K243" s="4">
        <v>25</v>
      </c>
      <c r="L243" s="3" t="str">
        <f t="shared" ref="L243:L251" si="23">"累计回收"&amp;K243&amp;"个装备"</f>
        <v>累计回收25个装备</v>
      </c>
      <c r="N243" s="11"/>
      <c r="O243" s="11"/>
    </row>
    <row r="244" spans="3:15" s="2" customFormat="1" ht="20.100000000000001" customHeight="1" x14ac:dyDescent="0.15">
      <c r="C244" s="3">
        <v>20002003</v>
      </c>
      <c r="D244" s="8">
        <v>2</v>
      </c>
      <c r="E244" s="3">
        <v>12</v>
      </c>
      <c r="F244" s="10" t="s">
        <v>289</v>
      </c>
      <c r="G244" s="3">
        <v>20002001</v>
      </c>
      <c r="H244" s="3">
        <v>3</v>
      </c>
      <c r="I244" s="3">
        <v>206</v>
      </c>
      <c r="J244" s="11">
        <v>0</v>
      </c>
      <c r="K244" s="4">
        <v>50</v>
      </c>
      <c r="L244" s="3" t="str">
        <f t="shared" si="23"/>
        <v>累计回收50个装备</v>
      </c>
      <c r="N244" s="11"/>
      <c r="O244" s="11"/>
    </row>
    <row r="245" spans="3:15" s="2" customFormat="1" ht="20.100000000000001" customHeight="1" x14ac:dyDescent="0.15">
      <c r="C245" s="3">
        <v>20002004</v>
      </c>
      <c r="D245" s="8">
        <v>2</v>
      </c>
      <c r="E245" s="3">
        <v>12</v>
      </c>
      <c r="F245" s="10" t="s">
        <v>290</v>
      </c>
      <c r="G245" s="3">
        <v>20002001</v>
      </c>
      <c r="H245" s="3">
        <v>3</v>
      </c>
      <c r="I245" s="3">
        <v>206</v>
      </c>
      <c r="J245" s="11">
        <v>0</v>
      </c>
      <c r="K245" s="4">
        <v>100</v>
      </c>
      <c r="L245" s="3" t="str">
        <f t="shared" si="23"/>
        <v>累计回收100个装备</v>
      </c>
      <c r="N245" s="11"/>
      <c r="O245" s="11"/>
    </row>
    <row r="246" spans="3:15" s="2" customFormat="1" ht="20.100000000000001" customHeight="1" x14ac:dyDescent="0.15">
      <c r="C246" s="3">
        <v>20002005</v>
      </c>
      <c r="D246" s="8">
        <v>2</v>
      </c>
      <c r="E246" s="3">
        <v>12</v>
      </c>
      <c r="F246" s="10" t="s">
        <v>291</v>
      </c>
      <c r="G246" s="3">
        <v>20002001</v>
      </c>
      <c r="H246" s="3">
        <v>4</v>
      </c>
      <c r="I246" s="3">
        <v>206</v>
      </c>
      <c r="J246" s="11">
        <v>0</v>
      </c>
      <c r="K246" s="4">
        <v>200</v>
      </c>
      <c r="L246" s="3" t="str">
        <f t="shared" si="23"/>
        <v>累计回收200个装备</v>
      </c>
      <c r="N246" s="11"/>
      <c r="O246" s="11"/>
    </row>
    <row r="247" spans="3:15" s="2" customFormat="1" ht="20.100000000000001" customHeight="1" x14ac:dyDescent="0.15">
      <c r="C247" s="3">
        <v>20002006</v>
      </c>
      <c r="D247" s="8">
        <v>2</v>
      </c>
      <c r="E247" s="3">
        <v>12</v>
      </c>
      <c r="F247" s="10" t="s">
        <v>292</v>
      </c>
      <c r="G247" s="3">
        <v>20002001</v>
      </c>
      <c r="H247" s="3">
        <v>4</v>
      </c>
      <c r="I247" s="3">
        <v>206</v>
      </c>
      <c r="J247" s="11">
        <v>0</v>
      </c>
      <c r="K247" s="4">
        <v>300</v>
      </c>
      <c r="L247" s="3" t="str">
        <f t="shared" si="23"/>
        <v>累计回收300个装备</v>
      </c>
      <c r="N247" s="11"/>
      <c r="O247" s="11"/>
    </row>
    <row r="248" spans="3:15" s="2" customFormat="1" ht="20.100000000000001" customHeight="1" x14ac:dyDescent="0.15">
      <c r="C248" s="3">
        <v>20002007</v>
      </c>
      <c r="D248" s="8">
        <v>2</v>
      </c>
      <c r="E248" s="3">
        <v>12</v>
      </c>
      <c r="F248" s="10" t="s">
        <v>293</v>
      </c>
      <c r="G248" s="3">
        <v>20002001</v>
      </c>
      <c r="H248" s="3">
        <v>4</v>
      </c>
      <c r="I248" s="3">
        <v>206</v>
      </c>
      <c r="J248" s="11">
        <v>0</v>
      </c>
      <c r="K248" s="4">
        <v>500</v>
      </c>
      <c r="L248" s="3" t="str">
        <f t="shared" si="23"/>
        <v>累计回收500个装备</v>
      </c>
      <c r="N248" s="11"/>
      <c r="O248" s="11"/>
    </row>
    <row r="249" spans="3:15" s="2" customFormat="1" ht="20.100000000000001" customHeight="1" x14ac:dyDescent="0.15">
      <c r="C249" s="3">
        <v>20002008</v>
      </c>
      <c r="D249" s="8">
        <v>2</v>
      </c>
      <c r="E249" s="3">
        <v>12</v>
      </c>
      <c r="F249" s="10" t="s">
        <v>294</v>
      </c>
      <c r="G249" s="3">
        <v>20002001</v>
      </c>
      <c r="H249" s="3">
        <v>5</v>
      </c>
      <c r="I249" s="3">
        <v>206</v>
      </c>
      <c r="J249" s="11">
        <v>0</v>
      </c>
      <c r="K249" s="4">
        <v>1000</v>
      </c>
      <c r="L249" s="3" t="str">
        <f t="shared" si="23"/>
        <v>累计回收1000个装备</v>
      </c>
      <c r="N249" s="11"/>
      <c r="O249" s="11"/>
    </row>
    <row r="250" spans="3:15" s="2" customFormat="1" ht="20.100000000000001" customHeight="1" x14ac:dyDescent="0.15">
      <c r="C250" s="3">
        <v>20002009</v>
      </c>
      <c r="D250" s="8">
        <v>2</v>
      </c>
      <c r="E250" s="3">
        <v>12</v>
      </c>
      <c r="F250" s="10" t="s">
        <v>295</v>
      </c>
      <c r="G250" s="3">
        <v>20002001</v>
      </c>
      <c r="H250" s="3">
        <v>5</v>
      </c>
      <c r="I250" s="3">
        <v>206</v>
      </c>
      <c r="J250" s="11">
        <v>0</v>
      </c>
      <c r="K250" s="4">
        <v>1500</v>
      </c>
      <c r="L250" s="3" t="str">
        <f t="shared" si="23"/>
        <v>累计回收1500个装备</v>
      </c>
      <c r="N250" s="11"/>
      <c r="O250" s="11"/>
    </row>
    <row r="251" spans="3:15" s="2" customFormat="1" ht="20.100000000000001" customHeight="1" x14ac:dyDescent="0.15">
      <c r="C251" s="3">
        <v>20002010</v>
      </c>
      <c r="D251" s="8">
        <v>2</v>
      </c>
      <c r="E251" s="3">
        <v>12</v>
      </c>
      <c r="F251" s="10" t="s">
        <v>296</v>
      </c>
      <c r="G251" s="3">
        <v>20002001</v>
      </c>
      <c r="H251" s="3">
        <v>5</v>
      </c>
      <c r="I251" s="3">
        <v>206</v>
      </c>
      <c r="J251" s="11">
        <v>0</v>
      </c>
      <c r="K251" s="4">
        <v>2000</v>
      </c>
      <c r="L251" s="3" t="str">
        <f t="shared" si="23"/>
        <v>累计回收2000个装备</v>
      </c>
      <c r="N251" s="11"/>
      <c r="O251" s="11"/>
    </row>
    <row r="252" spans="3:15" s="2" customFormat="1" ht="20.100000000000001" customHeight="1" x14ac:dyDescent="0.15">
      <c r="C252" s="3">
        <v>20002101</v>
      </c>
      <c r="D252" s="8">
        <v>2</v>
      </c>
      <c r="E252" s="3">
        <v>12</v>
      </c>
      <c r="F252" s="10" t="s">
        <v>297</v>
      </c>
      <c r="G252" s="3">
        <v>20002101</v>
      </c>
      <c r="H252" s="3">
        <v>3</v>
      </c>
      <c r="I252" s="3">
        <v>207</v>
      </c>
      <c r="J252" s="11">
        <v>0</v>
      </c>
      <c r="K252" s="4">
        <v>1000</v>
      </c>
      <c r="L252" s="3" t="str">
        <f>"累计消费"&amp;K252&amp;"钻石"</f>
        <v>累计消费1000钻石</v>
      </c>
      <c r="N252" s="11"/>
      <c r="O252" s="11"/>
    </row>
    <row r="253" spans="3:15" s="2" customFormat="1" ht="20.100000000000001" customHeight="1" x14ac:dyDescent="0.15">
      <c r="C253" s="3">
        <v>20002102</v>
      </c>
      <c r="D253" s="8">
        <v>2</v>
      </c>
      <c r="E253" s="3">
        <v>12</v>
      </c>
      <c r="F253" s="10" t="s">
        <v>298</v>
      </c>
      <c r="G253" s="3">
        <v>20002101</v>
      </c>
      <c r="H253" s="3">
        <v>3</v>
      </c>
      <c r="I253" s="3">
        <v>207</v>
      </c>
      <c r="J253" s="11">
        <v>0</v>
      </c>
      <c r="K253" s="4">
        <v>5000</v>
      </c>
      <c r="L253" s="3" t="str">
        <f t="shared" ref="L253:L257" si="24">"累计消费"&amp;K253&amp;"钻石"</f>
        <v>累计消费5000钻石</v>
      </c>
      <c r="N253" s="11"/>
      <c r="O253" s="11"/>
    </row>
    <row r="254" spans="3:15" s="2" customFormat="1" ht="20.100000000000001" customHeight="1" x14ac:dyDescent="0.15">
      <c r="C254" s="3">
        <v>20002103</v>
      </c>
      <c r="D254" s="8">
        <v>2</v>
      </c>
      <c r="E254" s="3">
        <v>12</v>
      </c>
      <c r="F254" s="10" t="s">
        <v>299</v>
      </c>
      <c r="G254" s="3">
        <v>20002101</v>
      </c>
      <c r="H254" s="3">
        <v>4</v>
      </c>
      <c r="I254" s="3">
        <v>207</v>
      </c>
      <c r="J254" s="11">
        <v>0</v>
      </c>
      <c r="K254" s="4">
        <v>10000</v>
      </c>
      <c r="L254" s="3" t="str">
        <f t="shared" si="24"/>
        <v>累计消费10000钻石</v>
      </c>
      <c r="N254" s="11"/>
      <c r="O254" s="11"/>
    </row>
    <row r="255" spans="3:15" s="2" customFormat="1" ht="20.100000000000001" customHeight="1" x14ac:dyDescent="0.15">
      <c r="C255" s="3">
        <v>20002104</v>
      </c>
      <c r="D255" s="8">
        <v>2</v>
      </c>
      <c r="E255" s="3">
        <v>12</v>
      </c>
      <c r="F255" s="10" t="s">
        <v>300</v>
      </c>
      <c r="G255" s="3">
        <v>20002101</v>
      </c>
      <c r="H255" s="3">
        <v>4</v>
      </c>
      <c r="I255" s="3">
        <v>207</v>
      </c>
      <c r="J255" s="11">
        <v>0</v>
      </c>
      <c r="K255" s="4">
        <v>25000</v>
      </c>
      <c r="L255" s="3" t="str">
        <f t="shared" si="24"/>
        <v>累计消费25000钻石</v>
      </c>
      <c r="N255" s="11"/>
      <c r="O255" s="11"/>
    </row>
    <row r="256" spans="3:15" s="2" customFormat="1" ht="20.100000000000001" customHeight="1" x14ac:dyDescent="0.15">
      <c r="C256" s="3">
        <v>20002105</v>
      </c>
      <c r="D256" s="8">
        <v>2</v>
      </c>
      <c r="E256" s="3">
        <v>12</v>
      </c>
      <c r="F256" s="10" t="s">
        <v>301</v>
      </c>
      <c r="G256" s="3">
        <v>20002101</v>
      </c>
      <c r="H256" s="3">
        <v>5</v>
      </c>
      <c r="I256" s="3">
        <v>207</v>
      </c>
      <c r="J256" s="11">
        <v>0</v>
      </c>
      <c r="K256" s="4">
        <v>50000</v>
      </c>
      <c r="L256" s="3" t="str">
        <f t="shared" si="24"/>
        <v>累计消费50000钻石</v>
      </c>
      <c r="N256" s="11"/>
      <c r="O256" s="11"/>
    </row>
    <row r="257" spans="3:15" s="2" customFormat="1" ht="20.100000000000001" customHeight="1" x14ac:dyDescent="0.15">
      <c r="C257" s="3">
        <v>20002106</v>
      </c>
      <c r="D257" s="8">
        <v>2</v>
      </c>
      <c r="E257" s="3">
        <v>12</v>
      </c>
      <c r="F257" s="10" t="s">
        <v>302</v>
      </c>
      <c r="G257" s="3">
        <v>20002101</v>
      </c>
      <c r="H257" s="3">
        <v>5</v>
      </c>
      <c r="I257" s="3">
        <v>207</v>
      </c>
      <c r="J257" s="11">
        <v>0</v>
      </c>
      <c r="K257" s="4">
        <v>100000</v>
      </c>
      <c r="L257" s="3" t="str">
        <f t="shared" si="24"/>
        <v>累计消费100000钻石</v>
      </c>
      <c r="N257" s="11"/>
      <c r="O257" s="11"/>
    </row>
    <row r="258" spans="3:15" s="2" customFormat="1" ht="20.100000000000001" customHeight="1" x14ac:dyDescent="0.15">
      <c r="C258" s="3">
        <v>20002201</v>
      </c>
      <c r="D258" s="8">
        <v>2</v>
      </c>
      <c r="E258" s="3">
        <v>12</v>
      </c>
      <c r="F258" s="10" t="s">
        <v>303</v>
      </c>
      <c r="G258" s="3">
        <v>20002201</v>
      </c>
      <c r="H258" s="3">
        <v>3</v>
      </c>
      <c r="I258" s="3">
        <v>218</v>
      </c>
      <c r="J258" s="11">
        <v>0</v>
      </c>
      <c r="K258" s="4">
        <v>1</v>
      </c>
      <c r="L258" s="3" t="str">
        <f>"拍卖行出售装备"&amp;K258&amp;"件"</f>
        <v>拍卖行出售装备1件</v>
      </c>
      <c r="N258" s="11"/>
      <c r="O258" s="11"/>
    </row>
    <row r="259" spans="3:15" s="2" customFormat="1" ht="20.100000000000001" customHeight="1" x14ac:dyDescent="0.15">
      <c r="C259" s="3">
        <v>20002202</v>
      </c>
      <c r="D259" s="8">
        <v>2</v>
      </c>
      <c r="E259" s="3">
        <v>12</v>
      </c>
      <c r="F259" s="10" t="s">
        <v>304</v>
      </c>
      <c r="G259" s="3">
        <v>20002201</v>
      </c>
      <c r="H259" s="3">
        <v>3</v>
      </c>
      <c r="I259" s="3">
        <v>218</v>
      </c>
      <c r="J259" s="11">
        <v>0</v>
      </c>
      <c r="K259" s="4">
        <v>5</v>
      </c>
      <c r="L259" s="3" t="str">
        <f t="shared" ref="L259:L263" si="25">"拍卖行出售装备"&amp;K259&amp;"件"</f>
        <v>拍卖行出售装备5件</v>
      </c>
      <c r="N259" s="11"/>
      <c r="O259" s="11"/>
    </row>
    <row r="260" spans="3:15" s="2" customFormat="1" ht="20.100000000000001" customHeight="1" x14ac:dyDescent="0.15">
      <c r="C260" s="3">
        <v>20002203</v>
      </c>
      <c r="D260" s="8">
        <v>2</v>
      </c>
      <c r="E260" s="3">
        <v>12</v>
      </c>
      <c r="F260" s="10" t="s">
        <v>305</v>
      </c>
      <c r="G260" s="3">
        <v>20002201</v>
      </c>
      <c r="H260" s="3">
        <v>4</v>
      </c>
      <c r="I260" s="3">
        <v>218</v>
      </c>
      <c r="J260" s="11">
        <v>0</v>
      </c>
      <c r="K260" s="4">
        <v>10</v>
      </c>
      <c r="L260" s="3" t="str">
        <f t="shared" si="25"/>
        <v>拍卖行出售装备10件</v>
      </c>
      <c r="N260" s="11"/>
      <c r="O260" s="11"/>
    </row>
    <row r="261" spans="3:15" s="2" customFormat="1" ht="20.100000000000001" customHeight="1" x14ac:dyDescent="0.15">
      <c r="C261" s="3">
        <v>20002204</v>
      </c>
      <c r="D261" s="8">
        <v>2</v>
      </c>
      <c r="E261" s="3">
        <v>12</v>
      </c>
      <c r="F261" s="10" t="s">
        <v>306</v>
      </c>
      <c r="G261" s="3">
        <v>20002201</v>
      </c>
      <c r="H261" s="3">
        <v>4</v>
      </c>
      <c r="I261" s="3">
        <v>218</v>
      </c>
      <c r="J261" s="11">
        <v>0</v>
      </c>
      <c r="K261" s="4">
        <v>25</v>
      </c>
      <c r="L261" s="3" t="str">
        <f t="shared" si="25"/>
        <v>拍卖行出售装备25件</v>
      </c>
      <c r="N261" s="11"/>
      <c r="O261" s="11"/>
    </row>
    <row r="262" spans="3:15" s="2" customFormat="1" ht="20.100000000000001" customHeight="1" x14ac:dyDescent="0.15">
      <c r="C262" s="3">
        <v>20002205</v>
      </c>
      <c r="D262" s="8">
        <v>2</v>
      </c>
      <c r="E262" s="3">
        <v>12</v>
      </c>
      <c r="F262" s="10" t="s">
        <v>307</v>
      </c>
      <c r="G262" s="3">
        <v>20002201</v>
      </c>
      <c r="H262" s="3">
        <v>5</v>
      </c>
      <c r="I262" s="3">
        <v>218</v>
      </c>
      <c r="J262" s="11">
        <v>0</v>
      </c>
      <c r="K262" s="4">
        <v>50</v>
      </c>
      <c r="L262" s="3" t="str">
        <f t="shared" si="25"/>
        <v>拍卖行出售装备50件</v>
      </c>
      <c r="N262" s="11"/>
      <c r="O262" s="11"/>
    </row>
    <row r="263" spans="3:15" s="2" customFormat="1" ht="20.100000000000001" customHeight="1" x14ac:dyDescent="0.15">
      <c r="C263" s="3">
        <v>20002206</v>
      </c>
      <c r="D263" s="8">
        <v>2</v>
      </c>
      <c r="E263" s="3">
        <v>12</v>
      </c>
      <c r="F263" s="10" t="s">
        <v>308</v>
      </c>
      <c r="G263" s="3">
        <v>20002201</v>
      </c>
      <c r="H263" s="3">
        <v>5</v>
      </c>
      <c r="I263" s="3">
        <v>218</v>
      </c>
      <c r="J263" s="11">
        <v>0</v>
      </c>
      <c r="K263" s="4">
        <v>100</v>
      </c>
      <c r="L263" s="3" t="str">
        <f t="shared" si="25"/>
        <v>拍卖行出售装备100件</v>
      </c>
      <c r="N263" s="11"/>
      <c r="O263" s="11"/>
    </row>
    <row r="264" spans="3:15" s="2" customFormat="1" ht="20.100000000000001" customHeight="1" x14ac:dyDescent="0.15">
      <c r="C264" s="3">
        <v>20002301</v>
      </c>
      <c r="D264" s="8">
        <v>2</v>
      </c>
      <c r="E264" s="3">
        <v>12</v>
      </c>
      <c r="F264" s="10" t="s">
        <v>309</v>
      </c>
      <c r="G264" s="3">
        <v>20002301</v>
      </c>
      <c r="H264" s="3">
        <v>3</v>
      </c>
      <c r="I264" s="3">
        <v>219</v>
      </c>
      <c r="J264" s="11">
        <v>0</v>
      </c>
      <c r="K264" s="4">
        <v>300000</v>
      </c>
      <c r="L264" s="3" t="str">
        <f>"累计消耗金币达到"&amp;K264&amp;"金币"</f>
        <v>累计消耗金币达到300000金币</v>
      </c>
      <c r="N264" s="11"/>
      <c r="O264" s="11"/>
    </row>
    <row r="265" spans="3:15" s="2" customFormat="1" ht="20.100000000000001" customHeight="1" x14ac:dyDescent="0.15">
      <c r="C265" s="3">
        <v>20002302</v>
      </c>
      <c r="D265" s="8">
        <v>2</v>
      </c>
      <c r="E265" s="3">
        <v>12</v>
      </c>
      <c r="F265" s="10" t="s">
        <v>310</v>
      </c>
      <c r="G265" s="3">
        <v>20002301</v>
      </c>
      <c r="H265" s="3">
        <v>3</v>
      </c>
      <c r="I265" s="3">
        <v>219</v>
      </c>
      <c r="J265" s="11">
        <v>0</v>
      </c>
      <c r="K265" s="4">
        <v>1000000</v>
      </c>
      <c r="L265" s="3" t="str">
        <f t="shared" ref="L265:L273" si="26">"累计消耗金币达到"&amp;K265&amp;"金币"</f>
        <v>累计消耗金币达到1000000金币</v>
      </c>
      <c r="N265" s="11"/>
      <c r="O265" s="11"/>
    </row>
    <row r="266" spans="3:15" s="2" customFormat="1" ht="20.100000000000001" customHeight="1" x14ac:dyDescent="0.15">
      <c r="C266" s="3">
        <v>20002303</v>
      </c>
      <c r="D266" s="8">
        <v>2</v>
      </c>
      <c r="E266" s="3">
        <v>12</v>
      </c>
      <c r="F266" s="10" t="s">
        <v>311</v>
      </c>
      <c r="G266" s="3">
        <v>20002301</v>
      </c>
      <c r="H266" s="3">
        <v>3</v>
      </c>
      <c r="I266" s="3">
        <v>219</v>
      </c>
      <c r="J266" s="11">
        <v>0</v>
      </c>
      <c r="K266" s="4">
        <v>2500000</v>
      </c>
      <c r="L266" s="3" t="str">
        <f t="shared" si="26"/>
        <v>累计消耗金币达到2500000金币</v>
      </c>
      <c r="N266" s="11"/>
      <c r="O266" s="11"/>
    </row>
    <row r="267" spans="3:15" s="2" customFormat="1" ht="20.100000000000001" customHeight="1" x14ac:dyDescent="0.15">
      <c r="C267" s="3">
        <v>20002304</v>
      </c>
      <c r="D267" s="8">
        <v>2</v>
      </c>
      <c r="E267" s="3">
        <v>12</v>
      </c>
      <c r="F267" s="10" t="s">
        <v>312</v>
      </c>
      <c r="G267" s="3">
        <v>20002301</v>
      </c>
      <c r="H267" s="3">
        <v>3</v>
      </c>
      <c r="I267" s="3">
        <v>219</v>
      </c>
      <c r="J267" s="11">
        <v>0</v>
      </c>
      <c r="K267" s="4">
        <v>5000000</v>
      </c>
      <c r="L267" s="3" t="str">
        <f t="shared" si="26"/>
        <v>累计消耗金币达到5000000金币</v>
      </c>
      <c r="N267" s="11"/>
      <c r="O267" s="11"/>
    </row>
    <row r="268" spans="3:15" s="2" customFormat="1" ht="20.100000000000001" customHeight="1" x14ac:dyDescent="0.15">
      <c r="C268" s="3">
        <v>20002305</v>
      </c>
      <c r="D268" s="8">
        <v>2</v>
      </c>
      <c r="E268" s="3">
        <v>12</v>
      </c>
      <c r="F268" s="10" t="s">
        <v>313</v>
      </c>
      <c r="G268" s="3">
        <v>20002301</v>
      </c>
      <c r="H268" s="3">
        <v>4</v>
      </c>
      <c r="I268" s="3">
        <v>219</v>
      </c>
      <c r="J268" s="11">
        <v>0</v>
      </c>
      <c r="K268" s="4">
        <v>10000000</v>
      </c>
      <c r="L268" s="3" t="str">
        <f t="shared" si="26"/>
        <v>累计消耗金币达到10000000金币</v>
      </c>
      <c r="N268" s="11"/>
      <c r="O268" s="11"/>
    </row>
    <row r="269" spans="3:15" s="2" customFormat="1" ht="20.100000000000001" customHeight="1" x14ac:dyDescent="0.15">
      <c r="C269" s="3">
        <v>20002306</v>
      </c>
      <c r="D269" s="8">
        <v>2</v>
      </c>
      <c r="E269" s="3">
        <v>12</v>
      </c>
      <c r="F269" s="10" t="s">
        <v>314</v>
      </c>
      <c r="G269" s="3">
        <v>20002301</v>
      </c>
      <c r="H269" s="3">
        <v>4</v>
      </c>
      <c r="I269" s="3">
        <v>219</v>
      </c>
      <c r="J269" s="11">
        <v>0</v>
      </c>
      <c r="K269" s="4">
        <v>15000000</v>
      </c>
      <c r="L269" s="3" t="str">
        <f t="shared" si="26"/>
        <v>累计消耗金币达到15000000金币</v>
      </c>
      <c r="N269" s="11"/>
      <c r="O269" s="11"/>
    </row>
    <row r="270" spans="3:15" s="2" customFormat="1" ht="20.100000000000001" customHeight="1" x14ac:dyDescent="0.15">
      <c r="C270" s="3">
        <v>20002307</v>
      </c>
      <c r="D270" s="8">
        <v>2</v>
      </c>
      <c r="E270" s="3">
        <v>12</v>
      </c>
      <c r="F270" s="10" t="s">
        <v>315</v>
      </c>
      <c r="G270" s="3">
        <v>20002301</v>
      </c>
      <c r="H270" s="3">
        <v>4</v>
      </c>
      <c r="I270" s="3">
        <v>219</v>
      </c>
      <c r="J270" s="11">
        <v>0</v>
      </c>
      <c r="K270" s="4">
        <v>20000000</v>
      </c>
      <c r="L270" s="3" t="str">
        <f t="shared" si="26"/>
        <v>累计消耗金币达到20000000金币</v>
      </c>
      <c r="N270" s="11"/>
      <c r="O270" s="11"/>
    </row>
    <row r="271" spans="3:15" s="2" customFormat="1" ht="20.100000000000001" customHeight="1" x14ac:dyDescent="0.15">
      <c r="C271" s="3">
        <v>20002308</v>
      </c>
      <c r="D271" s="8">
        <v>2</v>
      </c>
      <c r="E271" s="3">
        <v>12</v>
      </c>
      <c r="F271" s="10" t="s">
        <v>316</v>
      </c>
      <c r="G271" s="3">
        <v>20002301</v>
      </c>
      <c r="H271" s="3">
        <v>5</v>
      </c>
      <c r="I271" s="3">
        <v>219</v>
      </c>
      <c r="J271" s="11">
        <v>0</v>
      </c>
      <c r="K271" s="4">
        <v>30000000</v>
      </c>
      <c r="L271" s="3" t="str">
        <f t="shared" si="26"/>
        <v>累计消耗金币达到30000000金币</v>
      </c>
      <c r="N271" s="11"/>
      <c r="O271" s="11"/>
    </row>
    <row r="272" spans="3:15" s="2" customFormat="1" ht="20.100000000000001" customHeight="1" x14ac:dyDescent="0.15">
      <c r="C272" s="3">
        <v>20002309</v>
      </c>
      <c r="D272" s="8">
        <v>2</v>
      </c>
      <c r="E272" s="3">
        <v>12</v>
      </c>
      <c r="F272" s="10" t="s">
        <v>317</v>
      </c>
      <c r="G272" s="3">
        <v>20002301</v>
      </c>
      <c r="H272" s="3">
        <v>5</v>
      </c>
      <c r="I272" s="3">
        <v>219</v>
      </c>
      <c r="J272" s="11">
        <v>0</v>
      </c>
      <c r="K272" s="4">
        <v>50000000</v>
      </c>
      <c r="L272" s="3" t="str">
        <f t="shared" si="26"/>
        <v>累计消耗金币达到50000000金币</v>
      </c>
      <c r="N272" s="11"/>
      <c r="O272" s="11"/>
    </row>
    <row r="273" spans="3:15" s="2" customFormat="1" ht="20.100000000000001" customHeight="1" x14ac:dyDescent="0.15">
      <c r="C273" s="3">
        <v>20002310</v>
      </c>
      <c r="D273" s="8">
        <v>2</v>
      </c>
      <c r="E273" s="3">
        <v>12</v>
      </c>
      <c r="F273" s="10" t="s">
        <v>318</v>
      </c>
      <c r="G273" s="3">
        <v>20002301</v>
      </c>
      <c r="H273" s="3">
        <v>5</v>
      </c>
      <c r="I273" s="3">
        <v>219</v>
      </c>
      <c r="J273" s="11">
        <v>0</v>
      </c>
      <c r="K273" s="4">
        <v>100000000</v>
      </c>
      <c r="L273" s="3" t="str">
        <f t="shared" si="26"/>
        <v>累计消耗金币达到100000000金币</v>
      </c>
      <c r="N273" s="11"/>
      <c r="O273" s="11"/>
    </row>
    <row r="274" spans="3:15" s="2" customFormat="1" ht="20.100000000000001" customHeight="1" x14ac:dyDescent="0.15">
      <c r="C274" s="3">
        <v>20002401</v>
      </c>
      <c r="D274" s="8">
        <v>2</v>
      </c>
      <c r="E274" s="3">
        <v>12</v>
      </c>
      <c r="F274" s="10" t="s">
        <v>319</v>
      </c>
      <c r="G274" s="3">
        <v>20002401</v>
      </c>
      <c r="H274" s="3">
        <v>3</v>
      </c>
      <c r="I274" s="3">
        <v>220</v>
      </c>
      <c r="J274" s="11">
        <v>0</v>
      </c>
      <c r="K274" s="4">
        <v>1</v>
      </c>
      <c r="L274" s="3" t="str">
        <f>"分享游戏达到"&amp;K274&amp;"次"</f>
        <v>分享游戏达到1次</v>
      </c>
      <c r="N274" s="11"/>
      <c r="O274" s="11"/>
    </row>
    <row r="275" spans="3:15" s="2" customFormat="1" ht="20.100000000000001" customHeight="1" x14ac:dyDescent="0.15">
      <c r="C275" s="3">
        <v>20002402</v>
      </c>
      <c r="D275" s="8">
        <v>2</v>
      </c>
      <c r="E275" s="3">
        <v>12</v>
      </c>
      <c r="F275" s="10" t="s">
        <v>320</v>
      </c>
      <c r="G275" s="3">
        <v>20002401</v>
      </c>
      <c r="H275" s="3">
        <v>3</v>
      </c>
      <c r="I275" s="3">
        <v>220</v>
      </c>
      <c r="J275" s="11">
        <v>0</v>
      </c>
      <c r="K275" s="4">
        <v>5</v>
      </c>
      <c r="L275" s="3" t="str">
        <f t="shared" ref="L275:L278" si="27">"分享游戏达到"&amp;K275&amp;"次"</f>
        <v>分享游戏达到5次</v>
      </c>
      <c r="N275" s="11"/>
      <c r="O275" s="11"/>
    </row>
    <row r="276" spans="3:15" s="2" customFormat="1" ht="20.100000000000001" customHeight="1" x14ac:dyDescent="0.15">
      <c r="C276" s="3">
        <v>20002403</v>
      </c>
      <c r="D276" s="8">
        <v>2</v>
      </c>
      <c r="E276" s="3">
        <v>12</v>
      </c>
      <c r="F276" s="10" t="s">
        <v>321</v>
      </c>
      <c r="G276" s="3">
        <v>20002401</v>
      </c>
      <c r="H276" s="3">
        <v>3</v>
      </c>
      <c r="I276" s="3">
        <v>220</v>
      </c>
      <c r="J276" s="11">
        <v>0</v>
      </c>
      <c r="K276" s="4">
        <v>10</v>
      </c>
      <c r="L276" s="3" t="str">
        <f t="shared" si="27"/>
        <v>分享游戏达到10次</v>
      </c>
      <c r="N276" s="11"/>
      <c r="O276" s="11"/>
    </row>
    <row r="277" spans="3:15" s="2" customFormat="1" ht="20.100000000000001" customHeight="1" x14ac:dyDescent="0.15">
      <c r="C277" s="3">
        <v>20002404</v>
      </c>
      <c r="D277" s="8">
        <v>2</v>
      </c>
      <c r="E277" s="3">
        <v>12</v>
      </c>
      <c r="F277" s="10" t="s">
        <v>322</v>
      </c>
      <c r="G277" s="3">
        <v>20002401</v>
      </c>
      <c r="H277" s="3">
        <v>4</v>
      </c>
      <c r="I277" s="3">
        <v>220</v>
      </c>
      <c r="J277" s="11">
        <v>0</v>
      </c>
      <c r="K277" s="4">
        <v>25</v>
      </c>
      <c r="L277" s="3" t="str">
        <f t="shared" si="27"/>
        <v>分享游戏达到25次</v>
      </c>
      <c r="N277" s="11"/>
      <c r="O277" s="11"/>
    </row>
    <row r="278" spans="3:15" s="2" customFormat="1" ht="20.100000000000001" customHeight="1" x14ac:dyDescent="0.15">
      <c r="C278" s="3">
        <v>20002405</v>
      </c>
      <c r="D278" s="8">
        <v>2</v>
      </c>
      <c r="E278" s="3">
        <v>12</v>
      </c>
      <c r="F278" s="10" t="s">
        <v>323</v>
      </c>
      <c r="G278" s="3">
        <v>20002401</v>
      </c>
      <c r="H278" s="3">
        <v>4</v>
      </c>
      <c r="I278" s="3">
        <v>220</v>
      </c>
      <c r="J278" s="11">
        <v>0</v>
      </c>
      <c r="K278" s="4">
        <v>50</v>
      </c>
      <c r="L278" s="3" t="str">
        <f t="shared" si="27"/>
        <v>分享游戏达到50次</v>
      </c>
      <c r="N278" s="11"/>
      <c r="O278" s="11"/>
    </row>
    <row r="279" spans="3:15" s="2" customFormat="1" ht="20.100000000000001" customHeight="1" x14ac:dyDescent="0.15">
      <c r="C279" s="3">
        <v>20002501</v>
      </c>
      <c r="D279" s="8">
        <v>2</v>
      </c>
      <c r="E279" s="3">
        <v>12</v>
      </c>
      <c r="F279" s="10" t="s">
        <v>324</v>
      </c>
      <c r="G279" s="3">
        <v>20002501</v>
      </c>
      <c r="H279" s="3">
        <v>3</v>
      </c>
      <c r="I279" s="3">
        <v>221</v>
      </c>
      <c r="J279" s="11">
        <v>0</v>
      </c>
      <c r="K279" s="4">
        <v>1</v>
      </c>
      <c r="L279" s="3" t="str">
        <f>"每日完成全部活跃任务"&amp;K279&amp;"次"</f>
        <v>每日完成全部活跃任务1次</v>
      </c>
      <c r="N279" s="11"/>
      <c r="O279" s="11"/>
    </row>
    <row r="280" spans="3:15" s="2" customFormat="1" ht="20.100000000000001" customHeight="1" x14ac:dyDescent="0.15">
      <c r="C280" s="3">
        <v>20002502</v>
      </c>
      <c r="D280" s="8">
        <v>2</v>
      </c>
      <c r="E280" s="3">
        <v>12</v>
      </c>
      <c r="F280" s="10" t="s">
        <v>325</v>
      </c>
      <c r="G280" s="3">
        <v>20002501</v>
      </c>
      <c r="H280" s="3">
        <v>3</v>
      </c>
      <c r="I280" s="3">
        <v>221</v>
      </c>
      <c r="J280" s="11">
        <v>0</v>
      </c>
      <c r="K280" s="4">
        <v>5</v>
      </c>
      <c r="L280" s="3" t="str">
        <f t="shared" ref="L280:L283" si="28">"每日完成全部活跃任务"&amp;K280&amp;"次"</f>
        <v>每日完成全部活跃任务5次</v>
      </c>
      <c r="N280" s="11"/>
      <c r="O280" s="11"/>
    </row>
    <row r="281" spans="3:15" s="2" customFormat="1" ht="20.100000000000001" customHeight="1" x14ac:dyDescent="0.15">
      <c r="C281" s="3">
        <v>20002503</v>
      </c>
      <c r="D281" s="8">
        <v>2</v>
      </c>
      <c r="E281" s="3">
        <v>12</v>
      </c>
      <c r="F281" s="10" t="s">
        <v>326</v>
      </c>
      <c r="G281" s="3">
        <v>20002501</v>
      </c>
      <c r="H281" s="3">
        <v>3</v>
      </c>
      <c r="I281" s="3">
        <v>221</v>
      </c>
      <c r="J281" s="11">
        <v>0</v>
      </c>
      <c r="K281" s="4">
        <v>10</v>
      </c>
      <c r="L281" s="3" t="str">
        <f t="shared" si="28"/>
        <v>每日完成全部活跃任务10次</v>
      </c>
      <c r="N281" s="11"/>
      <c r="O281" s="11"/>
    </row>
    <row r="282" spans="3:15" s="2" customFormat="1" ht="20.100000000000001" customHeight="1" x14ac:dyDescent="0.15">
      <c r="C282" s="3">
        <v>20002504</v>
      </c>
      <c r="D282" s="8">
        <v>2</v>
      </c>
      <c r="E282" s="3">
        <v>12</v>
      </c>
      <c r="F282" s="10" t="s">
        <v>327</v>
      </c>
      <c r="G282" s="3">
        <v>20002501</v>
      </c>
      <c r="H282" s="3">
        <v>4</v>
      </c>
      <c r="I282" s="3">
        <v>221</v>
      </c>
      <c r="J282" s="11">
        <v>0</v>
      </c>
      <c r="K282" s="4">
        <v>25</v>
      </c>
      <c r="L282" s="3" t="str">
        <f t="shared" si="28"/>
        <v>每日完成全部活跃任务25次</v>
      </c>
      <c r="N282" s="11"/>
      <c r="O282" s="11"/>
    </row>
    <row r="283" spans="3:15" s="2" customFormat="1" ht="20.100000000000001" customHeight="1" x14ac:dyDescent="0.15">
      <c r="C283" s="3">
        <v>20002505</v>
      </c>
      <c r="D283" s="8">
        <v>2</v>
      </c>
      <c r="E283" s="3">
        <v>12</v>
      </c>
      <c r="F283" s="10" t="s">
        <v>328</v>
      </c>
      <c r="G283" s="3">
        <v>20002501</v>
      </c>
      <c r="H283" s="3">
        <v>4</v>
      </c>
      <c r="I283" s="3">
        <v>221</v>
      </c>
      <c r="J283" s="11">
        <v>0</v>
      </c>
      <c r="K283" s="4">
        <v>50</v>
      </c>
      <c r="L283" s="3" t="str">
        <f t="shared" si="28"/>
        <v>每日完成全部活跃任务50次</v>
      </c>
      <c r="N283" s="11"/>
      <c r="O283" s="11"/>
    </row>
    <row r="284" spans="3:15" s="2" customFormat="1" ht="20.100000000000001" customHeight="1" x14ac:dyDescent="0.15">
      <c r="C284" s="3">
        <v>20002601</v>
      </c>
      <c r="D284" s="8">
        <v>2</v>
      </c>
      <c r="E284" s="3">
        <v>12</v>
      </c>
      <c r="F284" s="10" t="s">
        <v>359</v>
      </c>
      <c r="G284" s="3">
        <v>20002601</v>
      </c>
      <c r="H284" s="3">
        <v>3</v>
      </c>
      <c r="I284" s="3">
        <v>222</v>
      </c>
      <c r="J284" s="11">
        <v>68000001</v>
      </c>
      <c r="K284" s="4">
        <v>1</v>
      </c>
      <c r="L284" s="3" t="s">
        <v>329</v>
      </c>
      <c r="N284" s="11"/>
      <c r="O284" s="11"/>
    </row>
    <row r="285" spans="3:15" s="2" customFormat="1" ht="20.100000000000001" customHeight="1" x14ac:dyDescent="0.15">
      <c r="C285" s="3">
        <v>20002602</v>
      </c>
      <c r="D285" s="8">
        <v>2</v>
      </c>
      <c r="E285" s="3">
        <v>12</v>
      </c>
      <c r="F285" s="10" t="s">
        <v>360</v>
      </c>
      <c r="G285" s="3">
        <v>20002601</v>
      </c>
      <c r="H285" s="3">
        <v>3</v>
      </c>
      <c r="I285" s="3">
        <v>222</v>
      </c>
      <c r="J285" s="11">
        <v>68000002</v>
      </c>
      <c r="K285" s="4">
        <v>1</v>
      </c>
      <c r="L285" s="3" t="s">
        <v>330</v>
      </c>
      <c r="N285" s="11"/>
      <c r="O285" s="11"/>
    </row>
    <row r="286" spans="3:15" s="2" customFormat="1" ht="20.100000000000001" customHeight="1" x14ac:dyDescent="0.15">
      <c r="C286" s="3">
        <v>20002603</v>
      </c>
      <c r="D286" s="8">
        <v>2</v>
      </c>
      <c r="E286" s="3">
        <v>12</v>
      </c>
      <c r="F286" s="10" t="s">
        <v>361</v>
      </c>
      <c r="G286" s="3">
        <v>20002601</v>
      </c>
      <c r="H286" s="3">
        <v>3</v>
      </c>
      <c r="I286" s="3">
        <v>222</v>
      </c>
      <c r="J286" s="11">
        <v>68000003</v>
      </c>
      <c r="K286" s="4">
        <v>1</v>
      </c>
      <c r="L286" s="3" t="s">
        <v>331</v>
      </c>
      <c r="N286" s="11"/>
      <c r="O286" s="11"/>
    </row>
    <row r="287" spans="3:15" s="2" customFormat="1" ht="20.100000000000001" customHeight="1" x14ac:dyDescent="0.15">
      <c r="C287" s="3">
        <v>20002604</v>
      </c>
      <c r="D287" s="8">
        <v>2</v>
      </c>
      <c r="E287" s="3">
        <v>12</v>
      </c>
      <c r="F287" s="10" t="s">
        <v>362</v>
      </c>
      <c r="G287" s="3">
        <v>20002601</v>
      </c>
      <c r="H287" s="3">
        <v>3</v>
      </c>
      <c r="I287" s="3">
        <v>222</v>
      </c>
      <c r="J287" s="11">
        <v>68000004</v>
      </c>
      <c r="K287" s="4">
        <v>1</v>
      </c>
      <c r="L287" s="3" t="s">
        <v>332</v>
      </c>
      <c r="N287" s="11"/>
      <c r="O287" s="11"/>
    </row>
    <row r="288" spans="3:15" s="2" customFormat="1" ht="20.100000000000001" customHeight="1" x14ac:dyDescent="0.15">
      <c r="C288" s="3">
        <v>20002605</v>
      </c>
      <c r="D288" s="8">
        <v>2</v>
      </c>
      <c r="E288" s="3">
        <v>12</v>
      </c>
      <c r="F288" s="10" t="s">
        <v>363</v>
      </c>
      <c r="G288" s="3">
        <v>20002601</v>
      </c>
      <c r="H288" s="3">
        <v>3</v>
      </c>
      <c r="I288" s="3">
        <v>222</v>
      </c>
      <c r="J288" s="11">
        <v>68000005</v>
      </c>
      <c r="K288" s="4">
        <v>1</v>
      </c>
      <c r="L288" s="3" t="s">
        <v>333</v>
      </c>
      <c r="N288" s="11"/>
      <c r="O288" s="11"/>
    </row>
    <row r="289" spans="3:15" s="2" customFormat="1" ht="20.100000000000001" customHeight="1" x14ac:dyDescent="0.15">
      <c r="C289" s="3">
        <v>20002606</v>
      </c>
      <c r="D289" s="8">
        <v>2</v>
      </c>
      <c r="E289" s="3">
        <v>12</v>
      </c>
      <c r="F289" s="10" t="s">
        <v>364</v>
      </c>
      <c r="G289" s="3">
        <v>20002601</v>
      </c>
      <c r="H289" s="3">
        <v>3</v>
      </c>
      <c r="I289" s="3">
        <v>222</v>
      </c>
      <c r="J289" s="11">
        <v>68000006</v>
      </c>
      <c r="K289" s="4">
        <v>1</v>
      </c>
      <c r="L289" s="3" t="s">
        <v>334</v>
      </c>
      <c r="N289" s="11"/>
      <c r="O289" s="11"/>
    </row>
    <row r="290" spans="3:15" s="2" customFormat="1" ht="20.100000000000001" customHeight="1" x14ac:dyDescent="0.15">
      <c r="C290" s="3">
        <v>20002607</v>
      </c>
      <c r="D290" s="8">
        <v>2</v>
      </c>
      <c r="E290" s="3">
        <v>12</v>
      </c>
      <c r="F290" s="10" t="s">
        <v>365</v>
      </c>
      <c r="G290" s="3">
        <v>20002601</v>
      </c>
      <c r="H290" s="3">
        <v>3</v>
      </c>
      <c r="I290" s="3">
        <v>222</v>
      </c>
      <c r="J290" s="11">
        <v>68000007</v>
      </c>
      <c r="K290" s="4">
        <v>1</v>
      </c>
      <c r="L290" s="3" t="s">
        <v>335</v>
      </c>
      <c r="N290" s="11"/>
      <c r="O290" s="11"/>
    </row>
    <row r="291" spans="3:15" s="2" customFormat="1" ht="20.100000000000001" customHeight="1" x14ac:dyDescent="0.15">
      <c r="C291" s="3">
        <v>20002608</v>
      </c>
      <c r="D291" s="8">
        <v>2</v>
      </c>
      <c r="E291" s="3">
        <v>12</v>
      </c>
      <c r="F291" s="10" t="s">
        <v>366</v>
      </c>
      <c r="G291" s="3">
        <v>20002601</v>
      </c>
      <c r="H291" s="3">
        <v>3</v>
      </c>
      <c r="I291" s="3">
        <v>222</v>
      </c>
      <c r="J291" s="11">
        <v>68000008</v>
      </c>
      <c r="K291" s="4">
        <v>1</v>
      </c>
      <c r="L291" s="3" t="s">
        <v>336</v>
      </c>
      <c r="N291" s="11"/>
      <c r="O291" s="11"/>
    </row>
    <row r="292" spans="3:15" s="2" customFormat="1" ht="20.100000000000001" customHeight="1" x14ac:dyDescent="0.15">
      <c r="C292" s="3">
        <v>20002609</v>
      </c>
      <c r="D292" s="8">
        <v>2</v>
      </c>
      <c r="E292" s="3">
        <v>12</v>
      </c>
      <c r="F292" s="10" t="s">
        <v>367</v>
      </c>
      <c r="G292" s="3">
        <v>20002601</v>
      </c>
      <c r="H292" s="3">
        <v>3</v>
      </c>
      <c r="I292" s="3">
        <v>222</v>
      </c>
      <c r="J292" s="11">
        <v>68000009</v>
      </c>
      <c r="K292" s="4">
        <v>1</v>
      </c>
      <c r="L292" s="3" t="s">
        <v>337</v>
      </c>
      <c r="N292" s="11"/>
      <c r="O292" s="11"/>
    </row>
    <row r="293" spans="3:15" s="2" customFormat="1" ht="20.100000000000001" customHeight="1" x14ac:dyDescent="0.15">
      <c r="C293" s="3">
        <v>20002610</v>
      </c>
      <c r="D293" s="8">
        <v>2</v>
      </c>
      <c r="E293" s="3">
        <v>12</v>
      </c>
      <c r="F293" s="10" t="s">
        <v>368</v>
      </c>
      <c r="G293" s="3">
        <v>20002601</v>
      </c>
      <c r="H293" s="3">
        <v>3</v>
      </c>
      <c r="I293" s="3">
        <v>222</v>
      </c>
      <c r="J293" s="11">
        <v>68000010</v>
      </c>
      <c r="K293" s="4">
        <v>1</v>
      </c>
      <c r="L293" s="3" t="s">
        <v>338</v>
      </c>
      <c r="N293" s="11"/>
      <c r="O293" s="11"/>
    </row>
    <row r="294" spans="3:15" s="2" customFormat="1" ht="20.100000000000001" customHeight="1" x14ac:dyDescent="0.15">
      <c r="C294" s="3">
        <v>20002611</v>
      </c>
      <c r="D294" s="8">
        <v>2</v>
      </c>
      <c r="E294" s="3">
        <v>12</v>
      </c>
      <c r="F294" s="10" t="s">
        <v>369</v>
      </c>
      <c r="G294" s="3">
        <v>20002601</v>
      </c>
      <c r="H294" s="3">
        <v>3</v>
      </c>
      <c r="I294" s="3">
        <v>222</v>
      </c>
      <c r="J294" s="11">
        <v>68000011</v>
      </c>
      <c r="K294" s="4">
        <v>1</v>
      </c>
      <c r="L294" s="3" t="s">
        <v>339</v>
      </c>
      <c r="N294" s="11"/>
      <c r="O294" s="11"/>
    </row>
    <row r="295" spans="3:15" s="2" customFormat="1" ht="20.100000000000001" customHeight="1" x14ac:dyDescent="0.15">
      <c r="C295" s="3">
        <v>20002612</v>
      </c>
      <c r="D295" s="8">
        <v>2</v>
      </c>
      <c r="E295" s="3">
        <v>12</v>
      </c>
      <c r="F295" s="10" t="s">
        <v>370</v>
      </c>
      <c r="G295" s="3">
        <v>20002601</v>
      </c>
      <c r="H295" s="3">
        <v>3</v>
      </c>
      <c r="I295" s="3">
        <v>222</v>
      </c>
      <c r="J295" s="11">
        <v>68000012</v>
      </c>
      <c r="K295" s="4">
        <v>1</v>
      </c>
      <c r="L295" s="3" t="s">
        <v>340</v>
      </c>
      <c r="N295" s="11"/>
      <c r="O295" s="11"/>
    </row>
    <row r="296" spans="3:15" s="2" customFormat="1" ht="20.100000000000001" customHeight="1" x14ac:dyDescent="0.15">
      <c r="C296" s="3">
        <v>20002613</v>
      </c>
      <c r="D296" s="8">
        <v>2</v>
      </c>
      <c r="E296" s="3">
        <v>12</v>
      </c>
      <c r="F296" s="10" t="s">
        <v>371</v>
      </c>
      <c r="G296" s="3">
        <v>20002601</v>
      </c>
      <c r="H296" s="3">
        <v>3</v>
      </c>
      <c r="I296" s="3">
        <v>222</v>
      </c>
      <c r="J296" s="11">
        <v>68000013</v>
      </c>
      <c r="K296" s="4">
        <v>1</v>
      </c>
      <c r="L296" s="3" t="s">
        <v>341</v>
      </c>
      <c r="N296" s="11"/>
      <c r="O296" s="11"/>
    </row>
    <row r="297" spans="3:15" s="2" customFormat="1" ht="20.100000000000001" customHeight="1" x14ac:dyDescent="0.15">
      <c r="C297" s="3">
        <v>20002614</v>
      </c>
      <c r="D297" s="8">
        <v>2</v>
      </c>
      <c r="E297" s="3">
        <v>12</v>
      </c>
      <c r="F297" s="10" t="s">
        <v>372</v>
      </c>
      <c r="G297" s="3">
        <v>20002601</v>
      </c>
      <c r="H297" s="3">
        <v>3</v>
      </c>
      <c r="I297" s="3">
        <v>222</v>
      </c>
      <c r="J297" s="11">
        <v>68000014</v>
      </c>
      <c r="K297" s="4">
        <v>1</v>
      </c>
      <c r="L297" s="3" t="s">
        <v>342</v>
      </c>
      <c r="N297" s="11"/>
      <c r="O297" s="11"/>
    </row>
    <row r="298" spans="3:15" s="2" customFormat="1" ht="20.100000000000001" customHeight="1" x14ac:dyDescent="0.15">
      <c r="C298" s="3">
        <v>20002615</v>
      </c>
      <c r="D298" s="8">
        <v>2</v>
      </c>
      <c r="E298" s="3">
        <v>12</v>
      </c>
      <c r="F298" s="10" t="s">
        <v>373</v>
      </c>
      <c r="G298" s="3">
        <v>20002601</v>
      </c>
      <c r="H298" s="3">
        <v>3</v>
      </c>
      <c r="I298" s="3">
        <v>222</v>
      </c>
      <c r="J298" s="11">
        <v>68000015</v>
      </c>
      <c r="K298" s="4">
        <v>1</v>
      </c>
      <c r="L298" s="3" t="s">
        <v>343</v>
      </c>
      <c r="N298" s="11"/>
      <c r="O298" s="11"/>
    </row>
    <row r="299" spans="3:15" s="2" customFormat="1" ht="20.100000000000001" customHeight="1" x14ac:dyDescent="0.15">
      <c r="C299" s="3">
        <v>20002616</v>
      </c>
      <c r="D299" s="8">
        <v>2</v>
      </c>
      <c r="E299" s="3">
        <v>12</v>
      </c>
      <c r="F299" s="10" t="s">
        <v>374</v>
      </c>
      <c r="G299" s="3">
        <v>20002601</v>
      </c>
      <c r="H299" s="3">
        <v>3</v>
      </c>
      <c r="I299" s="3">
        <v>222</v>
      </c>
      <c r="J299" s="11">
        <v>68000016</v>
      </c>
      <c r="K299" s="4">
        <v>1</v>
      </c>
      <c r="L299" s="3" t="s">
        <v>344</v>
      </c>
      <c r="N299" s="11"/>
      <c r="O299" s="11"/>
    </row>
    <row r="300" spans="3:15" s="2" customFormat="1" ht="20.100000000000001" customHeight="1" x14ac:dyDescent="0.15">
      <c r="C300" s="3">
        <v>20002617</v>
      </c>
      <c r="D300" s="8">
        <v>2</v>
      </c>
      <c r="E300" s="3">
        <v>12</v>
      </c>
      <c r="F300" s="10" t="s">
        <v>375</v>
      </c>
      <c r="G300" s="3">
        <v>20002601</v>
      </c>
      <c r="H300" s="3">
        <v>3</v>
      </c>
      <c r="I300" s="3">
        <v>222</v>
      </c>
      <c r="J300" s="11">
        <v>68000017</v>
      </c>
      <c r="K300" s="4">
        <v>1</v>
      </c>
      <c r="L300" s="3" t="s">
        <v>345</v>
      </c>
      <c r="N300" s="11"/>
      <c r="O300" s="11"/>
    </row>
    <row r="301" spans="3:15" s="2" customFormat="1" ht="20.100000000000001" customHeight="1" x14ac:dyDescent="0.15">
      <c r="C301" s="3">
        <v>20002618</v>
      </c>
      <c r="D301" s="8">
        <v>2</v>
      </c>
      <c r="E301" s="3">
        <v>12</v>
      </c>
      <c r="F301" s="10" t="s">
        <v>376</v>
      </c>
      <c r="G301" s="3">
        <v>20002601</v>
      </c>
      <c r="H301" s="3">
        <v>3</v>
      </c>
      <c r="I301" s="3">
        <v>222</v>
      </c>
      <c r="J301" s="11">
        <v>68000101</v>
      </c>
      <c r="K301" s="4">
        <v>1</v>
      </c>
      <c r="L301" s="3" t="s">
        <v>346</v>
      </c>
      <c r="N301" s="11"/>
      <c r="O301" s="11"/>
    </row>
    <row r="302" spans="3:15" s="2" customFormat="1" ht="20.100000000000001" customHeight="1" x14ac:dyDescent="0.15">
      <c r="C302" s="3">
        <v>20002619</v>
      </c>
      <c r="D302" s="8">
        <v>2</v>
      </c>
      <c r="E302" s="3">
        <v>12</v>
      </c>
      <c r="F302" s="10" t="s">
        <v>377</v>
      </c>
      <c r="G302" s="3">
        <v>20002601</v>
      </c>
      <c r="H302" s="3">
        <v>3</v>
      </c>
      <c r="I302" s="3">
        <v>222</v>
      </c>
      <c r="J302" s="11">
        <v>68000102</v>
      </c>
      <c r="K302" s="4">
        <v>1</v>
      </c>
      <c r="L302" s="3" t="s">
        <v>347</v>
      </c>
      <c r="N302" s="11"/>
      <c r="O302" s="11"/>
    </row>
    <row r="303" spans="3:15" s="2" customFormat="1" ht="20.100000000000001" customHeight="1" x14ac:dyDescent="0.15">
      <c r="C303" s="3">
        <v>20002620</v>
      </c>
      <c r="D303" s="8">
        <v>2</v>
      </c>
      <c r="E303" s="3">
        <v>12</v>
      </c>
      <c r="F303" s="10" t="s">
        <v>378</v>
      </c>
      <c r="G303" s="3">
        <v>20002601</v>
      </c>
      <c r="H303" s="3">
        <v>3</v>
      </c>
      <c r="I303" s="3">
        <v>222</v>
      </c>
      <c r="J303" s="11">
        <v>68000103</v>
      </c>
      <c r="K303" s="4">
        <v>1</v>
      </c>
      <c r="L303" s="3" t="s">
        <v>348</v>
      </c>
      <c r="N303" s="11"/>
      <c r="O303" s="11"/>
    </row>
    <row r="304" spans="3:15" s="2" customFormat="1" ht="20.100000000000001" customHeight="1" x14ac:dyDescent="0.15">
      <c r="C304" s="3">
        <v>20002621</v>
      </c>
      <c r="D304" s="8">
        <v>2</v>
      </c>
      <c r="E304" s="3">
        <v>12</v>
      </c>
      <c r="F304" s="10" t="s">
        <v>379</v>
      </c>
      <c r="G304" s="3">
        <v>20002601</v>
      </c>
      <c r="H304" s="3">
        <v>3</v>
      </c>
      <c r="I304" s="3">
        <v>222</v>
      </c>
      <c r="J304" s="11">
        <v>68000104</v>
      </c>
      <c r="K304" s="4">
        <v>1</v>
      </c>
      <c r="L304" s="3" t="s">
        <v>349</v>
      </c>
      <c r="N304" s="11"/>
      <c r="O304" s="11"/>
    </row>
    <row r="305" spans="3:15" s="2" customFormat="1" ht="20.100000000000001" customHeight="1" x14ac:dyDescent="0.15">
      <c r="C305" s="3">
        <v>20002622</v>
      </c>
      <c r="D305" s="8">
        <v>2</v>
      </c>
      <c r="E305" s="3">
        <v>12</v>
      </c>
      <c r="F305" s="10" t="s">
        <v>380</v>
      </c>
      <c r="G305" s="3">
        <v>20002601</v>
      </c>
      <c r="H305" s="3">
        <v>3</v>
      </c>
      <c r="I305" s="3">
        <v>222</v>
      </c>
      <c r="J305" s="11">
        <v>68000105</v>
      </c>
      <c r="K305" s="4">
        <v>1</v>
      </c>
      <c r="L305" s="3" t="s">
        <v>350</v>
      </c>
      <c r="N305" s="11"/>
      <c r="O305" s="11"/>
    </row>
    <row r="306" spans="3:15" s="2" customFormat="1" ht="20.100000000000001" customHeight="1" x14ac:dyDescent="0.15">
      <c r="C306" s="3">
        <v>20002623</v>
      </c>
      <c r="D306" s="8">
        <v>2</v>
      </c>
      <c r="E306" s="3">
        <v>12</v>
      </c>
      <c r="F306" s="10" t="s">
        <v>381</v>
      </c>
      <c r="G306" s="3">
        <v>20002601</v>
      </c>
      <c r="H306" s="3">
        <v>3</v>
      </c>
      <c r="I306" s="3">
        <v>222</v>
      </c>
      <c r="J306" s="11">
        <v>68000106</v>
      </c>
      <c r="K306" s="4">
        <v>1</v>
      </c>
      <c r="L306" s="3" t="s">
        <v>351</v>
      </c>
      <c r="N306" s="11"/>
      <c r="O306" s="11"/>
    </row>
    <row r="307" spans="3:15" s="2" customFormat="1" ht="20.100000000000001" customHeight="1" x14ac:dyDescent="0.15">
      <c r="C307" s="3">
        <v>20002624</v>
      </c>
      <c r="D307" s="8">
        <v>2</v>
      </c>
      <c r="E307" s="3">
        <v>12</v>
      </c>
      <c r="F307" s="10" t="s">
        <v>382</v>
      </c>
      <c r="G307" s="3">
        <v>20002601</v>
      </c>
      <c r="H307" s="3">
        <v>3</v>
      </c>
      <c r="I307" s="3">
        <v>222</v>
      </c>
      <c r="J307" s="11">
        <v>68000107</v>
      </c>
      <c r="K307" s="4">
        <v>1</v>
      </c>
      <c r="L307" s="3" t="s">
        <v>352</v>
      </c>
      <c r="N307" s="11"/>
      <c r="O307" s="11"/>
    </row>
    <row r="308" spans="3:15" s="2" customFormat="1" ht="20.100000000000001" customHeight="1" x14ac:dyDescent="0.15">
      <c r="C308" s="3">
        <v>20002625</v>
      </c>
      <c r="D308" s="8">
        <v>2</v>
      </c>
      <c r="E308" s="3">
        <v>12</v>
      </c>
      <c r="F308" s="10" t="s">
        <v>383</v>
      </c>
      <c r="G308" s="3">
        <v>20002601</v>
      </c>
      <c r="H308" s="3">
        <v>3</v>
      </c>
      <c r="I308" s="3">
        <v>222</v>
      </c>
      <c r="J308" s="11">
        <v>68000108</v>
      </c>
      <c r="K308" s="4">
        <v>1</v>
      </c>
      <c r="L308" s="3" t="s">
        <v>353</v>
      </c>
      <c r="N308" s="11"/>
      <c r="O308" s="11"/>
    </row>
    <row r="309" spans="3:15" s="2" customFormat="1" ht="20.100000000000001" customHeight="1" x14ac:dyDescent="0.15">
      <c r="C309" s="3">
        <v>20002626</v>
      </c>
      <c r="D309" s="8">
        <v>2</v>
      </c>
      <c r="E309" s="3">
        <v>12</v>
      </c>
      <c r="F309" s="10" t="s">
        <v>384</v>
      </c>
      <c r="G309" s="3">
        <v>20002601</v>
      </c>
      <c r="H309" s="3">
        <v>3</v>
      </c>
      <c r="I309" s="3">
        <v>222</v>
      </c>
      <c r="J309" s="11">
        <v>68000109</v>
      </c>
      <c r="K309" s="4">
        <v>1</v>
      </c>
      <c r="L309" s="3" t="s">
        <v>354</v>
      </c>
      <c r="N309" s="11"/>
      <c r="O309" s="11"/>
    </row>
    <row r="310" spans="3:15" s="2" customFormat="1" ht="20.100000000000001" customHeight="1" x14ac:dyDescent="0.15">
      <c r="C310" s="3">
        <v>20002627</v>
      </c>
      <c r="D310" s="8">
        <v>2</v>
      </c>
      <c r="E310" s="3">
        <v>12</v>
      </c>
      <c r="F310" s="10" t="s">
        <v>385</v>
      </c>
      <c r="G310" s="3">
        <v>20002601</v>
      </c>
      <c r="H310" s="3">
        <v>3</v>
      </c>
      <c r="I310" s="3">
        <v>222</v>
      </c>
      <c r="J310" s="11">
        <v>68000110</v>
      </c>
      <c r="K310" s="4">
        <v>1</v>
      </c>
      <c r="L310" s="3" t="s">
        <v>355</v>
      </c>
      <c r="N310" s="11"/>
      <c r="O310" s="11"/>
    </row>
    <row r="311" spans="3:15" s="2" customFormat="1" ht="20.100000000000001" customHeight="1" x14ac:dyDescent="0.15">
      <c r="C311" s="3">
        <v>20002628</v>
      </c>
      <c r="D311" s="8">
        <v>2</v>
      </c>
      <c r="E311" s="3">
        <v>12</v>
      </c>
      <c r="F311" s="10" t="s">
        <v>386</v>
      </c>
      <c r="G311" s="3">
        <v>20002601</v>
      </c>
      <c r="H311" s="3">
        <v>3</v>
      </c>
      <c r="I311" s="3">
        <v>222</v>
      </c>
      <c r="J311" s="11">
        <v>68000111</v>
      </c>
      <c r="K311" s="4">
        <v>1</v>
      </c>
      <c r="L311" s="3" t="s">
        <v>356</v>
      </c>
      <c r="N311" s="11"/>
      <c r="O311" s="11"/>
    </row>
    <row r="312" spans="3:15" s="2" customFormat="1" ht="20.100000000000001" customHeight="1" x14ac:dyDescent="0.15">
      <c r="C312" s="3">
        <v>20002629</v>
      </c>
      <c r="D312" s="8">
        <v>2</v>
      </c>
      <c r="E312" s="3">
        <v>12</v>
      </c>
      <c r="F312" s="10" t="s">
        <v>387</v>
      </c>
      <c r="G312" s="3">
        <v>20002601</v>
      </c>
      <c r="H312" s="3">
        <v>3</v>
      </c>
      <c r="I312" s="3">
        <v>222</v>
      </c>
      <c r="J312" s="11">
        <v>68000112</v>
      </c>
      <c r="K312" s="4">
        <v>1</v>
      </c>
      <c r="L312" s="3" t="s">
        <v>357</v>
      </c>
      <c r="N312" s="11"/>
      <c r="O312" s="11"/>
    </row>
    <row r="313" spans="3:15" s="2" customFormat="1" ht="20.100000000000001" customHeight="1" x14ac:dyDescent="0.15">
      <c r="C313" s="3">
        <v>20002630</v>
      </c>
      <c r="D313" s="8">
        <v>2</v>
      </c>
      <c r="E313" s="3">
        <v>12</v>
      </c>
      <c r="F313" s="10" t="s">
        <v>388</v>
      </c>
      <c r="G313" s="3">
        <v>20002601</v>
      </c>
      <c r="H313" s="3">
        <v>3</v>
      </c>
      <c r="I313" s="3">
        <v>222</v>
      </c>
      <c r="J313" s="11">
        <v>68000113</v>
      </c>
      <c r="K313" s="4">
        <v>1</v>
      </c>
      <c r="L313" s="3" t="s">
        <v>358</v>
      </c>
      <c r="N313" s="11"/>
      <c r="O313" s="11"/>
    </row>
    <row r="314" spans="3:15" s="2" customFormat="1" ht="20.100000000000001" customHeight="1" x14ac:dyDescent="0.15">
      <c r="C314" s="3">
        <v>30000001</v>
      </c>
      <c r="D314" s="8">
        <v>3</v>
      </c>
      <c r="E314" s="3">
        <v>21</v>
      </c>
      <c r="F314" s="10" t="s">
        <v>101</v>
      </c>
      <c r="G314" s="3">
        <v>30000001</v>
      </c>
      <c r="H314" s="3">
        <v>2</v>
      </c>
      <c r="I314" s="3">
        <v>301</v>
      </c>
      <c r="J314" s="11">
        <v>1000101</v>
      </c>
      <c r="K314" s="4">
        <v>1</v>
      </c>
      <c r="L314" s="3" t="s">
        <v>186</v>
      </c>
      <c r="N314" s="11"/>
      <c r="O314" s="11"/>
    </row>
    <row r="315" spans="3:15" s="2" customFormat="1" ht="20.100000000000001" customHeight="1" x14ac:dyDescent="0.15">
      <c r="C315" s="3">
        <v>30000002</v>
      </c>
      <c r="D315" s="8">
        <v>3</v>
      </c>
      <c r="E315" s="3">
        <v>21</v>
      </c>
      <c r="F315" s="10" t="s">
        <v>102</v>
      </c>
      <c r="G315" s="3">
        <v>30000002</v>
      </c>
      <c r="H315" s="3">
        <v>2</v>
      </c>
      <c r="I315" s="3">
        <v>301</v>
      </c>
      <c r="J315" s="11">
        <v>1000201</v>
      </c>
      <c r="K315" s="4">
        <v>1</v>
      </c>
      <c r="L315" s="3" t="s">
        <v>187</v>
      </c>
      <c r="N315" s="11"/>
      <c r="O315" s="11"/>
    </row>
    <row r="316" spans="3:15" s="2" customFormat="1" ht="20.100000000000001" customHeight="1" x14ac:dyDescent="0.15">
      <c r="C316" s="3">
        <v>30000003</v>
      </c>
      <c r="D316" s="8">
        <v>3</v>
      </c>
      <c r="E316" s="3">
        <v>21</v>
      </c>
      <c r="F316" s="10" t="s">
        <v>103</v>
      </c>
      <c r="G316" s="3">
        <v>30000003</v>
      </c>
      <c r="H316" s="3">
        <v>2</v>
      </c>
      <c r="I316" s="3">
        <v>301</v>
      </c>
      <c r="J316" s="11">
        <v>1000301</v>
      </c>
      <c r="K316" s="4">
        <v>1</v>
      </c>
      <c r="L316" s="3" t="s">
        <v>188</v>
      </c>
      <c r="N316" s="11"/>
      <c r="O316" s="11"/>
    </row>
    <row r="317" spans="3:15" s="2" customFormat="1" ht="20.100000000000001" customHeight="1" x14ac:dyDescent="0.15">
      <c r="C317" s="3">
        <v>30000004</v>
      </c>
      <c r="D317" s="8">
        <v>3</v>
      </c>
      <c r="E317" s="3">
        <v>21</v>
      </c>
      <c r="F317" s="10" t="s">
        <v>104</v>
      </c>
      <c r="G317" s="3">
        <v>30000004</v>
      </c>
      <c r="H317" s="3">
        <v>2</v>
      </c>
      <c r="I317" s="3">
        <v>301</v>
      </c>
      <c r="J317" s="11">
        <v>1000401</v>
      </c>
      <c r="K317" s="4">
        <v>1</v>
      </c>
      <c r="L317" s="3" t="s">
        <v>189</v>
      </c>
      <c r="N317" s="11"/>
      <c r="O317" s="11"/>
    </row>
    <row r="318" spans="3:15" s="2" customFormat="1" ht="20.100000000000001" customHeight="1" x14ac:dyDescent="0.15">
      <c r="C318" s="3">
        <v>30000005</v>
      </c>
      <c r="D318" s="8">
        <v>3</v>
      </c>
      <c r="E318" s="3">
        <v>21</v>
      </c>
      <c r="F318" s="10" t="s">
        <v>105</v>
      </c>
      <c r="G318" s="3">
        <v>30000005</v>
      </c>
      <c r="H318" s="3">
        <v>2</v>
      </c>
      <c r="I318" s="3">
        <v>301</v>
      </c>
      <c r="J318" s="11">
        <v>1000501</v>
      </c>
      <c r="K318" s="4">
        <v>1</v>
      </c>
      <c r="L318" s="3" t="s">
        <v>190</v>
      </c>
      <c r="N318" s="11"/>
      <c r="O318" s="11"/>
    </row>
    <row r="319" spans="3:15" s="2" customFormat="1" ht="20.100000000000001" customHeight="1" x14ac:dyDescent="0.15">
      <c r="C319" s="3">
        <v>30000006</v>
      </c>
      <c r="D319" s="8">
        <v>3</v>
      </c>
      <c r="E319" s="3">
        <v>21</v>
      </c>
      <c r="F319" s="10" t="s">
        <v>106</v>
      </c>
      <c r="G319" s="3">
        <v>30000006</v>
      </c>
      <c r="H319" s="3">
        <v>2</v>
      </c>
      <c r="I319" s="3">
        <v>301</v>
      </c>
      <c r="J319" s="11">
        <v>1000601</v>
      </c>
      <c r="K319" s="4">
        <v>1</v>
      </c>
      <c r="L319" s="3" t="s">
        <v>191</v>
      </c>
      <c r="N319" s="11"/>
      <c r="O319" s="11"/>
    </row>
    <row r="320" spans="3:15" s="2" customFormat="1" ht="20.100000000000001" customHeight="1" x14ac:dyDescent="0.15">
      <c r="C320" s="3">
        <v>30000007</v>
      </c>
      <c r="D320" s="8">
        <v>3</v>
      </c>
      <c r="E320" s="3">
        <v>21</v>
      </c>
      <c r="F320" s="10" t="s">
        <v>107</v>
      </c>
      <c r="G320" s="3">
        <v>30000007</v>
      </c>
      <c r="H320" s="3">
        <v>2</v>
      </c>
      <c r="I320" s="3">
        <v>301</v>
      </c>
      <c r="J320" s="11">
        <v>1000701</v>
      </c>
      <c r="K320" s="4">
        <v>1</v>
      </c>
      <c r="L320" s="3" t="s">
        <v>192</v>
      </c>
      <c r="N320" s="11"/>
      <c r="O320" s="11"/>
    </row>
    <row r="321" spans="3:15" s="2" customFormat="1" ht="20.100000000000001" customHeight="1" x14ac:dyDescent="0.15">
      <c r="C321" s="3">
        <v>30000008</v>
      </c>
      <c r="D321" s="8">
        <v>3</v>
      </c>
      <c r="E321" s="3">
        <v>21</v>
      </c>
      <c r="F321" s="10" t="s">
        <v>108</v>
      </c>
      <c r="G321" s="3">
        <v>30000008</v>
      </c>
      <c r="H321" s="3">
        <v>2</v>
      </c>
      <c r="I321" s="3">
        <v>301</v>
      </c>
      <c r="J321" s="11">
        <v>1000801</v>
      </c>
      <c r="K321" s="4">
        <v>1</v>
      </c>
      <c r="L321" s="3" t="s">
        <v>193</v>
      </c>
      <c r="N321" s="11"/>
      <c r="O321" s="11"/>
    </row>
    <row r="322" spans="3:15" s="2" customFormat="1" ht="20.100000000000001" customHeight="1" x14ac:dyDescent="0.15">
      <c r="C322" s="3">
        <v>30000009</v>
      </c>
      <c r="D322" s="8">
        <v>3</v>
      </c>
      <c r="E322" s="3">
        <v>21</v>
      </c>
      <c r="F322" s="10" t="s">
        <v>109</v>
      </c>
      <c r="G322" s="3">
        <v>30000009</v>
      </c>
      <c r="H322" s="3">
        <v>3</v>
      </c>
      <c r="I322" s="3">
        <v>301</v>
      </c>
      <c r="J322" s="11">
        <v>1000901</v>
      </c>
      <c r="K322" s="4">
        <v>1</v>
      </c>
      <c r="L322" s="3" t="s">
        <v>194</v>
      </c>
      <c r="N322" s="11"/>
      <c r="O322" s="11"/>
    </row>
    <row r="323" spans="3:15" s="2" customFormat="1" ht="20.100000000000001" customHeight="1" x14ac:dyDescent="0.15">
      <c r="C323" s="3">
        <v>30000010</v>
      </c>
      <c r="D323" s="8">
        <v>3</v>
      </c>
      <c r="E323" s="3">
        <v>21</v>
      </c>
      <c r="F323" s="10" t="s">
        <v>110</v>
      </c>
      <c r="G323" s="3">
        <v>30000010</v>
      </c>
      <c r="H323" s="3">
        <v>3</v>
      </c>
      <c r="I323" s="3">
        <v>301</v>
      </c>
      <c r="J323" s="11">
        <v>1001001</v>
      </c>
      <c r="K323" s="4">
        <v>1</v>
      </c>
      <c r="L323" s="3" t="s">
        <v>195</v>
      </c>
      <c r="N323" s="11"/>
      <c r="O323" s="11"/>
    </row>
    <row r="324" spans="3:15" s="2" customFormat="1" ht="20.100000000000001" customHeight="1" x14ac:dyDescent="0.15">
      <c r="C324" s="3">
        <v>30000011</v>
      </c>
      <c r="D324" s="8">
        <v>3</v>
      </c>
      <c r="E324" s="3">
        <v>21</v>
      </c>
      <c r="F324" s="10" t="s">
        <v>111</v>
      </c>
      <c r="G324" s="3">
        <v>30000011</v>
      </c>
      <c r="H324" s="3">
        <v>3</v>
      </c>
      <c r="I324" s="3">
        <v>301</v>
      </c>
      <c r="J324" s="11">
        <v>1001101</v>
      </c>
      <c r="K324" s="4">
        <v>1</v>
      </c>
      <c r="L324" s="3" t="s">
        <v>196</v>
      </c>
      <c r="N324" s="11"/>
      <c r="O324" s="11"/>
    </row>
    <row r="325" spans="3:15" s="2" customFormat="1" ht="20.100000000000001" customHeight="1" x14ac:dyDescent="0.15">
      <c r="C325" s="3">
        <v>30000012</v>
      </c>
      <c r="D325" s="8">
        <v>3</v>
      </c>
      <c r="E325" s="3">
        <v>21</v>
      </c>
      <c r="F325" s="10" t="s">
        <v>112</v>
      </c>
      <c r="G325" s="3">
        <v>30000012</v>
      </c>
      <c r="H325" s="3">
        <v>3</v>
      </c>
      <c r="I325" s="3">
        <v>301</v>
      </c>
      <c r="J325" s="11">
        <v>1001201</v>
      </c>
      <c r="K325" s="4">
        <v>1</v>
      </c>
      <c r="L325" s="3" t="s">
        <v>197</v>
      </c>
      <c r="N325" s="11"/>
      <c r="O325" s="11"/>
    </row>
    <row r="326" spans="3:15" s="2" customFormat="1" ht="20.100000000000001" customHeight="1" x14ac:dyDescent="0.15">
      <c r="C326" s="3">
        <v>30000013</v>
      </c>
      <c r="D326" s="8">
        <v>3</v>
      </c>
      <c r="E326" s="3">
        <v>21</v>
      </c>
      <c r="F326" s="10" t="s">
        <v>113</v>
      </c>
      <c r="G326" s="3">
        <v>30000013</v>
      </c>
      <c r="H326" s="3">
        <v>3</v>
      </c>
      <c r="I326" s="3">
        <v>301</v>
      </c>
      <c r="J326" s="11">
        <v>1001301</v>
      </c>
      <c r="K326" s="4">
        <v>1</v>
      </c>
      <c r="L326" s="3" t="s">
        <v>198</v>
      </c>
      <c r="N326" s="11"/>
      <c r="O326" s="11"/>
    </row>
    <row r="327" spans="3:15" s="2" customFormat="1" ht="20.100000000000001" customHeight="1" x14ac:dyDescent="0.15">
      <c r="C327" s="3">
        <v>30000014</v>
      </c>
      <c r="D327" s="8">
        <v>3</v>
      </c>
      <c r="E327" s="3">
        <v>21</v>
      </c>
      <c r="F327" s="10" t="s">
        <v>114</v>
      </c>
      <c r="G327" s="3">
        <v>30000014</v>
      </c>
      <c r="H327" s="3">
        <v>3</v>
      </c>
      <c r="I327" s="3">
        <v>301</v>
      </c>
      <c r="J327" s="11">
        <v>1001401</v>
      </c>
      <c r="K327" s="4">
        <v>1</v>
      </c>
      <c r="L327" s="3" t="s">
        <v>199</v>
      </c>
      <c r="N327" s="11"/>
      <c r="O327" s="11"/>
    </row>
    <row r="328" spans="3:15" s="2" customFormat="1" ht="20.100000000000001" customHeight="1" x14ac:dyDescent="0.15">
      <c r="C328" s="3">
        <v>30000015</v>
      </c>
      <c r="D328" s="8">
        <v>3</v>
      </c>
      <c r="E328" s="3">
        <v>21</v>
      </c>
      <c r="F328" s="10" t="s">
        <v>115</v>
      </c>
      <c r="G328" s="3">
        <v>30000015</v>
      </c>
      <c r="H328" s="3">
        <v>5</v>
      </c>
      <c r="I328" s="3">
        <v>301</v>
      </c>
      <c r="J328" s="11">
        <v>2000001</v>
      </c>
      <c r="K328" s="4">
        <v>1</v>
      </c>
      <c r="L328" s="3" t="s">
        <v>200</v>
      </c>
      <c r="N328" s="11"/>
      <c r="O328" s="11"/>
    </row>
    <row r="329" spans="3:15" s="2" customFormat="1" ht="20.100000000000001" customHeight="1" x14ac:dyDescent="0.15">
      <c r="C329" s="3">
        <v>30000016</v>
      </c>
      <c r="D329" s="8">
        <v>3</v>
      </c>
      <c r="E329" s="3">
        <v>21</v>
      </c>
      <c r="F329" s="10" t="s">
        <v>116</v>
      </c>
      <c r="G329" s="3">
        <v>30000016</v>
      </c>
      <c r="H329" s="3">
        <v>5</v>
      </c>
      <c r="I329" s="3">
        <v>301</v>
      </c>
      <c r="J329" s="11">
        <v>2000002</v>
      </c>
      <c r="K329" s="4">
        <v>1</v>
      </c>
      <c r="L329" s="3" t="s">
        <v>201</v>
      </c>
      <c r="N329" s="11"/>
      <c r="O329" s="11"/>
    </row>
    <row r="330" spans="3:15" s="2" customFormat="1" ht="20.100000000000001" customHeight="1" x14ac:dyDescent="0.15">
      <c r="C330" s="3">
        <v>30000017</v>
      </c>
      <c r="D330" s="8">
        <v>3</v>
      </c>
      <c r="E330" s="3">
        <v>21</v>
      </c>
      <c r="F330" s="10" t="s">
        <v>117</v>
      </c>
      <c r="G330" s="3">
        <v>30000017</v>
      </c>
      <c r="H330" s="3">
        <v>5</v>
      </c>
      <c r="I330" s="3">
        <v>301</v>
      </c>
      <c r="J330" s="11">
        <v>2000003</v>
      </c>
      <c r="K330" s="4">
        <v>1</v>
      </c>
      <c r="L330" s="3" t="s">
        <v>202</v>
      </c>
      <c r="N330" s="11"/>
      <c r="O330" s="11"/>
    </row>
    <row r="331" spans="3:15" s="2" customFormat="1" ht="20.100000000000001" customHeight="1" x14ac:dyDescent="0.15">
      <c r="C331" s="3">
        <v>30000201</v>
      </c>
      <c r="D331" s="8">
        <v>3</v>
      </c>
      <c r="E331" s="3">
        <v>21</v>
      </c>
      <c r="F331" s="10" t="s">
        <v>40</v>
      </c>
      <c r="G331" s="3">
        <v>30000501</v>
      </c>
      <c r="H331" s="3">
        <v>3</v>
      </c>
      <c r="I331" s="3">
        <v>302</v>
      </c>
      <c r="J331" s="11">
        <v>0</v>
      </c>
      <c r="K331" s="4">
        <v>1</v>
      </c>
      <c r="L331" s="3" t="str">
        <f>"累计获得宠物宝宝达到"&amp;K331&amp;"只"</f>
        <v>累计获得宠物宝宝达到1只</v>
      </c>
      <c r="N331" s="11"/>
      <c r="O331" s="11"/>
    </row>
    <row r="332" spans="3:15" s="2" customFormat="1" ht="20.100000000000001" customHeight="1" x14ac:dyDescent="0.15">
      <c r="C332" s="3">
        <v>30000202</v>
      </c>
      <c r="D332" s="8">
        <v>3</v>
      </c>
      <c r="E332" s="3">
        <v>21</v>
      </c>
      <c r="F332" s="10" t="s">
        <v>41</v>
      </c>
      <c r="G332" s="3">
        <v>30000501</v>
      </c>
      <c r="H332" s="3">
        <v>3</v>
      </c>
      <c r="I332" s="3">
        <v>302</v>
      </c>
      <c r="J332" s="11">
        <v>0</v>
      </c>
      <c r="K332" s="4">
        <v>5</v>
      </c>
      <c r="L332" s="3" t="str">
        <f t="shared" ref="L332:L336" si="29">"累计获得宠物宝宝达到"&amp;K332&amp;"只"</f>
        <v>累计获得宠物宝宝达到5只</v>
      </c>
      <c r="N332" s="11"/>
      <c r="O332" s="11"/>
    </row>
    <row r="333" spans="3:15" s="2" customFormat="1" ht="20.100000000000001" customHeight="1" x14ac:dyDescent="0.15">
      <c r="C333" s="3">
        <v>30000203</v>
      </c>
      <c r="D333" s="8">
        <v>3</v>
      </c>
      <c r="E333" s="3">
        <v>21</v>
      </c>
      <c r="F333" s="10" t="s">
        <v>37</v>
      </c>
      <c r="G333" s="3">
        <v>30000501</v>
      </c>
      <c r="H333" s="3">
        <v>5</v>
      </c>
      <c r="I333" s="3">
        <v>302</v>
      </c>
      <c r="J333" s="11">
        <v>0</v>
      </c>
      <c r="K333" s="4">
        <v>10</v>
      </c>
      <c r="L333" s="3" t="str">
        <f t="shared" si="29"/>
        <v>累计获得宠物宝宝达到10只</v>
      </c>
      <c r="N333" s="11"/>
      <c r="O333" s="11"/>
    </row>
    <row r="334" spans="3:15" s="2" customFormat="1" ht="20.100000000000001" customHeight="1" x14ac:dyDescent="0.15">
      <c r="C334" s="3">
        <v>30000204</v>
      </c>
      <c r="D334" s="8">
        <v>3</v>
      </c>
      <c r="E334" s="3">
        <v>21</v>
      </c>
      <c r="F334" s="10" t="s">
        <v>38</v>
      </c>
      <c r="G334" s="3">
        <v>30000501</v>
      </c>
      <c r="H334" s="3">
        <v>5</v>
      </c>
      <c r="I334" s="3">
        <v>302</v>
      </c>
      <c r="J334" s="11">
        <v>0</v>
      </c>
      <c r="K334" s="4">
        <v>20</v>
      </c>
      <c r="L334" s="3" t="str">
        <f t="shared" si="29"/>
        <v>累计获得宠物宝宝达到20只</v>
      </c>
      <c r="N334" s="11"/>
      <c r="O334" s="11"/>
    </row>
    <row r="335" spans="3:15" s="2" customFormat="1" ht="20.100000000000001" customHeight="1" x14ac:dyDescent="0.15">
      <c r="C335" s="3">
        <v>30000205</v>
      </c>
      <c r="D335" s="8">
        <v>3</v>
      </c>
      <c r="E335" s="3">
        <v>21</v>
      </c>
      <c r="F335" s="10" t="s">
        <v>39</v>
      </c>
      <c r="G335" s="3">
        <v>30000501</v>
      </c>
      <c r="H335" s="3">
        <v>8</v>
      </c>
      <c r="I335" s="3">
        <v>302</v>
      </c>
      <c r="J335" s="11">
        <v>0</v>
      </c>
      <c r="K335" s="4">
        <v>50</v>
      </c>
      <c r="L335" s="3" t="str">
        <f t="shared" si="29"/>
        <v>累计获得宠物宝宝达到50只</v>
      </c>
      <c r="N335" s="11"/>
      <c r="O335" s="11"/>
    </row>
    <row r="336" spans="3:15" s="2" customFormat="1" ht="20.100000000000001" customHeight="1" x14ac:dyDescent="0.15">
      <c r="C336" s="3">
        <v>30000206</v>
      </c>
      <c r="D336" s="8">
        <v>3</v>
      </c>
      <c r="E336" s="3">
        <v>21</v>
      </c>
      <c r="F336" s="10" t="s">
        <v>42</v>
      </c>
      <c r="G336" s="3">
        <v>30000501</v>
      </c>
      <c r="H336" s="3">
        <v>8</v>
      </c>
      <c r="I336" s="3">
        <v>302</v>
      </c>
      <c r="J336" s="11">
        <v>0</v>
      </c>
      <c r="K336" s="4">
        <v>100</v>
      </c>
      <c r="L336" s="3" t="str">
        <f t="shared" si="29"/>
        <v>累计获得宠物宝宝达到100只</v>
      </c>
      <c r="N336" s="11"/>
      <c r="O336" s="11"/>
    </row>
    <row r="337" spans="3:15" s="2" customFormat="1" ht="20.100000000000001" customHeight="1" x14ac:dyDescent="0.15">
      <c r="C337" s="3">
        <v>30000401</v>
      </c>
      <c r="D337" s="8">
        <v>3</v>
      </c>
      <c r="E337" s="3">
        <v>21</v>
      </c>
      <c r="F337" s="10" t="s">
        <v>72</v>
      </c>
      <c r="G337" s="3">
        <v>30000701</v>
      </c>
      <c r="H337" s="3">
        <v>3</v>
      </c>
      <c r="I337" s="3">
        <v>304</v>
      </c>
      <c r="J337" s="11">
        <v>0</v>
      </c>
      <c r="K337" s="4">
        <v>1</v>
      </c>
      <c r="L337" s="3" t="str">
        <f>"宠物洗炼次数累计达到"&amp;K337&amp;"次"</f>
        <v>宠物洗炼次数累计达到1次</v>
      </c>
      <c r="N337" s="11"/>
      <c r="O337" s="11"/>
    </row>
    <row r="338" spans="3:15" s="2" customFormat="1" ht="20.100000000000001" customHeight="1" x14ac:dyDescent="0.15">
      <c r="C338" s="3">
        <v>30000402</v>
      </c>
      <c r="D338" s="8">
        <v>3</v>
      </c>
      <c r="E338" s="3">
        <v>21</v>
      </c>
      <c r="F338" s="10" t="s">
        <v>73</v>
      </c>
      <c r="G338" s="3">
        <v>30000701</v>
      </c>
      <c r="H338" s="3">
        <v>3</v>
      </c>
      <c r="I338" s="3">
        <v>304</v>
      </c>
      <c r="J338" s="11">
        <v>0</v>
      </c>
      <c r="K338" s="4">
        <v>5</v>
      </c>
      <c r="L338" s="3" t="str">
        <f t="shared" ref="L338:L342" si="30">"宠物洗炼次数累计达到"&amp;K338&amp;"次"</f>
        <v>宠物洗炼次数累计达到5次</v>
      </c>
      <c r="N338" s="11"/>
      <c r="O338" s="11"/>
    </row>
    <row r="339" spans="3:15" s="2" customFormat="1" ht="20.100000000000001" customHeight="1" x14ac:dyDescent="0.15">
      <c r="C339" s="3">
        <v>30000403</v>
      </c>
      <c r="D339" s="8">
        <v>3</v>
      </c>
      <c r="E339" s="3">
        <v>21</v>
      </c>
      <c r="F339" s="10" t="s">
        <v>74</v>
      </c>
      <c r="G339" s="3">
        <v>30000701</v>
      </c>
      <c r="H339" s="3">
        <v>5</v>
      </c>
      <c r="I339" s="3">
        <v>304</v>
      </c>
      <c r="J339" s="11">
        <v>0</v>
      </c>
      <c r="K339" s="4">
        <v>10</v>
      </c>
      <c r="L339" s="3" t="str">
        <f t="shared" si="30"/>
        <v>宠物洗炼次数累计达到10次</v>
      </c>
      <c r="N339" s="11"/>
      <c r="O339" s="11"/>
    </row>
    <row r="340" spans="3:15" s="2" customFormat="1" ht="20.100000000000001" customHeight="1" x14ac:dyDescent="0.15">
      <c r="C340" s="3">
        <v>30000404</v>
      </c>
      <c r="D340" s="8">
        <v>3</v>
      </c>
      <c r="E340" s="3">
        <v>21</v>
      </c>
      <c r="F340" s="10" t="s">
        <v>75</v>
      </c>
      <c r="G340" s="3">
        <v>30000701</v>
      </c>
      <c r="H340" s="3">
        <v>5</v>
      </c>
      <c r="I340" s="3">
        <v>304</v>
      </c>
      <c r="J340" s="11">
        <v>0</v>
      </c>
      <c r="K340" s="4">
        <v>20</v>
      </c>
      <c r="L340" s="3" t="str">
        <f t="shared" si="30"/>
        <v>宠物洗炼次数累计达到20次</v>
      </c>
      <c r="N340" s="11"/>
      <c r="O340" s="11"/>
    </row>
    <row r="341" spans="3:15" s="2" customFormat="1" ht="20.100000000000001" customHeight="1" x14ac:dyDescent="0.15">
      <c r="C341" s="3">
        <v>30000405</v>
      </c>
      <c r="D341" s="8">
        <v>3</v>
      </c>
      <c r="E341" s="3">
        <v>21</v>
      </c>
      <c r="F341" s="10" t="s">
        <v>76</v>
      </c>
      <c r="G341" s="3">
        <v>30000701</v>
      </c>
      <c r="H341" s="3">
        <v>8</v>
      </c>
      <c r="I341" s="3">
        <v>304</v>
      </c>
      <c r="J341" s="11">
        <v>0</v>
      </c>
      <c r="K341" s="4">
        <v>50</v>
      </c>
      <c r="L341" s="3" t="str">
        <f t="shared" si="30"/>
        <v>宠物洗炼次数累计达到50次</v>
      </c>
      <c r="N341" s="11"/>
      <c r="O341" s="11"/>
    </row>
    <row r="342" spans="3:15" s="2" customFormat="1" ht="20.100000000000001" customHeight="1" x14ac:dyDescent="0.15">
      <c r="C342" s="3">
        <v>30000406</v>
      </c>
      <c r="D342" s="8">
        <v>3</v>
      </c>
      <c r="E342" s="3">
        <v>21</v>
      </c>
      <c r="F342" s="10" t="s">
        <v>77</v>
      </c>
      <c r="G342" s="3">
        <v>30000701</v>
      </c>
      <c r="H342" s="3">
        <v>8</v>
      </c>
      <c r="I342" s="3">
        <v>304</v>
      </c>
      <c r="J342" s="11">
        <v>0</v>
      </c>
      <c r="K342" s="4">
        <v>100</v>
      </c>
      <c r="L342" s="3" t="str">
        <f t="shared" si="30"/>
        <v>宠物洗炼次数累计达到100次</v>
      </c>
      <c r="N342" s="11"/>
      <c r="O342" s="11"/>
    </row>
    <row r="343" spans="3:15" s="2" customFormat="1" ht="20.100000000000001" customHeight="1" x14ac:dyDescent="0.15">
      <c r="C343" s="3">
        <v>30000501</v>
      </c>
      <c r="D343" s="8">
        <v>3</v>
      </c>
      <c r="E343" s="3">
        <v>21</v>
      </c>
      <c r="F343" s="10" t="s">
        <v>43</v>
      </c>
      <c r="G343" s="3">
        <v>30000801</v>
      </c>
      <c r="H343" s="3">
        <v>5</v>
      </c>
      <c r="I343" s="3">
        <v>305</v>
      </c>
      <c r="J343" s="11">
        <v>0</v>
      </c>
      <c r="K343" s="4">
        <v>6</v>
      </c>
      <c r="L343" s="3" t="str">
        <f>"拥有一只"&amp;K343&amp;"技能的宠物"</f>
        <v>拥有一只6技能的宠物</v>
      </c>
      <c r="N343" s="11"/>
      <c r="O343" s="11"/>
    </row>
    <row r="344" spans="3:15" s="2" customFormat="1" ht="20.100000000000001" customHeight="1" x14ac:dyDescent="0.15">
      <c r="C344" s="3">
        <v>30000502</v>
      </c>
      <c r="D344" s="8">
        <v>3</v>
      </c>
      <c r="E344" s="3">
        <v>21</v>
      </c>
      <c r="F344" s="10" t="s">
        <v>44</v>
      </c>
      <c r="G344" s="3">
        <v>30000801</v>
      </c>
      <c r="H344" s="3">
        <v>5</v>
      </c>
      <c r="I344" s="3">
        <v>305</v>
      </c>
      <c r="J344" s="11">
        <v>0</v>
      </c>
      <c r="K344" s="4">
        <v>7</v>
      </c>
      <c r="L344" s="3" t="str">
        <f t="shared" ref="L344:L349" si="31">"拥有一只"&amp;K344&amp;"技能的宠物"</f>
        <v>拥有一只7技能的宠物</v>
      </c>
      <c r="N344" s="11"/>
      <c r="O344" s="11"/>
    </row>
    <row r="345" spans="3:15" s="2" customFormat="1" ht="20.100000000000001" customHeight="1" x14ac:dyDescent="0.15">
      <c r="C345" s="3">
        <v>30000503</v>
      </c>
      <c r="D345" s="8">
        <v>3</v>
      </c>
      <c r="E345" s="3">
        <v>21</v>
      </c>
      <c r="F345" s="10" t="s">
        <v>88</v>
      </c>
      <c r="G345" s="3">
        <v>30000801</v>
      </c>
      <c r="H345" s="3">
        <v>8</v>
      </c>
      <c r="I345" s="3">
        <v>305</v>
      </c>
      <c r="J345" s="11">
        <v>0</v>
      </c>
      <c r="K345" s="4">
        <v>8</v>
      </c>
      <c r="L345" s="3" t="str">
        <f t="shared" si="31"/>
        <v>拥有一只8技能的宠物</v>
      </c>
      <c r="N345" s="11"/>
      <c r="O345" s="11"/>
    </row>
    <row r="346" spans="3:15" s="2" customFormat="1" ht="20.100000000000001" customHeight="1" x14ac:dyDescent="0.15">
      <c r="C346" s="3">
        <v>30000504</v>
      </c>
      <c r="D346" s="8">
        <v>3</v>
      </c>
      <c r="E346" s="3">
        <v>21</v>
      </c>
      <c r="F346" s="10" t="s">
        <v>45</v>
      </c>
      <c r="G346" s="3">
        <v>30000801</v>
      </c>
      <c r="H346" s="3">
        <v>8</v>
      </c>
      <c r="I346" s="3">
        <v>305</v>
      </c>
      <c r="J346" s="11">
        <v>0</v>
      </c>
      <c r="K346" s="4">
        <v>9</v>
      </c>
      <c r="L346" s="3" t="str">
        <f t="shared" si="31"/>
        <v>拥有一只9技能的宠物</v>
      </c>
      <c r="N346" s="11"/>
      <c r="O346" s="11"/>
    </row>
    <row r="347" spans="3:15" s="2" customFormat="1" ht="20.100000000000001" customHeight="1" x14ac:dyDescent="0.15">
      <c r="C347" s="3">
        <v>30000505</v>
      </c>
      <c r="D347" s="8">
        <v>3</v>
      </c>
      <c r="E347" s="3">
        <v>21</v>
      </c>
      <c r="F347" s="10" t="s">
        <v>46</v>
      </c>
      <c r="G347" s="3">
        <v>30000801</v>
      </c>
      <c r="H347" s="3">
        <v>8</v>
      </c>
      <c r="I347" s="3">
        <v>305</v>
      </c>
      <c r="J347" s="11">
        <v>0</v>
      </c>
      <c r="K347" s="4">
        <v>10</v>
      </c>
      <c r="L347" s="3" t="str">
        <f t="shared" si="31"/>
        <v>拥有一只10技能的宠物</v>
      </c>
      <c r="N347" s="11"/>
      <c r="O347" s="11"/>
    </row>
    <row r="348" spans="3:15" s="2" customFormat="1" ht="20.100000000000001" customHeight="1" x14ac:dyDescent="0.15">
      <c r="C348" s="3">
        <v>30000506</v>
      </c>
      <c r="D348" s="8">
        <v>3</v>
      </c>
      <c r="E348" s="3">
        <v>21</v>
      </c>
      <c r="F348" s="10" t="s">
        <v>47</v>
      </c>
      <c r="G348" s="3">
        <v>30000801</v>
      </c>
      <c r="H348" s="3">
        <v>8</v>
      </c>
      <c r="I348" s="3">
        <v>305</v>
      </c>
      <c r="J348" s="11">
        <v>0</v>
      </c>
      <c r="K348" s="4">
        <v>11</v>
      </c>
      <c r="L348" s="3" t="str">
        <f t="shared" si="31"/>
        <v>拥有一只11技能的宠物</v>
      </c>
      <c r="N348" s="11"/>
      <c r="O348" s="11"/>
    </row>
    <row r="349" spans="3:15" s="2" customFormat="1" ht="20.100000000000001" customHeight="1" x14ac:dyDescent="0.15">
      <c r="C349" s="3">
        <v>30000507</v>
      </c>
      <c r="D349" s="8">
        <v>3</v>
      </c>
      <c r="E349" s="3">
        <v>21</v>
      </c>
      <c r="F349" s="10" t="s">
        <v>48</v>
      </c>
      <c r="G349" s="3">
        <v>30000801</v>
      </c>
      <c r="H349" s="3">
        <v>8</v>
      </c>
      <c r="I349" s="3">
        <v>305</v>
      </c>
      <c r="J349" s="11">
        <v>0</v>
      </c>
      <c r="K349" s="4">
        <v>12</v>
      </c>
      <c r="L349" s="3" t="str">
        <f t="shared" si="31"/>
        <v>拥有一只12技能的宠物</v>
      </c>
      <c r="N349" s="11"/>
      <c r="O349" s="11"/>
    </row>
    <row r="350" spans="3:15" s="2" customFormat="1" ht="20.100000000000001" customHeight="1" x14ac:dyDescent="0.15">
      <c r="C350" s="3">
        <v>30000601</v>
      </c>
      <c r="D350" s="8">
        <v>3</v>
      </c>
      <c r="E350" s="3">
        <v>21</v>
      </c>
      <c r="F350" s="10" t="s">
        <v>389</v>
      </c>
      <c r="G350" s="3">
        <v>30000601</v>
      </c>
      <c r="H350" s="3">
        <v>3</v>
      </c>
      <c r="I350" s="3">
        <v>306</v>
      </c>
      <c r="J350" s="11">
        <v>0</v>
      </c>
      <c r="K350" s="4">
        <v>1</v>
      </c>
      <c r="L350" s="3" t="str">
        <f>"开启珍贵宠物蛋达到"&amp;K350&amp;"次"</f>
        <v>开启珍贵宠物蛋达到1次</v>
      </c>
      <c r="N350" s="11"/>
      <c r="O350" s="11"/>
    </row>
    <row r="351" spans="3:15" s="2" customFormat="1" ht="20.100000000000001" customHeight="1" x14ac:dyDescent="0.15">
      <c r="C351" s="3">
        <v>30000602</v>
      </c>
      <c r="D351" s="8">
        <v>3</v>
      </c>
      <c r="E351" s="3">
        <v>21</v>
      </c>
      <c r="F351" s="10" t="s">
        <v>401</v>
      </c>
      <c r="G351" s="3">
        <v>30000601</v>
      </c>
      <c r="H351" s="3">
        <v>3</v>
      </c>
      <c r="I351" s="3">
        <v>306</v>
      </c>
      <c r="J351" s="11">
        <v>0</v>
      </c>
      <c r="K351" s="4">
        <v>5</v>
      </c>
      <c r="L351" s="3" t="str">
        <f t="shared" ref="L351:L355" si="32">"开启珍贵宠物蛋达到"&amp;K351&amp;"次"</f>
        <v>开启珍贵宠物蛋达到5次</v>
      </c>
      <c r="N351" s="11"/>
      <c r="O351" s="11"/>
    </row>
    <row r="352" spans="3:15" s="2" customFormat="1" ht="20.100000000000001" customHeight="1" x14ac:dyDescent="0.15">
      <c r="C352" s="3">
        <v>30000603</v>
      </c>
      <c r="D352" s="8">
        <v>3</v>
      </c>
      <c r="E352" s="3">
        <v>21</v>
      </c>
      <c r="F352" s="10" t="s">
        <v>402</v>
      </c>
      <c r="G352" s="3">
        <v>30000601</v>
      </c>
      <c r="H352" s="3">
        <v>3</v>
      </c>
      <c r="I352" s="3">
        <v>306</v>
      </c>
      <c r="J352" s="11">
        <v>0</v>
      </c>
      <c r="K352" s="4">
        <v>10</v>
      </c>
      <c r="L352" s="3" t="str">
        <f t="shared" si="32"/>
        <v>开启珍贵宠物蛋达到10次</v>
      </c>
      <c r="N352" s="11"/>
      <c r="O352" s="11"/>
    </row>
    <row r="353" spans="3:15" s="2" customFormat="1" ht="20.100000000000001" customHeight="1" x14ac:dyDescent="0.15">
      <c r="C353" s="3">
        <v>30000604</v>
      </c>
      <c r="D353" s="8">
        <v>3</v>
      </c>
      <c r="E353" s="3">
        <v>21</v>
      </c>
      <c r="F353" s="10" t="s">
        <v>403</v>
      </c>
      <c r="G353" s="3">
        <v>30000601</v>
      </c>
      <c r="H353" s="3">
        <v>3</v>
      </c>
      <c r="I353" s="3">
        <v>306</v>
      </c>
      <c r="J353" s="11">
        <v>0</v>
      </c>
      <c r="K353" s="4">
        <v>20</v>
      </c>
      <c r="L353" s="3" t="str">
        <f t="shared" si="32"/>
        <v>开启珍贵宠物蛋达到20次</v>
      </c>
      <c r="N353" s="11"/>
      <c r="O353" s="11"/>
    </row>
    <row r="354" spans="3:15" s="2" customFormat="1" ht="20.100000000000001" customHeight="1" x14ac:dyDescent="0.15">
      <c r="C354" s="3">
        <v>30000605</v>
      </c>
      <c r="D354" s="8">
        <v>3</v>
      </c>
      <c r="E354" s="3">
        <v>21</v>
      </c>
      <c r="F354" s="10" t="s">
        <v>404</v>
      </c>
      <c r="G354" s="3">
        <v>30000601</v>
      </c>
      <c r="H354" s="3">
        <v>4</v>
      </c>
      <c r="I354" s="3">
        <v>306</v>
      </c>
      <c r="J354" s="11">
        <v>0</v>
      </c>
      <c r="K354" s="4">
        <v>50</v>
      </c>
      <c r="L354" s="3" t="str">
        <f t="shared" si="32"/>
        <v>开启珍贵宠物蛋达到50次</v>
      </c>
      <c r="N354" s="11"/>
      <c r="O354" s="11"/>
    </row>
    <row r="355" spans="3:15" s="2" customFormat="1" ht="20.100000000000001" customHeight="1" x14ac:dyDescent="0.15">
      <c r="C355" s="3">
        <v>30000606</v>
      </c>
      <c r="D355" s="8">
        <v>3</v>
      </c>
      <c r="E355" s="3">
        <v>21</v>
      </c>
      <c r="F355" s="10" t="s">
        <v>405</v>
      </c>
      <c r="G355" s="3">
        <v>30000601</v>
      </c>
      <c r="H355" s="3">
        <v>4</v>
      </c>
      <c r="I355" s="3">
        <v>306</v>
      </c>
      <c r="J355" s="11">
        <v>0</v>
      </c>
      <c r="K355" s="4">
        <v>100</v>
      </c>
      <c r="L355" s="3" t="str">
        <f t="shared" si="32"/>
        <v>开启珍贵宠物蛋达到100次</v>
      </c>
      <c r="N355" s="11"/>
      <c r="O355" s="11"/>
    </row>
    <row r="356" spans="3:15" s="2" customFormat="1" ht="20.100000000000001" customHeight="1" x14ac:dyDescent="0.15">
      <c r="C356" s="3">
        <v>30000701</v>
      </c>
      <c r="D356" s="8">
        <v>3</v>
      </c>
      <c r="E356" s="3">
        <v>12</v>
      </c>
      <c r="F356" s="10" t="s">
        <v>390</v>
      </c>
      <c r="G356" s="3">
        <v>30000702</v>
      </c>
      <c r="H356" s="3">
        <v>3</v>
      </c>
      <c r="I356" s="3">
        <v>307</v>
      </c>
      <c r="J356" s="11">
        <v>0</v>
      </c>
      <c r="K356" s="4">
        <v>3000</v>
      </c>
      <c r="L356" s="3" t="str">
        <f>"获得宠物评分达到"&amp;K356&amp;"点"</f>
        <v>获得宠物评分达到3000点</v>
      </c>
      <c r="N356" s="11"/>
      <c r="O356" s="11"/>
    </row>
    <row r="357" spans="3:15" s="2" customFormat="1" ht="20.100000000000001" customHeight="1" x14ac:dyDescent="0.15">
      <c r="C357" s="3">
        <v>30000702</v>
      </c>
      <c r="D357" s="8">
        <v>3</v>
      </c>
      <c r="E357" s="3">
        <v>12</v>
      </c>
      <c r="F357" s="10" t="s">
        <v>397</v>
      </c>
      <c r="G357" s="3">
        <v>30000702</v>
      </c>
      <c r="H357" s="3">
        <v>3</v>
      </c>
      <c r="I357" s="3">
        <v>307</v>
      </c>
      <c r="J357" s="11">
        <v>0</v>
      </c>
      <c r="K357" s="4">
        <v>5000</v>
      </c>
      <c r="L357" s="3" t="str">
        <f t="shared" ref="L357:L360" si="33">"获得宠物评分达到"&amp;K357&amp;"点"</f>
        <v>获得宠物评分达到5000点</v>
      </c>
      <c r="N357" s="11"/>
      <c r="O357" s="11"/>
    </row>
    <row r="358" spans="3:15" s="2" customFormat="1" ht="20.100000000000001" customHeight="1" x14ac:dyDescent="0.15">
      <c r="C358" s="3">
        <v>30000703</v>
      </c>
      <c r="D358" s="8">
        <v>3</v>
      </c>
      <c r="E358" s="3">
        <v>12</v>
      </c>
      <c r="F358" s="10" t="s">
        <v>398</v>
      </c>
      <c r="G358" s="3">
        <v>30000702</v>
      </c>
      <c r="H358" s="3">
        <v>3</v>
      </c>
      <c r="I358" s="3">
        <v>307</v>
      </c>
      <c r="J358" s="11">
        <v>0</v>
      </c>
      <c r="K358" s="4">
        <v>7000</v>
      </c>
      <c r="L358" s="3" t="str">
        <f t="shared" si="33"/>
        <v>获得宠物评分达到7000点</v>
      </c>
      <c r="N358" s="11"/>
      <c r="O358" s="11"/>
    </row>
    <row r="359" spans="3:15" s="2" customFormat="1" ht="20.100000000000001" customHeight="1" x14ac:dyDescent="0.15">
      <c r="C359" s="3">
        <v>30000704</v>
      </c>
      <c r="D359" s="8">
        <v>3</v>
      </c>
      <c r="E359" s="3">
        <v>12</v>
      </c>
      <c r="F359" s="10" t="s">
        <v>399</v>
      </c>
      <c r="G359" s="3">
        <v>30000702</v>
      </c>
      <c r="H359" s="3">
        <v>4</v>
      </c>
      <c r="I359" s="3">
        <v>307</v>
      </c>
      <c r="J359" s="11">
        <v>0</v>
      </c>
      <c r="K359" s="4">
        <v>8500</v>
      </c>
      <c r="L359" s="3" t="str">
        <f t="shared" si="33"/>
        <v>获得宠物评分达到8500点</v>
      </c>
      <c r="N359" s="11"/>
      <c r="O359" s="11"/>
    </row>
    <row r="360" spans="3:15" s="2" customFormat="1" ht="20.100000000000001" customHeight="1" x14ac:dyDescent="0.15">
      <c r="C360" s="3">
        <v>30000705</v>
      </c>
      <c r="D360" s="8">
        <v>3</v>
      </c>
      <c r="E360" s="3">
        <v>12</v>
      </c>
      <c r="F360" s="10" t="s">
        <v>400</v>
      </c>
      <c r="G360" s="3">
        <v>30000702</v>
      </c>
      <c r="H360" s="3">
        <v>4</v>
      </c>
      <c r="I360" s="3">
        <v>307</v>
      </c>
      <c r="J360" s="11">
        <v>0</v>
      </c>
      <c r="K360" s="4">
        <v>10000</v>
      </c>
      <c r="L360" s="3" t="str">
        <f t="shared" si="33"/>
        <v>获得宠物评分达到10000点</v>
      </c>
      <c r="N360" s="11"/>
      <c r="O360" s="11"/>
    </row>
    <row r="361" spans="3:15" s="2" customFormat="1" ht="20.100000000000001" customHeight="1" x14ac:dyDescent="0.15">
      <c r="C361" s="3">
        <v>30000801</v>
      </c>
      <c r="D361" s="8">
        <v>3</v>
      </c>
      <c r="E361" s="3">
        <v>12</v>
      </c>
      <c r="F361" s="10" t="s">
        <v>392</v>
      </c>
      <c r="G361" s="3">
        <v>30000802</v>
      </c>
      <c r="H361" s="3">
        <v>3</v>
      </c>
      <c r="I361" s="3">
        <v>308</v>
      </c>
      <c r="J361" s="11">
        <v>0</v>
      </c>
      <c r="K361" s="4">
        <v>15000</v>
      </c>
      <c r="L361" s="3" t="str">
        <f>"上阵宠物综合评分达到"&amp;K361&amp;"点"</f>
        <v>上阵宠物综合评分达到15000点</v>
      </c>
      <c r="N361" s="11"/>
      <c r="O361" s="11"/>
    </row>
    <row r="362" spans="3:15" s="2" customFormat="1" ht="20.100000000000001" customHeight="1" x14ac:dyDescent="0.15">
      <c r="C362" s="3">
        <v>30000802</v>
      </c>
      <c r="D362" s="8">
        <v>3</v>
      </c>
      <c r="E362" s="3">
        <v>12</v>
      </c>
      <c r="F362" s="10" t="s">
        <v>393</v>
      </c>
      <c r="G362" s="3">
        <v>30000802</v>
      </c>
      <c r="H362" s="3">
        <v>3</v>
      </c>
      <c r="I362" s="3">
        <v>308</v>
      </c>
      <c r="J362" s="11">
        <v>0</v>
      </c>
      <c r="K362" s="4">
        <v>20000</v>
      </c>
      <c r="L362" s="3" t="str">
        <f t="shared" ref="L362:L366" si="34">"上阵宠物综合评分达到"&amp;K362&amp;"点"</f>
        <v>上阵宠物综合评分达到20000点</v>
      </c>
      <c r="N362" s="11"/>
      <c r="O362" s="11"/>
    </row>
    <row r="363" spans="3:15" s="2" customFormat="1" ht="20.100000000000001" customHeight="1" x14ac:dyDescent="0.15">
      <c r="C363" s="3">
        <v>30000803</v>
      </c>
      <c r="D363" s="8">
        <v>3</v>
      </c>
      <c r="E363" s="3">
        <v>12</v>
      </c>
      <c r="F363" s="10" t="s">
        <v>394</v>
      </c>
      <c r="G363" s="3">
        <v>30000802</v>
      </c>
      <c r="H363" s="3">
        <v>3</v>
      </c>
      <c r="I363" s="3">
        <v>308</v>
      </c>
      <c r="J363" s="11">
        <v>0</v>
      </c>
      <c r="K363" s="4">
        <v>25000</v>
      </c>
      <c r="L363" s="3" t="str">
        <f t="shared" si="34"/>
        <v>上阵宠物综合评分达到25000点</v>
      </c>
      <c r="N363" s="11"/>
      <c r="O363" s="11"/>
    </row>
    <row r="364" spans="3:15" s="2" customFormat="1" ht="20.100000000000001" customHeight="1" x14ac:dyDescent="0.15">
      <c r="C364" s="3">
        <v>30000804</v>
      </c>
      <c r="D364" s="8">
        <v>3</v>
      </c>
      <c r="E364" s="3">
        <v>12</v>
      </c>
      <c r="F364" s="10" t="s">
        <v>395</v>
      </c>
      <c r="G364" s="3">
        <v>30000802</v>
      </c>
      <c r="H364" s="3">
        <v>3</v>
      </c>
      <c r="I364" s="3">
        <v>308</v>
      </c>
      <c r="J364" s="11">
        <v>0</v>
      </c>
      <c r="K364" s="4">
        <v>30000</v>
      </c>
      <c r="L364" s="3" t="str">
        <f t="shared" si="34"/>
        <v>上阵宠物综合评分达到30000点</v>
      </c>
      <c r="N364" s="11"/>
      <c r="O364" s="11"/>
    </row>
    <row r="365" spans="3:15" s="2" customFormat="1" ht="20.100000000000001" customHeight="1" x14ac:dyDescent="0.15">
      <c r="C365" s="3">
        <v>30000805</v>
      </c>
      <c r="D365" s="8">
        <v>3</v>
      </c>
      <c r="E365" s="3">
        <v>12</v>
      </c>
      <c r="F365" s="10" t="s">
        <v>396</v>
      </c>
      <c r="G365" s="3">
        <v>30000802</v>
      </c>
      <c r="H365" s="3">
        <v>4</v>
      </c>
      <c r="I365" s="3">
        <v>308</v>
      </c>
      <c r="J365" s="11">
        <v>0</v>
      </c>
      <c r="K365" s="4">
        <v>35000</v>
      </c>
      <c r="L365" s="3" t="str">
        <f t="shared" si="34"/>
        <v>上阵宠物综合评分达到35000点</v>
      </c>
      <c r="N365" s="11"/>
      <c r="O365" s="11"/>
    </row>
    <row r="366" spans="3:15" s="2" customFormat="1" ht="20.100000000000001" customHeight="1" x14ac:dyDescent="0.15">
      <c r="C366" s="3">
        <v>30000806</v>
      </c>
      <c r="D366" s="8">
        <v>3</v>
      </c>
      <c r="E366" s="3">
        <v>12</v>
      </c>
      <c r="F366" s="10" t="s">
        <v>391</v>
      </c>
      <c r="G366" s="3">
        <v>30000802</v>
      </c>
      <c r="H366" s="3">
        <v>4</v>
      </c>
      <c r="I366" s="3">
        <v>308</v>
      </c>
      <c r="J366" s="11">
        <v>0</v>
      </c>
      <c r="K366" s="4">
        <v>40000</v>
      </c>
      <c r="L366" s="3" t="str">
        <f t="shared" si="34"/>
        <v>上阵宠物综合评分达到40000点</v>
      </c>
      <c r="N366" s="11"/>
      <c r="O366" s="11"/>
    </row>
    <row r="367" spans="3:15" s="2" customFormat="1" ht="20.100000000000001" customHeight="1" x14ac:dyDescent="0.15">
      <c r="C367" s="3">
        <v>30000901</v>
      </c>
      <c r="D367" s="8">
        <v>3</v>
      </c>
      <c r="E367" s="3">
        <v>12</v>
      </c>
      <c r="F367" s="10" t="s">
        <v>406</v>
      </c>
      <c r="G367" s="3">
        <v>30000901</v>
      </c>
      <c r="H367" s="3">
        <v>3</v>
      </c>
      <c r="I367" s="3">
        <v>309</v>
      </c>
      <c r="J367" s="11">
        <v>0</v>
      </c>
      <c r="K367" s="4">
        <v>50</v>
      </c>
      <c r="L367" s="3" t="str">
        <f>"获得宠物天梯排名达到第"&amp;K367&amp;"名以内"</f>
        <v>获得宠物天梯排名达到第50名以内</v>
      </c>
      <c r="N367" s="11"/>
      <c r="O367" s="11"/>
    </row>
    <row r="368" spans="3:15" s="2" customFormat="1" ht="20.100000000000001" customHeight="1" x14ac:dyDescent="0.15">
      <c r="C368" s="3">
        <v>30000902</v>
      </c>
      <c r="D368" s="8">
        <v>3</v>
      </c>
      <c r="E368" s="3">
        <v>12</v>
      </c>
      <c r="F368" s="10" t="s">
        <v>407</v>
      </c>
      <c r="G368" s="3">
        <v>30000901</v>
      </c>
      <c r="H368" s="3">
        <v>3</v>
      </c>
      <c r="I368" s="3">
        <v>309</v>
      </c>
      <c r="J368" s="11">
        <v>0</v>
      </c>
      <c r="K368" s="4">
        <v>30</v>
      </c>
      <c r="L368" s="3" t="str">
        <f t="shared" ref="L368:L373" si="35">"获得宠物天梯排名达到第"&amp;K368&amp;"名以内"</f>
        <v>获得宠物天梯排名达到第30名以内</v>
      </c>
      <c r="N368" s="11"/>
      <c r="O368" s="11"/>
    </row>
    <row r="369" spans="3:15" s="2" customFormat="1" ht="20.100000000000001" customHeight="1" x14ac:dyDescent="0.15">
      <c r="C369" s="3">
        <v>30000903</v>
      </c>
      <c r="D369" s="8">
        <v>3</v>
      </c>
      <c r="E369" s="3">
        <v>12</v>
      </c>
      <c r="F369" s="10" t="s">
        <v>408</v>
      </c>
      <c r="G369" s="3">
        <v>30000901</v>
      </c>
      <c r="H369" s="3">
        <v>3</v>
      </c>
      <c r="I369" s="3">
        <v>309</v>
      </c>
      <c r="J369" s="11">
        <v>0</v>
      </c>
      <c r="K369" s="4">
        <v>20</v>
      </c>
      <c r="L369" s="3" t="str">
        <f t="shared" si="35"/>
        <v>获得宠物天梯排名达到第20名以内</v>
      </c>
      <c r="N369" s="11"/>
      <c r="O369" s="11"/>
    </row>
    <row r="370" spans="3:15" s="2" customFormat="1" ht="20.100000000000001" customHeight="1" x14ac:dyDescent="0.15">
      <c r="C370" s="3">
        <v>30000904</v>
      </c>
      <c r="D370" s="8">
        <v>3</v>
      </c>
      <c r="E370" s="3">
        <v>12</v>
      </c>
      <c r="F370" s="10" t="s">
        <v>409</v>
      </c>
      <c r="G370" s="3">
        <v>30000901</v>
      </c>
      <c r="H370" s="3">
        <v>4</v>
      </c>
      <c r="I370" s="3">
        <v>309</v>
      </c>
      <c r="J370" s="11">
        <v>0</v>
      </c>
      <c r="K370" s="4">
        <v>10</v>
      </c>
      <c r="L370" s="3" t="str">
        <f t="shared" si="35"/>
        <v>获得宠物天梯排名达到第10名以内</v>
      </c>
      <c r="N370" s="11"/>
      <c r="O370" s="11"/>
    </row>
    <row r="371" spans="3:15" s="2" customFormat="1" ht="20.100000000000001" customHeight="1" x14ac:dyDescent="0.15">
      <c r="C371" s="3">
        <v>30000905</v>
      </c>
      <c r="D371" s="8">
        <v>3</v>
      </c>
      <c r="E371" s="3">
        <v>12</v>
      </c>
      <c r="F371" s="10" t="s">
        <v>410</v>
      </c>
      <c r="G371" s="3">
        <v>30000901</v>
      </c>
      <c r="H371" s="3">
        <v>4</v>
      </c>
      <c r="I371" s="3">
        <v>309</v>
      </c>
      <c r="J371" s="11">
        <v>0</v>
      </c>
      <c r="K371" s="4">
        <v>5</v>
      </c>
      <c r="L371" s="3" t="str">
        <f t="shared" si="35"/>
        <v>获得宠物天梯排名达到第5名以内</v>
      </c>
      <c r="N371" s="11"/>
      <c r="O371" s="11"/>
    </row>
    <row r="372" spans="3:15" s="2" customFormat="1" ht="20.100000000000001" customHeight="1" x14ac:dyDescent="0.15">
      <c r="C372" s="3">
        <v>30000906</v>
      </c>
      <c r="D372" s="8">
        <v>3</v>
      </c>
      <c r="E372" s="3">
        <v>12</v>
      </c>
      <c r="F372" s="10" t="s">
        <v>411</v>
      </c>
      <c r="G372" s="3">
        <v>30000901</v>
      </c>
      <c r="H372" s="3">
        <v>5</v>
      </c>
      <c r="I372" s="3">
        <v>309</v>
      </c>
      <c r="J372" s="11">
        <v>0</v>
      </c>
      <c r="K372" s="4">
        <v>3</v>
      </c>
      <c r="L372" s="3" t="str">
        <f t="shared" si="35"/>
        <v>获得宠物天梯排名达到第3名以内</v>
      </c>
      <c r="N372" s="11"/>
      <c r="O372" s="11"/>
    </row>
    <row r="373" spans="3:15" s="2" customFormat="1" ht="20.100000000000001" customHeight="1" x14ac:dyDescent="0.15">
      <c r="C373" s="3">
        <v>30000907</v>
      </c>
      <c r="D373" s="8">
        <v>3</v>
      </c>
      <c r="E373" s="3">
        <v>12</v>
      </c>
      <c r="F373" s="10" t="s">
        <v>412</v>
      </c>
      <c r="G373" s="3">
        <v>30000901</v>
      </c>
      <c r="H373" s="3">
        <v>5</v>
      </c>
      <c r="I373" s="3">
        <v>309</v>
      </c>
      <c r="J373" s="11">
        <v>0</v>
      </c>
      <c r="K373" s="4">
        <v>1</v>
      </c>
      <c r="L373" s="3" t="str">
        <f t="shared" si="35"/>
        <v>获得宠物天梯排名达到第1名以内</v>
      </c>
      <c r="N373" s="11"/>
      <c r="O373" s="11"/>
    </row>
    <row r="374" spans="3:15" s="2" customFormat="1" ht="20.100000000000001" customHeight="1" x14ac:dyDescent="0.15">
      <c r="C374" s="3">
        <v>30001001</v>
      </c>
      <c r="D374" s="8">
        <v>3</v>
      </c>
      <c r="E374" s="3">
        <v>12</v>
      </c>
      <c r="F374" s="10" t="s">
        <v>413</v>
      </c>
      <c r="G374" s="3">
        <v>30001001</v>
      </c>
      <c r="H374" s="3">
        <v>3</v>
      </c>
      <c r="I374" s="3">
        <v>310</v>
      </c>
      <c r="J374" s="11">
        <v>0</v>
      </c>
      <c r="K374" s="4">
        <v>10</v>
      </c>
      <c r="L374" s="3" t="str">
        <f>"宠物天梯挑战次数达到"&amp;K374&amp;"次"</f>
        <v>宠物天梯挑战次数达到10次</v>
      </c>
      <c r="N374" s="11"/>
      <c r="O374" s="11"/>
    </row>
    <row r="375" spans="3:15" s="2" customFormat="1" ht="20.100000000000001" customHeight="1" x14ac:dyDescent="0.15">
      <c r="C375" s="3">
        <v>30001002</v>
      </c>
      <c r="D375" s="8">
        <v>3</v>
      </c>
      <c r="E375" s="3">
        <v>12</v>
      </c>
      <c r="F375" s="10" t="s">
        <v>414</v>
      </c>
      <c r="G375" s="3">
        <v>30001001</v>
      </c>
      <c r="H375" s="3">
        <v>3</v>
      </c>
      <c r="I375" s="3">
        <v>310</v>
      </c>
      <c r="J375" s="11">
        <v>0</v>
      </c>
      <c r="K375" s="4">
        <v>30</v>
      </c>
      <c r="L375" s="3" t="str">
        <f t="shared" ref="L375:L380" si="36">"宠物天梯挑战次数达到"&amp;K375&amp;"次"</f>
        <v>宠物天梯挑战次数达到30次</v>
      </c>
      <c r="N375" s="11"/>
      <c r="O375" s="11"/>
    </row>
    <row r="376" spans="3:15" s="2" customFormat="1" ht="20.100000000000001" customHeight="1" x14ac:dyDescent="0.15">
      <c r="C376" s="3">
        <v>30001003</v>
      </c>
      <c r="D376" s="8">
        <v>3</v>
      </c>
      <c r="E376" s="3">
        <v>12</v>
      </c>
      <c r="F376" s="10" t="s">
        <v>415</v>
      </c>
      <c r="G376" s="3">
        <v>30001001</v>
      </c>
      <c r="H376" s="3">
        <v>3</v>
      </c>
      <c r="I376" s="3">
        <v>310</v>
      </c>
      <c r="J376" s="11">
        <v>0</v>
      </c>
      <c r="K376" s="4">
        <v>60</v>
      </c>
      <c r="L376" s="3" t="str">
        <f t="shared" si="36"/>
        <v>宠物天梯挑战次数达到60次</v>
      </c>
      <c r="N376" s="11"/>
      <c r="O376" s="11"/>
    </row>
    <row r="377" spans="3:15" s="2" customFormat="1" ht="20.100000000000001" customHeight="1" x14ac:dyDescent="0.15">
      <c r="C377" s="3">
        <v>30001004</v>
      </c>
      <c r="D377" s="8">
        <v>3</v>
      </c>
      <c r="E377" s="3">
        <v>12</v>
      </c>
      <c r="F377" s="10" t="s">
        <v>416</v>
      </c>
      <c r="G377" s="3">
        <v>30001001</v>
      </c>
      <c r="H377" s="3">
        <v>3</v>
      </c>
      <c r="I377" s="3">
        <v>310</v>
      </c>
      <c r="J377" s="11">
        <v>0</v>
      </c>
      <c r="K377" s="4">
        <v>100</v>
      </c>
      <c r="L377" s="3" t="str">
        <f t="shared" si="36"/>
        <v>宠物天梯挑战次数达到100次</v>
      </c>
      <c r="N377" s="11"/>
      <c r="O377" s="11"/>
    </row>
    <row r="378" spans="3:15" s="2" customFormat="1" ht="20.100000000000001" customHeight="1" x14ac:dyDescent="0.15">
      <c r="C378" s="3">
        <v>30001005</v>
      </c>
      <c r="D378" s="8">
        <v>3</v>
      </c>
      <c r="E378" s="3">
        <v>12</v>
      </c>
      <c r="F378" s="10" t="s">
        <v>417</v>
      </c>
      <c r="G378" s="3">
        <v>30001001</v>
      </c>
      <c r="H378" s="3">
        <v>4</v>
      </c>
      <c r="I378" s="3">
        <v>310</v>
      </c>
      <c r="J378" s="11">
        <v>0</v>
      </c>
      <c r="K378" s="4">
        <v>150</v>
      </c>
      <c r="L378" s="3" t="str">
        <f t="shared" si="36"/>
        <v>宠物天梯挑战次数达到150次</v>
      </c>
      <c r="N378" s="11"/>
      <c r="O378" s="11"/>
    </row>
    <row r="379" spans="3:15" s="2" customFormat="1" ht="20.100000000000001" customHeight="1" x14ac:dyDescent="0.15">
      <c r="C379" s="3">
        <v>30001006</v>
      </c>
      <c r="D379" s="8">
        <v>3</v>
      </c>
      <c r="E379" s="3">
        <v>12</v>
      </c>
      <c r="F379" s="10" t="s">
        <v>418</v>
      </c>
      <c r="G379" s="3">
        <v>30001001</v>
      </c>
      <c r="H379" s="3">
        <v>4</v>
      </c>
      <c r="I379" s="3">
        <v>310</v>
      </c>
      <c r="J379" s="11">
        <v>0</v>
      </c>
      <c r="K379" s="4">
        <v>250</v>
      </c>
      <c r="L379" s="3" t="str">
        <f t="shared" si="36"/>
        <v>宠物天梯挑战次数达到250次</v>
      </c>
      <c r="N379" s="11"/>
      <c r="O379" s="11"/>
    </row>
    <row r="380" spans="3:15" s="2" customFormat="1" ht="20.100000000000001" customHeight="1" x14ac:dyDescent="0.15">
      <c r="C380" s="3">
        <v>30001007</v>
      </c>
      <c r="D380" s="8">
        <v>3</v>
      </c>
      <c r="E380" s="3">
        <v>12</v>
      </c>
      <c r="F380" s="10" t="s">
        <v>419</v>
      </c>
      <c r="G380" s="3">
        <v>30001001</v>
      </c>
      <c r="H380" s="3">
        <v>4</v>
      </c>
      <c r="I380" s="3">
        <v>310</v>
      </c>
      <c r="J380" s="11">
        <v>0</v>
      </c>
      <c r="K380" s="4">
        <v>360</v>
      </c>
      <c r="L380" s="3" t="str">
        <f t="shared" si="36"/>
        <v>宠物天梯挑战次数达到360次</v>
      </c>
      <c r="N380" s="11"/>
      <c r="O380" s="11"/>
    </row>
    <row r="381" spans="3:15" s="2" customFormat="1" ht="20.100000000000001" customHeight="1" x14ac:dyDescent="0.15">
      <c r="C381" s="3">
        <v>30001101</v>
      </c>
      <c r="D381" s="8">
        <v>3</v>
      </c>
      <c r="E381" s="3">
        <v>12</v>
      </c>
      <c r="F381" s="10" t="s">
        <v>420</v>
      </c>
      <c r="G381" s="3">
        <v>30001101</v>
      </c>
      <c r="H381" s="3">
        <v>4</v>
      </c>
      <c r="I381" s="3">
        <v>310</v>
      </c>
      <c r="J381" s="11">
        <v>1</v>
      </c>
      <c r="K381" s="4">
        <v>3000</v>
      </c>
      <c r="L381" s="3" t="str">
        <f>"获得宠物生命资质达到"&amp;K381&amp;"点"</f>
        <v>获得宠物生命资质达到3000点</v>
      </c>
      <c r="N381" s="11"/>
      <c r="O381" s="11"/>
    </row>
    <row r="382" spans="3:15" s="2" customFormat="1" ht="20.100000000000001" customHeight="1" x14ac:dyDescent="0.15">
      <c r="C382" s="3">
        <v>30001102</v>
      </c>
      <c r="D382" s="8">
        <v>3</v>
      </c>
      <c r="E382" s="3">
        <v>12</v>
      </c>
      <c r="F382" s="10" t="s">
        <v>421</v>
      </c>
      <c r="G382" s="3">
        <v>30001101</v>
      </c>
      <c r="H382" s="3">
        <v>3</v>
      </c>
      <c r="I382" s="3">
        <v>310</v>
      </c>
      <c r="J382" s="11">
        <v>2</v>
      </c>
      <c r="K382" s="4">
        <v>1500</v>
      </c>
      <c r="L382" s="3" t="str">
        <f>"获得宠物攻击资质达到"&amp;K382&amp;"点"</f>
        <v>获得宠物攻击资质达到1500点</v>
      </c>
      <c r="N382" s="11"/>
      <c r="O382" s="11"/>
    </row>
    <row r="383" spans="3:15" s="2" customFormat="1" ht="20.100000000000001" customHeight="1" x14ac:dyDescent="0.15">
      <c r="C383" s="3">
        <v>30001103</v>
      </c>
      <c r="D383" s="8">
        <v>3</v>
      </c>
      <c r="E383" s="3">
        <v>12</v>
      </c>
      <c r="F383" s="10" t="s">
        <v>422</v>
      </c>
      <c r="G383" s="3">
        <v>30001101</v>
      </c>
      <c r="H383" s="3">
        <v>3</v>
      </c>
      <c r="I383" s="3">
        <v>310</v>
      </c>
      <c r="J383" s="11">
        <v>3</v>
      </c>
      <c r="K383" s="4">
        <v>1500</v>
      </c>
      <c r="L383" s="3" t="str">
        <f>"获得宠物物防资质达到"&amp;K383&amp;"点"</f>
        <v>获得宠物物防资质达到1500点</v>
      </c>
      <c r="N383" s="11"/>
      <c r="O383" s="11"/>
    </row>
    <row r="384" spans="3:15" s="2" customFormat="1" ht="20.100000000000001" customHeight="1" x14ac:dyDescent="0.15">
      <c r="C384" s="3">
        <v>30001104</v>
      </c>
      <c r="D384" s="8">
        <v>3</v>
      </c>
      <c r="E384" s="3">
        <v>12</v>
      </c>
      <c r="F384" s="10" t="s">
        <v>423</v>
      </c>
      <c r="G384" s="3">
        <v>30001101</v>
      </c>
      <c r="H384" s="3">
        <v>3</v>
      </c>
      <c r="I384" s="3">
        <v>310</v>
      </c>
      <c r="J384" s="11">
        <v>4</v>
      </c>
      <c r="K384" s="4">
        <v>1500</v>
      </c>
      <c r="L384" s="3" t="str">
        <f>"获得宠物魔防资质达到"&amp;K384&amp;"点"</f>
        <v>获得宠物魔防资质达到1500点</v>
      </c>
      <c r="N384" s="11"/>
      <c r="O384" s="11"/>
    </row>
    <row r="385" spans="3:15" s="2" customFormat="1" ht="20.100000000000001" customHeight="1" x14ac:dyDescent="0.15">
      <c r="C385" s="3">
        <v>30001105</v>
      </c>
      <c r="D385" s="8">
        <v>3</v>
      </c>
      <c r="E385" s="3">
        <v>12</v>
      </c>
      <c r="F385" s="10" t="s">
        <v>424</v>
      </c>
      <c r="G385" s="3">
        <v>30001101</v>
      </c>
      <c r="H385" s="3">
        <v>3</v>
      </c>
      <c r="I385" s="3">
        <v>310</v>
      </c>
      <c r="J385" s="11">
        <v>5</v>
      </c>
      <c r="K385" s="4">
        <v>1500</v>
      </c>
      <c r="L385" s="3" t="str">
        <f>"获得宠物魔法资质达到"&amp;K385&amp;"点"</f>
        <v>获得宠物魔法资质达到1500点</v>
      </c>
      <c r="N385" s="11"/>
      <c r="O385" s="11"/>
    </row>
    <row r="386" spans="3:15" s="2" customFormat="1" ht="20.100000000000001" customHeight="1" x14ac:dyDescent="0.15">
      <c r="C386" s="3">
        <v>30001201</v>
      </c>
      <c r="D386" s="8">
        <v>3</v>
      </c>
      <c r="E386" s="3">
        <v>12</v>
      </c>
      <c r="F386" s="10" t="s">
        <v>425</v>
      </c>
      <c r="G386" s="3">
        <v>30001201</v>
      </c>
      <c r="H386" s="3">
        <v>5</v>
      </c>
      <c r="I386" s="3">
        <v>311</v>
      </c>
      <c r="J386" s="11">
        <v>1</v>
      </c>
      <c r="K386" s="4">
        <v>3000</v>
      </c>
      <c r="L386" s="3" t="str">
        <f>"获得宠物生命资质超过"&amp;K386&amp;"点"</f>
        <v>获得宠物生命资质超过3000点</v>
      </c>
      <c r="N386" s="11"/>
      <c r="O386" s="11"/>
    </row>
    <row r="387" spans="3:15" s="2" customFormat="1" ht="20.100000000000001" customHeight="1" x14ac:dyDescent="0.15">
      <c r="C387" s="3">
        <v>30001202</v>
      </c>
      <c r="D387" s="8">
        <v>3</v>
      </c>
      <c r="E387" s="3">
        <v>12</v>
      </c>
      <c r="F387" s="10" t="s">
        <v>426</v>
      </c>
      <c r="G387" s="3">
        <v>30001201</v>
      </c>
      <c r="H387" s="3">
        <v>5</v>
      </c>
      <c r="I387" s="3">
        <v>311</v>
      </c>
      <c r="J387" s="11">
        <v>2</v>
      </c>
      <c r="K387" s="4">
        <v>1500</v>
      </c>
      <c r="L387" s="3" t="str">
        <f>"获得宠物攻击资质超过"&amp;K387&amp;"点"</f>
        <v>获得宠物攻击资质超过1500点</v>
      </c>
      <c r="N387" s="11"/>
      <c r="O387" s="11"/>
    </row>
    <row r="388" spans="3:15" s="2" customFormat="1" ht="20.100000000000001" customHeight="1" x14ac:dyDescent="0.15">
      <c r="C388" s="3">
        <v>30001203</v>
      </c>
      <c r="D388" s="8">
        <v>3</v>
      </c>
      <c r="E388" s="3">
        <v>12</v>
      </c>
      <c r="F388" s="10" t="s">
        <v>427</v>
      </c>
      <c r="G388" s="3">
        <v>30001201</v>
      </c>
      <c r="H388" s="3">
        <v>5</v>
      </c>
      <c r="I388" s="3">
        <v>311</v>
      </c>
      <c r="J388" s="11">
        <v>3</v>
      </c>
      <c r="K388" s="4">
        <v>1500</v>
      </c>
      <c r="L388" s="3" t="str">
        <f>"获得宠物物防资质超过"&amp;K388&amp;"点"</f>
        <v>获得宠物物防资质超过1500点</v>
      </c>
      <c r="N388" s="11"/>
      <c r="O388" s="11"/>
    </row>
    <row r="389" spans="3:15" s="2" customFormat="1" ht="20.100000000000001" customHeight="1" x14ac:dyDescent="0.15">
      <c r="C389" s="3">
        <v>30001204</v>
      </c>
      <c r="D389" s="8">
        <v>3</v>
      </c>
      <c r="E389" s="3">
        <v>12</v>
      </c>
      <c r="F389" s="10" t="s">
        <v>428</v>
      </c>
      <c r="G389" s="3">
        <v>30001201</v>
      </c>
      <c r="H389" s="3">
        <v>5</v>
      </c>
      <c r="I389" s="3">
        <v>311</v>
      </c>
      <c r="J389" s="11">
        <v>4</v>
      </c>
      <c r="K389" s="4">
        <v>1500</v>
      </c>
      <c r="L389" s="3" t="str">
        <f>"获得宠物魔防资质超过"&amp;K389&amp;"点"</f>
        <v>获得宠物魔防资质超过1500点</v>
      </c>
      <c r="N389" s="11"/>
      <c r="O389" s="11"/>
    </row>
    <row r="390" spans="3:15" s="2" customFormat="1" ht="20.100000000000001" customHeight="1" x14ac:dyDescent="0.15">
      <c r="C390" s="3">
        <v>30001205</v>
      </c>
      <c r="D390" s="8">
        <v>3</v>
      </c>
      <c r="E390" s="3">
        <v>12</v>
      </c>
      <c r="F390" s="10" t="s">
        <v>429</v>
      </c>
      <c r="G390" s="3">
        <v>30001201</v>
      </c>
      <c r="H390" s="3">
        <v>5</v>
      </c>
      <c r="I390" s="3">
        <v>311</v>
      </c>
      <c r="J390" s="11">
        <v>5</v>
      </c>
      <c r="K390" s="4">
        <v>1500</v>
      </c>
      <c r="L390" s="3" t="str">
        <f>"获得宠物魔法资质超过"&amp;K390&amp;"点"</f>
        <v>获得宠物魔法资质超过1500点</v>
      </c>
      <c r="N390" s="11"/>
      <c r="O390" s="11"/>
    </row>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2023-03-23T06:05:31Z</dcterms:modified>
</cp:coreProperties>
</file>