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761D3D0-0218-4DF3-AE5D-748E19D9A01E}" xr6:coauthVersionLast="47" xr6:coauthVersionMax="47" xr10:uidLastSave="{00000000-0000-0000-0000-000000000000}"/>
  <bookViews>
    <workbookView xWindow="28680" yWindow="-120" windowWidth="29040" windowHeight="15840" firstSheet="8" activeTab="1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AH20" i="17" l="1"/>
  <c r="AH21" i="17"/>
  <c r="AH22" i="17"/>
  <c r="AH19" i="17"/>
  <c r="AE22" i="17" l="1"/>
  <c r="AF22" i="17" s="1"/>
  <c r="AE21" i="17"/>
  <c r="AE20" i="17"/>
  <c r="AE19" i="17"/>
  <c r="AG19" i="17" s="1"/>
  <c r="AE18" i="17"/>
  <c r="AF21" i="17" l="1"/>
  <c r="AG22" i="17"/>
  <c r="AF19" i="17"/>
  <c r="AF20" i="17"/>
  <c r="AG21" i="17"/>
  <c r="AG20" i="17"/>
  <c r="AE10" i="17" l="1"/>
  <c r="AF10" i="17" s="1"/>
  <c r="AE9" i="17"/>
  <c r="AF9" i="17" s="1"/>
  <c r="AF4" i="17"/>
  <c r="AF3" i="17"/>
  <c r="AE4" i="17"/>
  <c r="AE5" i="17"/>
  <c r="AF5" i="17" s="1"/>
  <c r="AE6" i="17"/>
  <c r="AF6" i="17" s="1"/>
  <c r="AE7" i="17"/>
  <c r="AF7" i="17" s="1"/>
  <c r="AE8" i="17"/>
  <c r="AF8" i="17" s="1"/>
  <c r="AE3" i="17"/>
  <c r="AE2" i="17"/>
  <c r="B77" i="17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C77" i="17"/>
  <c r="C78" i="17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76" i="17"/>
  <c r="B76" i="17"/>
  <c r="B67" i="17"/>
  <c r="B68" i="17" s="1"/>
  <c r="B69" i="17" s="1"/>
  <c r="B70" i="17" s="1"/>
  <c r="B71" i="17" s="1"/>
  <c r="B72" i="17" s="1"/>
  <c r="B73" i="17" s="1"/>
  <c r="B74" i="17" s="1"/>
  <c r="B75" i="17" s="1"/>
  <c r="C67" i="17"/>
  <c r="C68" i="17"/>
  <c r="C69" i="17" s="1"/>
  <c r="C70" i="17" s="1"/>
  <c r="C71" i="17" s="1"/>
  <c r="C72" i="17" s="1"/>
  <c r="C73" i="17" s="1"/>
  <c r="C74" i="17" s="1"/>
  <c r="C75" i="17" s="1"/>
  <c r="C66" i="17"/>
  <c r="B66" i="17"/>
  <c r="D72" i="17" l="1"/>
  <c r="X133" i="17" s="1"/>
  <c r="T119" i="17"/>
  <c r="T122" i="17" s="1"/>
  <c r="T125" i="17" s="1"/>
  <c r="T128" i="17" s="1"/>
  <c r="T131" i="17" s="1"/>
  <c r="T134" i="17" s="1"/>
  <c r="T137" i="17" s="1"/>
  <c r="T140" i="17" s="1"/>
  <c r="T143" i="17" s="1"/>
  <c r="T146" i="17" s="1"/>
  <c r="T149" i="17" s="1"/>
  <c r="T152" i="17" s="1"/>
  <c r="T155" i="17" s="1"/>
  <c r="T158" i="17" s="1"/>
  <c r="T161" i="17" s="1"/>
  <c r="T164" i="17" s="1"/>
  <c r="T167" i="17" s="1"/>
  <c r="T170" i="17" s="1"/>
  <c r="T173" i="17" s="1"/>
  <c r="T176" i="17" s="1"/>
  <c r="T120" i="17"/>
  <c r="T121" i="17"/>
  <c r="T124" i="17" s="1"/>
  <c r="T127" i="17" s="1"/>
  <c r="T130" i="17" s="1"/>
  <c r="T133" i="17" s="1"/>
  <c r="T136" i="17" s="1"/>
  <c r="T139" i="17" s="1"/>
  <c r="T142" i="17" s="1"/>
  <c r="T145" i="17" s="1"/>
  <c r="T148" i="17" s="1"/>
  <c r="T151" i="17" s="1"/>
  <c r="T154" i="17" s="1"/>
  <c r="T157" i="17" s="1"/>
  <c r="T160" i="17" s="1"/>
  <c r="T163" i="17" s="1"/>
  <c r="T166" i="17" s="1"/>
  <c r="T169" i="17" s="1"/>
  <c r="T172" i="17" s="1"/>
  <c r="T175" i="17" s="1"/>
  <c r="T123" i="17"/>
  <c r="T126" i="17" s="1"/>
  <c r="T129" i="17" s="1"/>
  <c r="T132" i="17" s="1"/>
  <c r="T135" i="17" s="1"/>
  <c r="T138" i="17" s="1"/>
  <c r="T141" i="17" s="1"/>
  <c r="T144" i="17" s="1"/>
  <c r="T147" i="17" s="1"/>
  <c r="T150" i="17" s="1"/>
  <c r="T153" i="17" s="1"/>
  <c r="T156" i="17" s="1"/>
  <c r="T159" i="17" s="1"/>
  <c r="T162" i="17" s="1"/>
  <c r="T165" i="17" s="1"/>
  <c r="T168" i="17" s="1"/>
  <c r="T171" i="17" s="1"/>
  <c r="T174" i="17" s="1"/>
  <c r="T177" i="17" s="1"/>
  <c r="T118" i="17"/>
  <c r="R177" i="17"/>
  <c r="R176" i="17"/>
  <c r="R175" i="17"/>
  <c r="R174" i="17"/>
  <c r="R173" i="17"/>
  <c r="R172" i="17"/>
  <c r="R171" i="17"/>
  <c r="R170" i="17"/>
  <c r="R169" i="17"/>
  <c r="R168" i="17"/>
  <c r="R167" i="17"/>
  <c r="R166" i="17"/>
  <c r="R165" i="17"/>
  <c r="R164" i="17"/>
  <c r="R163" i="17"/>
  <c r="R162" i="17"/>
  <c r="R161" i="17"/>
  <c r="R160" i="17"/>
  <c r="R159" i="17"/>
  <c r="R158" i="17"/>
  <c r="R157" i="17"/>
  <c r="R156" i="17"/>
  <c r="R155" i="17"/>
  <c r="R154" i="17"/>
  <c r="R153" i="17"/>
  <c r="R152" i="17"/>
  <c r="R151" i="17"/>
  <c r="R150" i="17"/>
  <c r="R149" i="17"/>
  <c r="R148" i="17"/>
  <c r="R147" i="17"/>
  <c r="R146" i="17"/>
  <c r="R145" i="17"/>
  <c r="R144" i="17"/>
  <c r="R143" i="17"/>
  <c r="R142" i="17"/>
  <c r="R122" i="17"/>
  <c r="R125" i="17" s="1"/>
  <c r="R128" i="17" s="1"/>
  <c r="R131" i="17" s="1"/>
  <c r="R134" i="17" s="1"/>
  <c r="R137" i="17" s="1"/>
  <c r="R140" i="17" s="1"/>
  <c r="R123" i="17"/>
  <c r="R126" i="17" s="1"/>
  <c r="R129" i="17" s="1"/>
  <c r="R132" i="17" s="1"/>
  <c r="R135" i="17" s="1"/>
  <c r="R138" i="17" s="1"/>
  <c r="R141" i="17" s="1"/>
  <c r="R124" i="17"/>
  <c r="R127" i="17" s="1"/>
  <c r="R130" i="17" s="1"/>
  <c r="R133" i="17" s="1"/>
  <c r="R136" i="17" s="1"/>
  <c r="R139" i="17" s="1"/>
  <c r="R121" i="17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F72" i="17" s="1"/>
  <c r="C3" i="17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J33" i="5"/>
  <c r="BJ34" i="5"/>
  <c r="BJ32" i="5"/>
  <c r="B41" i="18"/>
  <c r="B40" i="18"/>
  <c r="B39" i="18"/>
  <c r="B43" i="18"/>
  <c r="B44" i="18"/>
  <c r="B45" i="18"/>
  <c r="B46" i="18"/>
  <c r="B47" i="18"/>
  <c r="B48" i="18"/>
  <c r="B42" i="18"/>
  <c r="E40" i="18"/>
  <c r="E41" i="18"/>
  <c r="E42" i="18"/>
  <c r="E43" i="18"/>
  <c r="E44" i="18"/>
  <c r="E45" i="18"/>
  <c r="E46" i="18"/>
  <c r="E47" i="18"/>
  <c r="E48" i="18"/>
  <c r="E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39" i="18"/>
  <c r="Z133" i="17" l="1"/>
  <c r="Z134" i="17"/>
  <c r="Z135" i="17"/>
  <c r="X135" i="17"/>
  <c r="X134" i="17"/>
  <c r="G72" i="17"/>
  <c r="E72" i="17"/>
  <c r="D3" i="18"/>
  <c r="D4" i="18"/>
  <c r="D5" i="18"/>
  <c r="D6" i="18"/>
  <c r="D7" i="18"/>
  <c r="D8" i="18"/>
  <c r="D9" i="18"/>
  <c r="D10" i="18"/>
  <c r="D11" i="18"/>
  <c r="D2" i="18"/>
  <c r="E2" i="18"/>
  <c r="Y133" i="17" l="1"/>
  <c r="Y134" i="17"/>
  <c r="Y135" i="17"/>
  <c r="AA133" i="17"/>
  <c r="AA135" i="17"/>
  <c r="AA134" i="17"/>
  <c r="F73" i="17"/>
  <c r="E73" i="17"/>
  <c r="G73" i="17"/>
  <c r="D73" i="17"/>
  <c r="AA87" i="15"/>
  <c r="AA88" i="15"/>
  <c r="Z136" i="17" l="1"/>
  <c r="Z137" i="17"/>
  <c r="Z138" i="17"/>
  <c r="Y137" i="17"/>
  <c r="Y138" i="17"/>
  <c r="Y136" i="17"/>
  <c r="AA136" i="17"/>
  <c r="AA137" i="17"/>
  <c r="AA138" i="17"/>
  <c r="X137" i="17"/>
  <c r="X138" i="17"/>
  <c r="X136" i="17"/>
  <c r="D74" i="17"/>
  <c r="F74" i="17"/>
  <c r="E74" i="17"/>
  <c r="G74" i="17"/>
  <c r="Z67" i="15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AA140" i="17" l="1"/>
  <c r="AA141" i="17"/>
  <c r="AA139" i="17"/>
  <c r="Z140" i="17"/>
  <c r="Z141" i="17"/>
  <c r="Z139" i="17"/>
  <c r="Y141" i="17"/>
  <c r="Y139" i="17"/>
  <c r="Y140" i="17"/>
  <c r="X140" i="17"/>
  <c r="X141" i="17"/>
  <c r="X139" i="17"/>
  <c r="E75" i="17"/>
  <c r="F75" i="17"/>
  <c r="G75" i="17"/>
  <c r="D75" i="17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AA144" i="17" l="1"/>
  <c r="AA143" i="17"/>
  <c r="AA142" i="17"/>
  <c r="Z144" i="17"/>
  <c r="Z142" i="17"/>
  <c r="Z143" i="17"/>
  <c r="Y142" i="17"/>
  <c r="Y143" i="17"/>
  <c r="Y144" i="17"/>
  <c r="X142" i="17"/>
  <c r="X143" i="17"/>
  <c r="X144" i="17"/>
  <c r="F76" i="17"/>
  <c r="E76" i="17"/>
  <c r="G76" i="17"/>
  <c r="D76" i="17"/>
  <c r="D39" i="5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Y145" i="17" l="1"/>
  <c r="Y146" i="17"/>
  <c r="Y147" i="17"/>
  <c r="AA147" i="17"/>
  <c r="AA145" i="17"/>
  <c r="AA146" i="17"/>
  <c r="Z145" i="17"/>
  <c r="Z146" i="17"/>
  <c r="Z147" i="17"/>
  <c r="X146" i="17"/>
  <c r="X147" i="17"/>
  <c r="X145" i="17"/>
  <c r="D77" i="17"/>
  <c r="E77" i="17"/>
  <c r="F77" i="17"/>
  <c r="G77" i="17"/>
  <c r="D15" i="18"/>
  <c r="D16" i="18"/>
  <c r="D17" i="18"/>
  <c r="D18" i="18"/>
  <c r="D19" i="18"/>
  <c r="D20" i="18"/>
  <c r="D21" i="18"/>
  <c r="D22" i="18"/>
  <c r="D23" i="18"/>
  <c r="D24" i="18"/>
  <c r="Z148" i="17" l="1"/>
  <c r="Z149" i="17"/>
  <c r="Z150" i="17"/>
  <c r="AA148" i="17"/>
  <c r="AA149" i="17"/>
  <c r="AA150" i="17"/>
  <c r="Y149" i="17"/>
  <c r="Y150" i="17"/>
  <c r="Y148" i="17"/>
  <c r="X149" i="17"/>
  <c r="X150" i="17"/>
  <c r="X148" i="17"/>
  <c r="D78" i="17"/>
  <c r="F78" i="17"/>
  <c r="E78" i="17"/>
  <c r="G78" i="17"/>
  <c r="D27" i="18"/>
  <c r="D34" i="18"/>
  <c r="AA152" i="17" l="1"/>
  <c r="AA153" i="17"/>
  <c r="AA151" i="17"/>
  <c r="Y153" i="17"/>
  <c r="Y151" i="17"/>
  <c r="Y152" i="17"/>
  <c r="Z152" i="17"/>
  <c r="Z153" i="17"/>
  <c r="Z151" i="17"/>
  <c r="X151" i="17"/>
  <c r="X152" i="17"/>
  <c r="X153" i="17"/>
  <c r="F79" i="17"/>
  <c r="E79" i="17"/>
  <c r="G79" i="17"/>
  <c r="D79" i="17"/>
  <c r="D30" i="18"/>
  <c r="D29" i="18"/>
  <c r="D32" i="18"/>
  <c r="D28" i="18"/>
  <c r="D31" i="18"/>
  <c r="D36" i="18"/>
  <c r="D33" i="18"/>
  <c r="D35" i="18"/>
  <c r="Y154" i="17" l="1"/>
  <c r="Y155" i="17"/>
  <c r="Y156" i="17"/>
  <c r="AA156" i="17"/>
  <c r="AA155" i="17"/>
  <c r="AA154" i="17"/>
  <c r="Z156" i="17"/>
  <c r="Z154" i="17"/>
  <c r="Z155" i="17"/>
  <c r="X155" i="17"/>
  <c r="X156" i="17"/>
  <c r="X154" i="17"/>
  <c r="D80" i="17"/>
  <c r="F80" i="17"/>
  <c r="E80" i="17"/>
  <c r="G80" i="17"/>
  <c r="D13" i="23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G2" i="18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AA157" i="17" l="1"/>
  <c r="AA158" i="17"/>
  <c r="AA159" i="17"/>
  <c r="Y157" i="17"/>
  <c r="Y158" i="17"/>
  <c r="Y159" i="17"/>
  <c r="Z157" i="17"/>
  <c r="Z158" i="17"/>
  <c r="Z159" i="17"/>
  <c r="X158" i="17"/>
  <c r="X159" i="17"/>
  <c r="X157" i="17"/>
  <c r="E81" i="17"/>
  <c r="F81" i="17"/>
  <c r="G81" i="17"/>
  <c r="D81" i="17"/>
  <c r="E3" i="17"/>
  <c r="O2" i="17" s="1"/>
  <c r="F3" i="17"/>
  <c r="P2" i="17" s="1"/>
  <c r="G3" i="17"/>
  <c r="Q2" i="17" s="1"/>
  <c r="E22" i="18"/>
  <c r="E34" i="18"/>
  <c r="H9" i="18"/>
  <c r="G9" i="18"/>
  <c r="F9" i="18"/>
  <c r="E16" i="18"/>
  <c r="E28" i="18"/>
  <c r="H3" i="18"/>
  <c r="G3" i="18"/>
  <c r="F3" i="18"/>
  <c r="E24" i="18"/>
  <c r="E36" i="18"/>
  <c r="H11" i="18"/>
  <c r="G11" i="18"/>
  <c r="F11" i="18"/>
  <c r="E23" i="18"/>
  <c r="E35" i="18"/>
  <c r="H10" i="18"/>
  <c r="G10" i="18"/>
  <c r="F10" i="18"/>
  <c r="E21" i="18"/>
  <c r="E33" i="18"/>
  <c r="H8" i="18"/>
  <c r="G8" i="18"/>
  <c r="F8" i="18"/>
  <c r="E20" i="18"/>
  <c r="E32" i="18"/>
  <c r="H7" i="18"/>
  <c r="G7" i="18"/>
  <c r="F7" i="18"/>
  <c r="E19" i="18"/>
  <c r="E31" i="18"/>
  <c r="H6" i="18"/>
  <c r="G6" i="18"/>
  <c r="F6" i="18"/>
  <c r="E18" i="18"/>
  <c r="E30" i="18"/>
  <c r="H5" i="18"/>
  <c r="G5" i="18"/>
  <c r="F5" i="18"/>
  <c r="E17" i="18"/>
  <c r="E29" i="18"/>
  <c r="H4" i="18"/>
  <c r="G4" i="18"/>
  <c r="F4" i="18"/>
  <c r="G15" i="18"/>
  <c r="G27" i="18"/>
  <c r="F2" i="18"/>
  <c r="E15" i="18"/>
  <c r="E27" i="18"/>
  <c r="H2" i="18"/>
  <c r="X97" i="15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D5" i="17"/>
  <c r="N3" i="17" s="1"/>
  <c r="Q32" i="14"/>
  <c r="Q33" i="14"/>
  <c r="Q37" i="14"/>
  <c r="Q40" i="14"/>
  <c r="Q51" i="14"/>
  <c r="L3" i="16"/>
  <c r="L6" i="16" s="1"/>
  <c r="C6" i="16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AA160" i="17" l="1"/>
  <c r="AA161" i="17"/>
  <c r="AA162" i="17"/>
  <c r="Z160" i="17"/>
  <c r="Z161" i="17"/>
  <c r="Z162" i="17"/>
  <c r="Y161" i="17"/>
  <c r="Y162" i="17"/>
  <c r="Y160" i="17"/>
  <c r="X161" i="17"/>
  <c r="X160" i="17"/>
  <c r="X162" i="17"/>
  <c r="F82" i="17"/>
  <c r="E82" i="17"/>
  <c r="G82" i="17"/>
  <c r="D82" i="17"/>
  <c r="F22" i="18"/>
  <c r="F34" i="18"/>
  <c r="G22" i="18"/>
  <c r="G34" i="18"/>
  <c r="F16" i="18"/>
  <c r="F28" i="18"/>
  <c r="G16" i="18"/>
  <c r="G28" i="18"/>
  <c r="F24" i="18"/>
  <c r="F36" i="18"/>
  <c r="G24" i="18"/>
  <c r="G36" i="18"/>
  <c r="F23" i="18"/>
  <c r="F35" i="18"/>
  <c r="G23" i="18"/>
  <c r="G35" i="18"/>
  <c r="F21" i="18"/>
  <c r="F33" i="18"/>
  <c r="G21" i="18"/>
  <c r="G33" i="18"/>
  <c r="F20" i="18"/>
  <c r="F32" i="18"/>
  <c r="G20" i="18"/>
  <c r="G32" i="18"/>
  <c r="F19" i="18"/>
  <c r="F31" i="18"/>
  <c r="G19" i="18"/>
  <c r="G31" i="18"/>
  <c r="F18" i="18"/>
  <c r="F30" i="18"/>
  <c r="G18" i="18"/>
  <c r="G30" i="18"/>
  <c r="F17" i="18"/>
  <c r="F29" i="18"/>
  <c r="G17" i="18"/>
  <c r="G29" i="18"/>
  <c r="F15" i="18"/>
  <c r="F27" i="18"/>
  <c r="AO27" i="5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D6" i="17"/>
  <c r="T97" i="20"/>
  <c r="Q94" i="20"/>
  <c r="Q99" i="20"/>
  <c r="T102" i="20"/>
  <c r="Z12" i="5"/>
  <c r="Y13" i="5"/>
  <c r="G5" i="17"/>
  <c r="Q3" i="17" s="1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A164" i="17" l="1"/>
  <c r="AA163" i="17"/>
  <c r="AA165" i="17"/>
  <c r="Y165" i="17"/>
  <c r="Y163" i="17"/>
  <c r="Y164" i="17"/>
  <c r="Z164" i="17"/>
  <c r="Z165" i="17"/>
  <c r="Z163" i="17"/>
  <c r="X163" i="17"/>
  <c r="X164" i="17"/>
  <c r="X165" i="17"/>
  <c r="D83" i="17"/>
  <c r="F83" i="17"/>
  <c r="E83" i="17"/>
  <c r="G83" i="17"/>
  <c r="AI9" i="5"/>
  <c r="AY8" i="5"/>
  <c r="AL21" i="5"/>
  <c r="AL23" i="5"/>
  <c r="X4" i="17"/>
  <c r="X3" i="17"/>
  <c r="X5" i="17"/>
  <c r="X6" i="17"/>
  <c r="I76" i="20"/>
  <c r="X3" i="20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A168" i="17" l="1"/>
  <c r="AA166" i="17"/>
  <c r="AA167" i="17"/>
  <c r="Z168" i="17"/>
  <c r="Z166" i="17"/>
  <c r="Z167" i="17"/>
  <c r="Y166" i="17"/>
  <c r="Y167" i="17"/>
  <c r="Y168" i="17"/>
  <c r="E85" i="17"/>
  <c r="G85" i="17"/>
  <c r="F85" i="17"/>
  <c r="D84" i="17"/>
  <c r="X167" i="17"/>
  <c r="X166" i="17"/>
  <c r="X168" i="17"/>
  <c r="F84" i="17"/>
  <c r="E84" i="17"/>
  <c r="G84" i="17"/>
  <c r="AI10" i="5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Y174" i="17" l="1"/>
  <c r="Y172" i="17"/>
  <c r="Y173" i="17"/>
  <c r="E86" i="17"/>
  <c r="F86" i="17"/>
  <c r="G86" i="17"/>
  <c r="AA169" i="17"/>
  <c r="AA170" i="17"/>
  <c r="AA171" i="17"/>
  <c r="Z170" i="17"/>
  <c r="Z169" i="17"/>
  <c r="Z171" i="17"/>
  <c r="Y169" i="17"/>
  <c r="Y170" i="17"/>
  <c r="Y171" i="17"/>
  <c r="AA172" i="17"/>
  <c r="AA173" i="17"/>
  <c r="AA174" i="17"/>
  <c r="Z173" i="17"/>
  <c r="Z174" i="17"/>
  <c r="Z172" i="17"/>
  <c r="D85" i="17"/>
  <c r="X169" i="17"/>
  <c r="X170" i="17"/>
  <c r="X171" i="17"/>
  <c r="AI11" i="5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E8" i="17"/>
  <c r="F8" i="17"/>
  <c r="G8" i="17"/>
  <c r="Y17" i="14"/>
  <c r="Z16" i="14"/>
  <c r="AA175" i="17" l="1"/>
  <c r="AA176" i="17"/>
  <c r="AA177" i="17"/>
  <c r="Z175" i="17"/>
  <c r="Z177" i="17"/>
  <c r="Z176" i="17"/>
  <c r="Y176" i="17"/>
  <c r="Y177" i="17"/>
  <c r="Y175" i="17"/>
  <c r="G87" i="17"/>
  <c r="E87" i="17"/>
  <c r="F87" i="17"/>
  <c r="D86" i="17"/>
  <c r="X173" i="17"/>
  <c r="X172" i="17"/>
  <c r="X174" i="17"/>
  <c r="AI12" i="5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2"/>
  <c r="D10" i="2"/>
  <c r="F88" i="17" l="1"/>
  <c r="G88" i="17"/>
  <c r="E88" i="17"/>
  <c r="X177" i="17"/>
  <c r="X175" i="17"/>
  <c r="X176" i="17"/>
  <c r="D87" i="17"/>
  <c r="AI13" i="5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D11" i="17"/>
  <c r="F9" i="2"/>
  <c r="C10" i="2"/>
  <c r="G9" i="2"/>
  <c r="G10" i="17"/>
  <c r="F10" i="17"/>
  <c r="E10" i="17"/>
  <c r="B12" i="16"/>
  <c r="D11" i="16"/>
  <c r="T110" i="20"/>
  <c r="Q110" i="20" s="1"/>
  <c r="Q107" i="20"/>
  <c r="E89" i="17" l="1"/>
  <c r="F89" i="17"/>
  <c r="G89" i="17"/>
  <c r="D88" i="17"/>
  <c r="AI14" i="5"/>
  <c r="AY13" i="5"/>
  <c r="R13" i="5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E90" i="17" l="1"/>
  <c r="F90" i="17"/>
  <c r="G90" i="17"/>
  <c r="D89" i="17"/>
  <c r="AI15" i="5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G91" i="17" l="1"/>
  <c r="F91" i="17"/>
  <c r="E91" i="17"/>
  <c r="D91" i="17"/>
  <c r="D90" i="17"/>
  <c r="AI16" i="5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J17" i="23"/>
  <c r="G17" i="23"/>
  <c r="AI18" i="5" l="1"/>
  <c r="AY17" i="5"/>
  <c r="F15" i="17"/>
  <c r="P8" i="17" s="1"/>
  <c r="G15" i="17"/>
  <c r="Q8" i="17" s="1"/>
  <c r="E15" i="17"/>
  <c r="O8" i="17" s="1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F20" i="23"/>
  <c r="E21" i="23"/>
  <c r="J19" i="23"/>
  <c r="G19" i="23"/>
  <c r="G16" i="17"/>
  <c r="F16" i="17"/>
  <c r="E16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F17" i="17"/>
  <c r="P9" i="17" s="1"/>
  <c r="E22" i="23"/>
  <c r="F21" i="23"/>
  <c r="AI21" i="5" l="1"/>
  <c r="AY20" i="5"/>
  <c r="G18" i="17"/>
  <c r="F18" i="17"/>
  <c r="E18" i="17"/>
  <c r="V22" i="5"/>
  <c r="T22" i="5"/>
  <c r="S23" i="5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D20" i="17"/>
  <c r="V23" i="5"/>
  <c r="T23" i="5"/>
  <c r="S24" i="5"/>
  <c r="F18" i="20"/>
  <c r="F91" i="20" s="1"/>
  <c r="D19" i="20"/>
  <c r="E18" i="20"/>
  <c r="C19" i="2"/>
  <c r="F18" i="2"/>
  <c r="G18" i="2"/>
  <c r="F19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Z21" i="17"/>
  <c r="Z19" i="17"/>
  <c r="Z20" i="17"/>
  <c r="P10" i="17"/>
  <c r="R22" i="5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B24" i="16"/>
  <c r="D23" i="16"/>
  <c r="B24" i="2"/>
  <c r="D23" i="2"/>
  <c r="F21" i="2"/>
  <c r="C22" i="2"/>
  <c r="G21" i="2"/>
  <c r="R25" i="5"/>
  <c r="D23" i="17"/>
  <c r="AI26" i="5" l="1"/>
  <c r="AY25" i="5"/>
  <c r="G23" i="17"/>
  <c r="F23" i="17"/>
  <c r="E23" i="17"/>
  <c r="D23" i="20"/>
  <c r="F22" i="20"/>
  <c r="F95" i="20" s="1"/>
  <c r="AI7" i="20" s="1"/>
  <c r="E22" i="20"/>
  <c r="F94" i="20"/>
  <c r="AI6" i="20" s="1"/>
  <c r="AI2" i="20"/>
  <c r="AI4" i="20"/>
  <c r="AI3" i="20"/>
  <c r="AI5" i="20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D26" i="17"/>
  <c r="E24" i="20"/>
  <c r="F24" i="20"/>
  <c r="D25" i="20"/>
  <c r="G25" i="17"/>
  <c r="Q13" i="17" s="1"/>
  <c r="F25" i="17"/>
  <c r="P13" i="17" s="1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E26" i="17"/>
  <c r="G26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G27" i="17"/>
  <c r="Q14" i="17" s="1"/>
  <c r="E27" i="17"/>
  <c r="O14" i="17" s="1"/>
  <c r="D28" i="17"/>
  <c r="Z29" i="17"/>
  <c r="Z28" i="17"/>
  <c r="Z30" i="17"/>
  <c r="B30" i="2" l="1"/>
  <c r="D29" i="2"/>
  <c r="F29" i="16"/>
  <c r="E29" i="16"/>
  <c r="C30" i="16"/>
  <c r="G29" i="16"/>
  <c r="E28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D29" i="20"/>
  <c r="E28" i="20"/>
  <c r="F28" i="20"/>
  <c r="H99" i="20"/>
  <c r="AK9" i="20"/>
  <c r="U30" i="20"/>
  <c r="U29" i="20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F30" i="17"/>
  <c r="E30" i="17"/>
  <c r="V29" i="20"/>
  <c r="V30" i="20"/>
  <c r="I28" i="20"/>
  <c r="H28" i="20"/>
  <c r="G28" i="20"/>
  <c r="X36" i="17"/>
  <c r="X35" i="17"/>
  <c r="X34" i="17"/>
  <c r="D31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D32" i="17"/>
  <c r="G31" i="17"/>
  <c r="F31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E37" i="17"/>
  <c r="O19" i="17" s="1"/>
  <c r="AA51" i="17"/>
  <c r="AA50" i="17"/>
  <c r="AA49" i="17"/>
  <c r="B39" i="16"/>
  <c r="D38" i="16"/>
  <c r="I35" i="20"/>
  <c r="H35" i="20"/>
  <c r="G35" i="20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F41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E43" i="17"/>
  <c r="AA61" i="17"/>
  <c r="AA63" i="17"/>
  <c r="Q22" i="17"/>
  <c r="AA62" i="17"/>
  <c r="C45" i="16"/>
  <c r="F44" i="16"/>
  <c r="E44" i="16"/>
  <c r="G44" i="16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E44" i="17"/>
  <c r="F43" i="2"/>
  <c r="G43" i="2"/>
  <c r="C44" i="2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D46" i="17" l="1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F118" i="20"/>
  <c r="U60" i="20"/>
  <c r="U59" i="20"/>
  <c r="C49" i="16"/>
  <c r="F48" i="16"/>
  <c r="E48" i="16"/>
  <c r="G48" i="16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D50" i="17"/>
  <c r="C51" i="16"/>
  <c r="G50" i="16"/>
  <c r="F50" i="16"/>
  <c r="E50" i="16"/>
  <c r="G49" i="17"/>
  <c r="Q29" i="17" s="1"/>
  <c r="F49" i="17"/>
  <c r="P29" i="17" s="1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H121" i="20"/>
  <c r="W88" i="20"/>
  <c r="W86" i="20"/>
  <c r="W87" i="20"/>
  <c r="W63" i="20"/>
  <c r="C53" i="16"/>
  <c r="F52" i="16"/>
  <c r="E52" i="16"/>
  <c r="G52" i="16"/>
  <c r="G51" i="17"/>
  <c r="F51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G52" i="17"/>
  <c r="F52" i="17"/>
  <c r="D53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D55" i="17"/>
  <c r="N35" i="17" s="1"/>
  <c r="F55" i="16"/>
  <c r="E55" i="16"/>
  <c r="C56" i="16"/>
  <c r="G55" i="16"/>
  <c r="G54" i="17"/>
  <c r="F54" i="17"/>
  <c r="E54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N42" i="17" l="1"/>
  <c r="X103" i="17"/>
  <c r="X104" i="17"/>
  <c r="X105" i="17"/>
  <c r="G132" i="20"/>
  <c r="V75" i="20" s="1"/>
  <c r="V122" i="20"/>
  <c r="V120" i="20"/>
  <c r="V121" i="20"/>
  <c r="G62" i="17"/>
  <c r="F62" i="17"/>
  <c r="E62" i="17"/>
  <c r="H132" i="20"/>
  <c r="W75" i="20" s="1"/>
  <c r="W122" i="20"/>
  <c r="W120" i="20"/>
  <c r="W121" i="20"/>
  <c r="Y101" i="17"/>
  <c r="Y100" i="17"/>
  <c r="O41" i="17"/>
  <c r="Y102" i="17"/>
  <c r="D63" i="17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P42" i="17" l="1"/>
  <c r="Z103" i="17"/>
  <c r="Z104" i="17"/>
  <c r="Z105" i="17"/>
  <c r="Q42" i="17"/>
  <c r="AA103" i="17"/>
  <c r="AA104" i="17"/>
  <c r="AA105" i="17"/>
  <c r="O42" i="17"/>
  <c r="Y105" i="17"/>
  <c r="Y104" i="17"/>
  <c r="Y103" i="17"/>
  <c r="N43" i="17"/>
  <c r="X108" i="17"/>
  <c r="X107" i="17"/>
  <c r="X106" i="17"/>
  <c r="C65" i="16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D64" i="17"/>
  <c r="G63" i="17"/>
  <c r="F63" i="17"/>
  <c r="E63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O43" i="17" l="1"/>
  <c r="Y106" i="17"/>
  <c r="Y108" i="17"/>
  <c r="Y107" i="17"/>
  <c r="P43" i="17"/>
  <c r="Z107" i="17"/>
  <c r="Z108" i="17"/>
  <c r="Z106" i="17"/>
  <c r="Q43" i="17"/>
  <c r="AA107" i="17"/>
  <c r="AA108" i="17"/>
  <c r="AA106" i="17"/>
  <c r="N44" i="17"/>
  <c r="X110" i="17"/>
  <c r="X109" i="17"/>
  <c r="X111" i="17"/>
  <c r="D65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F64" i="17"/>
  <c r="G64" i="17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P44" i="17" l="1"/>
  <c r="Z111" i="17"/>
  <c r="Z109" i="17"/>
  <c r="Z110" i="17"/>
  <c r="Q44" i="17"/>
  <c r="AA111" i="17"/>
  <c r="AA109" i="17"/>
  <c r="AA110" i="17"/>
  <c r="O44" i="17"/>
  <c r="Y111" i="17"/>
  <c r="Y110" i="17"/>
  <c r="Y109" i="17"/>
  <c r="N45" i="17"/>
  <c r="X113" i="17"/>
  <c r="X114" i="17"/>
  <c r="X112" i="17"/>
  <c r="X76" i="20"/>
  <c r="X129" i="20"/>
  <c r="G65" i="17"/>
  <c r="E65" i="17"/>
  <c r="F65" i="17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P45" i="17" l="1"/>
  <c r="Z112" i="17"/>
  <c r="Z114" i="17"/>
  <c r="Z113" i="17"/>
  <c r="Q45" i="17"/>
  <c r="AA112" i="17"/>
  <c r="AA113" i="17"/>
  <c r="AA114" i="17"/>
  <c r="O45" i="17"/>
  <c r="Y114" i="17"/>
  <c r="Y112" i="17"/>
  <c r="Y113" i="17"/>
  <c r="N46" i="17"/>
  <c r="X115" i="17"/>
  <c r="X116" i="17"/>
  <c r="X117" i="17"/>
  <c r="E65" i="20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B68" i="16"/>
  <c r="D67" i="16"/>
  <c r="G66" i="17"/>
  <c r="F66" i="17"/>
  <c r="E66" i="17"/>
  <c r="C68" i="16"/>
  <c r="F67" i="16"/>
  <c r="E67" i="16"/>
  <c r="G67" i="16"/>
  <c r="N47" i="17" l="1"/>
  <c r="X118" i="17"/>
  <c r="X119" i="17"/>
  <c r="X120" i="17"/>
  <c r="O46" i="17"/>
  <c r="Y116" i="17"/>
  <c r="Y117" i="17"/>
  <c r="Y115" i="17"/>
  <c r="P46" i="17"/>
  <c r="Z115" i="17"/>
  <c r="Z116" i="17"/>
  <c r="Z117" i="17"/>
  <c r="Q46" i="17"/>
  <c r="AA116" i="17"/>
  <c r="AA117" i="17"/>
  <c r="AA115" i="17"/>
  <c r="F66" i="2"/>
  <c r="C67" i="2"/>
  <c r="G66" i="2"/>
  <c r="C69" i="16"/>
  <c r="G68" i="16"/>
  <c r="F68" i="16"/>
  <c r="E68" i="16"/>
  <c r="G67" i="17"/>
  <c r="F67" i="17"/>
  <c r="E67" i="17"/>
  <c r="D68" i="2"/>
  <c r="B69" i="2"/>
  <c r="B69" i="16"/>
  <c r="D68" i="16"/>
  <c r="E66" i="20"/>
  <c r="D67" i="20"/>
  <c r="F66" i="20"/>
  <c r="F139" i="20" s="1"/>
  <c r="D68" i="17"/>
  <c r="I65" i="20"/>
  <c r="I138" i="20" s="1"/>
  <c r="H65" i="20"/>
  <c r="H138" i="20" s="1"/>
  <c r="G65" i="20"/>
  <c r="G138" i="20" s="1"/>
  <c r="Q47" i="17" l="1"/>
  <c r="AA120" i="17"/>
  <c r="AA119" i="17"/>
  <c r="AA118" i="17"/>
  <c r="O47" i="17"/>
  <c r="Y118" i="17"/>
  <c r="Y119" i="17"/>
  <c r="Y120" i="17"/>
  <c r="P47" i="17"/>
  <c r="Z120" i="17"/>
  <c r="Z118" i="17"/>
  <c r="Z119" i="17"/>
  <c r="N48" i="17"/>
  <c r="X122" i="17"/>
  <c r="X123" i="17"/>
  <c r="X121" i="17"/>
  <c r="G68" i="17"/>
  <c r="E68" i="17"/>
  <c r="F68" i="17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C70" i="16"/>
  <c r="F69" i="16"/>
  <c r="E69" i="16"/>
  <c r="G69" i="16"/>
  <c r="B70" i="2"/>
  <c r="D69" i="2"/>
  <c r="O48" i="17" l="1"/>
  <c r="Y121" i="17"/>
  <c r="Y122" i="17"/>
  <c r="Y123" i="17"/>
  <c r="P48" i="17"/>
  <c r="Z121" i="17"/>
  <c r="Z122" i="17"/>
  <c r="Z123" i="17"/>
  <c r="Q48" i="17"/>
  <c r="AA121" i="17"/>
  <c r="AA122" i="17"/>
  <c r="AA123" i="17"/>
  <c r="N49" i="17"/>
  <c r="X124" i="17"/>
  <c r="X125" i="17"/>
  <c r="X126" i="17"/>
  <c r="B71" i="16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D71" i="17"/>
  <c r="I67" i="20"/>
  <c r="I140" i="20" s="1"/>
  <c r="H67" i="20"/>
  <c r="H140" i="20" s="1"/>
  <c r="G67" i="20"/>
  <c r="G140" i="20" s="1"/>
  <c r="F68" i="2"/>
  <c r="C69" i="2"/>
  <c r="G68" i="2"/>
  <c r="G69" i="17"/>
  <c r="E69" i="17"/>
  <c r="F69" i="17"/>
  <c r="Q49" i="17" l="1"/>
  <c r="AA124" i="17"/>
  <c r="AA125" i="17"/>
  <c r="AA126" i="17"/>
  <c r="P49" i="17"/>
  <c r="Z124" i="17"/>
  <c r="Z125" i="17"/>
  <c r="Z126" i="17"/>
  <c r="O49" i="17"/>
  <c r="Y125" i="17"/>
  <c r="Y126" i="17"/>
  <c r="Y124" i="17"/>
  <c r="N51" i="17"/>
  <c r="X130" i="17"/>
  <c r="X131" i="17"/>
  <c r="X132" i="17"/>
  <c r="N50" i="17"/>
  <c r="X128" i="17"/>
  <c r="X129" i="17"/>
  <c r="X127" i="17"/>
  <c r="F69" i="2"/>
  <c r="C70" i="2"/>
  <c r="G69" i="2"/>
  <c r="E69" i="20"/>
  <c r="D70" i="20"/>
  <c r="F69" i="20"/>
  <c r="F142" i="20" s="1"/>
  <c r="E70" i="17"/>
  <c r="G70" i="17"/>
  <c r="F70" i="17"/>
  <c r="H68" i="20"/>
  <c r="H141" i="20" s="1"/>
  <c r="G68" i="20"/>
  <c r="G141" i="20" s="1"/>
  <c r="I68" i="20"/>
  <c r="I141" i="20" s="1"/>
  <c r="F71" i="16"/>
  <c r="E71" i="16"/>
  <c r="G71" i="16"/>
  <c r="O50" i="17" l="1"/>
  <c r="Y129" i="17"/>
  <c r="Y127" i="17"/>
  <c r="Y128" i="17"/>
  <c r="Q50" i="17"/>
  <c r="AA128" i="17"/>
  <c r="AA129" i="17"/>
  <c r="AA127" i="17"/>
  <c r="P50" i="17"/>
  <c r="Z128" i="17"/>
  <c r="Z129" i="17"/>
  <c r="Z127" i="17"/>
  <c r="E70" i="20"/>
  <c r="D71" i="20"/>
  <c r="F70" i="20"/>
  <c r="F143" i="20" s="1"/>
  <c r="G71" i="17"/>
  <c r="F71" i="17"/>
  <c r="E71" i="17"/>
  <c r="I69" i="20"/>
  <c r="I142" i="20" s="1"/>
  <c r="H69" i="20"/>
  <c r="H142" i="20" s="1"/>
  <c r="G69" i="20"/>
  <c r="G142" i="20" s="1"/>
  <c r="F70" i="2"/>
  <c r="C71" i="2"/>
  <c r="G70" i="2"/>
  <c r="O51" i="17" l="1"/>
  <c r="Y130" i="17"/>
  <c r="Y131" i="17"/>
  <c r="Y132" i="17"/>
  <c r="Q51" i="17"/>
  <c r="AA132" i="17"/>
  <c r="AA131" i="17"/>
  <c r="AA130" i="17"/>
  <c r="P51" i="17"/>
  <c r="Z132" i="17"/>
  <c r="Z130" i="17"/>
  <c r="Z131" i="17"/>
  <c r="F71" i="2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5" i="7"/>
  <c r="AN75" i="7"/>
  <c r="AV78" i="7"/>
  <c r="AN78" i="7"/>
  <c r="AV76" i="7"/>
  <c r="AN76" i="7"/>
  <c r="AV77" i="7"/>
  <c r="AN77" i="7"/>
  <c r="AN30" i="7"/>
  <c r="AN26" i="7"/>
  <c r="AN29" i="7"/>
  <c r="AN38" i="7"/>
  <c r="AN32" i="7"/>
  <c r="AN17" i="7"/>
  <c r="AN42" i="7"/>
  <c r="AN19" i="7"/>
  <c r="AN25" i="7"/>
  <c r="AN35" i="7"/>
  <c r="AN20" i="7"/>
  <c r="AN36" i="7"/>
  <c r="AN31" i="7"/>
  <c r="AN44" i="7"/>
  <c r="AN37" i="7"/>
  <c r="AN24" i="7"/>
  <c r="AN18" i="7"/>
  <c r="AN41" i="7"/>
  <c r="AN23" i="7"/>
  <c r="AN43" i="7"/>
  <c r="AV44" i="7"/>
  <c r="AV43" i="7"/>
  <c r="AV24" i="7"/>
  <c r="AV17" i="7"/>
  <c r="AV38" i="7"/>
  <c r="AV30" i="7"/>
  <c r="AV35" i="7"/>
  <c r="AV29" i="7"/>
  <c r="AV41" i="7"/>
  <c r="AV36" i="7"/>
  <c r="AV25" i="7"/>
  <c r="AV32" i="7"/>
  <c r="AV20" i="7"/>
  <c r="AV26" i="7"/>
  <c r="AV18" i="7"/>
  <c r="AV31" i="7"/>
  <c r="AV42" i="7"/>
  <c r="AV37" i="7"/>
  <c r="AV23" i="7"/>
  <c r="AV19" i="7"/>
  <c r="AQ18" i="7"/>
  <c r="AQ76" i="7"/>
  <c r="AQ17" i="7"/>
  <c r="AQ25" i="7"/>
  <c r="AQ35" i="7"/>
  <c r="AQ44" i="7"/>
  <c r="AQ41" i="7"/>
  <c r="AQ29" i="7"/>
  <c r="AQ77" i="7"/>
  <c r="AQ19" i="7"/>
  <c r="AQ42" i="7"/>
  <c r="AQ31" i="7"/>
  <c r="AQ20" i="7"/>
  <c r="AQ26" i="7"/>
  <c r="AQ30" i="7"/>
  <c r="AQ37" i="7"/>
  <c r="AQ75" i="7"/>
  <c r="AQ43" i="7"/>
  <c r="AQ38" i="7"/>
  <c r="AQ36" i="7"/>
  <c r="AQ32" i="7"/>
  <c r="AQ78" i="7"/>
  <c r="AQ23" i="7"/>
  <c r="AQ24" i="7"/>
  <c r="AX25" i="7"/>
  <c r="AX30" i="7"/>
  <c r="AX37" i="7"/>
  <c r="AX20" i="7"/>
  <c r="AX19" i="7"/>
  <c r="AX35" i="7"/>
  <c r="AX76" i="7"/>
  <c r="AX78" i="7"/>
  <c r="AX29" i="7"/>
  <c r="AX41" i="7"/>
  <c r="AX38" i="7"/>
  <c r="AX31" i="7"/>
  <c r="AX36" i="7"/>
  <c r="AX24" i="7"/>
  <c r="AX26" i="7"/>
  <c r="AX42" i="7"/>
  <c r="AX17" i="7"/>
  <c r="AX75" i="7"/>
  <c r="AX18" i="7"/>
  <c r="AX77" i="7"/>
  <c r="AX43" i="7"/>
  <c r="AX32" i="7"/>
  <c r="AX23" i="7"/>
  <c r="AX44" i="7"/>
  <c r="AW38" i="7"/>
  <c r="AW77" i="7"/>
  <c r="AW44" i="7"/>
  <c r="AW31" i="7"/>
  <c r="AW42" i="7"/>
  <c r="AW24" i="7"/>
  <c r="AW37" i="7"/>
  <c r="AW76" i="7"/>
  <c r="AW78" i="7"/>
  <c r="AW26" i="7"/>
  <c r="AW32" i="7"/>
  <c r="AW75" i="7"/>
  <c r="AW18" i="7"/>
  <c r="AW36" i="7"/>
  <c r="AW20" i="7"/>
  <c r="AW29" i="7"/>
  <c r="AW43" i="7"/>
  <c r="AW17" i="7"/>
  <c r="AW41" i="7"/>
  <c r="AW35" i="7"/>
  <c r="AW19" i="7"/>
  <c r="AW30" i="7"/>
  <c r="AW23" i="7"/>
  <c r="AW25" i="7"/>
  <c r="AP78" i="7"/>
  <c r="AP26" i="7"/>
  <c r="AP31" i="7"/>
  <c r="AP41" i="7"/>
  <c r="AP36" i="7"/>
  <c r="AP19" i="7"/>
  <c r="AP32" i="7"/>
  <c r="AP38" i="7"/>
  <c r="AP43" i="7"/>
  <c r="AP24" i="7"/>
  <c r="AP44" i="7"/>
  <c r="AP35" i="7"/>
  <c r="AP25" i="7"/>
  <c r="AP20" i="7"/>
  <c r="AP77" i="7"/>
  <c r="AP75" i="7"/>
  <c r="AP42" i="7"/>
  <c r="AP30" i="7"/>
  <c r="AP76" i="7"/>
  <c r="AP17" i="7"/>
  <c r="AP37" i="7"/>
  <c r="AP29" i="7"/>
  <c r="AP23" i="7"/>
  <c r="AP18" i="7"/>
  <c r="AO76" i="7"/>
  <c r="AO30" i="7"/>
  <c r="AO75" i="7"/>
  <c r="AO29" i="7"/>
  <c r="AO25" i="7"/>
  <c r="AO17" i="7"/>
  <c r="AO18" i="7"/>
  <c r="AO24" i="7"/>
  <c r="AO35" i="7"/>
  <c r="AO37" i="7"/>
  <c r="AO19" i="7"/>
  <c r="AO20" i="7"/>
  <c r="AO36" i="7"/>
  <c r="AO32" i="7"/>
  <c r="AO31" i="7"/>
  <c r="AO44" i="7"/>
  <c r="AO38" i="7"/>
  <c r="AO41" i="7"/>
  <c r="AO42" i="7"/>
  <c r="AO26" i="7"/>
  <c r="AO43" i="7"/>
  <c r="AO78" i="7"/>
  <c r="AO23" i="7"/>
  <c r="AO77" i="7"/>
  <c r="AY78" i="7"/>
  <c r="AY29" i="7"/>
  <c r="AY17" i="7"/>
  <c r="AY77" i="7"/>
  <c r="AY19" i="7"/>
  <c r="AY75" i="7"/>
  <c r="AY20" i="7"/>
  <c r="AY76" i="7"/>
  <c r="AY31" i="7"/>
  <c r="AY24" i="7"/>
  <c r="AY43" i="7"/>
  <c r="AY25" i="7"/>
  <c r="AY41" i="7"/>
  <c r="AY26" i="7"/>
  <c r="AY44" i="7"/>
  <c r="AY30" i="7"/>
  <c r="AY36" i="7"/>
  <c r="AY38" i="7"/>
  <c r="AY32" i="7"/>
  <c r="AY35" i="7"/>
  <c r="AY37" i="7"/>
  <c r="AY42" i="7"/>
  <c r="AY23" i="7"/>
  <c r="AY1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<sst xmlns="http://schemas.openxmlformats.org/spreadsheetml/2006/main" count="5182" uniqueCount="2896">
  <si>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</si>
  <si>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</si>
  <si>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</si>
  <si>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</si>
  <si>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</si>
  <si>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</si>
  <si>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</si>
  <si>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</si>
  <si>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</si>
  <si>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</si>
  <si>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</si>
  <si>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</si>
  <si>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</si>
  <si>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</si>
  <si>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</si>
  <si>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</si>
  <si>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</si>
  <si>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</si>
  <si>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</si>
  <si>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</si>
  <si>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</si>
  <si>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</si>
  <si>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</si>
  <si>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</si>
  <si>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</si>
  <si>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</si>
  <si>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</si>
  <si>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</si>
  <si>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</si>
  <si>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</si>
  <si>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</si>
  <si>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</si>
  <si>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</si>
  <si>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</si>
  <si>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</si>
  <si>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</si>
  <si>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</si>
  <si>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</si>
  <si>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</si>
  <si>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</si>
  <si>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</si>
  <si>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</si>
  <si>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</si>
  <si>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</si>
  <si>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</si>
  <si>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</si>
  <si>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</si>
  <si>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</si>
  <si>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</si>
  <si>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</si>
  <si>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</si>
  <si>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</si>
  <si>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</si>
  <si>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</si>
  <si>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</si>
  <si>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</si>
  <si>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</si>
  <si>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</si>
  <si>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</si>
  <si>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</si>
  <si>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</si>
  <si>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</si>
  <si>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</si>
  <si>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</si>
  <si>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</si>
  <si>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</si>
  <si>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</si>
  <si>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</si>
  <si>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</si>
  <si>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</si>
  <si>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</si>
  <si>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</si>
  <si>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</si>
  <si>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</si>
  <si>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</si>
  <si>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</si>
  <si>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</si>
  <si>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</si>
  <si>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</si>
  <si>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</si>
  <si>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</si>
  <si>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</si>
  <si>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</si>
  <si>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</si>
  <si>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</si>
  <si>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</si>
  <si>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</si>
  <si>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</si>
  <si>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</si>
  <si>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</si>
  <si>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</si>
  <si>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</si>
  <si>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</si>
  <si>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</si>
  <si>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</si>
  <si>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</si>
  <si>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</si>
  <si>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</si>
  <si>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</si>
  <si>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</si>
  <si>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</si>
  <si>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</si>
  <si>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</si>
  <si>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</si>
  <si>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</si>
  <si>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</si>
  <si>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</si>
  <si>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</si>
  <si>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</si>
  <si>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</si>
  <si>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</si>
  <si>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</si>
  <si>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</si>
  <si>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</si>
  <si>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</si>
  <si>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</si>
  <si>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</si>
  <si>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</si>
  <si>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</si>
  <si>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</si>
  <si>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</si>
  <si>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</si>
  <si>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</si>
  <si>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</si>
  <si>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</si>
  <si>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</si>
  <si>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</si>
  <si>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</si>
  <si>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</si>
  <si>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</si>
  <si>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</si>
  <si>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</si>
  <si>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</si>
  <si>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</si>
  <si>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</si>
  <si>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</si>
  <si>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</si>
  <si>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</si>
  <si>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</si>
  <si>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</si>
  <si>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</si>
  <si>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</si>
  <si>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</si>
  <si>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</si>
  <si>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</si>
  <si>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</si>
  <si>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</si>
  <si>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</si>
  <si>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</si>
  <si>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</si>
  <si>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</si>
  <si>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</si>
  <si>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</si>
  <si>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</si>
  <si>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</si>
  <si>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</si>
  <si>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</si>
  <si>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</si>
  <si>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</si>
  <si>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</si>
  <si>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</si>
  <si>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</si>
  <si>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</si>
  <si>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</si>
  <si>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</si>
  <si>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</si>
  <si>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</si>
  <si>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</si>
  <si>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</si>
  <si>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</si>
  <si>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</si>
  <si>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</si>
  <si>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</si>
  <si>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</si>
  <si>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</si>
  <si>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</si>
  <si>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</si>
  <si>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</si>
  <si>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</si>
  <si>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</si>
  <si>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</si>
  <si>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</si>
  <si>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</si>
  <si>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</si>
  <si>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</si>
  <si>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</si>
  <si>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</si>
  <si>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</si>
  <si>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</si>
  <si>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</si>
  <si>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</si>
  <si>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</si>
  <si>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</si>
  <si>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</si>
  <si>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</si>
  <si>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</si>
  <si>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</si>
  <si>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</si>
  <si>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</si>
  <si>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</si>
  <si>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</si>
  <si>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</si>
  <si>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</si>
  <si>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</si>
  <si>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</si>
  <si>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</si>
  <si>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</si>
  <si>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</si>
  <si>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</si>
  <si>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</si>
  <si>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</si>
  <si>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</si>
  <si>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</si>
  <si>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</si>
  <si>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</si>
  <si>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</si>
  <si>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</si>
  <si>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</si>
  <si>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</si>
  <si>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</si>
  <si>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</si>
  <si>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</si>
  <si>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</si>
  <si>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</si>
  <si>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</si>
  <si>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</si>
  <si>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</si>
  <si>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</si>
  <si>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</si>
  <si>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</si>
  <si>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</si>
  <si>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</si>
  <si>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</si>
  <si>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</si>
  <si>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</si>
  <si>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</si>
  <si>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</si>
  <si>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</si>
  <si>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</si>
  <si>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</si>
  <si>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</si>
  <si>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</si>
  <si>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</si>
  <si>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</si>
  <si>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</si>
  <si>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</si>
  <si>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</si>
  <si>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</si>
  <si>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</si>
  <si>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</si>
  <si>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</si>
  <si>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</si>
  <si>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</si>
  <si>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</si>
  <si>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</si>
  <si>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</si>
  <si>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</si>
  <si>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</si>
  <si>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</si>
  <si>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</si>
  <si>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</si>
  <si>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</si>
  <si>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</si>
  <si>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</si>
  <si>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</si>
  <si>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</si>
  <si>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</si>
  <si>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</si>
  <si>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</si>
  <si>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</si>
  <si>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</si>
  <si>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</si>
  <si>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</si>
  <si>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</si>
  <si>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</si>
  <si>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</si>
  <si>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</si>
  <si>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</si>
  <si>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</si>
  <si>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</si>
  <si>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</si>
  <si>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</si>
  <si>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</si>
  <si>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</si>
  <si>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</si>
  <si>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</si>
  <si>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</si>
  <si>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</si>
  <si>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</si>
  <si>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</si>
  <si>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</si>
  <si>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</si>
  <si>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</si>
  <si>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</si>
  <si>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</si>
  <si>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</si>
  <si>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</si>
  <si>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</si>
  <si>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</si>
  <si>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</si>
  <si>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</si>
  <si>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</si>
  <si>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</si>
  <si>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</si>
  <si>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</si>
  <si>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</si>
  <si>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</si>
  <si>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</si>
  <si>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</si>
  <si>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</si>
  <si>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</si>
  <si>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</si>
  <si>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</si>
  <si>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</si>
  <si>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</si>
  <si>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</si>
  <si>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</si>
  <si>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</si>
  <si>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</si>
  <si>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</si>
  <si>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</si>
  <si>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</si>
  <si>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</si>
  <si>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</si>
  <si>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</si>
  <si>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</si>
  <si>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</si>
  <si>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</si>
  <si>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</si>
  <si>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</si>
  <si>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</si>
  <si>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</si>
  <si>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</si>
  <si>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</si>
  <si>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</si>
  <si>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</si>
  <si>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</si>
  <si>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</si>
  <si>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</si>
  <si>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</si>
  <si>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</si>
  <si>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</si>
  <si>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</si>
  <si>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</si>
  <si>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</si>
  <si>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</si>
  <si>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</si>
  <si>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</si>
  <si>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</si>
  <si>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</si>
  <si>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</si>
  <si>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</si>
  <si>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</si>
  <si>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</si>
  <si>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</si>
  <si>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</si>
  <si>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</si>
  <si>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</si>
  <si>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</si>
  <si>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</si>
  <si>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</si>
  <si>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</si>
  <si>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</si>
  <si>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</si>
  <si>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</si>
  <si>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</si>
  <si>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</si>
  <si>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</si>
  <si>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</si>
  <si>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</si>
  <si>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</si>
  <si>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</si>
  <si>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</si>
  <si>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</si>
  <si>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</si>
  <si>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</si>
  <si>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</si>
  <si>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</si>
  <si>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</si>
  <si>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</si>
  <si>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</si>
  <si>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</si>
  <si>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</si>
  <si>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</si>
  <si>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</si>
  <si>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</si>
  <si>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</si>
  <si>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</si>
  <si>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</si>
  <si>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</si>
  <si>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</si>
  <si>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</si>
  <si>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</si>
  <si>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</si>
  <si>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</si>
  <si>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</si>
  <si>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</si>
  <si>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</si>
  <si>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</si>
  <si>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</si>
  <si>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</si>
  <si>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</si>
  <si>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</si>
  <si>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</si>
  <si>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</si>
  <si>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</si>
  <si>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</si>
  <si>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</si>
  <si>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</si>
  <si>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</si>
  <si>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</si>
  <si>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</si>
  <si>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</si>
  <si>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</si>
  <si>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</si>
  <si>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</si>
  <si>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</si>
  <si>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</si>
  <si>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</si>
  <si>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</si>
  <si>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</si>
  <si>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</si>
  <si>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</si>
  <si>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</si>
  <si>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</si>
  <si>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</si>
  <si>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</si>
  <si>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</si>
  <si>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</si>
  <si>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</si>
  <si>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</si>
  <si>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</si>
  <si>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</si>
  <si>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</si>
  <si>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</si>
  <si>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</si>
  <si>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</si>
  <si>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</si>
  <si>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</si>
  <si>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</si>
  <si>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</si>
  <si>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</si>
  <si>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</si>
  <si>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</si>
  <si>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</si>
  <si>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</si>
  <si>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</si>
  <si>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</si>
  <si>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</si>
  <si>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</si>
  <si>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</si>
  <si>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</si>
  <si>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</si>
  <si>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</si>
  <si>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</si>
  <si>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</si>
  <si>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</si>
  <si>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</si>
  <si>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</si>
  <si>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</si>
  <si>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</si>
  <si>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</si>
  <si>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</si>
  <si>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</si>
  <si>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</si>
  <si>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</si>
  <si>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</si>
  <si>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</si>
  <si>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</si>
  <si>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</si>
  <si>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</si>
  <si>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</si>
  <si>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</si>
  <si>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</si>
  <si>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</si>
  <si>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</si>
  <si>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</si>
  <si>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</si>
  <si>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</si>
  <si>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</si>
  <si>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</si>
  <si>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</si>
  <si>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</si>
  <si>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</si>
  <si>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</si>
  <si>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</si>
  <si>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</si>
  <si>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</si>
  <si>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</si>
  <si>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</si>
  <si>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</si>
  <si>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</si>
  <si>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</si>
  <si>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</si>
  <si>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</si>
  <si>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</si>
  <si>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</si>
  <si>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</si>
  <si>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</si>
  <si>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</si>
  <si>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</si>
  <si>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</si>
  <si>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</si>
  <si>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</si>
  <si>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</si>
  <si>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</si>
  <si>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</si>
  <si>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</si>
  <si>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</si>
  <si>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</si>
  <si>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</si>
  <si>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</si>
  <si>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</si>
  <si>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</si>
  <si>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</si>
  <si>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</si>
  <si>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</si>
  <si>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</si>
  <si>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</si>
  <si>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</si>
  <si>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</si>
  <si>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</si>
  <si>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</si>
  <si>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</si>
  <si>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</si>
  <si>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</si>
  <si>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</si>
  <si>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</si>
  <si>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</si>
  <si>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</si>
  <si>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</si>
  <si>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</si>
  <si>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</si>
  <si>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</si>
  <si>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</si>
  <si>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</si>
  <si>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</si>
  <si>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</si>
  <si>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</si>
  <si>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</si>
  <si>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</si>
  <si>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</si>
  <si>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</si>
  <si>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</si>
  <si>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</si>
  <si>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</si>
  <si>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</si>
  <si>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</si>
  <si>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</si>
  <si>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</si>
  <si>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</si>
  <si>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</si>
  <si>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</si>
  <si>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</si>
  <si>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</si>
  <si>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</si>
  <si>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</si>
  <si>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</si>
  <si>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</si>
  <si>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</si>
  <si>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</si>
  <si>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</si>
  <si>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</si>
  <si>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</si>
  <si>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</si>
  <si>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</si>
  <si>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</si>
  <si>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</si>
  <si>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</si>
  <si>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</si>
  <si>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</si>
  <si>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</si>
  <si>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</si>
  <si>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</si>
  <si>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</si>
  <si>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</si>
  <si>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</si>
  <si>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</si>
  <si>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</si>
  <si>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</si>
  <si>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</si>
  <si>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</si>
  <si>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</si>
  <si>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</si>
  <si>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</si>
  <si>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</si>
  <si>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</si>
  <si>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</si>
  <si>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</si>
  <si>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</si>
  <si>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</si>
  <si>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</si>
  <si>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</si>
  <si>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</si>
  <si>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</si>
  <si>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</si>
  <si>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</si>
  <si>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</si>
  <si>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</si>
  <si>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</si>
  <si>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</si>
  <si>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</si>
  <si>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</si>
  <si>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</si>
  <si>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</si>
  <si>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</si>
  <si>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</si>
  <si>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</si>
  <si>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</si>
  <si>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</si>
  <si>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</si>
  <si>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</si>
  <si>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</si>
  <si>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</si>
  <si>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</si>
  <si>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</si>
  <si>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</si>
  <si>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</si>
  <si>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</si>
  <si>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</si>
  <si>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</si>
  <si>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</si>
  <si>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</si>
  <si>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</si>
  <si>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</si>
  <si>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</si>
  <si>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</si>
  <si>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</si>
  <si>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</si>
  <si>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</si>
  <si>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</si>
  <si>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</si>
  <si>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</si>
  <si>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</si>
  <si>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</si>
  <si>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</si>
  <si>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</si>
  <si>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</si>
  <si>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</si>
  <si>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</si>
  <si>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</si>
  <si>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</si>
  <si>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</si>
  <si>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</si>
  <si>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</si>
  <si>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</si>
  <si>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</si>
  <si>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</si>
  <si>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</si>
  <si>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</si>
  <si>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</si>
  <si>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</si>
  <si>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</si>
  <si>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</si>
  <si>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</si>
  <si>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</si>
  <si>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</si>
  <si>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</si>
  <si>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</si>
  <si>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</si>
  <si>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</si>
  <si>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</si>
  <si>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</si>
  <si>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</si>
  <si>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</si>
  <si>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</si>
  <si>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</si>
  <si>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</si>
  <si>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</si>
  <si>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</si>
  <si>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</si>
  <si>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</si>
  <si>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</si>
  <si>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</si>
  <si>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</si>
  <si>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</si>
  <si>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</si>
  <si>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</si>
  <si>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</si>
  <si>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</si>
  <si>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</si>
  <si>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</si>
  <si>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</si>
  <si>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</si>
  <si>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</si>
  <si>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</si>
  <si>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</si>
  <si>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</si>
  <si>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</si>
  <si>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</si>
  <si>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</si>
  <si>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</si>
  <si>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</si>
  <si>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</si>
  <si>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</si>
  <si>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</si>
  <si>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</si>
  <si>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</si>
  <si>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</si>
  <si>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</si>
  <si>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</si>
  <si>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</si>
  <si>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</si>
  <si>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</si>
  <si>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</si>
  <si>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</si>
  <si>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</si>
  <si>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</si>
  <si>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</si>
  <si>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</si>
  <si>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</si>
  <si>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</si>
  <si>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</si>
  <si>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</si>
  <si>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</si>
  <si>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</si>
  <si>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</si>
  <si>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</si>
  <si>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</si>
  <si>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</si>
  <si>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</si>
  <si>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</si>
  <si>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</si>
  <si>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</si>
  <si>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</si>
  <si>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</si>
  <si>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</si>
  <si>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</si>
  <si>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</si>
  <si>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</si>
  <si>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</si>
  <si>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</si>
  <si>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</si>
  <si>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</si>
  <si>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</si>
  <si>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</si>
  <si>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</si>
  <si>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</si>
  <si>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</si>
  <si>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</si>
  <si>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</si>
  <si>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</si>
  <si>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</si>
  <si>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</si>
  <si>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</si>
  <si>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</si>
  <si>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</si>
  <si>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</si>
  <si>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</si>
  <si>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</si>
  <si>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</si>
  <si>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</si>
  <si>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</si>
  <si>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</si>
  <si>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</si>
  <si>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</si>
  <si>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</si>
  <si>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</si>
  <si>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</si>
  <si>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</si>
  <si>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</si>
  <si>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</si>
  <si>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</si>
  <si>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</si>
  <si>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</si>
  <si>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</si>
  <si>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</si>
  <si>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</si>
  <si>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</si>
  <si>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</si>
  <si>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</si>
  <si>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</si>
  <si>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</si>
  <si>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</si>
  <si>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</si>
  <si>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</si>
  <si>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</si>
  <si>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</si>
  <si>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</si>
  <si>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</si>
  <si>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</si>
  <si>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</si>
  <si>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</si>
  <si>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</si>
  <si>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</si>
  <si>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</si>
  <si>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</si>
  <si>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</si>
  <si>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</si>
  <si>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</si>
  <si>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</si>
  <si>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</si>
  <si>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</si>
  <si>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</si>
  <si>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</si>
  <si>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</si>
  <si>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</si>
  <si>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</si>
  <si>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</si>
  <si>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</si>
  <si>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</si>
  <si>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</si>
  <si>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</si>
  <si>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</si>
  <si>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</si>
  <si>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</si>
  <si>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</si>
  <si>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</si>
  <si>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</si>
  <si>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</si>
  <si>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</si>
  <si>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</si>
  <si>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</si>
  <si>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</si>
  <si>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</si>
  <si>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</si>
  <si>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</si>
  <si>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</si>
  <si>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</si>
  <si>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</si>
  <si>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</si>
  <si>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</si>
  <si>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</si>
  <si>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</si>
  <si>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</si>
  <si>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</si>
  <si>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</si>
  <si>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</si>
  <si>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</si>
  <si>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</si>
  <si>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</si>
  <si>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</si>
  <si>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</si>
  <si>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</si>
  <si>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</si>
  <si>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</si>
  <si>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</si>
  <si>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</si>
  <si>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</si>
  <si>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</si>
  <si>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</si>
  <si>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</si>
  <si>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</si>
  <si>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</si>
  <si>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</si>
  <si>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</si>
  <si>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</si>
  <si>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</si>
  <si>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</si>
  <si>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</si>
  <si>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</si>
  <si>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</si>
  <si>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</si>
  <si>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</si>
  <si>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</si>
  <si>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</si>
  <si>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</si>
  <si>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</si>
  <si>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</si>
  <si>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</si>
  <si>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</si>
  <si>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</si>
  <si>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</si>
  <si>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</si>
  <si>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</si>
  <si>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</si>
  <si>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</si>
  <si>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</si>
  <si>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</si>
  <si>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</si>
  <si>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</si>
  <si>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</si>
  <si>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</si>
  <si>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</si>
  <si>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</si>
  <si>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</si>
  <si>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</si>
  <si>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</si>
  <si>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</si>
  <si>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</si>
  <si>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</si>
  <si>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</si>
  <si>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</si>
  <si>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</si>
  <si>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</si>
  <si>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</si>
  <si>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</si>
  <si>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</si>
  <si>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</si>
  <si>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</si>
  <si>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</si>
  <si>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</si>
  <si>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</si>
  <si>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</si>
  <si>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</si>
  <si>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</si>
  <si>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</si>
  <si>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</si>
  <si>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</si>
  <si>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</si>
  <si>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</si>
  <si>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</si>
  <si>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</si>
  <si>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</si>
  <si>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</si>
  <si>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</si>
  <si>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</si>
  <si>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</si>
  <si>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</si>
  <si>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</si>
  <si>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</si>
  <si>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</si>
  <si>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</si>
  <si>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</si>
  <si>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</si>
  <si>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</si>
  <si>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</si>
  <si>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</si>
  <si>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</si>
  <si>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</si>
  <si>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</si>
  <si>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</si>
  <si>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</si>
  <si>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</si>
  <si>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</si>
  <si>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</si>
  <si>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</si>
  <si>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</si>
  <si>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</si>
  <si>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</si>
  <si>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</si>
  <si>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</si>
  <si>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</si>
  <si>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</si>
  <si>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</si>
  <si>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</si>
  <si>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</si>
  <si>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</si>
  <si>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</si>
  <si>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</si>
  <si>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</si>
  <si>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</si>
  <si>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</si>
  <si>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</si>
  <si>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</si>
  <si>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</si>
  <si>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</si>
  <si>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</si>
  <si>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</si>
  <si>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</si>
  <si>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</si>
  <si>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</si>
  <si>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</si>
  <si>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</si>
  <si>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</si>
  <si>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</si>
  <si>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</si>
  <si>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</si>
  <si>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</si>
  <si>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</si>
  <si>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</si>
  <si>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</si>
  <si>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</si>
  <si>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</si>
  <si>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</si>
  <si>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</si>
  <si>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</si>
  <si>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</si>
  <si>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</si>
  <si>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</si>
  <si>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</si>
  <si>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</si>
  <si>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</si>
  <si>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</si>
  <si>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</si>
  <si>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</si>
  <si>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</si>
  <si>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</si>
  <si>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</si>
  <si>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</si>
  <si>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</si>
  <si>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</si>
  <si>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</si>
  <si>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</si>
  <si>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</si>
  <si>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</si>
  <si>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</si>
  <si>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</si>
  <si>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</si>
  <si>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</si>
  <si>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</si>
  <si>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</si>
  <si>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</si>
  <si>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</si>
  <si>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</si>
  <si>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</si>
  <si>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</si>
  <si>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</si>
  <si>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</si>
  <si>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</si>
  <si>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</si>
  <si>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</si>
  <si>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</si>
  <si>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</si>
  <si>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</si>
  <si>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</si>
  <si>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</si>
  <si>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</si>
  <si>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</si>
  <si>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</si>
  <si>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</si>
  <si>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</si>
  <si>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</si>
  <si>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</si>
  <si>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</si>
  <si>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</si>
  <si>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</si>
  <si>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</si>
  <si>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</si>
  <si>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</si>
  <si>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</si>
  <si>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</si>
  <si>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</si>
  <si>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</si>
  <si>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</si>
  <si>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</si>
  <si>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</si>
  <si>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</si>
  <si>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</si>
  <si>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</si>
  <si>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</si>
  <si>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</si>
  <si>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</si>
  <si>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</si>
  <si>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</si>
  <si>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</si>
  <si>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</si>
  <si>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</si>
  <si>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</si>
  <si>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</si>
  <si>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</si>
  <si>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</si>
  <si>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</si>
  <si>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</si>
  <si>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</si>
  <si>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</si>
  <si>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</si>
  <si>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</si>
  <si>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</si>
  <si>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</si>
  <si>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</si>
  <si>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</si>
  <si>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</si>
  <si>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</si>
  <si>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</si>
  <si>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</si>
  <si>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</si>
  <si>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</si>
  <si>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</si>
  <si>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</si>
  <si>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</si>
  <si>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</si>
  <si>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</si>
  <si>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</si>
  <si>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</si>
  <si>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</si>
  <si>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</si>
  <si>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</si>
  <si>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</si>
  <si>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</si>
  <si>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</si>
  <si>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</si>
  <si>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</si>
  <si>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</si>
  <si>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</si>
  <si>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</si>
  <si>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</si>
  <si>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</si>
  <si>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</si>
  <si>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</si>
  <si>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</si>
  <si>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</si>
  <si>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</si>
  <si>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</si>
  <si>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</si>
  <si>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</si>
  <si>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</si>
  <si>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</si>
  <si>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</si>
  <si>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</si>
  <si>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</si>
  <si>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</si>
  <si>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</si>
  <si>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</si>
  <si>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</si>
  <si>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</si>
  <si>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</si>
  <si>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</si>
  <si>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</si>
  <si>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</si>
  <si>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</si>
  <si>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</si>
  <si>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</si>
  <si>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</si>
  <si>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</si>
  <si>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</si>
  <si>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</si>
  <si>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</si>
  <si>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</si>
  <si>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</si>
  <si>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</si>
  <si>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</si>
  <si>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</si>
  <si>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</si>
  <si>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</si>
  <si>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</si>
  <si>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</si>
  <si>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</si>
  <si>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</si>
  <si>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</si>
  <si>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</si>
  <si>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</si>
  <si>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</si>
  <si>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</si>
  <si>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</si>
  <si>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</si>
  <si>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</si>
  <si>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</si>
  <si>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</si>
  <si>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</si>
  <si>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</si>
  <si>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</si>
  <si>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</si>
  <si>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</si>
  <si>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</si>
  <si>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</si>
  <si>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</si>
  <si>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</si>
  <si>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</si>
  <si>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</si>
  <si>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</si>
  <si>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</si>
  <si>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</si>
  <si>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</si>
  <si>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</si>
  <si>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</si>
  <si>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</si>
  <si>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</si>
  <si>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</si>
  <si>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</si>
  <si>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</si>
  <si>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</si>
  <si>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</si>
  <si>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</si>
  <si>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</si>
  <si>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</si>
  <si>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</si>
  <si>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</si>
  <si>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</si>
  <si>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</si>
  <si>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</si>
  <si>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</si>
  <si>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</si>
  <si>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</si>
  <si>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</si>
  <si>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</si>
  <si>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</si>
  <si>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</si>
  <si>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</si>
  <si>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</si>
  <si>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</si>
  <si>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</si>
  <si>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</si>
  <si>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</si>
  <si>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</si>
  <si>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</si>
  <si>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</si>
  <si>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</si>
  <si>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</si>
  <si>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</si>
  <si>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</si>
  <si>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</si>
  <si>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</si>
  <si>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</si>
  <si>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</si>
  <si>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</si>
  <si>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</si>
  <si>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</si>
  <si>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</si>
  <si>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</si>
  <si>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</si>
  <si>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</si>
  <si>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</si>
  <si>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</si>
  <si>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</si>
  <si>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</si>
  <si>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</si>
  <si>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</si>
  <si>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</si>
  <si>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</si>
  <si>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</si>
  <si>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</si>
  <si>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</si>
  <si>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</si>
  <si>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</si>
  <si>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</si>
  <si>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</si>
  <si>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</si>
  <si>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</si>
  <si>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</si>
  <si>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</si>
  <si>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</si>
  <si>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</si>
  <si>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</si>
  <si>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</si>
  <si>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</si>
  <si>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</si>
  <si>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</si>
  <si>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</si>
  <si>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</si>
  <si>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</si>
  <si>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</si>
  <si>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</si>
  <si>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</si>
  <si>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</si>
  <si>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</si>
  <si>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</si>
  <si>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</si>
  <si>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</si>
  <si>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</si>
  <si>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</si>
  <si>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</si>
  <si>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</si>
  <si>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</si>
  <si>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</si>
  <si>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</si>
  <si>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</si>
  <si>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</si>
  <si>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</si>
  <si>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</si>
  <si>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</si>
  <si>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</si>
  <si>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</si>
  <si>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</si>
  <si>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</si>
  <si>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</si>
  <si>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</si>
  <si>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</si>
  <si>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</si>
  <si>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</si>
  <si>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</si>
  <si>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</si>
  <si>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</si>
  <si>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</si>
  <si>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</si>
  <si>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</si>
  <si>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</si>
  <si>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</si>
  <si>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</si>
  <si>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</si>
  <si>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</si>
  <si>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</si>
  <si>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</si>
  <si>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</si>
  <si>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</si>
  <si>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</si>
  <si>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</si>
  <si>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</si>
  <si>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</si>
  <si>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</si>
  <si>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</si>
  <si>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</si>
  <si>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</si>
  <si>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</si>
  <si>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</si>
  <si>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</si>
  <si>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</si>
  <si>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</si>
  <si>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</si>
  <si>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</si>
  <si>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</si>
  <si>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</si>
  <si>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</si>
  <si>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</si>
  <si>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</si>
  <si>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</si>
  <si>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</si>
  <si>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</si>
  <si>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</si>
  <si>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</si>
  <si>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</si>
  <si>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</si>
  <si>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</si>
  <si>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</si>
  <si>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</si>
  <si>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</si>
  <si>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</si>
  <si>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</si>
  <si>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</si>
  <si>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</si>
  <si>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</si>
  <si>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</si>
  <si>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</si>
  <si>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</si>
  <si>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</si>
  <si>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</si>
  <si>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</si>
  <si>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</si>
  <si>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</si>
  <si>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</si>
  <si>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</si>
  <si>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</si>
  <si>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</si>
  <si>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</si>
  <si>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</si>
  <si>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</si>
  <si>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</si>
  <si>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</si>
  <si>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</si>
  <si>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</si>
  <si>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</si>
  <si>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</si>
  <si>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</si>
  <si>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</si>
  <si>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</si>
  <si>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</si>
  <si>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</si>
  <si>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</si>
  <si>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</si>
  <si>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</si>
  <si>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</si>
  <si>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</si>
  <si>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</si>
  <si>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</si>
  <si>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</si>
  <si>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</si>
  <si>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</si>
  <si>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</si>
  <si>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</si>
  <si>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</si>
  <si>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</si>
  <si>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</si>
  <si>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</si>
  <si>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</si>
  <si>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</si>
  <si>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</si>
  <si>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</si>
  <si>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</si>
  <si>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</si>
  <si>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</si>
  <si>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</si>
  <si>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</si>
  <si>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</si>
  <si>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</si>
  <si>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</si>
  <si>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</si>
  <si>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</si>
  <si>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</si>
  <si>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</si>
  <si>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</si>
  <si>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</si>
  <si>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</si>
  <si>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</si>
  <si>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</si>
  <si>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</si>
  <si>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</si>
  <si>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</si>
  <si>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</si>
  <si>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</si>
  <si>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</si>
  <si>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</si>
  <si>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</si>
  <si>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</si>
  <si>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</si>
  <si>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</si>
  <si>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</si>
  <si>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</si>
  <si>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</si>
  <si>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</si>
  <si>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</si>
  <si>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</si>
  <si>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</si>
  <si>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</si>
  <si>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</si>
  <si>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</si>
  <si>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</si>
  <si>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</si>
  <si>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</si>
  <si>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</si>
  <si>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</si>
  <si>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</si>
  <si>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</si>
  <si>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</si>
  <si>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</si>
  <si>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</si>
  <si>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</si>
  <si>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</si>
  <si>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</si>
  <si>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</si>
  <si>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</si>
  <si>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</si>
  <si>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</si>
  <si>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</si>
  <si>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</si>
  <si>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</si>
  <si>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</si>
  <si>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</si>
  <si>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</si>
  <si>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</si>
  <si>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</si>
  <si>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</si>
  <si>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</si>
  <si>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</si>
  <si>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</si>
  <si>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</si>
  <si>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</si>
  <si>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</si>
  <si>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</si>
  <si>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</si>
  <si>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</si>
  <si>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</si>
  <si>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</si>
  <si>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</si>
  <si>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</si>
  <si>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</si>
  <si>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</si>
  <si>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</si>
  <si>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</si>
  <si>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</si>
  <si>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</si>
  <si>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</si>
  <si>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</si>
  <si>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</si>
  <si>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</si>
  <si>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</si>
  <si>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</si>
  <si>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</si>
  <si>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</si>
  <si>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</si>
  <si>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</si>
  <si>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</si>
  <si>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</si>
  <si>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</si>
  <si>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</si>
  <si>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</si>
  <si>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</si>
  <si>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</si>
  <si>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</si>
  <si>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</si>
  <si>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</si>
  <si>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</si>
  <si>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</si>
  <si>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</si>
  <si>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</si>
  <si>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</si>
  <si>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</si>
  <si>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</si>
  <si>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</si>
  <si>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</si>
  <si>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</si>
  <si>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</si>
  <si>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</si>
  <si>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</si>
  <si>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</si>
  <si>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</si>
  <si>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</si>
  <si>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</si>
  <si>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</si>
  <si>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</si>
  <si>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</si>
  <si>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</si>
  <si>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</si>
  <si>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</si>
  <si>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</si>
  <si>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</si>
  <si>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</si>
  <si>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</si>
  <si>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</si>
  <si>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</si>
  <si>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</si>
  <si>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</si>
  <si>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</si>
  <si>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</si>
  <si>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</si>
  <si>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</si>
  <si>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</si>
  <si>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</si>
  <si>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</si>
  <si>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</si>
  <si>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</si>
  <si>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</si>
  <si>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</si>
  <si>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</si>
  <si>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</si>
  <si>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</si>
  <si>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</si>
  <si>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</si>
  <si>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</si>
  <si>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</si>
  <si>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</si>
  <si>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</si>
  <si>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</si>
  <si>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</si>
  <si>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</si>
  <si>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</si>
  <si>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</si>
  <si>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</si>
  <si>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</si>
  <si>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</si>
  <si>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</si>
  <si>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</si>
  <si>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</si>
  <si>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</si>
  <si>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</si>
  <si>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</si>
  <si>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</si>
  <si>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</si>
  <si>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</si>
  <si>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</si>
  <si>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</si>
  <si>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</si>
  <si>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</si>
  <si>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</si>
  <si>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</si>
  <si>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</si>
  <si>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</si>
  <si>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</si>
  <si>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</si>
  <si>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</si>
  <si>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</si>
  <si>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</si>
  <si>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</si>
  <si>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</si>
  <si>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</si>
  <si>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</si>
  <si>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</si>
  <si>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</si>
  <si>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</si>
  <si>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</si>
  <si>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</si>
  <si>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</si>
  <si>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</si>
  <si>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</si>
  <si>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</si>
  <si>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</si>
  <si>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</si>
  <si>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</si>
  <si>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</si>
  <si>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</si>
  <si>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</si>
  <si>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</si>
  <si>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</si>
  <si>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</si>
  <si>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</si>
  <si>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</si>
  <si>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</si>
  <si>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</si>
  <si>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</si>
  <si>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</si>
  <si>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</si>
  <si>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</si>
  <si>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</si>
  <si>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</si>
  <si>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</si>
  <si>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</si>
  <si>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</si>
  <si>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</si>
  <si>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</si>
  <si>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</si>
  <si>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</si>
  <si>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</si>
  <si>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</si>
  <si>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</si>
  <si>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</si>
  <si>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</si>
  <si>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</si>
  <si>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</si>
  <si>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</si>
  <si>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</si>
  <si>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</si>
  <si>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</si>
  <si>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</si>
  <si>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</si>
  <si>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</si>
  <si>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</si>
  <si>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</si>
  <si>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</si>
  <si>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</si>
  <si>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</si>
  <si>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</si>
  <si>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</si>
  <si>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</si>
  <si>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</si>
  <si>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</si>
  <si>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</si>
  <si>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</si>
  <si>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</si>
  <si>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</si>
  <si>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</si>
  <si>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</si>
  <si>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</si>
  <si>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</si>
  <si>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</si>
  <si>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</si>
  <si>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</si>
  <si>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</si>
  <si>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</si>
  <si>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</si>
  <si>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</si>
  <si>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</si>
  <si>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</si>
  <si>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</si>
  <si>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</si>
  <si>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</si>
  <si>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</si>
  <si>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</si>
  <si>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</si>
  <si>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</si>
  <si>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</si>
  <si>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</si>
  <si>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</si>
  <si>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</si>
  <si>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</si>
  <si>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</si>
  <si>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</si>
  <si>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</si>
  <si>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</si>
  <si>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</si>
  <si>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</si>
  <si>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</si>
  <si>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</si>
  <si>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</si>
  <si>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</si>
  <si>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</si>
  <si>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</si>
  <si>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</si>
  <si>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</si>
  <si>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</si>
  <si>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</si>
  <si>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</si>
  <si>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</si>
  <si>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</si>
  <si>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</si>
  <si>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</si>
  <si>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</si>
  <si>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</si>
  <si>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</si>
  <si>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</si>
  <si>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</si>
  <si>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</si>
  <si>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</si>
  <si>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</si>
  <si>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</si>
  <si>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</si>
  <si>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</si>
  <si>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</si>
  <si>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</si>
  <si>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</si>
  <si>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</si>
  <si>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</si>
  <si>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</si>
  <si>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</si>
  <si>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</si>
  <si>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</si>
  <si>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</si>
  <si>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</si>
  <si>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</si>
  <si>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</si>
  <si>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</si>
  <si>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</si>
  <si>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</si>
  <si>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</si>
  <si>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</si>
  <si>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</si>
  <si>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</si>
  <si>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</si>
  <si>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</si>
  <si>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</si>
  <si>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</si>
  <si>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</si>
  <si>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</si>
  <si>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</si>
  <si>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</si>
  <si>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</si>
  <si>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</si>
  <si>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</si>
  <si>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</si>
  <si>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</si>
  <si>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</si>
  <si>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</si>
  <si>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</si>
  <si>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</si>
  <si>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</si>
  <si>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</si>
  <si>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</si>
  <si>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</si>
  <si>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</si>
  <si>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</si>
  <si>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</si>
  <si>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</si>
  <si>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</si>
  <si>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</si>
  <si>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</si>
  <si>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</si>
  <si>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</si>
  <si>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</si>
  <si>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</si>
  <si>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</si>
  <si>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</si>
  <si>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</si>
  <si>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</si>
  <si>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</si>
  <si>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</si>
  <si>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</si>
  <si>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</si>
  <si>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</si>
  <si>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</si>
  <si>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</si>
  <si>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</si>
  <si>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</si>
  <si>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</si>
  <si>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</si>
  <si>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</si>
  <si>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</si>
  <si>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</si>
  <si>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</si>
  <si>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</si>
  <si>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</si>
  <si>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</si>
  <si>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</si>
  <si>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</si>
  <si>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</si>
  <si>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</si>
  <si>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</si>
  <si>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</si>
  <si>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</si>
  <si>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</si>
  <si>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</si>
  <si>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</si>
  <si>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</si>
  <si>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</si>
  <si>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</si>
  <si>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</si>
  <si>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</si>
  <si>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</si>
  <si>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</si>
  <si>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</si>
  <si>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</si>
  <si>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</si>
  <si>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</si>
  <si>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</si>
  <si>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</si>
  <si>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</si>
  <si>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</si>
  <si>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</si>
  <si>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</si>
  <si>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</si>
  <si>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</si>
  <si>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</si>
  <si>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</si>
  <si>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</si>
  <si>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</si>
  <si>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</si>
  <si>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</si>
  <si>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</si>
  <si>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</si>
  <si>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</si>
  <si>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</si>
  <si>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</si>
  <si>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</si>
  <si>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</si>
  <si>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</si>
  <si>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</si>
  <si>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</si>
  <si>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</si>
  <si>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</si>
  <si>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</si>
  <si>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</si>
  <si>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</si>
  <si>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</si>
  <si>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</si>
  <si>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</si>
  <si>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</si>
  <si>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</si>
  <si>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</si>
  <si>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</si>
  <si>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</si>
  <si>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</si>
  <si>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</si>
  <si>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</si>
  <si>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</si>
  <si>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</si>
  <si>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</si>
  <si>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</si>
  <si>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</si>
  <si>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</si>
  <si>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</si>
  <si>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</si>
  <si>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</si>
  <si>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</si>
  <si>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</si>
  <si>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</si>
  <si>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</si>
  <si>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</si>
  <si>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</si>
  <si>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</si>
  <si>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</si>
  <si>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</si>
  <si>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</si>
  <si>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</si>
  <si>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</si>
  <si>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</si>
  <si>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</si>
  <si>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</si>
  <si>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</si>
  <si>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</si>
  <si>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</si>
  <si>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</si>
  <si>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</si>
  <si>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</si>
  <si>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</si>
  <si>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</si>
  <si>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</si>
  <si>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</si>
  <si>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</si>
  <si>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</si>
  <si>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</si>
  <si>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</si>
  <si>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</si>
  <si>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</si>
  <si>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</si>
  <si>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</si>
  <si>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</si>
  <si>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</si>
  <si>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</si>
  <si>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</si>
  <si>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</si>
  <si>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</si>
  <si>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</si>
  <si>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</si>
  <si>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</si>
  <si>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</si>
  <si>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</si>
  <si>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</si>
  <si>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</si>
  <si>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</si>
  <si>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</si>
  <si>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</si>
  <si>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</si>
  <si>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</si>
  <si>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</si>
  <si>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</si>
  <si>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</si>
  <si>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</si>
  <si>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</si>
  <si>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</si>
  <si>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</si>
  <si>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</si>
  <si>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</si>
  <si>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</si>
  <si>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</si>
  <si>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</si>
  <si>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</si>
  <si>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</si>
  <si>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</si>
  <si>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</si>
  <si>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</si>
  <si>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</si>
  <si>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</si>
  <si>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</si>
  <si>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</si>
  <si>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</si>
  <si>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</si>
  <si>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</si>
  <si>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</si>
  <si>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</si>
  <si>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</si>
  <si>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</si>
  <si>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</si>
  <si>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</si>
  <si>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</si>
  <si>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</si>
  <si>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</si>
  <si>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</si>
  <si>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</si>
  <si>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</si>
  <si>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</si>
  <si>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</si>
  <si>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</si>
  <si>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</si>
  <si>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</si>
  <si>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</si>
  <si>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</si>
  <si>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</si>
  <si>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</si>
  <si>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</si>
  <si>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</si>
  <si>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</si>
  <si>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</si>
  <si>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</si>
  <si>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</si>
  <si>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</si>
  <si>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</si>
  <si>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</si>
  <si>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</si>
  <si>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</si>
  <si>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</si>
  <si>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</si>
  <si>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</si>
  <si>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</si>
  <si>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</si>
  <si>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</si>
  <si>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</si>
  <si>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</si>
  <si>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</si>
  <si>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</si>
  <si>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</si>
  <si>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</si>
  <si>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</si>
  <si>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</si>
  <si>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</si>
  <si>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</si>
  <si>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</si>
  <si>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</si>
  <si>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</si>
  <si>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</si>
  <si>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</si>
  <si>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</si>
  <si>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</si>
  <si>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</si>
  <si>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</si>
  <si>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</si>
  <si>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</si>
  <si>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</si>
  <si>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</si>
  <si>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</si>
  <si>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</si>
  <si>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</si>
  <si>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</si>
  <si>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</si>
  <si>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</si>
  <si>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</si>
  <si>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</si>
  <si>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</si>
  <si>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</si>
  <si>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</si>
  <si>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</si>
  <si>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</si>
  <si>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</si>
  <si>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</si>
  <si>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</si>
  <si>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</si>
  <si>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</si>
  <si>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</si>
  <si>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</si>
  <si>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</si>
  <si>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</si>
  <si>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</si>
  <si>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</si>
  <si>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</si>
  <si>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</si>
  <si>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</si>
  <si>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</si>
  <si>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</si>
  <si>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</si>
  <si>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</si>
  <si>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</si>
  <si>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</si>
  <si>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</si>
  <si>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</si>
  <si>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</si>
  <si>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</si>
  <si>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</si>
  <si>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</si>
  <si>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</si>
  <si>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</si>
  <si>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</si>
  <si>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</si>
  <si>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</si>
  <si>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</si>
  <si>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</si>
  <si>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</si>
  <si>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</si>
  <si>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</si>
  <si>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</si>
  <si>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</si>
  <si>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</si>
  <si>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</si>
  <si>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</si>
  <si>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</si>
  <si>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</si>
  <si>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</si>
  <si>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</si>
  <si>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</si>
  <si>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</si>
  <si>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</si>
  <si>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</si>
  <si>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</si>
  <si>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</si>
  <si>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</si>
  <si>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</si>
  <si>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</si>
  <si>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</si>
  <si>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</si>
  <si>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</si>
  <si>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</si>
  <si>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</si>
  <si>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</si>
  <si>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</si>
  <si>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</si>
  <si>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</si>
  <si>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</si>
  <si>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</si>
  <si>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</si>
  <si>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</si>
  <si>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</si>
  <si>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</si>
  <si>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</si>
  <si>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</si>
  <si>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</si>
  <si>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</si>
  <si>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</si>
  <si>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</si>
  <si>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</si>
  <si>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</si>
  <si>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</si>
  <si>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</si>
  <si>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</si>
  <si>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</si>
  <si>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</si>
  <si>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</si>
  <si>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</si>
  <si>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</si>
  <si>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</si>
  <si>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</si>
  <si>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</si>
  <si>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</si>
  <si>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</si>
  <si>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</si>
  <si>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</si>
  <si>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</si>
  <si>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</si>
  <si>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</si>
  <si>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</si>
  <si>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</si>
  <si>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</si>
  <si>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</si>
  <si>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</si>
  <si>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</si>
  <si>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</si>
  <si>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</si>
  <si>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</si>
  <si>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</si>
  <si>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</si>
  <si>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</si>
  <si>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</si>
  <si>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</si>
  <si>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</si>
  <si>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</si>
  <si>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</si>
  <si>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</si>
  <si>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</si>
  <si>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</si>
  <si>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</si>
  <si>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</si>
  <si>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</si>
  <si>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</si>
  <si>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</si>
  <si>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</si>
  <si>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</si>
  <si>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</si>
  <si>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</si>
  <si>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</si>
  <si>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</si>
  <si>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</si>
  <si>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</si>
  <si>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</si>
  <si>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</si>
  <si>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</si>
  <si>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</si>
  <si>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</si>
  <si>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</si>
  <si>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</si>
  <si>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</si>
  <si>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</si>
  <si>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</si>
  <si>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</si>
  <si>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</si>
  <si>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</si>
  <si>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</si>
  <si>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</si>
  <si>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</si>
  <si>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</si>
  <si>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</si>
  <si>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</si>
  <si>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</si>
  <si>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</si>
  <si>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</si>
  <si>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</si>
  <si>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</si>
  <si>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</si>
  <si>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</si>
  <si>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</si>
  <si>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</si>
  <si>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</si>
  <si>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</si>
  <si>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</si>
  <si>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</si>
  <si>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</si>
  <si>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</si>
  <si>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</si>
  <si>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</si>
  <si>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</si>
  <si>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</si>
  <si>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</si>
  <si>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</si>
  <si>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</si>
  <si>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</si>
  <si>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</si>
  <si>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</si>
  <si>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</si>
  <si>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</si>
  <si>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</si>
  <si>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</si>
  <si>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</si>
  <si>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</si>
  <si>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</si>
  <si>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</si>
  <si>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</si>
  <si>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</si>
  <si>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</si>
  <si>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</si>
  <si>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</si>
  <si>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</si>
  <si>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</si>
  <si>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</si>
  <si>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</si>
  <si>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</si>
  <si>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</si>
  <si>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</si>
  <si>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</si>
  <si>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</si>
  <si>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</si>
  <si>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</si>
  <si>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</si>
  <si>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</si>
  <si>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</si>
  <si>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</si>
  <si>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</si>
  <si>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</si>
  <si>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</si>
  <si>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</si>
  <si>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</si>
  <si>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</si>
  <si>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</si>
  <si>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</si>
  <si>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</si>
  <si>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</si>
  <si>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</si>
  <si>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</si>
  <si>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</si>
  <si>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</si>
  <si>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</si>
  <si>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</si>
  <si>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</si>
  <si>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</si>
  <si>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</si>
  <si>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</si>
  <si>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</si>
  <si>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</si>
  <si>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</si>
  <si>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</si>
  <si>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</si>
  <si>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</si>
  <si>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</si>
  <si>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</si>
  <si>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</si>
  <si>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</si>
  <si>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</si>
  <si>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</si>
  <si>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</si>
  <si>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</si>
  <si>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</si>
  <si>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</si>
  <si>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</si>
  <si>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</si>
  <si>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</si>
  <si>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</si>
  <si>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</si>
  <si>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</si>
  <si>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</si>
  <si>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</si>
  <si>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</si>
  <si>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</si>
  <si>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</si>
  <si>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</si>
  <si>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</si>
  <si>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</si>
  <si>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</si>
  <si>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</si>
  <si>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</si>
  <si>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</si>
  <si>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</si>
  <si>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</si>
  <si>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</si>
  <si>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</si>
  <si>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</si>
  <si>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</si>
  <si>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</si>
  <si>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</si>
  <si>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</si>
  <si>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</si>
  <si>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</si>
  <si>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</si>
  <si>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</si>
  <si>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</si>
  <si>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</si>
  <si>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</si>
  <si>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</si>
  <si>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</si>
  <si>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</si>
  <si>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</si>
  <si>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</si>
  <si>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</si>
  <si>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</si>
  <si>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</si>
  <si>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</si>
  <si>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</si>
  <si>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</si>
  <si>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</si>
  <si>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</si>
  <si>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</si>
  <si>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</si>
  <si>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</si>
  <si>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</si>
  <si>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</si>
  <si>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</si>
  <si>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</si>
  <si>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</si>
  <si>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</si>
  <si>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</si>
  <si>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</si>
  <si>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</si>
  <si>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</si>
  <si>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</si>
  <si>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</si>
  <si>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</si>
  <si>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</si>
  <si>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</si>
  <si>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</si>
  <si>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</si>
  <si>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</si>
  <si>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</si>
  <si>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</si>
  <si>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</si>
  <si>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</si>
  <si>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</si>
  <si>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</si>
  <si>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</si>
  <si>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</si>
  <si>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</si>
  <si>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</si>
  <si>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</si>
  <si>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</si>
  <si>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</si>
  <si>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</si>
  <si>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</si>
  <si>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</si>
  <si>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</si>
  <si>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</si>
  <si>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</si>
  <si>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</si>
  <si>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</si>
  <si>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</si>
  <si>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</si>
  <si>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</si>
  <si>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</si>
  <si>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</si>
  <si>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</si>
  <si>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</si>
  <si>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</si>
  <si>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</si>
  <si>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</si>
  <si>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</si>
  <si>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</si>
  <si>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</si>
  <si>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</si>
  <si>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</si>
  <si>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</si>
  <si>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</si>
  <si>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</si>
  <si>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</si>
  <si>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</si>
  <si>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</si>
  <si>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</si>
  <si>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</si>
  <si>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</si>
  <si>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</si>
  <si>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</si>
  <si>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</si>
  <si>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</si>
  <si>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</si>
  <si>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</si>
  <si>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</si>
  <si>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</si>
  <si>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</si>
  <si>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</si>
  <si>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</si>
  <si>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</si>
  <si>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</si>
  <si>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</si>
  <si>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</si>
  <si>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</si>
  <si>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</si>
  <si>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</si>
  <si>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</si>
  <si>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</si>
  <si>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</si>
  <si>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</si>
  <si>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</si>
  <si>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</si>
  <si>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</si>
  <si>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</si>
  <si>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</si>
  <si>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</si>
  <si>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</si>
  <si>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</si>
  <si>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</si>
  <si>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</si>
  <si>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</si>
  <si>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</si>
  <si>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</si>
  <si>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</si>
  <si>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</si>
  <si>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</si>
  <si>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</si>
  <si>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</si>
  <si>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</si>
  <si>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</si>
  <si>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</si>
  <si>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</si>
  <si>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</si>
  <si>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</si>
  <si>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</si>
  <si>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</si>
  <si>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</si>
  <si>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</si>
  <si>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</si>
  <si>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</si>
  <si>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</si>
  <si>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</si>
  <si>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</si>
  <si>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</si>
  <si>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</si>
  <si>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</si>
  <si>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</si>
  <si>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</si>
  <si>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</si>
  <si>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</si>
  <si>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</si>
  <si>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</si>
  <si>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</si>
  <si>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</si>
  <si>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</si>
  <si>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</si>
  <si>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</si>
  <si>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</si>
  <si>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</si>
  <si>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</si>
  <si>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</si>
  <si>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</si>
  <si>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</si>
  <si>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</si>
  <si>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</si>
  <si>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</si>
  <si>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</si>
  <si>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</si>
  <si>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</si>
  <si>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</si>
  <si>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</si>
  <si>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</si>
  <si>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</si>
  <si>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</si>
  <si>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</si>
  <si>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</si>
  <si>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</si>
  <si>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</si>
  <si>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</si>
  <si>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</si>
  <si>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</si>
  <si>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</si>
  <si>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</si>
  <si>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</si>
  <si>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</si>
  <si>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</si>
  <si>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</si>
  <si>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</si>
  <si>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</si>
  <si>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</si>
  <si>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</si>
  <si>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</si>
  <si>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</si>
  <si>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</si>
  <si>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</si>
  <si>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</si>
  <si>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</si>
  <si>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</si>
  <si>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</si>
  <si>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高阶奋勇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</si>
  <si>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</si>
  <si>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</si>
  <si>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</si>
  <si>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</si>
  <si>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</si>
  <si>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</si>
  <si>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</si>
  <si>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</si>
  <si>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</si>
  <si>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</si>
  <si>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</si>
  <si>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</si>
  <si>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</si>
  <si>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</si>
  <si>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</si>
  <si>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</si>
  <si>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</si>
  <si>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</si>
  <si>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</si>
  <si>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</si>
  <si>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</si>
  <si>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</si>
  <si>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</si>
  <si>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</si>
  <si>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</si>
  <si>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</si>
  <si>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</si>
  <si>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</si>
  <si>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</si>
  <si>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</si>
  <si>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</si>
  <si>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</si>
  <si>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</si>
  <si>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</si>
  <si>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</si>
  <si>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</si>
  <si>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</si>
  <si>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</si>
  <si>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</si>
  <si>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</si>
  <si>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</si>
  <si>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</si>
  <si>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</si>
  <si>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</si>
  <si>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</si>
  <si>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</si>
  <si>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</si>
  <si>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</si>
  <si>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</si>
  <si>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</si>
  <si>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</si>
  <si>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</si>
  <si>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</si>
  <si>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</si>
  <si>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</si>
  <si>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</si>
  <si>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</si>
  <si>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</si>
  <si>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</si>
  <si>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</si>
  <si>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</si>
  <si>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</si>
  <si>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</si>
  <si>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</si>
  <si>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</si>
  <si>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</si>
  <si>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</si>
  <si>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</si>
  <si>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</si>
  <si>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</si>
  <si>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</si>
  <si>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</si>
  <si>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</si>
  <si>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</si>
  <si>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</si>
  <si>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</si>
  <si>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</si>
  <si>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</si>
  <si>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</si>
  <si>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</si>
  <si>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</si>
  <si>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</si>
  <si>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</si>
  <si>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</si>
  <si>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</si>
  <si>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</si>
  <si>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</si>
  <si>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</si>
  <si>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</si>
  <si>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</si>
  <si>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</si>
  <si>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</si>
  <si>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</si>
  <si>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</si>
  <si>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</si>
  <si>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</si>
  <si>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</si>
  <si>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</si>
  <si>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</si>
  <si>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</si>
  <si>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</si>
  <si>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</si>
  <si>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</si>
  <si>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</si>
  <si>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</si>
  <si>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</si>
  <si>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</si>
  <si>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</si>
  <si>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</si>
  <si>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</si>
  <si>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</si>
  <si>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</si>
  <si>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</si>
  <si>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</si>
  <si>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</si>
  <si>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</si>
  <si>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</si>
  <si>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</si>
  <si>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</si>
  <si>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</si>
  <si>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</si>
  <si>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</si>
  <si>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</si>
  <si>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</si>
  <si>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</si>
  <si>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</si>
  <si>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</si>
  <si>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</si>
  <si>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</si>
  <si>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</si>
  <si>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</si>
  <si>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</si>
  <si>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</si>
  <si>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</si>
  <si>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</si>
  <si>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</si>
  <si>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</si>
  <si>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</si>
  <si>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</si>
  <si>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</si>
  <si>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</si>
  <si>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</si>
  <si>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</si>
  <si>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</si>
  <si>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</si>
  <si>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</si>
  <si>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</si>
  <si>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</si>
  <si>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</si>
  <si>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</si>
  <si>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</si>
  <si>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</si>
  <si>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</si>
  <si>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</si>
  <si>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</si>
  <si>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</si>
  <si>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</si>
  <si>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</si>
  <si>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</si>
  <si>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</si>
  <si>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</si>
  <si>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</si>
  <si>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</si>
  <si>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</si>
  <si>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</si>
  <si>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</si>
  <si>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</si>
  <si>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</si>
  <si>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</si>
  <si>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</si>
  <si>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</si>
  <si>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</si>
  <si>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</si>
  <si>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</si>
  <si>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</si>
  <si>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</si>
  <si>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</si>
  <si>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</si>
  <si>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</si>
  <si>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</si>
  <si>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</si>
  <si>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</si>
  <si>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</si>
  <si>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</si>
  <si>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</si>
  <si>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</si>
  <si>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</si>
  <si>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</si>
  <si>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</si>
  <si>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</si>
  <si>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</si>
  <si>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</si>
  <si>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</si>
  <si>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</si>
  <si>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</si>
  <si>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</si>
  <si>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</si>
  <si>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</si>
  <si>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</si>
  <si>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</si>
  <si>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</si>
  <si>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</si>
  <si>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</si>
  <si>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</si>
  <si>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</si>
  <si>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</si>
  <si>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</si>
  <si>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</si>
  <si>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</si>
  <si>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</si>
  <si>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</si>
  <si>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</si>
  <si>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</si>
  <si>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</si>
  <si>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</si>
  <si>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</si>
  <si>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</si>
  <si>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</si>
  <si>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</si>
  <si>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</si>
  <si>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</si>
  <si>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</si>
  <si>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</si>
  <si>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</si>
  <si>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</si>
  <si>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</si>
  <si>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</si>
  <si>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</si>
  <si>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</si>
  <si>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</si>
  <si>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</si>
  <si>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</si>
  <si>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</si>
  <si>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</si>
  <si>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</si>
  <si>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</si>
  <si>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</si>
  <si>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</si>
  <si>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</si>
  <si>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</si>
  <si>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</si>
  <si>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</si>
  <si>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</si>
  <si>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</si>
  <si>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</si>
  <si>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</si>
  <si>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</si>
  <si>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</si>
  <si>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</si>
  <si>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</si>
  <si>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</si>
  <si>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</si>
  <si>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</si>
  <si>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</si>
  <si>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</si>
  <si>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</si>
  <si>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</si>
  <si>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</si>
  <si>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</si>
  <si>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</si>
  <si>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</si>
  <si>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</si>
  <si>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</si>
  <si>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</si>
  <si>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</si>
  <si>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</si>
  <si>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</si>
  <si>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</si>
  <si>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</si>
  <si>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</si>
  <si>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</si>
  <si>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</si>
  <si>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</si>
  <si>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</si>
  <si>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</si>
  <si>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</si>
  <si>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</si>
  <si>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</si>
  <si>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</si>
  <si>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</si>
  <si>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</si>
  <si>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</si>
  <si>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</si>
  <si>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</si>
  <si>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</si>
  <si>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</si>
  <si>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</si>
  <si>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</si>
  <si>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</si>
  <si>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</si>
  <si>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</si>
  <si>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</si>
  <si>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</si>
  <si>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</si>
  <si>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</si>
  <si>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</si>
  <si>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</si>
  <si>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</si>
  <si>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</si>
  <si>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</si>
  <si>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</si>
  <si>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</si>
  <si>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</si>
  <si>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</si>
  <si>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</si>
  <si>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</si>
  <si>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</si>
  <si>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</si>
  <si>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</si>
  <si>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</si>
  <si>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</si>
  <si>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</si>
  <si>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</si>
  <si>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</si>
  <si>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</si>
  <si>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</si>
  <si>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</si>
  <si>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</si>
  <si>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</si>
  <si>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</si>
  <si>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</si>
  <si>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</si>
  <si>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</si>
  <si>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</si>
  <si>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</si>
  <si>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</si>
  <si>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</si>
  <si>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</si>
  <si>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</si>
  <si>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</si>
  <si>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</si>
  <si>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</si>
  <si>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</si>
  <si>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</si>
  <si>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</si>
  <si>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</si>
  <si>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</si>
  <si>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</si>
  <si>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</si>
  <si>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</si>
  <si>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</si>
  <si>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</si>
  <si>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</si>
  <si>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</si>
  <si>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</si>
  <si>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</si>
  <si>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</si>
  <si>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</si>
  <si>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</si>
  <si>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</si>
  <si>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</si>
  <si>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</si>
  <si>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</si>
  <si>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</si>
  <si>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</si>
  <si>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</si>
  <si>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</si>
  <si>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</si>
  <si>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</si>
  <si>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</si>
  <si>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</si>
  <si>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</si>
  <si>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</si>
  <si>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</si>
  <si>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</si>
  <si>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</si>
  <si>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</si>
  <si>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</si>
  <si>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</si>
  <si>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</si>
  <si>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</si>
  <si>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</si>
  <si>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</si>
  <si>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</si>
  <si>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</si>
  <si>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</si>
  <si>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</si>
  <si>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</si>
  <si>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</si>
  <si>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</si>
  <si>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</si>
  <si>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</si>
  <si>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</si>
  <si>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</si>
  <si>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</si>
  <si>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</si>
  <si>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</si>
  <si>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</si>
  <si>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</si>
  <si>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</si>
  <si>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</si>
  <si>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</si>
  <si>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</si>
  <si>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</si>
  <si>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</si>
  <si>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</si>
  <si>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</si>
  <si>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</si>
  <si>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</si>
  <si>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</si>
  <si>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</si>
  <si>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</si>
  <si>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</si>
  <si>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</si>
  <si>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</si>
  <si>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</si>
  <si>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</si>
  <si>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</si>
  <si>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</si>
  <si>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</si>
  <si>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</si>
  <si>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</si>
  <si>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</si>
  <si>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</si>
  <si>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</si>
  <si>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</si>
  <si>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</si>
  <si>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</si>
  <si>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</si>
  <si>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</si>
  <si>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</si>
  <si>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</si>
  <si>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</si>
  <si>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</si>
  <si>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</si>
  <si>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</si>
  <si>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</si>
  <si>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</si>
  <si>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</si>
  <si>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</si>
  <si>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</si>
  <si>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</si>
  <si>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</si>
  <si>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</si>
  <si>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</si>
  <si>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</si>
  <si>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</si>
  <si>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</si>
  <si>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</si>
  <si>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</si>
  <si>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</si>
  <si>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</si>
  <si>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</si>
  <si>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</si>
  <si>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</si>
  <si>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</si>
  <si>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</si>
  <si>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</si>
  <si>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</si>
  <si>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</si>
  <si>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</si>
  <si>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</si>
  <si>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</si>
  <si>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</si>
  <si>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</si>
  <si>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</si>
  <si>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</si>
  <si>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</si>
  <si>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</si>
  <si>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</si>
  <si>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</si>
  <si>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</si>
  <si>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</si>
  <si>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</si>
  <si>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</si>
  <si>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</si>
  <si>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</si>
  <si>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</si>
  <si>
    <t>3倍伤害</t>
    <phoneticPr fontId="35" type="noConversion"/>
  </si>
  <si>
    <t>基础值</t>
    <phoneticPr fontId="35" type="noConversion"/>
  </si>
  <si>
    <t>宠物之核附加</t>
    <phoneticPr fontId="35" type="noConversion"/>
  </si>
  <si>
    <t>套装激活</t>
    <phoneticPr fontId="35" type="noConversion"/>
  </si>
  <si>
    <t>对怪伤害额外提升20%</t>
    <phoneticPr fontId="35" type="noConversion"/>
  </si>
  <si>
    <t>攻击速度提升10%</t>
    <phoneticPr fontId="35" type="noConversion"/>
  </si>
  <si>
    <t>对怪伤害额外提升30%</t>
    <phoneticPr fontId="35" type="noConversion"/>
  </si>
  <si>
    <t>对怪伤害额外提升25%</t>
    <phoneticPr fontId="35" type="noConversion"/>
  </si>
  <si>
    <t>攻击速度提升5%</t>
    <phoneticPr fontId="35" type="noConversion"/>
  </si>
  <si>
    <t>攻击速度提升15%</t>
    <phoneticPr fontId="35" type="noConversion"/>
  </si>
  <si>
    <t xml:space="preserve"> 初级核心</t>
    <phoneticPr fontId="35" type="noConversion"/>
  </si>
  <si>
    <t>中级核心</t>
    <phoneticPr fontId="35" type="noConversion"/>
  </si>
  <si>
    <t>高级核心</t>
    <phoneticPr fontId="35" type="noConversion"/>
  </si>
  <si>
    <t>高阶重击</t>
    <phoneticPr fontId="35" type="noConversion"/>
  </si>
  <si>
    <t>对应钱</t>
    <phoneticPr fontId="35" type="noConversion"/>
  </si>
  <si>
    <t>传承增幅:极品</t>
    <phoneticPr fontId="36" type="noConversion"/>
  </si>
  <si>
    <t>1万</t>
    <phoneticPr fontId="35" type="noConversion"/>
  </si>
  <si>
    <t>金币</t>
    <phoneticPr fontId="35" type="noConversion"/>
  </si>
  <si>
    <t>万能鉴定符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</si>
</sst>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8777733695486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" fillId="20" borderId="0" xfId="1" applyFont="1" applyFill="1" applyAlignment="1">
      <alignment horizontal="center" vertical="center"/>
    </xf>
    <xf numFmtId="0" fontId="1" fillId="20" borderId="2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6">
          <cell r="C856">
            <v>13002104</v>
          </cell>
        </row>
        <row r="857">
          <cell r="C857">
            <v>13002105</v>
          </cell>
        </row>
        <row r="858">
          <cell r="C858">
            <v>13003001</v>
          </cell>
        </row>
        <row r="859">
          <cell r="C859">
            <v>13003002</v>
          </cell>
        </row>
        <row r="860">
          <cell r="C860">
            <v>13003003</v>
          </cell>
        </row>
        <row r="861">
          <cell r="C861">
            <v>13003004</v>
          </cell>
        </row>
        <row r="862">
          <cell r="C862">
            <v>13003005</v>
          </cell>
        </row>
        <row r="863">
          <cell r="C863">
            <v>13003006</v>
          </cell>
        </row>
        <row r="864">
          <cell r="C864">
            <v>13003101</v>
          </cell>
        </row>
        <row r="865">
          <cell r="C865">
            <v>13003102</v>
          </cell>
        </row>
        <row r="866">
          <cell r="C866">
            <v>13003103</v>
          </cell>
        </row>
        <row r="867">
          <cell r="C867">
            <v>13003104</v>
          </cell>
        </row>
        <row r="868">
          <cell r="C868">
            <v>13003105</v>
          </cell>
        </row>
        <row r="869">
          <cell r="C869">
            <v>13004001</v>
          </cell>
        </row>
        <row r="870">
          <cell r="C870">
            <v>13004002</v>
          </cell>
        </row>
        <row r="871">
          <cell r="C871">
            <v>13004003</v>
          </cell>
        </row>
        <row r="872">
          <cell r="C872">
            <v>13004004</v>
          </cell>
        </row>
        <row r="873">
          <cell r="C873">
            <v>13004005</v>
          </cell>
        </row>
        <row r="874">
          <cell r="C874">
            <v>13004006</v>
          </cell>
        </row>
        <row r="875">
          <cell r="C875">
            <v>13004101</v>
          </cell>
        </row>
        <row r="876">
          <cell r="C876">
            <v>13004102</v>
          </cell>
        </row>
        <row r="877">
          <cell r="C877">
            <v>13004103</v>
          </cell>
        </row>
        <row r="878">
          <cell r="C878">
            <v>13004104</v>
          </cell>
        </row>
        <row r="879">
          <cell r="C879">
            <v>13004105</v>
          </cell>
        </row>
        <row r="880">
          <cell r="C880">
            <v>13005001</v>
          </cell>
        </row>
        <row r="881">
          <cell r="C881">
            <v>13005002</v>
          </cell>
        </row>
        <row r="882">
          <cell r="C882">
            <v>13005003</v>
          </cell>
        </row>
        <row r="883">
          <cell r="C883">
            <v>13005004</v>
          </cell>
        </row>
        <row r="884">
          <cell r="C884">
            <v>13005005</v>
          </cell>
        </row>
        <row r="885">
          <cell r="C885">
            <v>13005006</v>
          </cell>
        </row>
        <row r="886">
          <cell r="C886">
            <v>13005101</v>
          </cell>
        </row>
        <row r="887">
          <cell r="C887">
            <v>13005102</v>
          </cell>
        </row>
        <row r="888">
          <cell r="C888">
            <v>13005103</v>
          </cell>
        </row>
        <row r="889">
          <cell r="C889">
            <v>13005104</v>
          </cell>
        </row>
        <row r="890">
          <cell r="C890">
            <v>13005105</v>
          </cell>
        </row>
        <row r="891">
          <cell r="C891">
            <v>13006001</v>
          </cell>
        </row>
        <row r="892">
          <cell r="C892">
            <v>13006002</v>
          </cell>
        </row>
        <row r="893">
          <cell r="C893">
            <v>13006003</v>
          </cell>
          <cell r="S893">
            <v>0</v>
          </cell>
        </row>
        <row r="894">
          <cell r="C894">
            <v>13006004</v>
          </cell>
          <cell r="S894">
            <v>0</v>
          </cell>
        </row>
        <row r="895">
          <cell r="C895">
            <v>13009001</v>
          </cell>
        </row>
        <row r="896">
          <cell r="C896">
            <v>13009002</v>
          </cell>
        </row>
        <row r="897">
          <cell r="C897">
            <v>14000001</v>
          </cell>
        </row>
        <row r="898">
          <cell r="C898">
            <v>14000002</v>
          </cell>
        </row>
        <row r="899">
          <cell r="C899">
            <v>14000003</v>
          </cell>
          <cell r="S899">
            <v>69000011</v>
          </cell>
        </row>
        <row r="900">
          <cell r="C900">
            <v>14000004</v>
          </cell>
        </row>
        <row r="901">
          <cell r="C901">
            <v>14000005</v>
          </cell>
        </row>
        <row r="902">
          <cell r="C902">
            <v>14010001</v>
          </cell>
        </row>
        <row r="903">
          <cell r="C903">
            <v>14010002</v>
          </cell>
        </row>
        <row r="904">
          <cell r="C904">
            <v>14010003</v>
          </cell>
        </row>
        <row r="905">
          <cell r="C905">
            <v>14010004</v>
          </cell>
        </row>
        <row r="906">
          <cell r="C906">
            <v>14010005</v>
          </cell>
        </row>
        <row r="907">
          <cell r="C907">
            <v>14010006</v>
          </cell>
        </row>
        <row r="908">
          <cell r="C908">
            <v>14010007</v>
          </cell>
        </row>
        <row r="909">
          <cell r="C909">
            <v>14010008</v>
          </cell>
        </row>
        <row r="910">
          <cell r="C910">
            <v>14010009</v>
          </cell>
        </row>
        <row r="911">
          <cell r="C911">
            <v>14010010</v>
          </cell>
        </row>
        <row r="912">
          <cell r="C912">
            <v>14010011</v>
          </cell>
        </row>
        <row r="913">
          <cell r="C913">
            <v>14010012</v>
          </cell>
        </row>
        <row r="914">
          <cell r="C914">
            <v>14020001</v>
          </cell>
        </row>
        <row r="915">
          <cell r="C915">
            <v>14020002</v>
          </cell>
        </row>
        <row r="916">
          <cell r="C916">
            <v>14020003</v>
          </cell>
        </row>
        <row r="917">
          <cell r="C917">
            <v>14020004</v>
          </cell>
        </row>
        <row r="918">
          <cell r="C918">
            <v>14020005</v>
          </cell>
        </row>
        <row r="919">
          <cell r="C919">
            <v>14020006</v>
          </cell>
        </row>
        <row r="920">
          <cell r="C920">
            <v>14020007</v>
          </cell>
        </row>
        <row r="921">
          <cell r="C921">
            <v>14020008</v>
          </cell>
        </row>
        <row r="922">
          <cell r="C922">
            <v>14020009</v>
          </cell>
        </row>
        <row r="923">
          <cell r="C923">
            <v>14020010</v>
          </cell>
        </row>
        <row r="924">
          <cell r="C924">
            <v>14020011</v>
          </cell>
        </row>
        <row r="925">
          <cell r="C925">
            <v>14020012</v>
          </cell>
        </row>
        <row r="926">
          <cell r="C926">
            <v>14020013</v>
          </cell>
        </row>
        <row r="927">
          <cell r="C927">
            <v>14030001</v>
          </cell>
        </row>
        <row r="928">
          <cell r="C928">
            <v>14030002</v>
          </cell>
        </row>
        <row r="929">
          <cell r="C929">
            <v>14030003</v>
          </cell>
        </row>
        <row r="930">
          <cell r="C930">
            <v>14030004</v>
          </cell>
        </row>
        <row r="931">
          <cell r="C931">
            <v>14030005</v>
          </cell>
        </row>
        <row r="932">
          <cell r="C932">
            <v>14030006</v>
          </cell>
        </row>
        <row r="933">
          <cell r="C933">
            <v>14030007</v>
          </cell>
        </row>
        <row r="934">
          <cell r="C934">
            <v>14030008</v>
          </cell>
        </row>
        <row r="935">
          <cell r="C935">
            <v>14030009</v>
          </cell>
        </row>
        <row r="936">
          <cell r="C936">
            <v>14030010</v>
          </cell>
        </row>
        <row r="937">
          <cell r="C937">
            <v>14030011</v>
          </cell>
        </row>
        <row r="938">
          <cell r="C938">
            <v>14030012</v>
          </cell>
        </row>
        <row r="939">
          <cell r="C939">
            <v>14030013</v>
          </cell>
        </row>
        <row r="940">
          <cell r="C940">
            <v>14040001</v>
          </cell>
        </row>
        <row r="941">
          <cell r="C941">
            <v>14040002</v>
          </cell>
        </row>
        <row r="942">
          <cell r="C942">
            <v>14040003</v>
          </cell>
        </row>
        <row r="943">
          <cell r="C943">
            <v>14040004</v>
          </cell>
        </row>
        <row r="944">
          <cell r="C944">
            <v>14040005</v>
          </cell>
        </row>
        <row r="945">
          <cell r="C945">
            <v>14040006</v>
          </cell>
        </row>
        <row r="946">
          <cell r="C946">
            <v>14040007</v>
          </cell>
        </row>
        <row r="947">
          <cell r="C947">
            <v>14040008</v>
          </cell>
        </row>
        <row r="948">
          <cell r="C948">
            <v>14040009</v>
          </cell>
        </row>
        <row r="949">
          <cell r="C949">
            <v>14040010</v>
          </cell>
        </row>
        <row r="950">
          <cell r="C950">
            <v>14040011</v>
          </cell>
        </row>
        <row r="951">
          <cell r="C951">
            <v>14040012</v>
          </cell>
        </row>
        <row r="952">
          <cell r="C952">
            <v>14050001</v>
          </cell>
        </row>
        <row r="953">
          <cell r="C953">
            <v>14050002</v>
          </cell>
        </row>
        <row r="954">
          <cell r="C954">
            <v>14050003</v>
          </cell>
        </row>
        <row r="955">
          <cell r="C955">
            <v>14050004</v>
          </cell>
        </row>
        <row r="956">
          <cell r="C956">
            <v>14050005</v>
          </cell>
        </row>
        <row r="957">
          <cell r="C957">
            <v>14050006</v>
          </cell>
        </row>
        <row r="958">
          <cell r="C958">
            <v>14050007</v>
          </cell>
        </row>
        <row r="959">
          <cell r="C959">
            <v>14050008</v>
          </cell>
        </row>
        <row r="960">
          <cell r="C960">
            <v>14050009</v>
          </cell>
        </row>
        <row r="961">
          <cell r="C961">
            <v>14050010</v>
          </cell>
        </row>
        <row r="962">
          <cell r="C962">
            <v>14050011</v>
          </cell>
        </row>
        <row r="963">
          <cell r="C963">
            <v>14050012</v>
          </cell>
        </row>
        <row r="964">
          <cell r="C964">
            <v>14060001</v>
          </cell>
        </row>
        <row r="965">
          <cell r="C965">
            <v>14060002</v>
          </cell>
        </row>
        <row r="966">
          <cell r="C966">
            <v>14060003</v>
          </cell>
        </row>
        <row r="967">
          <cell r="C967">
            <v>14060004</v>
          </cell>
        </row>
        <row r="968">
          <cell r="C968">
            <v>14060005</v>
          </cell>
        </row>
        <row r="969">
          <cell r="C969">
            <v>14060006</v>
          </cell>
          <cell r="S969">
            <v>68000018</v>
          </cell>
        </row>
        <row r="970">
          <cell r="C970">
            <v>14070001</v>
          </cell>
        </row>
        <row r="971">
          <cell r="C971">
            <v>14070002</v>
          </cell>
        </row>
        <row r="972">
          <cell r="C972">
            <v>14070003</v>
          </cell>
        </row>
        <row r="973">
          <cell r="C973">
            <v>14070004</v>
          </cell>
        </row>
        <row r="974">
          <cell r="C974">
            <v>14080001</v>
          </cell>
          <cell r="S974">
            <v>66001001</v>
          </cell>
        </row>
        <row r="975">
          <cell r="C975">
            <v>14080002</v>
          </cell>
          <cell r="S975">
            <v>66001002</v>
          </cell>
        </row>
        <row r="976">
          <cell r="C976">
            <v>14080003</v>
          </cell>
          <cell r="S976">
            <v>66001003</v>
          </cell>
        </row>
        <row r="977">
          <cell r="C977">
            <v>14080004</v>
          </cell>
          <cell r="S977">
            <v>66001012</v>
          </cell>
        </row>
        <row r="978">
          <cell r="C978">
            <v>14090001</v>
          </cell>
        </row>
        <row r="979">
          <cell r="C979">
            <v>14090002</v>
          </cell>
        </row>
        <row r="980">
          <cell r="C980">
            <v>14090003</v>
          </cell>
        </row>
        <row r="981">
          <cell r="C981">
            <v>14090004</v>
          </cell>
        </row>
        <row r="982">
          <cell r="C982">
            <v>14100001</v>
          </cell>
        </row>
        <row r="983">
          <cell r="C983">
            <v>14100002</v>
          </cell>
        </row>
        <row r="984">
          <cell r="C984">
            <v>14100003</v>
          </cell>
        </row>
        <row r="985">
          <cell r="C985">
            <v>14100004</v>
          </cell>
        </row>
        <row r="986">
          <cell r="C986">
            <v>14100005</v>
          </cell>
        </row>
        <row r="987">
          <cell r="C987">
            <v>14100006</v>
          </cell>
        </row>
        <row r="988">
          <cell r="C988">
            <v>14100007</v>
          </cell>
        </row>
        <row r="989">
          <cell r="C989">
            <v>14100008</v>
          </cell>
        </row>
        <row r="990">
          <cell r="C990">
            <v>14100011</v>
          </cell>
          <cell r="S990">
            <v>69000001</v>
          </cell>
        </row>
        <row r="991">
          <cell r="C991">
            <v>14100012</v>
          </cell>
        </row>
        <row r="992">
          <cell r="C992">
            <v>14100021</v>
          </cell>
        </row>
        <row r="993">
          <cell r="C993">
            <v>14100022</v>
          </cell>
        </row>
        <row r="994">
          <cell r="C994">
            <v>14100101</v>
          </cell>
        </row>
        <row r="995">
          <cell r="C995">
            <v>14100102</v>
          </cell>
        </row>
        <row r="996">
          <cell r="C996">
            <v>14100103</v>
          </cell>
        </row>
        <row r="997">
          <cell r="C997">
            <v>14100104</v>
          </cell>
        </row>
        <row r="998">
          <cell r="C998">
            <v>14100105</v>
          </cell>
        </row>
        <row r="999">
          <cell r="C999">
            <v>14100106</v>
          </cell>
        </row>
        <row r="1000">
          <cell r="C1000">
            <v>14100107</v>
          </cell>
        </row>
        <row r="1001">
          <cell r="C1001">
            <v>14100108</v>
          </cell>
        </row>
        <row r="1002">
          <cell r="C1002">
            <v>14100111</v>
          </cell>
          <cell r="S1002">
            <v>69000002</v>
          </cell>
        </row>
        <row r="1003">
          <cell r="C1003">
            <v>14100112</v>
          </cell>
          <cell r="S1003">
            <v>69000003</v>
          </cell>
        </row>
        <row r="1004">
          <cell r="C1004">
            <v>14100121</v>
          </cell>
        </row>
        <row r="1005">
          <cell r="C1005">
            <v>14100122</v>
          </cell>
        </row>
        <row r="1006">
          <cell r="C1006">
            <v>14100201</v>
          </cell>
        </row>
        <row r="1007">
          <cell r="C1007">
            <v>14100202</v>
          </cell>
        </row>
        <row r="1008">
          <cell r="C1008">
            <v>14100203</v>
          </cell>
        </row>
        <row r="1009">
          <cell r="C1009">
            <v>14100204</v>
          </cell>
        </row>
        <row r="1010">
          <cell r="C1010">
            <v>14100211</v>
          </cell>
          <cell r="S1010">
            <v>69000002</v>
          </cell>
        </row>
        <row r="1011">
          <cell r="C1011">
            <v>14100221</v>
          </cell>
        </row>
        <row r="1012">
          <cell r="C1012">
            <v>14110001</v>
          </cell>
        </row>
        <row r="1013">
          <cell r="C1013">
            <v>14110002</v>
          </cell>
        </row>
        <row r="1014">
          <cell r="C1014">
            <v>14110003</v>
          </cell>
        </row>
        <row r="1015">
          <cell r="C1015">
            <v>14110004</v>
          </cell>
        </row>
        <row r="1016">
          <cell r="C1016">
            <v>14110005</v>
          </cell>
        </row>
        <row r="1017">
          <cell r="C1017">
            <v>14110006</v>
          </cell>
        </row>
        <row r="1018">
          <cell r="C1018">
            <v>14110007</v>
          </cell>
        </row>
        <row r="1019">
          <cell r="C1019">
            <v>14110008</v>
          </cell>
        </row>
        <row r="1020">
          <cell r="C1020">
            <v>14110009</v>
          </cell>
        </row>
        <row r="1021">
          <cell r="C1021">
            <v>14110010</v>
          </cell>
        </row>
        <row r="1022">
          <cell r="C1022">
            <v>14110011</v>
          </cell>
        </row>
        <row r="1023">
          <cell r="C1023">
            <v>14110012</v>
          </cell>
        </row>
        <row r="1024">
          <cell r="C1024">
            <v>14110021</v>
          </cell>
        </row>
        <row r="1025">
          <cell r="C1025">
            <v>14110022</v>
          </cell>
        </row>
        <row r="1026">
          <cell r="C1026">
            <v>14110023</v>
          </cell>
        </row>
        <row r="1027">
          <cell r="C1027">
            <v>15201001</v>
          </cell>
        </row>
        <row r="1028">
          <cell r="C1028">
            <v>15201002</v>
          </cell>
        </row>
        <row r="1029">
          <cell r="C1029">
            <v>15201003</v>
          </cell>
        </row>
        <row r="1030">
          <cell r="C1030">
            <v>15201004</v>
          </cell>
        </row>
        <row r="1031">
          <cell r="C1031">
            <v>15201005</v>
          </cell>
        </row>
        <row r="1032">
          <cell r="C1032">
            <v>15201006</v>
          </cell>
        </row>
        <row r="1033">
          <cell r="C1033">
            <v>15202001</v>
          </cell>
        </row>
        <row r="1034">
          <cell r="C1034">
            <v>15202002</v>
          </cell>
        </row>
        <row r="1035">
          <cell r="C1035">
            <v>15202003</v>
          </cell>
        </row>
        <row r="1036">
          <cell r="C1036">
            <v>15202004</v>
          </cell>
        </row>
        <row r="1037">
          <cell r="C1037">
            <v>15202005</v>
          </cell>
        </row>
        <row r="1038">
          <cell r="C1038">
            <v>15202006</v>
          </cell>
        </row>
        <row r="1039">
          <cell r="C1039">
            <v>15203001</v>
          </cell>
        </row>
        <row r="1040">
          <cell r="C1040">
            <v>15203002</v>
          </cell>
        </row>
        <row r="1041">
          <cell r="C1041">
            <v>15203003</v>
          </cell>
        </row>
        <row r="1042">
          <cell r="C1042">
            <v>15203004</v>
          </cell>
        </row>
        <row r="1043">
          <cell r="C1043">
            <v>15203005</v>
          </cell>
        </row>
        <row r="1044">
          <cell r="C1044">
            <v>15203006</v>
          </cell>
        </row>
        <row r="1045">
          <cell r="C1045">
            <v>15204001</v>
          </cell>
        </row>
        <row r="1046">
          <cell r="C1046">
            <v>15204002</v>
          </cell>
        </row>
        <row r="1047">
          <cell r="C1047">
            <v>15204003</v>
          </cell>
        </row>
        <row r="1048">
          <cell r="C1048">
            <v>15204004</v>
          </cell>
        </row>
        <row r="1049">
          <cell r="C1049">
            <v>15204005</v>
          </cell>
        </row>
        <row r="1050">
          <cell r="C1050">
            <v>15204006</v>
          </cell>
        </row>
        <row r="1051">
          <cell r="C1051">
            <v>15205001</v>
          </cell>
        </row>
        <row r="1052">
          <cell r="C1052">
            <v>15205002</v>
          </cell>
        </row>
        <row r="1053">
          <cell r="C1053">
            <v>15205003</v>
          </cell>
        </row>
        <row r="1054">
          <cell r="C1054">
            <v>15205004</v>
          </cell>
        </row>
        <row r="1055">
          <cell r="C1055">
            <v>15205005</v>
          </cell>
        </row>
        <row r="1056">
          <cell r="C1056">
            <v>15205006</v>
          </cell>
        </row>
        <row r="1057">
          <cell r="C1057">
            <v>15205007</v>
          </cell>
        </row>
        <row r="1058">
          <cell r="C1058">
            <v>15206001</v>
          </cell>
        </row>
        <row r="1059">
          <cell r="C1059">
            <v>15206002</v>
          </cell>
        </row>
        <row r="1060">
          <cell r="C1060">
            <v>15206003</v>
          </cell>
        </row>
        <row r="1061">
          <cell r="C1061">
            <v>15207001</v>
          </cell>
        </row>
        <row r="1062">
          <cell r="C1062">
            <v>15207002</v>
          </cell>
        </row>
        <row r="1063">
          <cell r="C1063">
            <v>15207003</v>
          </cell>
        </row>
        <row r="1064">
          <cell r="C1064">
            <v>15208001</v>
          </cell>
          <cell r="S1064">
            <v>66001004</v>
          </cell>
        </row>
        <row r="1065">
          <cell r="C1065">
            <v>15208002</v>
          </cell>
          <cell r="S1065">
            <v>66001005</v>
          </cell>
        </row>
        <row r="1066">
          <cell r="C1066">
            <v>15208003</v>
          </cell>
          <cell r="S1066">
            <v>66001013</v>
          </cell>
        </row>
        <row r="1067">
          <cell r="C1067">
            <v>15209001</v>
          </cell>
        </row>
        <row r="1068">
          <cell r="C1068">
            <v>15209002</v>
          </cell>
        </row>
        <row r="1069">
          <cell r="C1069">
            <v>15210001</v>
          </cell>
        </row>
        <row r="1070">
          <cell r="C1070">
            <v>15210002</v>
          </cell>
        </row>
        <row r="1071">
          <cell r="C1071">
            <v>15210003</v>
          </cell>
        </row>
        <row r="1072">
          <cell r="C1072">
            <v>15210004</v>
          </cell>
        </row>
        <row r="1073">
          <cell r="C1073">
            <v>15210011</v>
          </cell>
          <cell r="S1073">
            <v>69000016</v>
          </cell>
        </row>
        <row r="1074">
          <cell r="C1074">
            <v>15210012</v>
          </cell>
        </row>
        <row r="1075">
          <cell r="C1075">
            <v>15210101</v>
          </cell>
        </row>
        <row r="1076">
          <cell r="C1076">
            <v>15210102</v>
          </cell>
        </row>
        <row r="1077">
          <cell r="C1077">
            <v>15210103</v>
          </cell>
        </row>
        <row r="1078">
          <cell r="C1078">
            <v>15210104</v>
          </cell>
        </row>
        <row r="1079">
          <cell r="C1079">
            <v>15210111</v>
          </cell>
        </row>
        <row r="1080">
          <cell r="C1080">
            <v>15210112</v>
          </cell>
        </row>
        <row r="1081">
          <cell r="C1081">
            <v>15210201</v>
          </cell>
        </row>
        <row r="1082">
          <cell r="C1082">
            <v>15210202</v>
          </cell>
        </row>
        <row r="1083">
          <cell r="C1083">
            <v>15210211</v>
          </cell>
          <cell r="S1083">
            <v>69000014</v>
          </cell>
        </row>
        <row r="1084">
          <cell r="C1084">
            <v>15211001</v>
          </cell>
        </row>
        <row r="1085">
          <cell r="C1085">
            <v>15211002</v>
          </cell>
        </row>
        <row r="1086">
          <cell r="C1086">
            <v>15211003</v>
          </cell>
        </row>
        <row r="1087">
          <cell r="C1087">
            <v>15211004</v>
          </cell>
        </row>
        <row r="1088">
          <cell r="C1088">
            <v>15211005</v>
          </cell>
        </row>
        <row r="1089">
          <cell r="C1089">
            <v>15211006</v>
          </cell>
        </row>
        <row r="1090">
          <cell r="C1090">
            <v>15211011</v>
          </cell>
        </row>
        <row r="1091">
          <cell r="C1091">
            <v>15211012</v>
          </cell>
        </row>
        <row r="1092">
          <cell r="C1092">
            <v>15211013</v>
          </cell>
          <cell r="S1092">
            <v>69000004</v>
          </cell>
        </row>
        <row r="1093">
          <cell r="C1093">
            <v>15301001</v>
          </cell>
        </row>
        <row r="1094">
          <cell r="C1094">
            <v>15301002</v>
          </cell>
        </row>
        <row r="1095">
          <cell r="C1095">
            <v>15301003</v>
          </cell>
        </row>
        <row r="1096">
          <cell r="C1096">
            <v>15301004</v>
          </cell>
        </row>
        <row r="1097">
          <cell r="C1097">
            <v>15301005</v>
          </cell>
        </row>
        <row r="1098">
          <cell r="C1098">
            <v>15301006</v>
          </cell>
        </row>
        <row r="1099">
          <cell r="C1099">
            <v>15302001</v>
          </cell>
        </row>
        <row r="1100">
          <cell r="C1100">
            <v>15302002</v>
          </cell>
        </row>
        <row r="1101">
          <cell r="C1101">
            <v>15302003</v>
          </cell>
        </row>
        <row r="1102">
          <cell r="C1102">
            <v>15302004</v>
          </cell>
        </row>
        <row r="1103">
          <cell r="C1103">
            <v>15302005</v>
          </cell>
        </row>
        <row r="1104">
          <cell r="C1104">
            <v>15302006</v>
          </cell>
        </row>
        <row r="1105">
          <cell r="C1105">
            <v>15302007</v>
          </cell>
        </row>
        <row r="1106">
          <cell r="C1106">
            <v>15303001</v>
          </cell>
        </row>
        <row r="1107">
          <cell r="C1107">
            <v>15303002</v>
          </cell>
        </row>
        <row r="1108">
          <cell r="C1108">
            <v>15303003</v>
          </cell>
        </row>
        <row r="1109">
          <cell r="C1109">
            <v>15303004</v>
          </cell>
        </row>
        <row r="1110">
          <cell r="C1110">
            <v>15303005</v>
          </cell>
        </row>
        <row r="1111">
          <cell r="C1111">
            <v>15303006</v>
          </cell>
        </row>
        <row r="1112">
          <cell r="C1112">
            <v>15304001</v>
          </cell>
        </row>
        <row r="1113">
          <cell r="C1113">
            <v>15304002</v>
          </cell>
        </row>
        <row r="1114">
          <cell r="C1114">
            <v>15304003</v>
          </cell>
        </row>
        <row r="1115">
          <cell r="C1115">
            <v>15304004</v>
          </cell>
        </row>
        <row r="1116">
          <cell r="C1116">
            <v>15304005</v>
          </cell>
        </row>
        <row r="1117">
          <cell r="C1117">
            <v>15304006</v>
          </cell>
        </row>
        <row r="1118">
          <cell r="C1118">
            <v>15305001</v>
          </cell>
        </row>
        <row r="1119">
          <cell r="C1119">
            <v>15305002</v>
          </cell>
        </row>
        <row r="1120">
          <cell r="C1120">
            <v>15305003</v>
          </cell>
        </row>
        <row r="1121">
          <cell r="C1121">
            <v>15305004</v>
          </cell>
        </row>
        <row r="1122">
          <cell r="C1122">
            <v>15305005</v>
          </cell>
        </row>
        <row r="1123">
          <cell r="C1123">
            <v>15305006</v>
          </cell>
        </row>
        <row r="1124">
          <cell r="C1124">
            <v>15306001</v>
          </cell>
        </row>
        <row r="1125">
          <cell r="C1125">
            <v>15306002</v>
          </cell>
        </row>
        <row r="1126">
          <cell r="C1126">
            <v>15306003</v>
          </cell>
        </row>
        <row r="1127">
          <cell r="C1127">
            <v>15307001</v>
          </cell>
        </row>
        <row r="1128">
          <cell r="C1128">
            <v>15307002</v>
          </cell>
        </row>
        <row r="1129">
          <cell r="C1129">
            <v>15308001</v>
          </cell>
          <cell r="S1129">
            <v>66001006</v>
          </cell>
        </row>
        <row r="1130">
          <cell r="C1130">
            <v>15308002</v>
          </cell>
          <cell r="S1130">
            <v>66001007</v>
          </cell>
        </row>
        <row r="1131">
          <cell r="C1131">
            <v>15308003</v>
          </cell>
          <cell r="S1131">
            <v>66001014</v>
          </cell>
        </row>
        <row r="1132">
          <cell r="C1132">
            <v>15308004</v>
          </cell>
          <cell r="S1132">
            <v>66001017</v>
          </cell>
        </row>
        <row r="1133">
          <cell r="C1133">
            <v>15309001</v>
          </cell>
        </row>
        <row r="1134">
          <cell r="C1134">
            <v>15309002</v>
          </cell>
        </row>
        <row r="1135">
          <cell r="C1135">
            <v>15309003</v>
          </cell>
        </row>
        <row r="1136">
          <cell r="C1136">
            <v>15310001</v>
          </cell>
        </row>
        <row r="1137">
          <cell r="C1137">
            <v>15310002</v>
          </cell>
        </row>
        <row r="1138">
          <cell r="C1138">
            <v>15310003</v>
          </cell>
        </row>
        <row r="1139">
          <cell r="C1139">
            <v>15310004</v>
          </cell>
        </row>
        <row r="1140">
          <cell r="C1140">
            <v>15310011</v>
          </cell>
          <cell r="S1140">
            <v>69000016</v>
          </cell>
        </row>
        <row r="1141">
          <cell r="C1141">
            <v>15310012</v>
          </cell>
        </row>
        <row r="1142">
          <cell r="C1142">
            <v>15310101</v>
          </cell>
        </row>
        <row r="1143">
          <cell r="C1143">
            <v>15310102</v>
          </cell>
        </row>
        <row r="1144">
          <cell r="C1144">
            <v>15310103</v>
          </cell>
        </row>
        <row r="1145">
          <cell r="C1145">
            <v>15310104</v>
          </cell>
        </row>
        <row r="1146">
          <cell r="C1146">
            <v>15310111</v>
          </cell>
          <cell r="S1146">
            <v>69000018</v>
          </cell>
        </row>
        <row r="1147">
          <cell r="C1147">
            <v>15310112</v>
          </cell>
        </row>
        <row r="1148">
          <cell r="C1148">
            <v>15310201</v>
          </cell>
        </row>
        <row r="1149">
          <cell r="C1149">
            <v>15310202</v>
          </cell>
        </row>
        <row r="1150">
          <cell r="C1150">
            <v>15310211</v>
          </cell>
          <cell r="S1150">
            <v>69000002</v>
          </cell>
        </row>
        <row r="1151">
          <cell r="C1151">
            <v>15311001</v>
          </cell>
        </row>
        <row r="1152">
          <cell r="C1152">
            <v>15311002</v>
          </cell>
        </row>
        <row r="1153">
          <cell r="C1153">
            <v>15311003</v>
          </cell>
        </row>
        <row r="1154">
          <cell r="C1154">
            <v>15311004</v>
          </cell>
        </row>
        <row r="1155">
          <cell r="C1155">
            <v>15311005</v>
          </cell>
        </row>
        <row r="1156">
          <cell r="C1156">
            <v>15311006</v>
          </cell>
        </row>
        <row r="1157">
          <cell r="C1157">
            <v>15311011</v>
          </cell>
        </row>
        <row r="1158">
          <cell r="C1158">
            <v>15311012</v>
          </cell>
        </row>
        <row r="1159">
          <cell r="C1159">
            <v>15311013</v>
          </cell>
          <cell r="S1159">
            <v>69000006</v>
          </cell>
        </row>
        <row r="1160">
          <cell r="C1160">
            <v>15401001</v>
          </cell>
        </row>
        <row r="1161">
          <cell r="C1161">
            <v>15401002</v>
          </cell>
        </row>
        <row r="1162">
          <cell r="C1162">
            <v>15401003</v>
          </cell>
        </row>
        <row r="1163">
          <cell r="C1163">
            <v>15401004</v>
          </cell>
        </row>
        <row r="1164">
          <cell r="C1164">
            <v>15401005</v>
          </cell>
        </row>
        <row r="1165">
          <cell r="C1165">
            <v>15401006</v>
          </cell>
        </row>
        <row r="1166">
          <cell r="C1166">
            <v>15401007</v>
          </cell>
        </row>
        <row r="1167">
          <cell r="C1167">
            <v>15402001</v>
          </cell>
        </row>
        <row r="1168">
          <cell r="C1168">
            <v>15402002</v>
          </cell>
        </row>
        <row r="1169">
          <cell r="C1169">
            <v>15402003</v>
          </cell>
        </row>
        <row r="1170">
          <cell r="C1170">
            <v>15402004</v>
          </cell>
        </row>
        <row r="1171">
          <cell r="C1171">
            <v>15402005</v>
          </cell>
        </row>
        <row r="1172">
          <cell r="C1172">
            <v>15402006</v>
          </cell>
        </row>
        <row r="1173">
          <cell r="C1173">
            <v>15403001</v>
          </cell>
        </row>
        <row r="1174">
          <cell r="C1174">
            <v>15403002</v>
          </cell>
        </row>
        <row r="1175">
          <cell r="C1175">
            <v>15403003</v>
          </cell>
        </row>
        <row r="1176">
          <cell r="C1176">
            <v>15403004</v>
          </cell>
        </row>
        <row r="1177">
          <cell r="C1177">
            <v>15403005</v>
          </cell>
        </row>
        <row r="1178">
          <cell r="C1178">
            <v>15403006</v>
          </cell>
        </row>
        <row r="1179">
          <cell r="C1179">
            <v>15404001</v>
          </cell>
        </row>
        <row r="1180">
          <cell r="C1180">
            <v>15404002</v>
          </cell>
        </row>
        <row r="1181">
          <cell r="C1181">
            <v>15404003</v>
          </cell>
        </row>
        <row r="1182">
          <cell r="C1182">
            <v>15404004</v>
          </cell>
        </row>
        <row r="1183">
          <cell r="C1183">
            <v>15404005</v>
          </cell>
        </row>
        <row r="1184">
          <cell r="C1184">
            <v>15404006</v>
          </cell>
        </row>
        <row r="1185">
          <cell r="C1185">
            <v>15405001</v>
          </cell>
        </row>
        <row r="1186">
          <cell r="C1186">
            <v>15405002</v>
          </cell>
        </row>
        <row r="1187">
          <cell r="C1187">
            <v>15405003</v>
          </cell>
        </row>
        <row r="1188">
          <cell r="C1188">
            <v>15405004</v>
          </cell>
        </row>
        <row r="1189">
          <cell r="C1189">
            <v>15405005</v>
          </cell>
        </row>
        <row r="1190">
          <cell r="C1190">
            <v>15405006</v>
          </cell>
        </row>
        <row r="1191">
          <cell r="C1191">
            <v>15406001</v>
          </cell>
        </row>
        <row r="1192">
          <cell r="C1192">
            <v>15406002</v>
          </cell>
        </row>
        <row r="1193">
          <cell r="C1193">
            <v>15406003</v>
          </cell>
          <cell r="S1193">
            <v>69000007</v>
          </cell>
        </row>
        <row r="1194">
          <cell r="C1194">
            <v>15407001</v>
          </cell>
        </row>
        <row r="1195">
          <cell r="C1195">
            <v>15407002</v>
          </cell>
        </row>
        <row r="1196">
          <cell r="C1196">
            <v>15407003</v>
          </cell>
        </row>
        <row r="1197">
          <cell r="C1197">
            <v>15408001</v>
          </cell>
          <cell r="S1197">
            <v>66001008</v>
          </cell>
        </row>
        <row r="1198">
          <cell r="C1198">
            <v>15408002</v>
          </cell>
          <cell r="S1198">
            <v>66001009</v>
          </cell>
        </row>
        <row r="1199">
          <cell r="C1199">
            <v>15408003</v>
          </cell>
          <cell r="S1199">
            <v>66001015</v>
          </cell>
        </row>
        <row r="1200">
          <cell r="C1200">
            <v>15409001</v>
          </cell>
        </row>
        <row r="1201">
          <cell r="C1201">
            <v>15409002</v>
          </cell>
        </row>
        <row r="1202">
          <cell r="C1202">
            <v>15410001</v>
          </cell>
        </row>
        <row r="1203">
          <cell r="C1203">
            <v>15410002</v>
          </cell>
        </row>
        <row r="1204">
          <cell r="C1204">
            <v>15410003</v>
          </cell>
        </row>
        <row r="1205">
          <cell r="C1205">
            <v>15410004</v>
          </cell>
        </row>
        <row r="1206">
          <cell r="C1206">
            <v>15410011</v>
          </cell>
          <cell r="S1206" t="str">
            <v>69000013;69000017</v>
          </cell>
        </row>
        <row r="1207">
          <cell r="C1207">
            <v>15410012</v>
          </cell>
        </row>
        <row r="1208">
          <cell r="C1208">
            <v>15410101</v>
          </cell>
        </row>
        <row r="1209">
          <cell r="C1209">
            <v>15410102</v>
          </cell>
        </row>
        <row r="1210">
          <cell r="C1210">
            <v>15410103</v>
          </cell>
        </row>
        <row r="1211">
          <cell r="C1211">
            <v>15410104</v>
          </cell>
        </row>
        <row r="1212">
          <cell r="C1212">
            <v>15410111</v>
          </cell>
        </row>
        <row r="1213">
          <cell r="C1213">
            <v>15410112</v>
          </cell>
          <cell r="S1213">
            <v>69000009</v>
          </cell>
        </row>
        <row r="1214">
          <cell r="C1214">
            <v>15410201</v>
          </cell>
        </row>
        <row r="1215">
          <cell r="C1215">
            <v>15410202</v>
          </cell>
        </row>
        <row r="1216">
          <cell r="C1216">
            <v>15410211</v>
          </cell>
        </row>
        <row r="1217">
          <cell r="C1217">
            <v>15411001</v>
          </cell>
        </row>
        <row r="1218">
          <cell r="C1218">
            <v>15411002</v>
          </cell>
        </row>
        <row r="1219">
          <cell r="C1219">
            <v>15411003</v>
          </cell>
        </row>
        <row r="1220">
          <cell r="C1220">
            <v>15411004</v>
          </cell>
        </row>
        <row r="1221">
          <cell r="C1221">
            <v>15411005</v>
          </cell>
        </row>
        <row r="1222">
          <cell r="C1222">
            <v>15411006</v>
          </cell>
        </row>
        <row r="1223">
          <cell r="C1223">
            <v>15411011</v>
          </cell>
          <cell r="S1223">
            <v>69000010</v>
          </cell>
        </row>
        <row r="1224">
          <cell r="C1224">
            <v>15411012</v>
          </cell>
        </row>
        <row r="1225">
          <cell r="C1225">
            <v>15411013</v>
          </cell>
        </row>
        <row r="1226">
          <cell r="C1226">
            <v>15501001</v>
          </cell>
        </row>
        <row r="1227">
          <cell r="C1227">
            <v>15501002</v>
          </cell>
        </row>
        <row r="1228">
          <cell r="C1228">
            <v>15501003</v>
          </cell>
        </row>
        <row r="1229">
          <cell r="C1229">
            <v>15501004</v>
          </cell>
        </row>
        <row r="1230">
          <cell r="C1230">
            <v>15501005</v>
          </cell>
        </row>
        <row r="1231">
          <cell r="C1231">
            <v>15501006</v>
          </cell>
        </row>
        <row r="1232">
          <cell r="C1232">
            <v>15502001</v>
          </cell>
        </row>
        <row r="1233">
          <cell r="C1233">
            <v>15502002</v>
          </cell>
        </row>
        <row r="1234">
          <cell r="C1234">
            <v>15502003</v>
          </cell>
        </row>
        <row r="1235">
          <cell r="C1235">
            <v>15502004</v>
          </cell>
        </row>
        <row r="1236">
          <cell r="C1236">
            <v>15502005</v>
          </cell>
        </row>
        <row r="1237">
          <cell r="C1237">
            <v>15502006</v>
          </cell>
        </row>
        <row r="1238">
          <cell r="C1238">
            <v>15503001</v>
          </cell>
        </row>
        <row r="1239">
          <cell r="C1239">
            <v>15503002</v>
          </cell>
        </row>
        <row r="1240">
          <cell r="C1240">
            <v>15503003</v>
          </cell>
        </row>
        <row r="1241">
          <cell r="C1241">
            <v>15503004</v>
          </cell>
        </row>
        <row r="1242">
          <cell r="C1242">
            <v>15503005</v>
          </cell>
        </row>
        <row r="1243">
          <cell r="C1243">
            <v>15503006</v>
          </cell>
        </row>
        <row r="1244">
          <cell r="C1244">
            <v>15503007</v>
          </cell>
        </row>
        <row r="1245">
          <cell r="C1245">
            <v>15504001</v>
          </cell>
        </row>
        <row r="1246">
          <cell r="C1246">
            <v>15504002</v>
          </cell>
        </row>
        <row r="1247">
          <cell r="C1247">
            <v>15504003</v>
          </cell>
        </row>
        <row r="1248">
          <cell r="C1248">
            <v>15504004</v>
          </cell>
        </row>
        <row r="1249">
          <cell r="C1249">
            <v>15504005</v>
          </cell>
        </row>
        <row r="1250">
          <cell r="C1250">
            <v>15504006</v>
          </cell>
        </row>
        <row r="1251">
          <cell r="C1251">
            <v>15505001</v>
          </cell>
        </row>
        <row r="1252">
          <cell r="C1252">
            <v>15505002</v>
          </cell>
        </row>
        <row r="1253">
          <cell r="C1253">
            <v>15505003</v>
          </cell>
        </row>
        <row r="1254">
          <cell r="C1254">
            <v>15505004</v>
          </cell>
        </row>
        <row r="1255">
          <cell r="C1255">
            <v>15505005</v>
          </cell>
        </row>
        <row r="1256">
          <cell r="C1256">
            <v>15505006</v>
          </cell>
        </row>
        <row r="1257">
          <cell r="C1257">
            <v>15506001</v>
          </cell>
        </row>
        <row r="1258">
          <cell r="C1258">
            <v>15506002</v>
          </cell>
        </row>
        <row r="1259">
          <cell r="C1259">
            <v>15506003</v>
          </cell>
        </row>
        <row r="1260">
          <cell r="C1260">
            <v>15507001</v>
          </cell>
        </row>
        <row r="1261">
          <cell r="C1261">
            <v>15507002</v>
          </cell>
        </row>
        <row r="1262">
          <cell r="C1262">
            <v>15507003</v>
          </cell>
        </row>
        <row r="1263">
          <cell r="C1263">
            <v>15508001</v>
          </cell>
          <cell r="S1263">
            <v>66001010</v>
          </cell>
        </row>
        <row r="1264">
          <cell r="C1264">
            <v>15508002</v>
          </cell>
          <cell r="S1264">
            <v>66001011</v>
          </cell>
        </row>
        <row r="1265">
          <cell r="C1265">
            <v>15508003</v>
          </cell>
          <cell r="S1265">
            <v>66001016</v>
          </cell>
        </row>
        <row r="1266">
          <cell r="C1266">
            <v>15509001</v>
          </cell>
        </row>
        <row r="1267">
          <cell r="C1267">
            <v>15509002</v>
          </cell>
        </row>
        <row r="1268">
          <cell r="C1268">
            <v>15509003</v>
          </cell>
        </row>
        <row r="1269">
          <cell r="C1269">
            <v>15510001</v>
          </cell>
        </row>
        <row r="1270">
          <cell r="C1270">
            <v>15510002</v>
          </cell>
        </row>
        <row r="1271">
          <cell r="C1271">
            <v>15510003</v>
          </cell>
        </row>
        <row r="1272">
          <cell r="C1272">
            <v>15510004</v>
          </cell>
        </row>
        <row r="1273">
          <cell r="C1273">
            <v>15510011</v>
          </cell>
        </row>
        <row r="1274">
          <cell r="C1274">
            <v>15510012</v>
          </cell>
        </row>
        <row r="1275">
          <cell r="C1275">
            <v>15510101</v>
          </cell>
        </row>
        <row r="1276">
          <cell r="C1276">
            <v>15510102</v>
          </cell>
        </row>
        <row r="1277">
          <cell r="C1277">
            <v>15510103</v>
          </cell>
        </row>
        <row r="1278">
          <cell r="C1278">
            <v>15510104</v>
          </cell>
        </row>
        <row r="1279">
          <cell r="C1279">
            <v>15510121</v>
          </cell>
          <cell r="S1279">
            <v>69000011</v>
          </cell>
        </row>
        <row r="1280">
          <cell r="C1280">
            <v>15510122</v>
          </cell>
        </row>
        <row r="1281">
          <cell r="C1281">
            <v>15510201</v>
          </cell>
        </row>
        <row r="1282">
          <cell r="C1282">
            <v>15510202</v>
          </cell>
        </row>
        <row r="1283">
          <cell r="C1283">
            <v>15510211</v>
          </cell>
        </row>
        <row r="1284">
          <cell r="C1284">
            <v>15511001</v>
          </cell>
        </row>
        <row r="1285">
          <cell r="C1285">
            <v>15511002</v>
          </cell>
        </row>
        <row r="1286">
          <cell r="C1286">
            <v>15511003</v>
          </cell>
        </row>
        <row r="1287">
          <cell r="C1287">
            <v>15511004</v>
          </cell>
        </row>
        <row r="1288">
          <cell r="C1288">
            <v>15511005</v>
          </cell>
        </row>
        <row r="1289">
          <cell r="C1289">
            <v>15511006</v>
          </cell>
        </row>
        <row r="1290">
          <cell r="C1290">
            <v>15511011</v>
          </cell>
          <cell r="S1290">
            <v>69000012</v>
          </cell>
        </row>
        <row r="1291">
          <cell r="C1291">
            <v>15511012</v>
          </cell>
        </row>
        <row r="1292">
          <cell r="C1292">
            <v>15511013</v>
          </cell>
        </row>
        <row r="1293">
          <cell r="C1293">
            <v>15601001</v>
          </cell>
        </row>
        <row r="1294">
          <cell r="C1294">
            <v>15601002</v>
          </cell>
        </row>
        <row r="1295">
          <cell r="C1295">
            <v>15601003</v>
          </cell>
        </row>
        <row r="1296">
          <cell r="C1296">
            <v>15602001</v>
          </cell>
        </row>
        <row r="1297">
          <cell r="C1297">
            <v>15602002</v>
          </cell>
        </row>
        <row r="1298">
          <cell r="C1298">
            <v>15602003</v>
          </cell>
        </row>
        <row r="1299">
          <cell r="C1299">
            <v>15603001</v>
          </cell>
        </row>
        <row r="1300">
          <cell r="C1300">
            <v>15603002</v>
          </cell>
        </row>
        <row r="1301">
          <cell r="C1301">
            <v>15603003</v>
          </cell>
        </row>
        <row r="1302">
          <cell r="C1302">
            <v>15604001</v>
          </cell>
        </row>
        <row r="1303">
          <cell r="C1303">
            <v>15604002</v>
          </cell>
        </row>
        <row r="1304">
          <cell r="C1304">
            <v>15604003</v>
          </cell>
        </row>
        <row r="1305">
          <cell r="C1305">
            <v>15605001</v>
          </cell>
        </row>
        <row r="1306">
          <cell r="C1306">
            <v>15605002</v>
          </cell>
        </row>
        <row r="1307">
          <cell r="C1307">
            <v>15605003</v>
          </cell>
        </row>
        <row r="1308">
          <cell r="C1308">
            <v>15606001</v>
          </cell>
        </row>
        <row r="1309">
          <cell r="C1309">
            <v>15607001</v>
          </cell>
        </row>
        <row r="1310">
          <cell r="C1310">
            <v>15608001</v>
          </cell>
          <cell r="S1310">
            <v>66001011</v>
          </cell>
        </row>
        <row r="1311">
          <cell r="C1311">
            <v>15609001</v>
          </cell>
        </row>
        <row r="1312">
          <cell r="C1312">
            <v>15610001</v>
          </cell>
        </row>
        <row r="1313">
          <cell r="C1313">
            <v>15610002</v>
          </cell>
        </row>
        <row r="1314">
          <cell r="C1314">
            <v>15610101</v>
          </cell>
        </row>
        <row r="1315">
          <cell r="C1315">
            <v>15610102</v>
          </cell>
        </row>
        <row r="1316">
          <cell r="C1316">
            <v>15610201</v>
          </cell>
        </row>
        <row r="1317">
          <cell r="C1317">
            <v>15611001</v>
          </cell>
        </row>
        <row r="1318">
          <cell r="C1318">
            <v>15611002</v>
          </cell>
        </row>
        <row r="1319">
          <cell r="C1319">
            <v>15611003</v>
          </cell>
        </row>
        <row r="1320">
          <cell r="C1320">
            <v>15701001</v>
          </cell>
        </row>
        <row r="1321">
          <cell r="C1321">
            <v>15701002</v>
          </cell>
        </row>
        <row r="1322">
          <cell r="C1322">
            <v>15701003</v>
          </cell>
        </row>
        <row r="1323">
          <cell r="C1323">
            <v>15702001</v>
          </cell>
        </row>
        <row r="1324">
          <cell r="C1324">
            <v>15702002</v>
          </cell>
        </row>
        <row r="1325">
          <cell r="C1325">
            <v>15702003</v>
          </cell>
        </row>
        <row r="1326">
          <cell r="C1326">
            <v>15703001</v>
          </cell>
        </row>
        <row r="1327">
          <cell r="C1327">
            <v>15703002</v>
          </cell>
        </row>
        <row r="1328">
          <cell r="C1328">
            <v>15703003</v>
          </cell>
        </row>
        <row r="1329">
          <cell r="C1329">
            <v>15704001</v>
          </cell>
        </row>
        <row r="1330">
          <cell r="C1330">
            <v>15704002</v>
          </cell>
        </row>
        <row r="1331">
          <cell r="C1331">
            <v>15704003</v>
          </cell>
        </row>
        <row r="1332">
          <cell r="C1332">
            <v>15705001</v>
          </cell>
        </row>
        <row r="1333">
          <cell r="C1333">
            <v>15705002</v>
          </cell>
        </row>
        <row r="1334">
          <cell r="C1334">
            <v>15705003</v>
          </cell>
        </row>
        <row r="1335">
          <cell r="C1335">
            <v>15706001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D4" sqref="D4:G4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workbookViewId="0">
      <selection activeCell="J15" sqref="J15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topLeftCell="A4"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opLeftCell="L1" workbookViewId="0">
      <selection activeCell="L90" sqref="L90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2868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2722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2869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2870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2871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2717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2872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2718</v>
      </c>
      <c r="D81" s="1">
        <v>4</v>
      </c>
      <c r="E81" s="1">
        <v>80002024</v>
      </c>
      <c r="F81" s="1" t="s">
        <v>2408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2873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2719</v>
      </c>
      <c r="D82" s="1">
        <v>4</v>
      </c>
      <c r="E82" s="1">
        <v>80002005</v>
      </c>
      <c r="F82" s="1" t="s">
        <v>2415</v>
      </c>
      <c r="G82" s="1"/>
      <c r="H82" s="1"/>
      <c r="I82" s="1"/>
      <c r="J82" s="1"/>
      <c r="K82" s="1">
        <v>80002020</v>
      </c>
      <c r="L82" s="1" t="s">
        <v>2423</v>
      </c>
      <c r="M82" s="1">
        <v>0.2</v>
      </c>
      <c r="N82" s="1">
        <v>80002026</v>
      </c>
      <c r="O82" s="1" t="s">
        <v>2425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2874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/>
      <c r="F87" s="1" t="s">
        <v>2876</v>
      </c>
      <c r="G87" s="1"/>
      <c r="H87" s="1" t="s">
        <v>2384</v>
      </c>
      <c r="I87" s="1"/>
      <c r="J87" s="1" t="s">
        <v>2404</v>
      </c>
      <c r="K87" s="1"/>
      <c r="L87" s="1" t="s">
        <v>2397</v>
      </c>
      <c r="M87" s="1"/>
      <c r="N87" s="1" t="s">
        <v>2401</v>
      </c>
      <c r="O87" s="1"/>
      <c r="P87" s="1" t="s">
        <v>2391</v>
      </c>
      <c r="Q87" s="1"/>
      <c r="R87" s="1" t="s">
        <v>2398</v>
      </c>
      <c r="S87" s="1"/>
      <c r="T87" s="1" t="s">
        <v>2406</v>
      </c>
      <c r="Z87" s="1"/>
      <c r="AA87" s="7" t="e">
        <f>G87&amp;";"&amp;I87&amp;";"&amp;K87&amp;";"&amp;M87&amp;";"&amp;O87&amp;";"&amp;Q87&amp;";"&amp;#REF!&amp;";"&amp;S87</f>
        <v>#REF!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/>
      <c r="F88" s="1" t="s">
        <v>2876</v>
      </c>
      <c r="G88" s="1"/>
      <c r="H88" s="1" t="s">
        <v>2388</v>
      </c>
      <c r="I88" s="1"/>
      <c r="J88" s="1" t="s">
        <v>2392</v>
      </c>
      <c r="K88" s="1"/>
      <c r="L88" s="1" t="s">
        <v>2386</v>
      </c>
      <c r="M88" s="1"/>
      <c r="N88" s="1" t="s">
        <v>2390</v>
      </c>
      <c r="O88" s="1"/>
      <c r="P88" s="1" t="s">
        <v>2408</v>
      </c>
      <c r="Q88" s="1"/>
      <c r="R88" s="1" t="s">
        <v>2423</v>
      </c>
      <c r="S88" s="1"/>
      <c r="T88" s="1" t="s">
        <v>2394</v>
      </c>
      <c r="AA88" s="7" t="e">
        <f>#REF!&amp;";"&amp;G88&amp;";"&amp;I88&amp;";"&amp;K88&amp;";"&amp;M88&amp;";"&amp;O88&amp;";"&amp;Q88&amp;";"&amp;S88</f>
        <v>#REF!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/>
      <c r="F89" s="1" t="s">
        <v>2876</v>
      </c>
      <c r="G89" s="1"/>
      <c r="H89" s="1" t="s">
        <v>2386</v>
      </c>
      <c r="I89" s="1"/>
      <c r="J89" s="1" t="s">
        <v>2380</v>
      </c>
      <c r="K89" s="1"/>
      <c r="L89" s="1" t="s">
        <v>2890</v>
      </c>
      <c r="M89" s="1"/>
      <c r="N89" s="1" t="s">
        <v>2409</v>
      </c>
      <c r="O89" s="1"/>
      <c r="P89" s="1" t="s">
        <v>2375</v>
      </c>
      <c r="Q89" s="1"/>
      <c r="R89" s="1" t="s">
        <v>2410</v>
      </c>
      <c r="S89" s="1"/>
      <c r="T89" s="1" t="s">
        <v>2382</v>
      </c>
      <c r="Z89" s="1"/>
      <c r="AA89" s="7" t="e">
        <f>#REF!&amp;";"&amp;G89&amp;";"&amp;I89&amp;";"&amp;K89&amp;";"&amp;M89&amp;";"&amp;O89&amp;";"&amp;Q89&amp;";"&amp;S89</f>
        <v>#REF!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2411</v>
      </c>
      <c r="U92" s="1">
        <v>1</v>
      </c>
      <c r="V92" s="1">
        <f>1-U92</f>
        <v>0</v>
      </c>
      <c r="W92" s="1">
        <f>V92/2</f>
        <v>0</v>
      </c>
      <c r="X92" s="1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2412</v>
      </c>
      <c r="U93" s="1">
        <v>0.9</v>
      </c>
      <c r="V93" s="1">
        <f t="shared" ref="V93:V101" si="5">1-U93</f>
        <v>9.9999999999999978E-2</v>
      </c>
      <c r="W93" s="1">
        <f>V93/4</f>
        <v>2.4999999999999994E-2</v>
      </c>
      <c r="X93" s="1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2413</v>
      </c>
      <c r="U94" s="1">
        <v>0.8</v>
      </c>
      <c r="V94" s="1">
        <f t="shared" si="5"/>
        <v>0.19999999999999996</v>
      </c>
      <c r="W94" s="1">
        <f t="shared" ref="W94:W101" si="6">V94/4</f>
        <v>4.9999999999999989E-2</v>
      </c>
      <c r="X94" s="1">
        <f t="shared" ref="X94:X101" si="7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2414</v>
      </c>
      <c r="U95" s="1">
        <v>0.7</v>
      </c>
      <c r="V95" s="1">
        <f t="shared" si="5"/>
        <v>0.30000000000000004</v>
      </c>
      <c r="W95" s="1">
        <f t="shared" si="6"/>
        <v>7.5000000000000011E-2</v>
      </c>
      <c r="X95" s="1">
        <f t="shared" si="7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2415</v>
      </c>
      <c r="F96" s="1">
        <v>80003005</v>
      </c>
      <c r="G96" s="1" t="s">
        <v>2416</v>
      </c>
      <c r="U96" s="1">
        <v>0.6</v>
      </c>
      <c r="V96" s="1">
        <f t="shared" si="5"/>
        <v>0.4</v>
      </c>
      <c r="W96" s="1">
        <f t="shared" si="6"/>
        <v>0.1</v>
      </c>
      <c r="X96" s="1">
        <f t="shared" si="7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2417</v>
      </c>
      <c r="U97" s="1">
        <v>0.5</v>
      </c>
      <c r="V97" s="1">
        <f t="shared" si="5"/>
        <v>0.5</v>
      </c>
      <c r="W97" s="1">
        <f t="shared" si="6"/>
        <v>0.125</v>
      </c>
      <c r="X97" s="1">
        <f t="shared" si="7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2418</v>
      </c>
      <c r="U98" s="1">
        <v>0.4</v>
      </c>
      <c r="V98" s="1">
        <f t="shared" si="5"/>
        <v>0.6</v>
      </c>
      <c r="W98" s="1">
        <f t="shared" si="6"/>
        <v>0.15</v>
      </c>
      <c r="X98" s="1">
        <f t="shared" si="7"/>
        <v>0.24</v>
      </c>
      <c r="AE98" s="13">
        <f t="shared" si="3"/>
        <v>0</v>
      </c>
      <c r="AF98">
        <v>80002005</v>
      </c>
      <c r="AG98" t="s">
        <v>2415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2419</v>
      </c>
      <c r="U99" s="1">
        <v>0.3</v>
      </c>
      <c r="V99" s="1">
        <f t="shared" si="5"/>
        <v>0.7</v>
      </c>
      <c r="W99" s="1">
        <f t="shared" si="6"/>
        <v>0.17499999999999999</v>
      </c>
      <c r="X99" s="1">
        <f t="shared" si="7"/>
        <v>0.27999999999999997</v>
      </c>
      <c r="AE99" s="13">
        <f t="shared" si="3"/>
        <v>1</v>
      </c>
      <c r="AF99">
        <v>80002006</v>
      </c>
      <c r="AG99" t="s">
        <v>2723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2420</v>
      </c>
      <c r="U100" s="1">
        <v>0.2</v>
      </c>
      <c r="V100" s="1">
        <f t="shared" si="5"/>
        <v>0.8</v>
      </c>
      <c r="W100" s="1">
        <f t="shared" si="6"/>
        <v>0.2</v>
      </c>
      <c r="X100" s="1">
        <f t="shared" si="7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2421</v>
      </c>
      <c r="U101" s="1">
        <v>0.1</v>
      </c>
      <c r="V101" s="1">
        <f t="shared" si="5"/>
        <v>0.9</v>
      </c>
      <c r="W101" s="1">
        <f t="shared" si="6"/>
        <v>0.22500000000000001</v>
      </c>
      <c r="X101" s="1">
        <f t="shared" si="7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2409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2422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2409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2422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2423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2424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2423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2408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2425</v>
      </c>
      <c r="AE117" s="13">
        <f t="shared" si="3"/>
        <v>0</v>
      </c>
      <c r="AF117">
        <v>80002024</v>
      </c>
      <c r="AG117" t="s">
        <v>2408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2410</v>
      </c>
      <c r="AE119" s="13">
        <f t="shared" si="3"/>
        <v>0</v>
      </c>
      <c r="AF119">
        <v>80002026</v>
      </c>
      <c r="AG119" t="s">
        <v>2425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2410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workbookViewId="0">
      <selection activeCell="P36" sqref="P32:P36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4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4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4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2426</v>
      </c>
      <c r="Q3" s="5"/>
      <c r="R3" s="5"/>
      <c r="S3" s="14" t="s">
        <v>750</v>
      </c>
      <c r="T3" s="5"/>
    </row>
    <row r="4" spans="1:24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2427</v>
      </c>
      <c r="Q4" s="5"/>
      <c r="R4" s="5"/>
      <c r="S4" s="14" t="s">
        <v>747</v>
      </c>
      <c r="T4" s="5"/>
    </row>
    <row r="5" spans="1:24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2428</v>
      </c>
      <c r="Q5" s="5"/>
      <c r="R5" s="5"/>
      <c r="S5" s="14" t="s">
        <v>742</v>
      </c>
      <c r="T5" s="5"/>
    </row>
    <row r="6" spans="1:24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2429</v>
      </c>
      <c r="Q6" s="5"/>
      <c r="R6" s="5"/>
      <c r="S6" s="14" t="s">
        <v>744</v>
      </c>
      <c r="T6" s="5"/>
    </row>
    <row r="7" spans="1:24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4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2430</v>
      </c>
      <c r="P8" s="1">
        <f>4*5+1*5</f>
        <v>25</v>
      </c>
      <c r="Q8" s="5"/>
      <c r="R8" s="5"/>
      <c r="S8" s="5"/>
      <c r="T8" s="5"/>
    </row>
    <row r="9" spans="1:24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4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4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4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R13" s="5"/>
      <c r="S13" s="1">
        <v>1500</v>
      </c>
      <c r="T13" s="1">
        <v>1280</v>
      </c>
      <c r="U13" s="1">
        <f>S13-T13</f>
        <v>220</v>
      </c>
      <c r="V13" s="1">
        <f>U13/750</f>
        <v>0.29333333333333333</v>
      </c>
      <c r="W13" s="1">
        <f>1-V13</f>
        <v>0.70666666666666667</v>
      </c>
      <c r="X13" s="5"/>
    </row>
    <row r="14" spans="1:24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R14" s="5"/>
      <c r="S14" s="1">
        <v>1500</v>
      </c>
      <c r="T14" s="1">
        <v>1380</v>
      </c>
      <c r="U14" s="1">
        <f t="shared" ref="U14:U16" si="14">S14-T14</f>
        <v>120</v>
      </c>
      <c r="V14" s="1">
        <f t="shared" ref="V14:V16" si="15">U14/750</f>
        <v>0.16</v>
      </c>
      <c r="W14" s="1">
        <f t="shared" ref="W14:W16" si="16">1-V14</f>
        <v>0.84</v>
      </c>
      <c r="X14" s="5"/>
    </row>
    <row r="15" spans="1:24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R15" s="5"/>
      <c r="S15" s="1">
        <v>1500</v>
      </c>
      <c r="T15" s="1">
        <v>1480</v>
      </c>
      <c r="U15" s="1">
        <f t="shared" si="14"/>
        <v>20</v>
      </c>
      <c r="V15" s="1">
        <f t="shared" si="15"/>
        <v>2.6666666666666668E-2</v>
      </c>
      <c r="W15" s="1">
        <f t="shared" si="16"/>
        <v>0.97333333333333338</v>
      </c>
      <c r="X15" s="5"/>
    </row>
    <row r="16" spans="1:24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R16" s="5"/>
      <c r="S16" s="1">
        <v>1500</v>
      </c>
      <c r="T16" s="1">
        <v>1280</v>
      </c>
      <c r="U16" s="1">
        <f t="shared" si="14"/>
        <v>220</v>
      </c>
      <c r="V16" s="1">
        <f t="shared" si="15"/>
        <v>0.29333333333333333</v>
      </c>
      <c r="W16" s="1">
        <f t="shared" si="16"/>
        <v>0.70666666666666667</v>
      </c>
      <c r="X16" s="5"/>
    </row>
    <row r="17" spans="1:24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2816</v>
      </c>
    </row>
    <row r="19" spans="1:24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24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24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24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2431</v>
      </c>
      <c r="O22" s="1" t="s">
        <v>2432</v>
      </c>
      <c r="P22" s="7" t="s">
        <v>2433</v>
      </c>
      <c r="Q22" s="1"/>
      <c r="R22" s="13"/>
    </row>
    <row r="23" spans="1:24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2434</v>
      </c>
      <c r="P23" s="7" t="s">
        <v>2435</v>
      </c>
      <c r="Q23" s="1"/>
      <c r="R23" s="13"/>
    </row>
    <row r="24" spans="1:24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2436</v>
      </c>
      <c r="Q24" s="1"/>
      <c r="R24" s="13"/>
    </row>
    <row r="25" spans="1:24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2437</v>
      </c>
      <c r="P25" s="7" t="s">
        <v>2438</v>
      </c>
      <c r="Q25" s="1"/>
      <c r="R25" s="13"/>
    </row>
    <row r="26" spans="1:24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2439</v>
      </c>
      <c r="P26" s="7" t="s">
        <v>2440</v>
      </c>
      <c r="Q26" s="1"/>
      <c r="R26" s="13"/>
    </row>
    <row r="27" spans="1:24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2758</v>
      </c>
      <c r="O27" s="1" t="s">
        <v>2441</v>
      </c>
      <c r="P27" s="7" t="s">
        <v>2442</v>
      </c>
    </row>
    <row r="28" spans="1:24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2443</v>
      </c>
    </row>
    <row r="29" spans="1:24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2444</v>
      </c>
      <c r="P29" s="7" t="s">
        <v>2445</v>
      </c>
    </row>
    <row r="30" spans="1:24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24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24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2446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2447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2448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2449</v>
      </c>
      <c r="O35" s="1" t="s">
        <v>463</v>
      </c>
      <c r="P35" s="1" t="s">
        <v>2450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2804</v>
      </c>
      <c r="P37" s="7" t="s">
        <v>2765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2760</v>
      </c>
      <c r="P38" s="7" t="s">
        <v>2809</v>
      </c>
      <c r="S38" s="1" t="s">
        <v>2757</v>
      </c>
      <c r="T38" s="7" t="s">
        <v>2762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2769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2721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2720</v>
      </c>
      <c r="P43" s="7" t="s">
        <v>2810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2761</v>
      </c>
      <c r="P46" s="7" t="s">
        <v>2812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2759</v>
      </c>
      <c r="P49" s="7" t="s">
        <v>2811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2768</v>
      </c>
      <c r="P52" s="7" t="s">
        <v>2813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2766</v>
      </c>
      <c r="O53" s="1" t="s">
        <v>2815</v>
      </c>
      <c r="P53" s="3" t="s">
        <v>2814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2717</v>
      </c>
      <c r="O54" s="1" t="s">
        <v>2764</v>
      </c>
      <c r="P54" s="7" t="s">
        <v>2824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2718</v>
      </c>
      <c r="O55" s="1" t="s">
        <v>2808</v>
      </c>
      <c r="P55" s="7" t="s">
        <v>2826</v>
      </c>
      <c r="Q55" s="29"/>
      <c r="R55" s="29" t="s">
        <v>2818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2719</v>
      </c>
      <c r="O56" s="1" t="s">
        <v>2763</v>
      </c>
      <c r="P56" s="7" t="s">
        <v>2827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2714</v>
      </c>
      <c r="O57" s="1"/>
      <c r="P57" s="7" t="s">
        <v>2805</v>
      </c>
      <c r="Q57" s="7" t="s">
        <v>2807</v>
      </c>
      <c r="R57" s="29"/>
      <c r="S57" s="29"/>
      <c r="X57" s="1" t="s">
        <v>2806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2715</v>
      </c>
      <c r="O58" s="1"/>
      <c r="P58" s="7" t="s">
        <v>2447</v>
      </c>
      <c r="R58" s="29"/>
      <c r="S58" s="29"/>
      <c r="T58" s="29"/>
      <c r="X58" s="1" t="s">
        <v>2806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2716</v>
      </c>
      <c r="O59" s="1"/>
      <c r="P59" s="7" t="s">
        <v>2448</v>
      </c>
      <c r="R59" s="29"/>
      <c r="S59" s="29"/>
      <c r="T59" s="29"/>
      <c r="X59" s="1" t="s">
        <v>2806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2825</v>
      </c>
      <c r="Q61" s="3" t="s">
        <v>2817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2767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2875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2722</v>
      </c>
      <c r="P67" s="3" t="s">
        <v>2724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2819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2820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2821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2725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2726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2822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2727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2728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2729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2730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2731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2440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2732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2443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2445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2733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2734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2735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2736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2415</v>
      </c>
      <c r="P94" s="3" t="s">
        <v>2737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2723</v>
      </c>
      <c r="P95" s="3" t="s">
        <v>2738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2739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2740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2741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2409</v>
      </c>
      <c r="P100" s="3" t="s">
        <v>2742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2422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2743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2823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2744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2745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2746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2747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2423</v>
      </c>
      <c r="P109" s="3" t="s">
        <v>2748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2749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2750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2751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2408</v>
      </c>
      <c r="P113" s="3" t="s">
        <v>2752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2753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2425</v>
      </c>
      <c r="P115" s="3" t="s">
        <v>2754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2755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2410</v>
      </c>
      <c r="P117" s="3" t="s">
        <v>2756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T200"/>
  <sheetViews>
    <sheetView tabSelected="1" topLeftCell="X1" workbookViewId="0">
      <selection activeCell="AI24" sqref="AI24"/>
    </sheetView>
  </sheetViews>
  <sheetFormatPr defaultColWidth="9" defaultRowHeight="14.25"/>
  <cols>
    <col min="1" max="7" width="9" style="13"/>
    <col min="35" max="35" width="11.75" bestFit="1" customWidth="1"/>
    <col min="39" max="39" width="15" bestFit="1" customWidth="1"/>
  </cols>
  <sheetData>
    <row r="1" spans="1:40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2451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2452</v>
      </c>
      <c r="T1" s="4" t="s">
        <v>25</v>
      </c>
      <c r="U1" s="4" t="s">
        <v>26</v>
      </c>
      <c r="V1" s="4" t="s">
        <v>2453</v>
      </c>
    </row>
    <row r="2" spans="1:40" s="5" customFormat="1" ht="20.100000000000001" customHeight="1">
      <c r="A2" s="1">
        <v>1</v>
      </c>
      <c r="B2" s="1">
        <v>3</v>
      </c>
      <c r="C2" s="1">
        <v>3</v>
      </c>
      <c r="D2" s="1">
        <f>$B2*总表!D$4</f>
        <v>3150</v>
      </c>
      <c r="E2" s="1">
        <f>$C2*总表!E$4</f>
        <v>300</v>
      </c>
      <c r="F2" s="1">
        <f>$C2*总表!F$4</f>
        <v>90</v>
      </c>
      <c r="G2" s="1">
        <f>$C2*总表!G$4</f>
        <v>90</v>
      </c>
      <c r="L2" s="1">
        <v>1</v>
      </c>
      <c r="M2" s="1">
        <v>2</v>
      </c>
      <c r="N2" s="1">
        <f>LOOKUP($M2,$A:$A,D:D)</f>
        <v>4200</v>
      </c>
      <c r="O2" s="1">
        <f t="shared" ref="O2:Q2" si="0">LOOKUP($M2,$A:$A,E:E)</f>
        <v>400</v>
      </c>
      <c r="P2" s="1">
        <f t="shared" si="0"/>
        <v>120</v>
      </c>
      <c r="Q2" s="1">
        <f t="shared" si="0"/>
        <v>120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5250</v>
      </c>
      <c r="Y2" s="1">
        <f>ROUND(LOOKUP($T2,$A:$A,E:E)*V2,0)</f>
        <v>500</v>
      </c>
      <c r="Z2" s="1">
        <f>ROUND(LOOKUP($T2,$A:$A,F:F),0)</f>
        <v>150</v>
      </c>
      <c r="AA2" s="1">
        <f>ROUND(LOOKUP($T2,$A:$A,G:G),0)</f>
        <v>150</v>
      </c>
      <c r="AC2" s="1"/>
      <c r="AE2" s="1">
        <f>880/5</f>
        <v>176</v>
      </c>
      <c r="AF2" s="1" t="s">
        <v>2891</v>
      </c>
    </row>
    <row r="3" spans="1:40" s="5" customFormat="1" ht="20.100000000000001" customHeight="1">
      <c r="A3" s="1">
        <v>2</v>
      </c>
      <c r="B3" s="1">
        <f>B2+1</f>
        <v>4</v>
      </c>
      <c r="C3" s="1">
        <f>C2+1</f>
        <v>4</v>
      </c>
      <c r="D3" s="1">
        <f>$B3*总表!D$4</f>
        <v>4200</v>
      </c>
      <c r="E3" s="1">
        <f>$C3*总表!E$4</f>
        <v>400</v>
      </c>
      <c r="F3" s="1">
        <f>$C3*总表!F$4</f>
        <v>120</v>
      </c>
      <c r="G3" s="1">
        <f>$C3*总表!G$4</f>
        <v>120</v>
      </c>
      <c r="L3" s="1">
        <v>2</v>
      </c>
      <c r="M3" s="1">
        <v>4</v>
      </c>
      <c r="N3" s="1">
        <f t="shared" ref="N3:N31" si="1">LOOKUP($M3,$A:$A,D:D)</f>
        <v>6300</v>
      </c>
      <c r="O3" s="1">
        <f t="shared" ref="O3:O31" si="2">LOOKUP($M3,$A:$A,E:E)</f>
        <v>600</v>
      </c>
      <c r="P3" s="1">
        <f t="shared" ref="P3:P31" si="3">LOOKUP($M3,$A:$A,F:F)</f>
        <v>180</v>
      </c>
      <c r="Q3" s="1">
        <f t="shared" ref="Q3:Q31" si="4">LOOKUP($M3,$A:$A,G:G)</f>
        <v>180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7350</v>
      </c>
      <c r="Y3" s="1">
        <f t="shared" ref="Y3:Y66" si="6">ROUND(LOOKUP($T3,$A:$A,E:E)*V3,0)</f>
        <v>700</v>
      </c>
      <c r="Z3" s="1">
        <f t="shared" ref="Z3:Z66" si="7">ROUND(LOOKUP($T3,$A:$A,F:F),0)</f>
        <v>210</v>
      </c>
      <c r="AA3" s="1">
        <f t="shared" ref="AA3:AA66" si="8">ROUND(LOOKUP($T3,$A:$A,G:G),0)</f>
        <v>210</v>
      </c>
      <c r="AC3" s="1"/>
      <c r="AD3" s="1">
        <v>50</v>
      </c>
      <c r="AE3" s="1">
        <f>AD3*$AE$2</f>
        <v>8800</v>
      </c>
      <c r="AF3" s="1">
        <f>AE3/100</f>
        <v>88</v>
      </c>
    </row>
    <row r="4" spans="1:40" s="5" customFormat="1" ht="20.100000000000001" customHeight="1">
      <c r="A4" s="1">
        <v>3</v>
      </c>
      <c r="B4" s="1">
        <f t="shared" ref="B4:C65" si="9">B3+1</f>
        <v>5</v>
      </c>
      <c r="C4" s="1">
        <f t="shared" si="9"/>
        <v>5</v>
      </c>
      <c r="D4" s="1">
        <f>$B4*总表!D$4</f>
        <v>5250</v>
      </c>
      <c r="E4" s="1">
        <f>$C4*总表!E$4</f>
        <v>500</v>
      </c>
      <c r="F4" s="1">
        <f>$C4*总表!F$4</f>
        <v>150</v>
      </c>
      <c r="G4" s="1">
        <f>$C4*总表!G$4</f>
        <v>150</v>
      </c>
      <c r="L4" s="1">
        <v>3</v>
      </c>
      <c r="M4" s="1">
        <v>6</v>
      </c>
      <c r="N4" s="1">
        <f t="shared" si="1"/>
        <v>8400</v>
      </c>
      <c r="O4" s="1">
        <f t="shared" si="2"/>
        <v>800</v>
      </c>
      <c r="P4" s="1">
        <f t="shared" si="3"/>
        <v>240</v>
      </c>
      <c r="Q4" s="1">
        <f t="shared" si="4"/>
        <v>240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7350</v>
      </c>
      <c r="Y4" s="1">
        <f t="shared" si="6"/>
        <v>700</v>
      </c>
      <c r="Z4" s="1">
        <f t="shared" si="7"/>
        <v>210</v>
      </c>
      <c r="AA4" s="1">
        <f t="shared" si="8"/>
        <v>210</v>
      </c>
      <c r="AC4" s="1"/>
      <c r="AD4" s="1">
        <v>100</v>
      </c>
      <c r="AE4" s="1">
        <f t="shared" ref="AE4:AE10" si="10">AD4*$AE$2</f>
        <v>17600</v>
      </c>
      <c r="AF4" s="1">
        <f t="shared" ref="AF4:AF10" si="11">AE4/100</f>
        <v>176</v>
      </c>
    </row>
    <row r="5" spans="1:40" s="5" customFormat="1" ht="20.100000000000001" customHeight="1">
      <c r="A5" s="1">
        <v>4</v>
      </c>
      <c r="B5" s="1">
        <f t="shared" si="9"/>
        <v>6</v>
      </c>
      <c r="C5" s="1">
        <f t="shared" si="9"/>
        <v>6</v>
      </c>
      <c r="D5" s="1">
        <f>$B5*总表!D$4</f>
        <v>6300</v>
      </c>
      <c r="E5" s="1">
        <f>$C5*总表!E$4</f>
        <v>600</v>
      </c>
      <c r="F5" s="1">
        <f>$C5*总表!F$4</f>
        <v>180</v>
      </c>
      <c r="G5" s="1">
        <f>$C5*总表!G$4</f>
        <v>180</v>
      </c>
      <c r="L5" s="1">
        <v>4</v>
      </c>
      <c r="M5" s="1">
        <v>8</v>
      </c>
      <c r="N5" s="1">
        <f t="shared" si="1"/>
        <v>10500</v>
      </c>
      <c r="O5" s="1">
        <f t="shared" si="2"/>
        <v>1000</v>
      </c>
      <c r="P5" s="1">
        <f t="shared" si="3"/>
        <v>300</v>
      </c>
      <c r="Q5" s="1">
        <f t="shared" si="4"/>
        <v>300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7350</v>
      </c>
      <c r="Y5" s="1">
        <f t="shared" si="6"/>
        <v>700</v>
      </c>
      <c r="Z5" s="1">
        <f t="shared" si="7"/>
        <v>210</v>
      </c>
      <c r="AA5" s="1">
        <f t="shared" si="8"/>
        <v>210</v>
      </c>
      <c r="AC5" s="1"/>
      <c r="AD5" s="1">
        <v>200</v>
      </c>
      <c r="AE5" s="1">
        <f t="shared" si="10"/>
        <v>35200</v>
      </c>
      <c r="AF5" s="1">
        <f t="shared" si="11"/>
        <v>352</v>
      </c>
    </row>
    <row r="6" spans="1:40" s="5" customFormat="1" ht="20.100000000000001" customHeight="1">
      <c r="A6" s="1">
        <v>5</v>
      </c>
      <c r="B6" s="1">
        <f t="shared" si="9"/>
        <v>7</v>
      </c>
      <c r="C6" s="1">
        <f t="shared" si="9"/>
        <v>7</v>
      </c>
      <c r="D6" s="1">
        <f>$B6*总表!D$4</f>
        <v>7350</v>
      </c>
      <c r="E6" s="1">
        <f>$C6*总表!E$4</f>
        <v>700</v>
      </c>
      <c r="F6" s="1">
        <f>$C6*总表!F$4</f>
        <v>210</v>
      </c>
      <c r="G6" s="1">
        <f>$C6*总表!G$4</f>
        <v>210</v>
      </c>
      <c r="L6" s="1">
        <v>5</v>
      </c>
      <c r="M6" s="1">
        <v>10</v>
      </c>
      <c r="N6" s="1">
        <f t="shared" si="1"/>
        <v>12600</v>
      </c>
      <c r="O6" s="1">
        <f t="shared" si="2"/>
        <v>1200</v>
      </c>
      <c r="P6" s="1">
        <f t="shared" si="3"/>
        <v>360</v>
      </c>
      <c r="Q6" s="1">
        <f t="shared" si="4"/>
        <v>360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18375</v>
      </c>
      <c r="Y6" s="1">
        <f t="shared" si="6"/>
        <v>910</v>
      </c>
      <c r="Z6" s="1">
        <f t="shared" si="7"/>
        <v>210</v>
      </c>
      <c r="AA6" s="1">
        <f t="shared" si="8"/>
        <v>210</v>
      </c>
      <c r="AC6" s="1"/>
      <c r="AD6" s="1">
        <v>500</v>
      </c>
      <c r="AE6" s="1">
        <f t="shared" si="10"/>
        <v>88000</v>
      </c>
      <c r="AF6" s="1">
        <f t="shared" si="11"/>
        <v>880</v>
      </c>
    </row>
    <row r="7" spans="1:40" s="5" customFormat="1" ht="20.100000000000001" customHeight="1">
      <c r="A7" s="1">
        <v>6</v>
      </c>
      <c r="B7" s="1">
        <f t="shared" si="9"/>
        <v>8</v>
      </c>
      <c r="C7" s="1">
        <f t="shared" si="9"/>
        <v>8</v>
      </c>
      <c r="D7" s="1">
        <f>$B7*总表!D$4</f>
        <v>8400</v>
      </c>
      <c r="E7" s="1">
        <f>$C7*总表!E$4</f>
        <v>800</v>
      </c>
      <c r="F7" s="1">
        <f>$C7*总表!F$4</f>
        <v>240</v>
      </c>
      <c r="G7" s="1">
        <f>$C7*总表!G$4</f>
        <v>240</v>
      </c>
      <c r="L7" s="1">
        <v>6</v>
      </c>
      <c r="M7" s="1">
        <v>12</v>
      </c>
      <c r="N7" s="1">
        <f t="shared" si="1"/>
        <v>14700</v>
      </c>
      <c r="O7" s="1">
        <f t="shared" si="2"/>
        <v>1400</v>
      </c>
      <c r="P7" s="1">
        <f t="shared" si="3"/>
        <v>420</v>
      </c>
      <c r="Q7" s="1">
        <f t="shared" si="4"/>
        <v>420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10500</v>
      </c>
      <c r="Y7" s="1">
        <f t="shared" si="6"/>
        <v>1000</v>
      </c>
      <c r="Z7" s="1">
        <f t="shared" si="7"/>
        <v>300</v>
      </c>
      <c r="AA7" s="1">
        <f t="shared" si="8"/>
        <v>300</v>
      </c>
      <c r="AC7" s="1"/>
      <c r="AD7" s="1">
        <v>1000</v>
      </c>
      <c r="AE7" s="1">
        <f t="shared" si="10"/>
        <v>176000</v>
      </c>
      <c r="AF7" s="1">
        <f t="shared" si="11"/>
        <v>1760</v>
      </c>
      <c r="AH7" s="116">
        <v>11300008</v>
      </c>
      <c r="AI7" s="117" t="s">
        <v>2892</v>
      </c>
    </row>
    <row r="8" spans="1:40" s="5" customFormat="1" ht="20.100000000000001" customHeight="1">
      <c r="A8" s="1">
        <v>7</v>
      </c>
      <c r="B8" s="1">
        <f t="shared" si="9"/>
        <v>9</v>
      </c>
      <c r="C8" s="1">
        <f t="shared" si="9"/>
        <v>9</v>
      </c>
      <c r="D8" s="1">
        <f>$B8*总表!D$4</f>
        <v>9450</v>
      </c>
      <c r="E8" s="1">
        <f>$C8*总表!E$4</f>
        <v>900</v>
      </c>
      <c r="F8" s="1">
        <f>$C8*总表!F$4</f>
        <v>270</v>
      </c>
      <c r="G8" s="1">
        <f>$C8*总表!G$4</f>
        <v>270</v>
      </c>
      <c r="L8" s="1">
        <v>7</v>
      </c>
      <c r="M8" s="1">
        <v>14</v>
      </c>
      <c r="N8" s="1">
        <f t="shared" si="1"/>
        <v>16800</v>
      </c>
      <c r="O8" s="1">
        <f t="shared" si="2"/>
        <v>1600</v>
      </c>
      <c r="P8" s="1">
        <f t="shared" si="3"/>
        <v>480</v>
      </c>
      <c r="Q8" s="1">
        <f t="shared" si="4"/>
        <v>480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10500</v>
      </c>
      <c r="Y8" s="1">
        <f t="shared" si="6"/>
        <v>1000</v>
      </c>
      <c r="Z8" s="1">
        <f t="shared" si="7"/>
        <v>300</v>
      </c>
      <c r="AA8" s="1">
        <f t="shared" si="8"/>
        <v>300</v>
      </c>
      <c r="AC8" s="1"/>
      <c r="AD8" s="1">
        <v>2000</v>
      </c>
      <c r="AE8" s="1">
        <f t="shared" si="10"/>
        <v>352000</v>
      </c>
      <c r="AF8" s="1">
        <f t="shared" si="11"/>
        <v>3520</v>
      </c>
      <c r="AH8" s="116">
        <v>11300008</v>
      </c>
      <c r="AI8" s="117" t="s">
        <v>2892</v>
      </c>
    </row>
    <row r="9" spans="1:40" s="5" customFormat="1" ht="20.100000000000001" customHeight="1">
      <c r="A9" s="1">
        <v>8</v>
      </c>
      <c r="B9" s="1">
        <f t="shared" si="9"/>
        <v>10</v>
      </c>
      <c r="C9" s="1">
        <f t="shared" si="9"/>
        <v>10</v>
      </c>
      <c r="D9" s="1">
        <f>$B9*总表!D$4</f>
        <v>10500</v>
      </c>
      <c r="E9" s="1">
        <f>$C9*总表!E$4</f>
        <v>1000</v>
      </c>
      <c r="F9" s="1">
        <f>$C9*总表!F$4</f>
        <v>300</v>
      </c>
      <c r="G9" s="1">
        <f>$C9*总表!G$4</f>
        <v>300</v>
      </c>
      <c r="L9" s="1">
        <v>8</v>
      </c>
      <c r="M9" s="1">
        <v>16</v>
      </c>
      <c r="N9" s="1">
        <f t="shared" si="1"/>
        <v>18900</v>
      </c>
      <c r="O9" s="1">
        <f t="shared" si="2"/>
        <v>1800</v>
      </c>
      <c r="P9" s="1">
        <f t="shared" si="3"/>
        <v>540</v>
      </c>
      <c r="Q9" s="1">
        <f t="shared" si="4"/>
        <v>540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26250</v>
      </c>
      <c r="Y9" s="1">
        <f t="shared" si="6"/>
        <v>1300</v>
      </c>
      <c r="Z9" s="1">
        <f t="shared" si="7"/>
        <v>300</v>
      </c>
      <c r="AA9" s="1">
        <f t="shared" si="8"/>
        <v>300</v>
      </c>
      <c r="AC9" s="1"/>
      <c r="AD9" s="1">
        <v>3000</v>
      </c>
      <c r="AE9" s="1">
        <f t="shared" si="10"/>
        <v>528000</v>
      </c>
      <c r="AF9" s="1">
        <f t="shared" si="11"/>
        <v>5280</v>
      </c>
      <c r="AH9" s="116">
        <v>11300008</v>
      </c>
      <c r="AI9" s="117" t="s">
        <v>2892</v>
      </c>
    </row>
    <row r="10" spans="1:40" s="5" customFormat="1" ht="20.100000000000001" customHeight="1">
      <c r="A10" s="1">
        <v>9</v>
      </c>
      <c r="B10" s="1">
        <f t="shared" si="9"/>
        <v>11</v>
      </c>
      <c r="C10" s="1">
        <f t="shared" si="9"/>
        <v>11</v>
      </c>
      <c r="D10" s="1">
        <f>$B10*总表!D$4</f>
        <v>11550</v>
      </c>
      <c r="E10" s="1">
        <f>$C10*总表!E$4</f>
        <v>1100</v>
      </c>
      <c r="F10" s="1">
        <f>$C10*总表!F$4</f>
        <v>330</v>
      </c>
      <c r="G10" s="1">
        <f>$C10*总表!G$4</f>
        <v>330</v>
      </c>
      <c r="L10" s="1">
        <v>9</v>
      </c>
      <c r="M10" s="1">
        <v>18</v>
      </c>
      <c r="N10" s="1">
        <f t="shared" si="1"/>
        <v>21000</v>
      </c>
      <c r="O10" s="1">
        <f t="shared" si="2"/>
        <v>2000</v>
      </c>
      <c r="P10" s="1">
        <f t="shared" si="3"/>
        <v>600</v>
      </c>
      <c r="Q10" s="1">
        <f t="shared" si="4"/>
        <v>600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12600</v>
      </c>
      <c r="Y10" s="1">
        <f t="shared" si="6"/>
        <v>1200</v>
      </c>
      <c r="Z10" s="1">
        <f t="shared" si="7"/>
        <v>360</v>
      </c>
      <c r="AA10" s="1">
        <f t="shared" si="8"/>
        <v>360</v>
      </c>
      <c r="AC10" s="1"/>
      <c r="AD10" s="1">
        <v>5000</v>
      </c>
      <c r="AE10" s="1">
        <f t="shared" si="10"/>
        <v>880000</v>
      </c>
      <c r="AF10" s="1">
        <f t="shared" si="11"/>
        <v>8800</v>
      </c>
      <c r="AH10" s="116">
        <v>11300008</v>
      </c>
      <c r="AI10" s="117" t="s">
        <v>2892</v>
      </c>
    </row>
    <row r="11" spans="1:40" s="5" customFormat="1" ht="20.100000000000001" customHeight="1">
      <c r="A11" s="1">
        <v>10</v>
      </c>
      <c r="B11" s="1">
        <f t="shared" si="9"/>
        <v>12</v>
      </c>
      <c r="C11" s="1">
        <f t="shared" si="9"/>
        <v>12</v>
      </c>
      <c r="D11" s="1">
        <f>$B11*总表!D$4</f>
        <v>12600</v>
      </c>
      <c r="E11" s="1">
        <f>$C11*总表!E$4</f>
        <v>1200</v>
      </c>
      <c r="F11" s="1">
        <f>$C11*总表!F$4</f>
        <v>360</v>
      </c>
      <c r="G11" s="1">
        <f>$C11*总表!G$4</f>
        <v>360</v>
      </c>
      <c r="L11" s="1">
        <v>10</v>
      </c>
      <c r="M11" s="1">
        <v>20</v>
      </c>
      <c r="N11" s="1">
        <f t="shared" si="1"/>
        <v>23100</v>
      </c>
      <c r="O11" s="1">
        <f t="shared" si="2"/>
        <v>2200</v>
      </c>
      <c r="P11" s="1">
        <f t="shared" si="3"/>
        <v>660</v>
      </c>
      <c r="Q11" s="1">
        <f t="shared" si="4"/>
        <v>660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12600</v>
      </c>
      <c r="Y11" s="1">
        <f t="shared" si="6"/>
        <v>1200</v>
      </c>
      <c r="Z11" s="1">
        <f t="shared" si="7"/>
        <v>360</v>
      </c>
      <c r="AA11" s="1">
        <f t="shared" si="8"/>
        <v>360</v>
      </c>
      <c r="AC11" s="1"/>
      <c r="AD11" s="1"/>
      <c r="AE11" s="1"/>
      <c r="AF11" s="1"/>
      <c r="AL11" s="51">
        <v>10000142</v>
      </c>
      <c r="AM11" s="52" t="s">
        <v>2835</v>
      </c>
      <c r="AN11" s="5">
        <v>1</v>
      </c>
    </row>
    <row r="12" spans="1:40" s="5" customFormat="1" ht="20.100000000000001" customHeight="1">
      <c r="A12" s="1">
        <v>11</v>
      </c>
      <c r="B12" s="1">
        <f t="shared" si="9"/>
        <v>13</v>
      </c>
      <c r="C12" s="1">
        <f t="shared" si="9"/>
        <v>13</v>
      </c>
      <c r="D12" s="1">
        <f>$B12*总表!D$4</f>
        <v>13650</v>
      </c>
      <c r="E12" s="1">
        <f>$C12*总表!E$4</f>
        <v>1300</v>
      </c>
      <c r="F12" s="1">
        <f>$C12*总表!F$4</f>
        <v>390</v>
      </c>
      <c r="G12" s="1">
        <f>$C12*总表!G$4</f>
        <v>390</v>
      </c>
      <c r="L12" s="1">
        <v>11</v>
      </c>
      <c r="M12" s="1">
        <v>22</v>
      </c>
      <c r="N12" s="1">
        <f t="shared" si="1"/>
        <v>25200</v>
      </c>
      <c r="O12" s="1">
        <f t="shared" si="2"/>
        <v>2400</v>
      </c>
      <c r="P12" s="1">
        <f t="shared" si="3"/>
        <v>720</v>
      </c>
      <c r="Q12" s="1">
        <f t="shared" si="4"/>
        <v>720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31500</v>
      </c>
      <c r="Y12" s="1">
        <f t="shared" si="6"/>
        <v>1560</v>
      </c>
      <c r="Z12" s="1">
        <f t="shared" si="7"/>
        <v>360</v>
      </c>
      <c r="AA12" s="1">
        <f t="shared" si="8"/>
        <v>360</v>
      </c>
      <c r="AC12" s="1"/>
      <c r="AD12" s="1"/>
      <c r="AE12" s="1"/>
      <c r="AF12" s="1"/>
      <c r="AG12" s="1"/>
      <c r="AH12" s="1"/>
      <c r="AI12" s="1"/>
      <c r="AJ12" s="1"/>
      <c r="AK12" s="1"/>
    </row>
    <row r="13" spans="1:40" s="5" customFormat="1" ht="20.100000000000001" customHeight="1">
      <c r="A13" s="1">
        <v>12</v>
      </c>
      <c r="B13" s="1">
        <f t="shared" si="9"/>
        <v>14</v>
      </c>
      <c r="C13" s="1">
        <f t="shared" si="9"/>
        <v>14</v>
      </c>
      <c r="D13" s="1">
        <f>$B13*总表!D$4</f>
        <v>14700</v>
      </c>
      <c r="E13" s="1">
        <f>$C13*总表!E$4</f>
        <v>1400</v>
      </c>
      <c r="F13" s="1">
        <f>$C13*总表!F$4</f>
        <v>420</v>
      </c>
      <c r="G13" s="1">
        <f>$C13*总表!G$4</f>
        <v>420</v>
      </c>
      <c r="L13" s="1">
        <v>12</v>
      </c>
      <c r="M13" s="1">
        <v>24</v>
      </c>
      <c r="N13" s="1">
        <f t="shared" si="1"/>
        <v>27300</v>
      </c>
      <c r="O13" s="1">
        <f t="shared" si="2"/>
        <v>2600</v>
      </c>
      <c r="P13" s="1">
        <f t="shared" si="3"/>
        <v>780</v>
      </c>
      <c r="Q13" s="1">
        <f t="shared" si="4"/>
        <v>780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14700</v>
      </c>
      <c r="Y13" s="1">
        <f t="shared" si="6"/>
        <v>1400</v>
      </c>
      <c r="Z13" s="1">
        <f t="shared" si="7"/>
        <v>420</v>
      </c>
      <c r="AA13" s="1">
        <f t="shared" si="8"/>
        <v>420</v>
      </c>
      <c r="AC13" s="1"/>
      <c r="AD13" s="1"/>
      <c r="AE13" s="1"/>
      <c r="AF13" s="1"/>
      <c r="AG13" s="1"/>
      <c r="AH13" s="1"/>
      <c r="AI13" s="1"/>
      <c r="AJ13" s="1"/>
      <c r="AK13" s="1"/>
    </row>
    <row r="14" spans="1:40" s="5" customFormat="1" ht="20.100000000000001" customHeight="1">
      <c r="A14" s="1">
        <v>13</v>
      </c>
      <c r="B14" s="1">
        <f t="shared" si="9"/>
        <v>15</v>
      </c>
      <c r="C14" s="1">
        <f t="shared" si="9"/>
        <v>15</v>
      </c>
      <c r="D14" s="1">
        <f>$B14*总表!D$4</f>
        <v>15750</v>
      </c>
      <c r="E14" s="1">
        <f>$C14*总表!E$4</f>
        <v>1500</v>
      </c>
      <c r="F14" s="1">
        <f>$C14*总表!F$4</f>
        <v>450</v>
      </c>
      <c r="G14" s="1">
        <f>$C14*总表!G$4</f>
        <v>450</v>
      </c>
      <c r="L14" s="1">
        <v>13</v>
      </c>
      <c r="M14" s="1">
        <v>26</v>
      </c>
      <c r="N14" s="1">
        <f t="shared" si="1"/>
        <v>29400</v>
      </c>
      <c r="O14" s="1">
        <f t="shared" si="2"/>
        <v>2800</v>
      </c>
      <c r="P14" s="1">
        <f t="shared" si="3"/>
        <v>840</v>
      </c>
      <c r="Q14" s="1">
        <f t="shared" si="4"/>
        <v>840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14700</v>
      </c>
      <c r="Y14" s="1">
        <f t="shared" si="6"/>
        <v>1400</v>
      </c>
      <c r="Z14" s="1">
        <f t="shared" si="7"/>
        <v>420</v>
      </c>
      <c r="AA14" s="1">
        <f t="shared" si="8"/>
        <v>420</v>
      </c>
      <c r="AC14" s="1"/>
      <c r="AD14" s="1"/>
      <c r="AE14" s="1"/>
      <c r="AF14" s="1" t="s">
        <v>2893</v>
      </c>
      <c r="AG14" s="1"/>
      <c r="AH14" s="1"/>
      <c r="AI14" s="1"/>
      <c r="AJ14" s="1"/>
      <c r="AK14" s="1"/>
    </row>
    <row r="15" spans="1:40" s="5" customFormat="1" ht="20.100000000000001" customHeight="1">
      <c r="A15" s="1">
        <v>14</v>
      </c>
      <c r="B15" s="1">
        <f t="shared" si="9"/>
        <v>16</v>
      </c>
      <c r="C15" s="1">
        <f t="shared" si="9"/>
        <v>16</v>
      </c>
      <c r="D15" s="1">
        <f>$B15*总表!D$4</f>
        <v>16800</v>
      </c>
      <c r="E15" s="1">
        <f>$C15*总表!E$4</f>
        <v>1600</v>
      </c>
      <c r="F15" s="1">
        <f>$C15*总表!F$4</f>
        <v>480</v>
      </c>
      <c r="G15" s="1">
        <f>$C15*总表!G$4</f>
        <v>480</v>
      </c>
      <c r="L15" s="1">
        <v>14</v>
      </c>
      <c r="M15" s="1">
        <v>28</v>
      </c>
      <c r="N15" s="1">
        <f t="shared" si="1"/>
        <v>31500</v>
      </c>
      <c r="O15" s="1">
        <f t="shared" si="2"/>
        <v>3000</v>
      </c>
      <c r="P15" s="1">
        <f t="shared" si="3"/>
        <v>900</v>
      </c>
      <c r="Q15" s="1">
        <f t="shared" si="4"/>
        <v>900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36750</v>
      </c>
      <c r="Y15" s="1">
        <f t="shared" si="6"/>
        <v>1820</v>
      </c>
      <c r="Z15" s="1">
        <f t="shared" si="7"/>
        <v>420</v>
      </c>
      <c r="AA15" s="1">
        <f t="shared" si="8"/>
        <v>420</v>
      </c>
      <c r="AC15" s="1"/>
      <c r="AD15" s="1"/>
      <c r="AE15" s="1"/>
      <c r="AF15" s="1" t="s">
        <v>2893</v>
      </c>
      <c r="AG15" s="1"/>
      <c r="AH15" s="1"/>
      <c r="AI15" s="1"/>
      <c r="AJ15" s="1"/>
      <c r="AK15" s="1"/>
    </row>
    <row r="16" spans="1:40" s="5" customFormat="1" ht="20.100000000000001" customHeight="1">
      <c r="A16" s="1">
        <v>15</v>
      </c>
      <c r="B16" s="1">
        <f t="shared" si="9"/>
        <v>17</v>
      </c>
      <c r="C16" s="1">
        <f t="shared" si="9"/>
        <v>17</v>
      </c>
      <c r="D16" s="1">
        <f>$B16*总表!D$4</f>
        <v>17850</v>
      </c>
      <c r="E16" s="1">
        <f>$C16*总表!E$4</f>
        <v>1700</v>
      </c>
      <c r="F16" s="1">
        <f>$C16*总表!F$4</f>
        <v>510</v>
      </c>
      <c r="G16" s="1">
        <f>$C16*总表!G$4</f>
        <v>510</v>
      </c>
      <c r="L16" s="1">
        <v>15</v>
      </c>
      <c r="M16" s="1">
        <v>30</v>
      </c>
      <c r="N16" s="1">
        <f t="shared" si="1"/>
        <v>33600</v>
      </c>
      <c r="O16" s="1">
        <f t="shared" si="2"/>
        <v>3200</v>
      </c>
      <c r="P16" s="1">
        <f t="shared" si="3"/>
        <v>960</v>
      </c>
      <c r="Q16" s="1">
        <f t="shared" si="4"/>
        <v>960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17850</v>
      </c>
      <c r="Y16" s="1">
        <f t="shared" si="6"/>
        <v>1700</v>
      </c>
      <c r="Z16" s="1">
        <f t="shared" si="7"/>
        <v>510</v>
      </c>
      <c r="AA16" s="1">
        <f t="shared" si="8"/>
        <v>510</v>
      </c>
      <c r="AC16" s="1"/>
      <c r="AD16" s="1"/>
      <c r="AE16" s="1"/>
      <c r="AF16" s="1"/>
      <c r="AG16" s="1"/>
      <c r="AH16" s="1"/>
      <c r="AI16" s="1"/>
      <c r="AJ16" s="1"/>
      <c r="AK16" s="1"/>
    </row>
    <row r="17" spans="1:46" s="5" customFormat="1" ht="20.100000000000001" customHeight="1">
      <c r="A17" s="1">
        <v>16</v>
      </c>
      <c r="B17" s="1">
        <f t="shared" si="9"/>
        <v>18</v>
      </c>
      <c r="C17" s="1">
        <f t="shared" si="9"/>
        <v>18</v>
      </c>
      <c r="D17" s="1">
        <f>$B17*总表!D$4</f>
        <v>18900</v>
      </c>
      <c r="E17" s="1">
        <f>$C17*总表!E$4</f>
        <v>1800</v>
      </c>
      <c r="F17" s="1">
        <f>$C17*总表!F$4</f>
        <v>540</v>
      </c>
      <c r="G17" s="1">
        <f>$C17*总表!G$4</f>
        <v>540</v>
      </c>
      <c r="L17" s="1">
        <v>16</v>
      </c>
      <c r="M17" s="1">
        <v>32</v>
      </c>
      <c r="N17" s="1">
        <f t="shared" si="1"/>
        <v>35700</v>
      </c>
      <c r="O17" s="1">
        <f t="shared" si="2"/>
        <v>3400</v>
      </c>
      <c r="P17" s="1">
        <f t="shared" si="3"/>
        <v>1020</v>
      </c>
      <c r="Q17" s="1">
        <f t="shared" si="4"/>
        <v>1020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17850</v>
      </c>
      <c r="Y17" s="1">
        <f t="shared" si="6"/>
        <v>1700</v>
      </c>
      <c r="Z17" s="1">
        <f t="shared" si="7"/>
        <v>510</v>
      </c>
      <c r="AA17" s="1">
        <f t="shared" si="8"/>
        <v>510</v>
      </c>
      <c r="AC17" s="1"/>
      <c r="AD17" s="1"/>
      <c r="AE17" s="1"/>
      <c r="AF17" s="1"/>
      <c r="AG17" s="1"/>
      <c r="AH17" s="1"/>
      <c r="AI17" s="1"/>
      <c r="AJ17" s="1"/>
      <c r="AK17" s="1"/>
    </row>
    <row r="18" spans="1:46" s="5" customFormat="1" ht="20.100000000000001" customHeight="1">
      <c r="A18" s="1">
        <v>17</v>
      </c>
      <c r="B18" s="1">
        <f t="shared" si="9"/>
        <v>19</v>
      </c>
      <c r="C18" s="1">
        <f t="shared" si="9"/>
        <v>19</v>
      </c>
      <c r="D18" s="1">
        <f>$B18*总表!D$4</f>
        <v>19950</v>
      </c>
      <c r="E18" s="1">
        <f>$C18*总表!E$4</f>
        <v>1900</v>
      </c>
      <c r="F18" s="1">
        <f>$C18*总表!F$4</f>
        <v>570</v>
      </c>
      <c r="G18" s="1">
        <f>$C18*总表!G$4</f>
        <v>570</v>
      </c>
      <c r="L18" s="1">
        <v>17</v>
      </c>
      <c r="M18" s="1">
        <v>34</v>
      </c>
      <c r="N18" s="1">
        <f t="shared" si="1"/>
        <v>37800</v>
      </c>
      <c r="O18" s="1">
        <f t="shared" si="2"/>
        <v>3600</v>
      </c>
      <c r="P18" s="1">
        <f t="shared" si="3"/>
        <v>1080</v>
      </c>
      <c r="Q18" s="1">
        <f t="shared" si="4"/>
        <v>1080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44625</v>
      </c>
      <c r="Y18" s="1">
        <f t="shared" si="6"/>
        <v>2210</v>
      </c>
      <c r="Z18" s="1">
        <f t="shared" si="7"/>
        <v>510</v>
      </c>
      <c r="AA18" s="1">
        <f t="shared" si="8"/>
        <v>510</v>
      </c>
      <c r="AC18" s="1"/>
      <c r="AD18" s="1"/>
      <c r="AE18" s="1">
        <f>880/5</f>
        <v>176</v>
      </c>
      <c r="AF18" s="1" t="s">
        <v>2891</v>
      </c>
      <c r="AG18" s="1"/>
      <c r="AH18" s="1"/>
      <c r="AI18" s="1"/>
      <c r="AJ18" s="1"/>
      <c r="AK18" s="1"/>
      <c r="AL18" s="1"/>
      <c r="AM18" s="1"/>
      <c r="AN18" s="1"/>
    </row>
    <row r="19" spans="1:46" s="5" customFormat="1" ht="20.100000000000001" customHeight="1">
      <c r="A19" s="1">
        <v>18</v>
      </c>
      <c r="B19" s="1">
        <f t="shared" si="9"/>
        <v>20</v>
      </c>
      <c r="C19" s="1">
        <f t="shared" si="9"/>
        <v>20</v>
      </c>
      <c r="D19" s="1">
        <f>$B19*总表!D$4</f>
        <v>21000</v>
      </c>
      <c r="E19" s="1">
        <f>$C19*总表!E$4</f>
        <v>2000</v>
      </c>
      <c r="F19" s="1">
        <f>$C19*总表!F$4</f>
        <v>600</v>
      </c>
      <c r="G19" s="1">
        <f>$C19*总表!G$4</f>
        <v>600</v>
      </c>
      <c r="L19" s="1">
        <v>18</v>
      </c>
      <c r="M19" s="1">
        <v>36</v>
      </c>
      <c r="N19" s="1">
        <f t="shared" si="1"/>
        <v>39900</v>
      </c>
      <c r="O19" s="1">
        <f t="shared" si="2"/>
        <v>3800</v>
      </c>
      <c r="P19" s="1">
        <f t="shared" si="3"/>
        <v>1140</v>
      </c>
      <c r="Q19" s="1">
        <f t="shared" si="4"/>
        <v>1140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21000</v>
      </c>
      <c r="Y19" s="1">
        <f t="shared" si="6"/>
        <v>2000</v>
      </c>
      <c r="Z19" s="1">
        <f t="shared" si="7"/>
        <v>600</v>
      </c>
      <c r="AA19" s="1">
        <f t="shared" si="8"/>
        <v>600</v>
      </c>
      <c r="AC19" s="1"/>
      <c r="AD19" s="1">
        <v>30</v>
      </c>
      <c r="AE19" s="1">
        <f>AD19*$AE$2</f>
        <v>5280</v>
      </c>
      <c r="AF19" s="1">
        <f>AE19/100</f>
        <v>52.8</v>
      </c>
      <c r="AG19" s="1">
        <f>AE19</f>
        <v>5280</v>
      </c>
      <c r="AH19" s="1">
        <f>AG19*0.1</f>
        <v>528</v>
      </c>
      <c r="AI19" s="51">
        <v>1</v>
      </c>
      <c r="AJ19" s="51" t="s">
        <v>2894</v>
      </c>
      <c r="AK19" s="1">
        <v>200000</v>
      </c>
      <c r="AL19" s="51">
        <v>10000158</v>
      </c>
      <c r="AM19" s="51" t="s">
        <v>2830</v>
      </c>
      <c r="AN19" s="1">
        <v>1</v>
      </c>
    </row>
    <row r="20" spans="1:46" s="5" customFormat="1" ht="20.100000000000001" customHeight="1">
      <c r="A20" s="1">
        <v>19</v>
      </c>
      <c r="B20" s="1">
        <f t="shared" si="9"/>
        <v>21</v>
      </c>
      <c r="C20" s="1">
        <f t="shared" si="9"/>
        <v>21</v>
      </c>
      <c r="D20" s="1">
        <f>$B20*总表!D$4</f>
        <v>22050</v>
      </c>
      <c r="E20" s="1">
        <f>$C20*总表!E$4</f>
        <v>2100</v>
      </c>
      <c r="F20" s="1">
        <f>$C20*总表!F$4</f>
        <v>630</v>
      </c>
      <c r="G20" s="1">
        <f>$C20*总表!G$4</f>
        <v>630</v>
      </c>
      <c r="L20" s="1">
        <v>19</v>
      </c>
      <c r="M20" s="1">
        <v>38</v>
      </c>
      <c r="N20" s="1">
        <f t="shared" si="1"/>
        <v>42000</v>
      </c>
      <c r="O20" s="1">
        <f t="shared" si="2"/>
        <v>4000</v>
      </c>
      <c r="P20" s="1">
        <f t="shared" si="3"/>
        <v>1200</v>
      </c>
      <c r="Q20" s="1">
        <f t="shared" si="4"/>
        <v>1200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21000</v>
      </c>
      <c r="Y20" s="1">
        <f t="shared" si="6"/>
        <v>2000</v>
      </c>
      <c r="Z20" s="1">
        <f t="shared" si="7"/>
        <v>600</v>
      </c>
      <c r="AA20" s="1">
        <f t="shared" si="8"/>
        <v>600</v>
      </c>
      <c r="AC20" s="1"/>
      <c r="AD20" s="1">
        <v>80</v>
      </c>
      <c r="AE20" s="1">
        <f t="shared" ref="AE20:AE22" si="12">AD20*$AE$2</f>
        <v>14080</v>
      </c>
      <c r="AF20" s="1">
        <f t="shared" ref="AF20:AF22" si="13">AE20/100</f>
        <v>140.80000000000001</v>
      </c>
      <c r="AG20" s="1">
        <f>AE20-AE19</f>
        <v>8800</v>
      </c>
      <c r="AH20" s="1">
        <f t="shared" ref="AH20:AH22" si="14">AG20*0.1</f>
        <v>880</v>
      </c>
      <c r="AI20" s="51">
        <v>1</v>
      </c>
      <c r="AJ20" s="51" t="s">
        <v>2894</v>
      </c>
      <c r="AK20" s="1">
        <v>300000</v>
      </c>
      <c r="AL20" s="51">
        <v>10000158</v>
      </c>
      <c r="AM20" s="51" t="s">
        <v>2830</v>
      </c>
      <c r="AN20" s="1">
        <v>1</v>
      </c>
    </row>
    <row r="21" spans="1:46" s="5" customFormat="1" ht="20.100000000000001" customHeight="1">
      <c r="A21" s="1">
        <v>20</v>
      </c>
      <c r="B21" s="1">
        <f t="shared" si="9"/>
        <v>22</v>
      </c>
      <c r="C21" s="1">
        <f t="shared" si="9"/>
        <v>22</v>
      </c>
      <c r="D21" s="1">
        <f>$B21*总表!D$4</f>
        <v>23100</v>
      </c>
      <c r="E21" s="1">
        <f>$C21*总表!E$4</f>
        <v>2200</v>
      </c>
      <c r="F21" s="1">
        <f>$C21*总表!F$4</f>
        <v>660</v>
      </c>
      <c r="G21" s="1">
        <f>$C21*总表!G$4</f>
        <v>660</v>
      </c>
      <c r="L21" s="1">
        <v>20</v>
      </c>
      <c r="M21" s="1">
        <v>40</v>
      </c>
      <c r="N21" s="1">
        <f t="shared" si="1"/>
        <v>44100</v>
      </c>
      <c r="O21" s="1">
        <f t="shared" si="2"/>
        <v>4200</v>
      </c>
      <c r="P21" s="1">
        <f t="shared" si="3"/>
        <v>1260</v>
      </c>
      <c r="Q21" s="1">
        <f t="shared" si="4"/>
        <v>1260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52500</v>
      </c>
      <c r="Y21" s="1">
        <f t="shared" si="6"/>
        <v>2600</v>
      </c>
      <c r="Z21" s="1">
        <f t="shared" si="7"/>
        <v>600</v>
      </c>
      <c r="AA21" s="1">
        <f t="shared" si="8"/>
        <v>600</v>
      </c>
      <c r="AC21" s="1"/>
      <c r="AD21" s="1">
        <v>150</v>
      </c>
      <c r="AE21" s="1">
        <f t="shared" si="12"/>
        <v>26400</v>
      </c>
      <c r="AF21" s="1">
        <f t="shared" si="13"/>
        <v>264</v>
      </c>
      <c r="AG21" s="1">
        <f t="shared" ref="AG21:AG22" si="15">AE21-AE20</f>
        <v>12320</v>
      </c>
      <c r="AH21" s="1">
        <f t="shared" si="14"/>
        <v>1232</v>
      </c>
      <c r="AI21" s="51">
        <v>1</v>
      </c>
      <c r="AJ21" s="51" t="s">
        <v>2894</v>
      </c>
      <c r="AK21" s="1">
        <v>500000</v>
      </c>
      <c r="AL21" s="51">
        <v>10000158</v>
      </c>
      <c r="AM21" s="51" t="s">
        <v>2830</v>
      </c>
      <c r="AN21" s="1">
        <v>1</v>
      </c>
      <c r="AO21" s="116">
        <v>11200000</v>
      </c>
      <c r="AP21" s="117" t="s">
        <v>2895</v>
      </c>
      <c r="AQ21" s="1">
        <v>1</v>
      </c>
    </row>
    <row r="22" spans="1:46" s="5" customFormat="1" ht="20.100000000000001" customHeight="1">
      <c r="A22" s="1">
        <v>21</v>
      </c>
      <c r="B22" s="1">
        <f t="shared" si="9"/>
        <v>23</v>
      </c>
      <c r="C22" s="1">
        <f t="shared" si="9"/>
        <v>23</v>
      </c>
      <c r="D22" s="1">
        <f>$B22*总表!D$4</f>
        <v>24150</v>
      </c>
      <c r="E22" s="1">
        <f>$C22*总表!E$4</f>
        <v>2300</v>
      </c>
      <c r="F22" s="1">
        <f>$C22*总表!F$4</f>
        <v>690</v>
      </c>
      <c r="G22" s="1">
        <f>$C22*总表!G$4</f>
        <v>690</v>
      </c>
      <c r="L22" s="1">
        <v>21</v>
      </c>
      <c r="M22" s="1">
        <v>41</v>
      </c>
      <c r="N22" s="1">
        <f t="shared" si="1"/>
        <v>45150</v>
      </c>
      <c r="O22" s="1">
        <f t="shared" si="2"/>
        <v>4300</v>
      </c>
      <c r="P22" s="1">
        <f t="shared" si="3"/>
        <v>1290</v>
      </c>
      <c r="Q22" s="1">
        <f t="shared" si="4"/>
        <v>1290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23100</v>
      </c>
      <c r="Y22" s="1">
        <f t="shared" si="6"/>
        <v>2200</v>
      </c>
      <c r="Z22" s="1">
        <f t="shared" si="7"/>
        <v>660</v>
      </c>
      <c r="AA22" s="1">
        <f t="shared" si="8"/>
        <v>660</v>
      </c>
      <c r="AC22" s="1"/>
      <c r="AD22" s="1">
        <v>300</v>
      </c>
      <c r="AE22" s="1">
        <f t="shared" si="12"/>
        <v>52800</v>
      </c>
      <c r="AF22" s="1">
        <f t="shared" si="13"/>
        <v>528</v>
      </c>
      <c r="AG22" s="1">
        <f t="shared" si="15"/>
        <v>26400</v>
      </c>
      <c r="AH22" s="1">
        <f t="shared" si="14"/>
        <v>2640</v>
      </c>
      <c r="AI22" s="51">
        <v>1</v>
      </c>
      <c r="AJ22" s="51" t="s">
        <v>2894</v>
      </c>
      <c r="AK22" s="1">
        <v>1000000</v>
      </c>
      <c r="AL22" s="51">
        <v>10000158</v>
      </c>
      <c r="AM22" s="51" t="s">
        <v>2830</v>
      </c>
      <c r="AN22" s="1">
        <v>1</v>
      </c>
      <c r="AO22" s="116">
        <v>11200000</v>
      </c>
      <c r="AP22" s="117" t="s">
        <v>2895</v>
      </c>
      <c r="AQ22" s="1">
        <v>1</v>
      </c>
      <c r="AR22" s="51">
        <v>10000142</v>
      </c>
      <c r="AS22" s="52" t="s">
        <v>2835</v>
      </c>
      <c r="AT22" s="1">
        <v>1</v>
      </c>
    </row>
    <row r="23" spans="1:46" s="5" customFormat="1" ht="20.100000000000001" customHeight="1">
      <c r="A23" s="1">
        <v>22</v>
      </c>
      <c r="B23" s="1">
        <f t="shared" si="9"/>
        <v>24</v>
      </c>
      <c r="C23" s="1">
        <f t="shared" si="9"/>
        <v>24</v>
      </c>
      <c r="D23" s="1">
        <f>$B23*总表!D$4</f>
        <v>25200</v>
      </c>
      <c r="E23" s="1">
        <f>$C23*总表!E$4</f>
        <v>2400</v>
      </c>
      <c r="F23" s="1">
        <f>$C23*总表!F$4</f>
        <v>720</v>
      </c>
      <c r="G23" s="1">
        <f>$C23*总表!G$4</f>
        <v>720</v>
      </c>
      <c r="L23" s="1">
        <v>22</v>
      </c>
      <c r="M23" s="1">
        <v>42</v>
      </c>
      <c r="N23" s="1">
        <f t="shared" si="1"/>
        <v>46200</v>
      </c>
      <c r="O23" s="1">
        <f t="shared" si="2"/>
        <v>4400</v>
      </c>
      <c r="P23" s="1">
        <f t="shared" si="3"/>
        <v>1320</v>
      </c>
      <c r="Q23" s="1">
        <f t="shared" si="4"/>
        <v>1320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23100</v>
      </c>
      <c r="Y23" s="1">
        <f t="shared" si="6"/>
        <v>2200</v>
      </c>
      <c r="Z23" s="1">
        <f t="shared" si="7"/>
        <v>660</v>
      </c>
      <c r="AA23" s="1">
        <f t="shared" si="8"/>
        <v>660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6" s="5" customFormat="1" ht="20.100000000000001" customHeight="1">
      <c r="A24" s="1">
        <v>23</v>
      </c>
      <c r="B24" s="1">
        <f t="shared" si="9"/>
        <v>25</v>
      </c>
      <c r="C24" s="1">
        <f t="shared" si="9"/>
        <v>25</v>
      </c>
      <c r="D24" s="1">
        <f>$B24*总表!D$4</f>
        <v>26250</v>
      </c>
      <c r="E24" s="1">
        <f>$C24*总表!E$4</f>
        <v>2500</v>
      </c>
      <c r="F24" s="1">
        <f>$C24*总表!F$4</f>
        <v>750</v>
      </c>
      <c r="G24" s="1">
        <f>$C24*总表!G$4</f>
        <v>750</v>
      </c>
      <c r="L24" s="1">
        <v>23</v>
      </c>
      <c r="M24" s="1">
        <v>43</v>
      </c>
      <c r="N24" s="1">
        <f t="shared" si="1"/>
        <v>47250</v>
      </c>
      <c r="O24" s="1">
        <f t="shared" si="2"/>
        <v>4500</v>
      </c>
      <c r="P24" s="1">
        <f t="shared" si="3"/>
        <v>1350</v>
      </c>
      <c r="Q24" s="1">
        <f t="shared" si="4"/>
        <v>1350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57750</v>
      </c>
      <c r="Y24" s="1">
        <f t="shared" si="6"/>
        <v>2860</v>
      </c>
      <c r="Z24" s="1">
        <f t="shared" si="7"/>
        <v>660</v>
      </c>
      <c r="AA24" s="1">
        <f t="shared" si="8"/>
        <v>660</v>
      </c>
      <c r="AC24" s="1"/>
      <c r="AD24" s="1"/>
      <c r="AE24" s="1"/>
      <c r="AF24" s="1"/>
    </row>
    <row r="25" spans="1:46" s="5" customFormat="1" ht="20.100000000000001" customHeight="1">
      <c r="A25" s="1">
        <v>24</v>
      </c>
      <c r="B25" s="1">
        <f t="shared" si="9"/>
        <v>26</v>
      </c>
      <c r="C25" s="1">
        <f t="shared" si="9"/>
        <v>26</v>
      </c>
      <c r="D25" s="1">
        <f>$B25*总表!D$4</f>
        <v>27300</v>
      </c>
      <c r="E25" s="1">
        <f>$C25*总表!E$4</f>
        <v>2600</v>
      </c>
      <c r="F25" s="1">
        <f>$C25*总表!F$4</f>
        <v>780</v>
      </c>
      <c r="G25" s="1">
        <f>$C25*总表!G$4</f>
        <v>780</v>
      </c>
      <c r="L25" s="1">
        <v>24</v>
      </c>
      <c r="M25" s="1">
        <v>44</v>
      </c>
      <c r="N25" s="1">
        <f t="shared" si="1"/>
        <v>48300</v>
      </c>
      <c r="O25" s="1">
        <f t="shared" si="2"/>
        <v>4600</v>
      </c>
      <c r="P25" s="1">
        <f t="shared" si="3"/>
        <v>1380</v>
      </c>
      <c r="Q25" s="1">
        <f t="shared" si="4"/>
        <v>1380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25200</v>
      </c>
      <c r="Y25" s="1">
        <f t="shared" si="6"/>
        <v>2400</v>
      </c>
      <c r="Z25" s="1">
        <f t="shared" si="7"/>
        <v>720</v>
      </c>
      <c r="AA25" s="1">
        <f t="shared" si="8"/>
        <v>720</v>
      </c>
      <c r="AC25" s="1"/>
      <c r="AD25" s="1"/>
      <c r="AE25" s="1"/>
      <c r="AF25" s="1"/>
    </row>
    <row r="26" spans="1:46" s="5" customFormat="1" ht="20.100000000000001" customHeight="1">
      <c r="A26" s="1">
        <v>25</v>
      </c>
      <c r="B26" s="1">
        <f t="shared" si="9"/>
        <v>27</v>
      </c>
      <c r="C26" s="1">
        <f t="shared" si="9"/>
        <v>27</v>
      </c>
      <c r="D26" s="1">
        <f>$B26*总表!D$4</f>
        <v>28350</v>
      </c>
      <c r="E26" s="1">
        <f>$C26*总表!E$4</f>
        <v>2700</v>
      </c>
      <c r="F26" s="1">
        <f>$C26*总表!F$4</f>
        <v>810</v>
      </c>
      <c r="G26" s="1">
        <f>$C26*总表!G$4</f>
        <v>810</v>
      </c>
      <c r="L26" s="1">
        <v>25</v>
      </c>
      <c r="M26" s="1">
        <v>45</v>
      </c>
      <c r="N26" s="1">
        <f t="shared" si="1"/>
        <v>49350</v>
      </c>
      <c r="O26" s="1">
        <f t="shared" si="2"/>
        <v>4700</v>
      </c>
      <c r="P26" s="1">
        <f t="shared" si="3"/>
        <v>1410</v>
      </c>
      <c r="Q26" s="1">
        <f t="shared" si="4"/>
        <v>1410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25200</v>
      </c>
      <c r="Y26" s="1">
        <f t="shared" si="6"/>
        <v>2400</v>
      </c>
      <c r="Z26" s="1">
        <f t="shared" si="7"/>
        <v>720</v>
      </c>
      <c r="AA26" s="1">
        <f t="shared" si="8"/>
        <v>720</v>
      </c>
      <c r="AC26" s="1"/>
      <c r="AD26" s="1"/>
      <c r="AE26" s="1"/>
      <c r="AF26" s="1"/>
    </row>
    <row r="27" spans="1:46" s="5" customFormat="1" ht="20.100000000000001" customHeight="1">
      <c r="A27" s="1">
        <v>26</v>
      </c>
      <c r="B27" s="1">
        <f t="shared" si="9"/>
        <v>28</v>
      </c>
      <c r="C27" s="1">
        <f t="shared" si="9"/>
        <v>28</v>
      </c>
      <c r="D27" s="1">
        <f>$B27*总表!D$4</f>
        <v>29400</v>
      </c>
      <c r="E27" s="1">
        <f>$C27*总表!E$4</f>
        <v>2800</v>
      </c>
      <c r="F27" s="1">
        <f>$C27*总表!F$4</f>
        <v>840</v>
      </c>
      <c r="G27" s="1">
        <f>$C27*总表!G$4</f>
        <v>840</v>
      </c>
      <c r="L27" s="1">
        <v>26</v>
      </c>
      <c r="M27" s="1">
        <v>46</v>
      </c>
      <c r="N27" s="1">
        <f t="shared" si="1"/>
        <v>50400</v>
      </c>
      <c r="O27" s="1">
        <f t="shared" si="2"/>
        <v>4800</v>
      </c>
      <c r="P27" s="1">
        <f t="shared" si="3"/>
        <v>1440</v>
      </c>
      <c r="Q27" s="1">
        <f t="shared" si="4"/>
        <v>1440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63000</v>
      </c>
      <c r="Y27" s="1">
        <f t="shared" si="6"/>
        <v>3120</v>
      </c>
      <c r="Z27" s="1">
        <f t="shared" si="7"/>
        <v>720</v>
      </c>
      <c r="AA27" s="1">
        <f t="shared" si="8"/>
        <v>720</v>
      </c>
      <c r="AC27" s="1"/>
      <c r="AD27" s="1"/>
      <c r="AE27" s="1"/>
      <c r="AF27" s="1"/>
    </row>
    <row r="28" spans="1:46" s="5" customFormat="1" ht="20.100000000000001" customHeight="1">
      <c r="A28" s="1">
        <v>27</v>
      </c>
      <c r="B28" s="1">
        <f t="shared" si="9"/>
        <v>29</v>
      </c>
      <c r="C28" s="1">
        <f t="shared" si="9"/>
        <v>29</v>
      </c>
      <c r="D28" s="1">
        <f>$B28*总表!D$4</f>
        <v>30450</v>
      </c>
      <c r="E28" s="1">
        <f>$C28*总表!E$4</f>
        <v>2900</v>
      </c>
      <c r="F28" s="1">
        <f>$C28*总表!F$4</f>
        <v>870</v>
      </c>
      <c r="G28" s="1">
        <f>$C28*总表!G$4</f>
        <v>870</v>
      </c>
      <c r="L28" s="1">
        <v>27</v>
      </c>
      <c r="M28" s="1">
        <v>47</v>
      </c>
      <c r="N28" s="1">
        <f t="shared" si="1"/>
        <v>51450</v>
      </c>
      <c r="O28" s="1">
        <f t="shared" si="2"/>
        <v>4900</v>
      </c>
      <c r="P28" s="1">
        <f t="shared" si="3"/>
        <v>1470</v>
      </c>
      <c r="Q28" s="1">
        <f t="shared" si="4"/>
        <v>1470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28350</v>
      </c>
      <c r="Y28" s="1">
        <f t="shared" si="6"/>
        <v>2700</v>
      </c>
      <c r="Z28" s="1">
        <f t="shared" si="7"/>
        <v>810</v>
      </c>
      <c r="AA28" s="1">
        <f t="shared" si="8"/>
        <v>810</v>
      </c>
      <c r="AC28" s="1"/>
      <c r="AD28" s="1"/>
      <c r="AE28" s="1"/>
      <c r="AF28" s="1"/>
    </row>
    <row r="29" spans="1:46" s="5" customFormat="1" ht="20.100000000000001" customHeight="1">
      <c r="A29" s="1">
        <v>28</v>
      </c>
      <c r="B29" s="1">
        <f t="shared" si="9"/>
        <v>30</v>
      </c>
      <c r="C29" s="1">
        <f t="shared" si="9"/>
        <v>30</v>
      </c>
      <c r="D29" s="1">
        <f>$B29*总表!D$4</f>
        <v>31500</v>
      </c>
      <c r="E29" s="1">
        <f>$C29*总表!E$4</f>
        <v>3000</v>
      </c>
      <c r="F29" s="1">
        <f>$C29*总表!F$4</f>
        <v>900</v>
      </c>
      <c r="G29" s="1">
        <f>$C29*总表!G$4</f>
        <v>900</v>
      </c>
      <c r="L29" s="1">
        <v>28</v>
      </c>
      <c r="M29" s="1">
        <v>48</v>
      </c>
      <c r="N29" s="1">
        <f t="shared" si="1"/>
        <v>52500</v>
      </c>
      <c r="O29" s="1">
        <f t="shared" si="2"/>
        <v>5000</v>
      </c>
      <c r="P29" s="1">
        <f t="shared" si="3"/>
        <v>1500</v>
      </c>
      <c r="Q29" s="1">
        <f t="shared" si="4"/>
        <v>1500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28350</v>
      </c>
      <c r="Y29" s="1">
        <f t="shared" si="6"/>
        <v>2700</v>
      </c>
      <c r="Z29" s="1">
        <f t="shared" si="7"/>
        <v>810</v>
      </c>
      <c r="AA29" s="1">
        <f t="shared" si="8"/>
        <v>810</v>
      </c>
      <c r="AC29" s="1"/>
      <c r="AD29" s="1"/>
      <c r="AE29" s="1"/>
      <c r="AF29" s="1"/>
    </row>
    <row r="30" spans="1:46" s="5" customFormat="1" ht="20.100000000000001" customHeight="1">
      <c r="A30" s="1">
        <v>29</v>
      </c>
      <c r="B30" s="1">
        <f t="shared" si="9"/>
        <v>31</v>
      </c>
      <c r="C30" s="1">
        <f t="shared" si="9"/>
        <v>31</v>
      </c>
      <c r="D30" s="1">
        <f>$B30*总表!D$4</f>
        <v>32550</v>
      </c>
      <c r="E30" s="1">
        <f>$C30*总表!E$4</f>
        <v>3100</v>
      </c>
      <c r="F30" s="1">
        <f>$C30*总表!F$4</f>
        <v>930</v>
      </c>
      <c r="G30" s="1">
        <f>$C30*总表!G$4</f>
        <v>930</v>
      </c>
      <c r="L30" s="1">
        <v>29</v>
      </c>
      <c r="M30" s="1">
        <v>49</v>
      </c>
      <c r="N30" s="1">
        <f t="shared" si="1"/>
        <v>53550</v>
      </c>
      <c r="O30" s="1">
        <f t="shared" si="2"/>
        <v>5100</v>
      </c>
      <c r="P30" s="1">
        <f t="shared" si="3"/>
        <v>1530</v>
      </c>
      <c r="Q30" s="1">
        <f t="shared" si="4"/>
        <v>1530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70875</v>
      </c>
      <c r="Y30" s="1">
        <f t="shared" si="6"/>
        <v>3510</v>
      </c>
      <c r="Z30" s="1">
        <f t="shared" si="7"/>
        <v>810</v>
      </c>
      <c r="AA30" s="1">
        <f t="shared" si="8"/>
        <v>810</v>
      </c>
      <c r="AC30" s="1"/>
      <c r="AD30" s="1"/>
      <c r="AE30" s="1"/>
      <c r="AF30" s="1"/>
    </row>
    <row r="31" spans="1:46" s="5" customFormat="1" ht="20.100000000000001" customHeight="1">
      <c r="A31" s="1">
        <v>30</v>
      </c>
      <c r="B31" s="1">
        <f t="shared" si="9"/>
        <v>32</v>
      </c>
      <c r="C31" s="1">
        <f t="shared" si="9"/>
        <v>32</v>
      </c>
      <c r="D31" s="1">
        <f>$B31*总表!D$4</f>
        <v>33600</v>
      </c>
      <c r="E31" s="1">
        <f>$C31*总表!E$4</f>
        <v>3200</v>
      </c>
      <c r="F31" s="1">
        <f>$C31*总表!F$4</f>
        <v>960</v>
      </c>
      <c r="G31" s="1">
        <f>$C31*总表!G$4</f>
        <v>960</v>
      </c>
      <c r="L31" s="1">
        <v>30</v>
      </c>
      <c r="M31" s="1">
        <v>50</v>
      </c>
      <c r="N31" s="1">
        <f t="shared" si="1"/>
        <v>54600</v>
      </c>
      <c r="O31" s="1">
        <f t="shared" si="2"/>
        <v>5200</v>
      </c>
      <c r="P31" s="1">
        <f t="shared" si="3"/>
        <v>1560</v>
      </c>
      <c r="Q31" s="1">
        <f t="shared" si="4"/>
        <v>1560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30450</v>
      </c>
      <c r="Y31" s="1">
        <f t="shared" si="6"/>
        <v>2900</v>
      </c>
      <c r="Z31" s="1">
        <f t="shared" si="7"/>
        <v>870</v>
      </c>
      <c r="AA31" s="1">
        <f t="shared" si="8"/>
        <v>870</v>
      </c>
      <c r="AC31" s="1"/>
      <c r="AD31" s="1"/>
      <c r="AE31" s="1"/>
      <c r="AF31" s="1"/>
    </row>
    <row r="32" spans="1:46" s="5" customFormat="1" ht="20.100000000000001" customHeight="1">
      <c r="A32" s="1">
        <v>31</v>
      </c>
      <c r="B32" s="1">
        <f t="shared" si="9"/>
        <v>33</v>
      </c>
      <c r="C32" s="1">
        <f t="shared" si="9"/>
        <v>33</v>
      </c>
      <c r="D32" s="1">
        <f>$B32*总表!D$4</f>
        <v>34650</v>
      </c>
      <c r="E32" s="1">
        <f>$C32*总表!E$4</f>
        <v>3300</v>
      </c>
      <c r="F32" s="1">
        <f>$C32*总表!F$4</f>
        <v>990</v>
      </c>
      <c r="G32" s="1">
        <f>$C32*总表!G$4</f>
        <v>990</v>
      </c>
      <c r="L32" s="1">
        <v>31</v>
      </c>
      <c r="M32" s="1">
        <v>51</v>
      </c>
      <c r="N32" s="1">
        <f t="shared" ref="N32:N51" si="16">LOOKUP($M32,$A:$A,D:D)</f>
        <v>55650</v>
      </c>
      <c r="O32" s="1">
        <f t="shared" ref="O32:O51" si="17">LOOKUP($M32,$A:$A,E:E)</f>
        <v>5300</v>
      </c>
      <c r="P32" s="1">
        <f t="shared" ref="P32:P51" si="18">LOOKUP($M32,$A:$A,F:F)</f>
        <v>1590</v>
      </c>
      <c r="Q32" s="1">
        <f t="shared" ref="Q32:Q51" si="19">LOOKUP($M32,$A:$A,G:G)</f>
        <v>1590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30450</v>
      </c>
      <c r="Y32" s="1">
        <f t="shared" si="6"/>
        <v>2900</v>
      </c>
      <c r="Z32" s="1">
        <f t="shared" si="7"/>
        <v>870</v>
      </c>
      <c r="AA32" s="1">
        <f t="shared" si="8"/>
        <v>870</v>
      </c>
      <c r="AC32" s="1"/>
      <c r="AD32" s="1"/>
      <c r="AE32" s="1"/>
      <c r="AF32" s="1"/>
    </row>
    <row r="33" spans="1:32" s="5" customFormat="1" ht="20.100000000000001" customHeight="1">
      <c r="A33" s="1">
        <v>32</v>
      </c>
      <c r="B33" s="1">
        <f t="shared" si="9"/>
        <v>34</v>
      </c>
      <c r="C33" s="1">
        <f t="shared" si="9"/>
        <v>34</v>
      </c>
      <c r="D33" s="1">
        <f>$B33*总表!D$4</f>
        <v>35700</v>
      </c>
      <c r="E33" s="1">
        <f>$C33*总表!E$4</f>
        <v>3400</v>
      </c>
      <c r="F33" s="1">
        <f>$C33*总表!F$4</f>
        <v>1020</v>
      </c>
      <c r="G33" s="1">
        <f>$C33*总表!G$4</f>
        <v>1020</v>
      </c>
      <c r="L33" s="1">
        <v>32</v>
      </c>
      <c r="M33" s="1">
        <v>52</v>
      </c>
      <c r="N33" s="1">
        <f t="shared" si="16"/>
        <v>56700</v>
      </c>
      <c r="O33" s="1">
        <f t="shared" si="17"/>
        <v>5400</v>
      </c>
      <c r="P33" s="1">
        <f t="shared" si="18"/>
        <v>1620</v>
      </c>
      <c r="Q33" s="1">
        <f t="shared" si="19"/>
        <v>1620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76125</v>
      </c>
      <c r="Y33" s="1">
        <f t="shared" si="6"/>
        <v>3770</v>
      </c>
      <c r="Z33" s="1">
        <f t="shared" si="7"/>
        <v>870</v>
      </c>
      <c r="AA33" s="1">
        <f t="shared" si="8"/>
        <v>870</v>
      </c>
      <c r="AC33" s="1"/>
      <c r="AD33" s="1"/>
      <c r="AE33" s="1"/>
      <c r="AF33" s="1"/>
    </row>
    <row r="34" spans="1:32" s="5" customFormat="1" ht="20.100000000000001" customHeight="1">
      <c r="A34" s="1">
        <v>33</v>
      </c>
      <c r="B34" s="1">
        <f t="shared" si="9"/>
        <v>35</v>
      </c>
      <c r="C34" s="1">
        <f t="shared" si="9"/>
        <v>35</v>
      </c>
      <c r="D34" s="1">
        <f>$B34*总表!D$4</f>
        <v>36750</v>
      </c>
      <c r="E34" s="1">
        <f>$C34*总表!E$4</f>
        <v>3500</v>
      </c>
      <c r="F34" s="1">
        <f>$C34*总表!F$4</f>
        <v>1050</v>
      </c>
      <c r="G34" s="1">
        <f>$C34*总表!G$4</f>
        <v>1050</v>
      </c>
      <c r="L34" s="1">
        <v>33</v>
      </c>
      <c r="M34" s="1">
        <v>53</v>
      </c>
      <c r="N34" s="1">
        <f t="shared" si="16"/>
        <v>57750</v>
      </c>
      <c r="O34" s="1">
        <f t="shared" si="17"/>
        <v>5500</v>
      </c>
      <c r="P34" s="1">
        <f t="shared" si="18"/>
        <v>1650</v>
      </c>
      <c r="Q34" s="1">
        <f t="shared" si="19"/>
        <v>1650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32550</v>
      </c>
      <c r="Y34" s="1">
        <f t="shared" si="6"/>
        <v>3100</v>
      </c>
      <c r="Z34" s="1">
        <f t="shared" si="7"/>
        <v>930</v>
      </c>
      <c r="AA34" s="1">
        <f t="shared" si="8"/>
        <v>930</v>
      </c>
      <c r="AC34" s="1"/>
      <c r="AD34" s="1"/>
      <c r="AE34" s="1"/>
      <c r="AF34" s="1"/>
    </row>
    <row r="35" spans="1:32" s="5" customFormat="1" ht="20.100000000000001" customHeight="1">
      <c r="A35" s="1">
        <v>34</v>
      </c>
      <c r="B35" s="1">
        <f t="shared" si="9"/>
        <v>36</v>
      </c>
      <c r="C35" s="1">
        <f t="shared" si="9"/>
        <v>36</v>
      </c>
      <c r="D35" s="1">
        <f>$B35*总表!D$4</f>
        <v>37800</v>
      </c>
      <c r="E35" s="1">
        <f>$C35*总表!E$4</f>
        <v>3600</v>
      </c>
      <c r="F35" s="1">
        <f>$C35*总表!F$4</f>
        <v>1080</v>
      </c>
      <c r="G35" s="1">
        <f>$C35*总表!G$4</f>
        <v>1080</v>
      </c>
      <c r="L35" s="1">
        <v>34</v>
      </c>
      <c r="M35" s="1">
        <v>54</v>
      </c>
      <c r="N35" s="1">
        <f t="shared" si="16"/>
        <v>58800</v>
      </c>
      <c r="O35" s="1">
        <f t="shared" si="17"/>
        <v>5600</v>
      </c>
      <c r="P35" s="1">
        <f t="shared" si="18"/>
        <v>1680</v>
      </c>
      <c r="Q35" s="1">
        <f t="shared" si="19"/>
        <v>1680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32550</v>
      </c>
      <c r="Y35" s="1">
        <f t="shared" si="6"/>
        <v>3100</v>
      </c>
      <c r="Z35" s="1">
        <f t="shared" si="7"/>
        <v>930</v>
      </c>
      <c r="AA35" s="1">
        <f t="shared" si="8"/>
        <v>930</v>
      </c>
      <c r="AC35" s="1"/>
      <c r="AD35" s="1"/>
      <c r="AE35" s="1"/>
      <c r="AF35" s="1"/>
    </row>
    <row r="36" spans="1:32" s="5" customFormat="1" ht="20.100000000000001" customHeight="1">
      <c r="A36" s="1">
        <v>35</v>
      </c>
      <c r="B36" s="1">
        <f t="shared" si="9"/>
        <v>37</v>
      </c>
      <c r="C36" s="1">
        <f t="shared" si="9"/>
        <v>37</v>
      </c>
      <c r="D36" s="1">
        <f>$B36*总表!D$4</f>
        <v>38850</v>
      </c>
      <c r="E36" s="1">
        <f>$C36*总表!E$4</f>
        <v>3700</v>
      </c>
      <c r="F36" s="1">
        <f>$C36*总表!F$4</f>
        <v>1110</v>
      </c>
      <c r="G36" s="1">
        <f>$C36*总表!G$4</f>
        <v>1110</v>
      </c>
      <c r="L36" s="1">
        <v>35</v>
      </c>
      <c r="M36" s="1">
        <v>55</v>
      </c>
      <c r="N36" s="1">
        <f t="shared" si="16"/>
        <v>59850</v>
      </c>
      <c r="O36" s="1">
        <f t="shared" si="17"/>
        <v>5700</v>
      </c>
      <c r="P36" s="1">
        <f t="shared" si="18"/>
        <v>1710</v>
      </c>
      <c r="Q36" s="1">
        <f t="shared" si="19"/>
        <v>1710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81375</v>
      </c>
      <c r="Y36" s="1">
        <f t="shared" si="6"/>
        <v>4030</v>
      </c>
      <c r="Z36" s="1">
        <f t="shared" si="7"/>
        <v>930</v>
      </c>
      <c r="AA36" s="1">
        <f t="shared" si="8"/>
        <v>930</v>
      </c>
      <c r="AC36" s="1"/>
      <c r="AD36" s="1"/>
      <c r="AE36" s="1"/>
      <c r="AF36" s="1"/>
    </row>
    <row r="37" spans="1:32" s="5" customFormat="1" ht="20.100000000000001" customHeight="1">
      <c r="A37" s="1">
        <v>36</v>
      </c>
      <c r="B37" s="1">
        <f t="shared" si="9"/>
        <v>38</v>
      </c>
      <c r="C37" s="1">
        <f t="shared" si="9"/>
        <v>38</v>
      </c>
      <c r="D37" s="1">
        <f>$B37*总表!D$4</f>
        <v>39900</v>
      </c>
      <c r="E37" s="1">
        <f>$C37*总表!E$4</f>
        <v>3800</v>
      </c>
      <c r="F37" s="1">
        <f>$C37*总表!F$4</f>
        <v>1140</v>
      </c>
      <c r="G37" s="1">
        <f>$C37*总表!G$4</f>
        <v>1140</v>
      </c>
      <c r="L37" s="1">
        <v>36</v>
      </c>
      <c r="M37" s="1">
        <v>56</v>
      </c>
      <c r="N37" s="1">
        <f t="shared" si="16"/>
        <v>60900</v>
      </c>
      <c r="O37" s="1">
        <f t="shared" si="17"/>
        <v>5800</v>
      </c>
      <c r="P37" s="1">
        <f t="shared" si="18"/>
        <v>1740</v>
      </c>
      <c r="Q37" s="1">
        <f t="shared" si="19"/>
        <v>1740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33600</v>
      </c>
      <c r="Y37" s="1">
        <f t="shared" si="6"/>
        <v>3200</v>
      </c>
      <c r="Z37" s="1">
        <f t="shared" si="7"/>
        <v>960</v>
      </c>
      <c r="AA37" s="1">
        <f t="shared" si="8"/>
        <v>960</v>
      </c>
      <c r="AC37" s="1"/>
      <c r="AD37" s="1"/>
      <c r="AE37" s="1"/>
      <c r="AF37" s="1"/>
    </row>
    <row r="38" spans="1:32" s="5" customFormat="1" ht="20.100000000000001" customHeight="1">
      <c r="A38" s="1">
        <v>37</v>
      </c>
      <c r="B38" s="1">
        <f t="shared" si="9"/>
        <v>39</v>
      </c>
      <c r="C38" s="1">
        <f t="shared" si="9"/>
        <v>39</v>
      </c>
      <c r="D38" s="1">
        <f>$B38*总表!D$4</f>
        <v>40950</v>
      </c>
      <c r="E38" s="1">
        <f>$C38*总表!E$4</f>
        <v>3900</v>
      </c>
      <c r="F38" s="1">
        <f>$C38*总表!F$4</f>
        <v>1170</v>
      </c>
      <c r="G38" s="1">
        <f>$C38*总表!G$4</f>
        <v>1170</v>
      </c>
      <c r="L38" s="1">
        <v>37</v>
      </c>
      <c r="M38" s="1">
        <v>57</v>
      </c>
      <c r="N38" s="1">
        <f t="shared" si="16"/>
        <v>61950</v>
      </c>
      <c r="O38" s="1">
        <f t="shared" si="17"/>
        <v>5900</v>
      </c>
      <c r="P38" s="1">
        <f t="shared" si="18"/>
        <v>1770</v>
      </c>
      <c r="Q38" s="1">
        <f t="shared" si="19"/>
        <v>1770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33600</v>
      </c>
      <c r="Y38" s="1">
        <f t="shared" si="6"/>
        <v>3200</v>
      </c>
      <c r="Z38" s="1">
        <f t="shared" si="7"/>
        <v>960</v>
      </c>
      <c r="AA38" s="1">
        <f t="shared" si="8"/>
        <v>960</v>
      </c>
      <c r="AC38" s="1"/>
      <c r="AD38" s="1"/>
      <c r="AE38" s="1"/>
      <c r="AF38" s="1"/>
    </row>
    <row r="39" spans="1:32" s="5" customFormat="1" ht="20.100000000000001" customHeight="1">
      <c r="A39" s="1">
        <v>38</v>
      </c>
      <c r="B39" s="1">
        <f t="shared" si="9"/>
        <v>40</v>
      </c>
      <c r="C39" s="1">
        <f t="shared" si="9"/>
        <v>40</v>
      </c>
      <c r="D39" s="1">
        <f>$B39*总表!D$4</f>
        <v>42000</v>
      </c>
      <c r="E39" s="1">
        <f>$C39*总表!E$4</f>
        <v>4000</v>
      </c>
      <c r="F39" s="1">
        <f>$C39*总表!F$4</f>
        <v>1200</v>
      </c>
      <c r="G39" s="1">
        <f>$C39*总表!G$4</f>
        <v>1200</v>
      </c>
      <c r="L39" s="1">
        <v>38</v>
      </c>
      <c r="M39" s="1">
        <v>58</v>
      </c>
      <c r="N39" s="1">
        <f t="shared" si="16"/>
        <v>63000</v>
      </c>
      <c r="O39" s="1">
        <f t="shared" si="17"/>
        <v>6000</v>
      </c>
      <c r="P39" s="1">
        <f t="shared" si="18"/>
        <v>1800</v>
      </c>
      <c r="Q39" s="1">
        <f t="shared" si="19"/>
        <v>1800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84000</v>
      </c>
      <c r="Y39" s="1">
        <f t="shared" si="6"/>
        <v>4160</v>
      </c>
      <c r="Z39" s="1">
        <f t="shared" si="7"/>
        <v>960</v>
      </c>
      <c r="AA39" s="1">
        <f t="shared" si="8"/>
        <v>960</v>
      </c>
      <c r="AC39" s="1"/>
      <c r="AD39" s="1"/>
      <c r="AE39" s="1"/>
      <c r="AF39" s="1"/>
    </row>
    <row r="40" spans="1:32" s="5" customFormat="1" ht="20.100000000000001" customHeight="1">
      <c r="A40" s="1">
        <v>39</v>
      </c>
      <c r="B40" s="1">
        <f t="shared" si="9"/>
        <v>41</v>
      </c>
      <c r="C40" s="1">
        <f t="shared" si="9"/>
        <v>41</v>
      </c>
      <c r="D40" s="1">
        <f>$B40*总表!D$4</f>
        <v>43050</v>
      </c>
      <c r="E40" s="1">
        <f>$C40*总表!E$4</f>
        <v>4100</v>
      </c>
      <c r="F40" s="1">
        <f>$C40*总表!F$4</f>
        <v>1230</v>
      </c>
      <c r="G40" s="1">
        <f>$C40*总表!G$4</f>
        <v>1230</v>
      </c>
      <c r="L40" s="1">
        <v>39</v>
      </c>
      <c r="M40" s="1">
        <v>59</v>
      </c>
      <c r="N40" s="1">
        <f t="shared" si="16"/>
        <v>64050</v>
      </c>
      <c r="O40" s="1">
        <f t="shared" si="17"/>
        <v>6100</v>
      </c>
      <c r="P40" s="1">
        <f t="shared" si="18"/>
        <v>1830</v>
      </c>
      <c r="Q40" s="1">
        <f t="shared" si="19"/>
        <v>1830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34650</v>
      </c>
      <c r="Y40" s="1">
        <f t="shared" si="6"/>
        <v>3300</v>
      </c>
      <c r="Z40" s="1">
        <f t="shared" si="7"/>
        <v>990</v>
      </c>
      <c r="AA40" s="1">
        <f t="shared" si="8"/>
        <v>990</v>
      </c>
      <c r="AC40" s="1"/>
      <c r="AD40" s="1"/>
      <c r="AE40" s="1"/>
      <c r="AF40" s="1"/>
    </row>
    <row r="41" spans="1:32" s="5" customFormat="1" ht="20.100000000000001" customHeight="1">
      <c r="A41" s="1">
        <v>40</v>
      </c>
      <c r="B41" s="1">
        <f t="shared" si="9"/>
        <v>42</v>
      </c>
      <c r="C41" s="1">
        <f t="shared" si="9"/>
        <v>42</v>
      </c>
      <c r="D41" s="1">
        <f>$B41*总表!D$4</f>
        <v>44100</v>
      </c>
      <c r="E41" s="1">
        <f>$C41*总表!E$4</f>
        <v>4200</v>
      </c>
      <c r="F41" s="1">
        <f>$C41*总表!F$4</f>
        <v>1260</v>
      </c>
      <c r="G41" s="1">
        <f>$C41*总表!G$4</f>
        <v>1260</v>
      </c>
      <c r="L41" s="1">
        <v>40</v>
      </c>
      <c r="M41" s="1">
        <v>60</v>
      </c>
      <c r="N41" s="1">
        <f t="shared" si="16"/>
        <v>65100</v>
      </c>
      <c r="O41" s="1">
        <f t="shared" si="17"/>
        <v>6200</v>
      </c>
      <c r="P41" s="1">
        <f t="shared" si="18"/>
        <v>1860</v>
      </c>
      <c r="Q41" s="1">
        <f t="shared" si="19"/>
        <v>1860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34650</v>
      </c>
      <c r="Y41" s="1">
        <f t="shared" si="6"/>
        <v>3300</v>
      </c>
      <c r="Z41" s="1">
        <f t="shared" si="7"/>
        <v>990</v>
      </c>
      <c r="AA41" s="1">
        <f t="shared" si="8"/>
        <v>990</v>
      </c>
      <c r="AC41" s="1"/>
      <c r="AD41" s="1"/>
      <c r="AE41" s="1"/>
      <c r="AF41" s="1"/>
    </row>
    <row r="42" spans="1:32" s="5" customFormat="1" ht="20.100000000000001" customHeight="1">
      <c r="A42" s="1">
        <v>41</v>
      </c>
      <c r="B42" s="1">
        <f t="shared" si="9"/>
        <v>43</v>
      </c>
      <c r="C42" s="1">
        <f t="shared" si="9"/>
        <v>43</v>
      </c>
      <c r="D42" s="1">
        <f>$B42*总表!D$4</f>
        <v>45150</v>
      </c>
      <c r="E42" s="1">
        <f>$C42*总表!E$4</f>
        <v>4300</v>
      </c>
      <c r="F42" s="1">
        <f>$C42*总表!F$4</f>
        <v>1290</v>
      </c>
      <c r="G42" s="1">
        <f>$C42*总表!G$4</f>
        <v>1290</v>
      </c>
      <c r="L42" s="1">
        <v>41</v>
      </c>
      <c r="M42" s="1">
        <v>61</v>
      </c>
      <c r="N42" s="1">
        <f t="shared" si="16"/>
        <v>66150</v>
      </c>
      <c r="O42" s="1">
        <f t="shared" si="17"/>
        <v>6300</v>
      </c>
      <c r="P42" s="1">
        <f t="shared" si="18"/>
        <v>1890</v>
      </c>
      <c r="Q42" s="1">
        <f t="shared" si="19"/>
        <v>1890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86625</v>
      </c>
      <c r="Y42" s="1">
        <f t="shared" si="6"/>
        <v>4290</v>
      </c>
      <c r="Z42" s="1">
        <f t="shared" si="7"/>
        <v>990</v>
      </c>
      <c r="AA42" s="1">
        <f t="shared" si="8"/>
        <v>990</v>
      </c>
      <c r="AC42" s="1"/>
      <c r="AD42" s="1"/>
      <c r="AE42" s="1"/>
      <c r="AF42" s="1"/>
    </row>
    <row r="43" spans="1:32" s="5" customFormat="1" ht="20.100000000000001" customHeight="1">
      <c r="A43" s="1">
        <v>42</v>
      </c>
      <c r="B43" s="1">
        <f t="shared" si="9"/>
        <v>44</v>
      </c>
      <c r="C43" s="1">
        <f t="shared" si="9"/>
        <v>44</v>
      </c>
      <c r="D43" s="1">
        <f>$B43*总表!D$4</f>
        <v>46200</v>
      </c>
      <c r="E43" s="1">
        <f>$C43*总表!E$4</f>
        <v>4400</v>
      </c>
      <c r="F43" s="1">
        <f>$C43*总表!F$4</f>
        <v>1320</v>
      </c>
      <c r="G43" s="1">
        <f>$C43*总表!G$4</f>
        <v>1320</v>
      </c>
      <c r="L43" s="1">
        <v>42</v>
      </c>
      <c r="M43" s="1">
        <v>62</v>
      </c>
      <c r="N43" s="1">
        <f t="shared" si="16"/>
        <v>67200</v>
      </c>
      <c r="O43" s="1">
        <f t="shared" si="17"/>
        <v>6400</v>
      </c>
      <c r="P43" s="1">
        <f t="shared" si="18"/>
        <v>1920</v>
      </c>
      <c r="Q43" s="1">
        <f t="shared" si="19"/>
        <v>1920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35700</v>
      </c>
      <c r="Y43" s="1">
        <f t="shared" si="6"/>
        <v>3400</v>
      </c>
      <c r="Z43" s="1">
        <f t="shared" si="7"/>
        <v>1020</v>
      </c>
      <c r="AA43" s="1">
        <f t="shared" si="8"/>
        <v>1020</v>
      </c>
      <c r="AC43" s="1"/>
      <c r="AD43" s="1"/>
      <c r="AE43" s="1"/>
      <c r="AF43" s="1"/>
    </row>
    <row r="44" spans="1:32" s="5" customFormat="1" ht="20.100000000000001" customHeight="1">
      <c r="A44" s="1">
        <v>43</v>
      </c>
      <c r="B44" s="1">
        <f t="shared" si="9"/>
        <v>45</v>
      </c>
      <c r="C44" s="1">
        <f t="shared" si="9"/>
        <v>45</v>
      </c>
      <c r="D44" s="1">
        <f>$B44*总表!D$4</f>
        <v>47250</v>
      </c>
      <c r="E44" s="1">
        <f>$C44*总表!E$4</f>
        <v>4500</v>
      </c>
      <c r="F44" s="1">
        <f>$C44*总表!F$4</f>
        <v>1350</v>
      </c>
      <c r="G44" s="1">
        <f>$C44*总表!G$4</f>
        <v>1350</v>
      </c>
      <c r="L44" s="1">
        <v>43</v>
      </c>
      <c r="M44" s="1">
        <v>63</v>
      </c>
      <c r="N44" s="1">
        <f t="shared" si="16"/>
        <v>68250</v>
      </c>
      <c r="O44" s="1">
        <f t="shared" si="17"/>
        <v>6500</v>
      </c>
      <c r="P44" s="1">
        <f t="shared" si="18"/>
        <v>1950</v>
      </c>
      <c r="Q44" s="1">
        <f t="shared" si="19"/>
        <v>1950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35700</v>
      </c>
      <c r="Y44" s="1">
        <f t="shared" si="6"/>
        <v>3400</v>
      </c>
      <c r="Z44" s="1">
        <f t="shared" si="7"/>
        <v>1020</v>
      </c>
      <c r="AA44" s="1">
        <f t="shared" si="8"/>
        <v>1020</v>
      </c>
      <c r="AC44" s="1"/>
      <c r="AD44" s="1"/>
      <c r="AE44" s="1"/>
      <c r="AF44" s="1"/>
    </row>
    <row r="45" spans="1:32" s="5" customFormat="1" ht="20.100000000000001" customHeight="1">
      <c r="A45" s="1">
        <v>44</v>
      </c>
      <c r="B45" s="1">
        <f t="shared" si="9"/>
        <v>46</v>
      </c>
      <c r="C45" s="1">
        <f t="shared" si="9"/>
        <v>46</v>
      </c>
      <c r="D45" s="1">
        <f>$B45*总表!D$4</f>
        <v>48300</v>
      </c>
      <c r="E45" s="1">
        <f>$C45*总表!E$4</f>
        <v>4600</v>
      </c>
      <c r="F45" s="1">
        <f>$C45*总表!F$4</f>
        <v>1380</v>
      </c>
      <c r="G45" s="1">
        <f>$C45*总表!G$4</f>
        <v>1380</v>
      </c>
      <c r="L45" s="1">
        <v>44</v>
      </c>
      <c r="M45" s="1">
        <v>64</v>
      </c>
      <c r="N45" s="1">
        <f t="shared" si="16"/>
        <v>69300</v>
      </c>
      <c r="O45" s="1">
        <f t="shared" si="17"/>
        <v>6600</v>
      </c>
      <c r="P45" s="1">
        <f t="shared" si="18"/>
        <v>1980</v>
      </c>
      <c r="Q45" s="1">
        <f t="shared" si="19"/>
        <v>1980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89250</v>
      </c>
      <c r="Y45" s="1">
        <f t="shared" si="6"/>
        <v>4420</v>
      </c>
      <c r="Z45" s="1">
        <f t="shared" si="7"/>
        <v>1020</v>
      </c>
      <c r="AA45" s="1">
        <f t="shared" si="8"/>
        <v>1020</v>
      </c>
      <c r="AC45" s="1"/>
      <c r="AD45" s="1"/>
      <c r="AE45" s="1"/>
      <c r="AF45" s="1"/>
    </row>
    <row r="46" spans="1:32" s="5" customFormat="1" ht="20.100000000000001" customHeight="1">
      <c r="A46" s="1">
        <v>45</v>
      </c>
      <c r="B46" s="1">
        <f t="shared" si="9"/>
        <v>47</v>
      </c>
      <c r="C46" s="1">
        <f t="shared" si="9"/>
        <v>47</v>
      </c>
      <c r="D46" s="1">
        <f>$B46*总表!D$4</f>
        <v>49350</v>
      </c>
      <c r="E46" s="1">
        <f>$C46*总表!E$4</f>
        <v>4700</v>
      </c>
      <c r="F46" s="1">
        <f>$C46*总表!F$4</f>
        <v>1410</v>
      </c>
      <c r="G46" s="1">
        <f>$C46*总表!G$4</f>
        <v>1410</v>
      </c>
      <c r="L46" s="1">
        <v>45</v>
      </c>
      <c r="M46" s="1">
        <v>65</v>
      </c>
      <c r="N46" s="1">
        <f t="shared" si="16"/>
        <v>70875</v>
      </c>
      <c r="O46" s="1">
        <f t="shared" si="17"/>
        <v>6750</v>
      </c>
      <c r="P46" s="1">
        <f t="shared" si="18"/>
        <v>2025</v>
      </c>
      <c r="Q46" s="1">
        <f t="shared" si="19"/>
        <v>2025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36750</v>
      </c>
      <c r="Y46" s="1">
        <f t="shared" si="6"/>
        <v>3500</v>
      </c>
      <c r="Z46" s="1">
        <f t="shared" si="7"/>
        <v>1050</v>
      </c>
      <c r="AA46" s="1">
        <f t="shared" si="8"/>
        <v>1050</v>
      </c>
      <c r="AC46" s="1"/>
      <c r="AD46" s="1"/>
      <c r="AE46" s="1"/>
      <c r="AF46" s="1"/>
    </row>
    <row r="47" spans="1:32" s="5" customFormat="1" ht="20.100000000000001" customHeight="1">
      <c r="A47" s="1">
        <v>46</v>
      </c>
      <c r="B47" s="1">
        <f t="shared" si="9"/>
        <v>48</v>
      </c>
      <c r="C47" s="1">
        <f t="shared" si="9"/>
        <v>48</v>
      </c>
      <c r="D47" s="1">
        <f>$B47*总表!D$4</f>
        <v>50400</v>
      </c>
      <c r="E47" s="1">
        <f>$C47*总表!E$4</f>
        <v>4800</v>
      </c>
      <c r="F47" s="1">
        <f>$C47*总表!F$4</f>
        <v>1440</v>
      </c>
      <c r="G47" s="1">
        <f>$C47*总表!G$4</f>
        <v>1440</v>
      </c>
      <c r="L47" s="1">
        <v>46</v>
      </c>
      <c r="M47" s="1">
        <v>66</v>
      </c>
      <c r="N47" s="1">
        <f t="shared" si="16"/>
        <v>72450</v>
      </c>
      <c r="O47" s="1">
        <f t="shared" si="17"/>
        <v>6900</v>
      </c>
      <c r="P47" s="1">
        <f t="shared" si="18"/>
        <v>2070</v>
      </c>
      <c r="Q47" s="1">
        <f t="shared" si="19"/>
        <v>2070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36750</v>
      </c>
      <c r="Y47" s="1">
        <f t="shared" si="6"/>
        <v>3500</v>
      </c>
      <c r="Z47" s="1">
        <f t="shared" si="7"/>
        <v>1050</v>
      </c>
      <c r="AA47" s="1">
        <f t="shared" si="8"/>
        <v>1050</v>
      </c>
      <c r="AC47" s="1"/>
      <c r="AD47" s="1"/>
      <c r="AE47" s="1"/>
      <c r="AF47" s="1"/>
    </row>
    <row r="48" spans="1:32" s="5" customFormat="1" ht="20.100000000000001" customHeight="1">
      <c r="A48" s="1">
        <v>47</v>
      </c>
      <c r="B48" s="1">
        <f t="shared" si="9"/>
        <v>49</v>
      </c>
      <c r="C48" s="1">
        <f t="shared" si="9"/>
        <v>49</v>
      </c>
      <c r="D48" s="1">
        <f>$B48*总表!D$4</f>
        <v>51450</v>
      </c>
      <c r="E48" s="1">
        <f>$C48*总表!E$4</f>
        <v>4900</v>
      </c>
      <c r="F48" s="1">
        <f>$C48*总表!F$4</f>
        <v>1470</v>
      </c>
      <c r="G48" s="1">
        <f>$C48*总表!G$4</f>
        <v>1470</v>
      </c>
      <c r="L48" s="1">
        <v>47</v>
      </c>
      <c r="M48" s="1">
        <v>67</v>
      </c>
      <c r="N48" s="1">
        <f t="shared" si="16"/>
        <v>74025</v>
      </c>
      <c r="O48" s="1">
        <f t="shared" si="17"/>
        <v>7050</v>
      </c>
      <c r="P48" s="1">
        <f t="shared" si="18"/>
        <v>2115</v>
      </c>
      <c r="Q48" s="1">
        <f t="shared" si="19"/>
        <v>2115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91875</v>
      </c>
      <c r="Y48" s="1">
        <f t="shared" si="6"/>
        <v>4550</v>
      </c>
      <c r="Z48" s="1">
        <f t="shared" si="7"/>
        <v>1050</v>
      </c>
      <c r="AA48" s="1">
        <f t="shared" si="8"/>
        <v>1050</v>
      </c>
      <c r="AC48" s="1"/>
      <c r="AD48" s="1"/>
      <c r="AE48" s="1"/>
      <c r="AF48" s="1"/>
    </row>
    <row r="49" spans="1:32" s="5" customFormat="1" ht="20.100000000000001" customHeight="1">
      <c r="A49" s="1">
        <v>48</v>
      </c>
      <c r="B49" s="1">
        <f t="shared" si="9"/>
        <v>50</v>
      </c>
      <c r="C49" s="1">
        <f t="shared" si="9"/>
        <v>50</v>
      </c>
      <c r="D49" s="1">
        <f>$B49*总表!D$4</f>
        <v>52500</v>
      </c>
      <c r="E49" s="1">
        <f>$C49*总表!E$4</f>
        <v>5000</v>
      </c>
      <c r="F49" s="1">
        <f>$C49*总表!F$4</f>
        <v>1500</v>
      </c>
      <c r="G49" s="1">
        <f>$C49*总表!G$4</f>
        <v>1500</v>
      </c>
      <c r="L49" s="1">
        <v>48</v>
      </c>
      <c r="M49" s="1">
        <v>68</v>
      </c>
      <c r="N49" s="1">
        <f t="shared" si="16"/>
        <v>75600</v>
      </c>
      <c r="O49" s="1">
        <f t="shared" si="17"/>
        <v>7200</v>
      </c>
      <c r="P49" s="1">
        <f t="shared" si="18"/>
        <v>2160</v>
      </c>
      <c r="Q49" s="1">
        <f t="shared" si="19"/>
        <v>2160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38850</v>
      </c>
      <c r="Y49" s="1">
        <f t="shared" si="6"/>
        <v>3700</v>
      </c>
      <c r="Z49" s="1">
        <f t="shared" si="7"/>
        <v>1110</v>
      </c>
      <c r="AA49" s="1">
        <f t="shared" si="8"/>
        <v>1110</v>
      </c>
      <c r="AC49" s="1"/>
      <c r="AD49" s="1"/>
      <c r="AE49" s="1"/>
      <c r="AF49" s="1"/>
    </row>
    <row r="50" spans="1:32" s="5" customFormat="1" ht="20.100000000000001" customHeight="1">
      <c r="A50" s="1">
        <v>49</v>
      </c>
      <c r="B50" s="1">
        <f t="shared" si="9"/>
        <v>51</v>
      </c>
      <c r="C50" s="1">
        <f t="shared" si="9"/>
        <v>51</v>
      </c>
      <c r="D50" s="1">
        <f>$B50*总表!D$4</f>
        <v>53550</v>
      </c>
      <c r="E50" s="1">
        <f>$C50*总表!E$4</f>
        <v>5100</v>
      </c>
      <c r="F50" s="1">
        <f>$C50*总表!F$4</f>
        <v>1530</v>
      </c>
      <c r="G50" s="1">
        <f>$C50*总表!G$4</f>
        <v>1530</v>
      </c>
      <c r="L50" s="1">
        <v>49</v>
      </c>
      <c r="M50" s="1">
        <v>69</v>
      </c>
      <c r="N50" s="1">
        <f t="shared" si="16"/>
        <v>77175</v>
      </c>
      <c r="O50" s="1">
        <f t="shared" si="17"/>
        <v>7350</v>
      </c>
      <c r="P50" s="1">
        <f t="shared" si="18"/>
        <v>2205</v>
      </c>
      <c r="Q50" s="1">
        <f t="shared" si="19"/>
        <v>2205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38850</v>
      </c>
      <c r="Y50" s="1">
        <f t="shared" si="6"/>
        <v>3700</v>
      </c>
      <c r="Z50" s="1">
        <f t="shared" si="7"/>
        <v>1110</v>
      </c>
      <c r="AA50" s="1">
        <f t="shared" si="8"/>
        <v>1110</v>
      </c>
      <c r="AC50" s="1"/>
      <c r="AD50" s="1"/>
      <c r="AE50" s="1"/>
      <c r="AF50" s="1"/>
    </row>
    <row r="51" spans="1:32" s="5" customFormat="1" ht="20.100000000000001" customHeight="1">
      <c r="A51" s="1">
        <v>50</v>
      </c>
      <c r="B51" s="1">
        <f t="shared" si="9"/>
        <v>52</v>
      </c>
      <c r="C51" s="1">
        <f t="shared" si="9"/>
        <v>52</v>
      </c>
      <c r="D51" s="1">
        <f>$B51*总表!D$4</f>
        <v>54600</v>
      </c>
      <c r="E51" s="1">
        <f>$C51*总表!E$4</f>
        <v>5200</v>
      </c>
      <c r="F51" s="1">
        <f>$C51*总表!F$4</f>
        <v>1560</v>
      </c>
      <c r="G51" s="1">
        <f>$C51*总表!G$4</f>
        <v>1560</v>
      </c>
      <c r="L51" s="1">
        <v>50</v>
      </c>
      <c r="M51" s="1">
        <v>70</v>
      </c>
      <c r="N51" s="1">
        <f t="shared" si="16"/>
        <v>78750</v>
      </c>
      <c r="O51" s="1">
        <f t="shared" si="17"/>
        <v>7500</v>
      </c>
      <c r="P51" s="1">
        <f t="shared" si="18"/>
        <v>2250</v>
      </c>
      <c r="Q51" s="1">
        <f t="shared" si="19"/>
        <v>2250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97125</v>
      </c>
      <c r="Y51" s="1">
        <f t="shared" si="6"/>
        <v>4810</v>
      </c>
      <c r="Z51" s="1">
        <f t="shared" si="7"/>
        <v>1110</v>
      </c>
      <c r="AA51" s="1">
        <f t="shared" si="8"/>
        <v>1110</v>
      </c>
      <c r="AC51" s="1"/>
      <c r="AD51" s="1"/>
      <c r="AE51" s="1"/>
      <c r="AF51" s="1"/>
    </row>
    <row r="52" spans="1:32" s="5" customFormat="1" ht="20.100000000000001" customHeight="1">
      <c r="A52" s="1">
        <v>51</v>
      </c>
      <c r="B52" s="1">
        <f t="shared" si="9"/>
        <v>53</v>
      </c>
      <c r="C52" s="1">
        <f t="shared" si="9"/>
        <v>53</v>
      </c>
      <c r="D52" s="1">
        <f>$B52*总表!D$4</f>
        <v>55650</v>
      </c>
      <c r="E52" s="1">
        <f>$C52*总表!E$4</f>
        <v>5300</v>
      </c>
      <c r="F52" s="1">
        <f>$C52*总表!F$4</f>
        <v>1590</v>
      </c>
      <c r="G52" s="1">
        <f>$C52*总表!G$4</f>
        <v>1590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40950</v>
      </c>
      <c r="Y52" s="1">
        <f t="shared" si="6"/>
        <v>3900</v>
      </c>
      <c r="Z52" s="1">
        <f t="shared" si="7"/>
        <v>1170</v>
      </c>
      <c r="AA52" s="1">
        <f t="shared" si="8"/>
        <v>1170</v>
      </c>
      <c r="AC52" s="1"/>
      <c r="AD52" s="1"/>
      <c r="AE52" s="1"/>
      <c r="AF52" s="1"/>
    </row>
    <row r="53" spans="1:32" s="5" customFormat="1" ht="20.100000000000001" customHeight="1">
      <c r="A53" s="1">
        <v>52</v>
      </c>
      <c r="B53" s="1">
        <f t="shared" si="9"/>
        <v>54</v>
      </c>
      <c r="C53" s="1">
        <f t="shared" si="9"/>
        <v>54</v>
      </c>
      <c r="D53" s="1">
        <f>$B53*总表!D$4</f>
        <v>56700</v>
      </c>
      <c r="E53" s="1">
        <f>$C53*总表!E$4</f>
        <v>5400</v>
      </c>
      <c r="F53" s="1">
        <f>$C53*总表!F$4</f>
        <v>1620</v>
      </c>
      <c r="G53" s="1">
        <f>$C53*总表!G$4</f>
        <v>1620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40950</v>
      </c>
      <c r="Y53" s="1">
        <f t="shared" si="6"/>
        <v>3900</v>
      </c>
      <c r="Z53" s="1">
        <f t="shared" si="7"/>
        <v>1170</v>
      </c>
      <c r="AA53" s="1">
        <f t="shared" si="8"/>
        <v>1170</v>
      </c>
      <c r="AC53" s="1"/>
      <c r="AD53" s="1"/>
      <c r="AE53" s="1"/>
      <c r="AF53" s="1"/>
    </row>
    <row r="54" spans="1:32" s="5" customFormat="1" ht="20.100000000000001" customHeight="1">
      <c r="A54" s="1">
        <v>53</v>
      </c>
      <c r="B54" s="1">
        <f t="shared" si="9"/>
        <v>55</v>
      </c>
      <c r="C54" s="1">
        <f t="shared" si="9"/>
        <v>55</v>
      </c>
      <c r="D54" s="1">
        <f>$B54*总表!D$4</f>
        <v>57750</v>
      </c>
      <c r="E54" s="1">
        <f>$C54*总表!E$4</f>
        <v>5500</v>
      </c>
      <c r="F54" s="1">
        <f>$C54*总表!F$4</f>
        <v>1650</v>
      </c>
      <c r="G54" s="1">
        <f>$C54*总表!G$4</f>
        <v>1650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102375</v>
      </c>
      <c r="Y54" s="1">
        <f t="shared" si="6"/>
        <v>5070</v>
      </c>
      <c r="Z54" s="1">
        <f t="shared" si="7"/>
        <v>1170</v>
      </c>
      <c r="AA54" s="1">
        <f t="shared" si="8"/>
        <v>1170</v>
      </c>
      <c r="AC54" s="1"/>
      <c r="AD54" s="1"/>
      <c r="AE54" s="1"/>
      <c r="AF54" s="1"/>
    </row>
    <row r="55" spans="1:32" s="5" customFormat="1" ht="20.100000000000001" customHeight="1">
      <c r="A55" s="1">
        <v>54</v>
      </c>
      <c r="B55" s="1">
        <f t="shared" si="9"/>
        <v>56</v>
      </c>
      <c r="C55" s="1">
        <f t="shared" si="9"/>
        <v>56</v>
      </c>
      <c r="D55" s="1">
        <f>$B55*总表!D$4</f>
        <v>58800</v>
      </c>
      <c r="E55" s="1">
        <f>$C55*总表!E$4</f>
        <v>5600</v>
      </c>
      <c r="F55" s="1">
        <f>$C55*总表!F$4</f>
        <v>1680</v>
      </c>
      <c r="G55" s="1">
        <f>$C55*总表!G$4</f>
        <v>1680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43050</v>
      </c>
      <c r="Y55" s="1">
        <f t="shared" si="6"/>
        <v>4100</v>
      </c>
      <c r="Z55" s="1">
        <f t="shared" si="7"/>
        <v>1230</v>
      </c>
      <c r="AA55" s="1">
        <f t="shared" si="8"/>
        <v>1230</v>
      </c>
      <c r="AC55" s="1"/>
      <c r="AD55" s="1"/>
      <c r="AE55" s="1"/>
      <c r="AF55" s="1"/>
    </row>
    <row r="56" spans="1:32" s="5" customFormat="1" ht="20.100000000000001" customHeight="1">
      <c r="A56" s="1">
        <v>55</v>
      </c>
      <c r="B56" s="1">
        <f t="shared" si="9"/>
        <v>57</v>
      </c>
      <c r="C56" s="1">
        <f t="shared" si="9"/>
        <v>57</v>
      </c>
      <c r="D56" s="1">
        <f>$B56*总表!D$4</f>
        <v>59850</v>
      </c>
      <c r="E56" s="1">
        <f>$C56*总表!E$4</f>
        <v>5700</v>
      </c>
      <c r="F56" s="1">
        <f>$C56*总表!F$4</f>
        <v>1710</v>
      </c>
      <c r="G56" s="1">
        <f>$C56*总表!G$4</f>
        <v>1710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43050</v>
      </c>
      <c r="Y56" s="1">
        <f t="shared" si="6"/>
        <v>4100</v>
      </c>
      <c r="Z56" s="1">
        <f t="shared" si="7"/>
        <v>1230</v>
      </c>
      <c r="AA56" s="1">
        <f t="shared" si="8"/>
        <v>1230</v>
      </c>
      <c r="AC56" s="1"/>
      <c r="AD56" s="1"/>
      <c r="AE56" s="1"/>
      <c r="AF56" s="1"/>
    </row>
    <row r="57" spans="1:32" s="5" customFormat="1" ht="20.100000000000001" customHeight="1">
      <c r="A57" s="1">
        <v>56</v>
      </c>
      <c r="B57" s="1">
        <f t="shared" si="9"/>
        <v>58</v>
      </c>
      <c r="C57" s="1">
        <f t="shared" si="9"/>
        <v>58</v>
      </c>
      <c r="D57" s="1">
        <f>$B57*总表!D$4</f>
        <v>60900</v>
      </c>
      <c r="E57" s="1">
        <f>$C57*总表!E$4</f>
        <v>5800</v>
      </c>
      <c r="F57" s="1">
        <f>$C57*总表!F$4</f>
        <v>1740</v>
      </c>
      <c r="G57" s="1">
        <f>$C57*总表!G$4</f>
        <v>1740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107625</v>
      </c>
      <c r="Y57" s="1">
        <f t="shared" si="6"/>
        <v>5330</v>
      </c>
      <c r="Z57" s="1">
        <f t="shared" si="7"/>
        <v>1230</v>
      </c>
      <c r="AA57" s="1">
        <f t="shared" si="8"/>
        <v>1230</v>
      </c>
      <c r="AC57" s="1"/>
      <c r="AD57" s="1"/>
      <c r="AE57" s="1"/>
      <c r="AF57" s="1"/>
    </row>
    <row r="58" spans="1:32" s="5" customFormat="1" ht="20.100000000000001" customHeight="1">
      <c r="A58" s="1">
        <v>57</v>
      </c>
      <c r="B58" s="1">
        <f t="shared" si="9"/>
        <v>59</v>
      </c>
      <c r="C58" s="1">
        <f t="shared" si="9"/>
        <v>59</v>
      </c>
      <c r="D58" s="1">
        <f>$B58*总表!D$4</f>
        <v>61950</v>
      </c>
      <c r="E58" s="1">
        <f>$C58*总表!E$4</f>
        <v>5900</v>
      </c>
      <c r="F58" s="1">
        <f>$C58*总表!F$4</f>
        <v>1770</v>
      </c>
      <c r="G58" s="1">
        <f>$C58*总表!G$4</f>
        <v>1770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44100</v>
      </c>
      <c r="Y58" s="1">
        <f t="shared" si="6"/>
        <v>4200</v>
      </c>
      <c r="Z58" s="1">
        <f t="shared" si="7"/>
        <v>1260</v>
      </c>
      <c r="AA58" s="1">
        <f t="shared" si="8"/>
        <v>1260</v>
      </c>
      <c r="AC58" s="1"/>
      <c r="AD58" s="1"/>
      <c r="AE58" s="1"/>
      <c r="AF58" s="1"/>
    </row>
    <row r="59" spans="1:32" s="5" customFormat="1" ht="20.100000000000001" customHeight="1">
      <c r="A59" s="1">
        <v>58</v>
      </c>
      <c r="B59" s="1">
        <f t="shared" si="9"/>
        <v>60</v>
      </c>
      <c r="C59" s="1">
        <f t="shared" si="9"/>
        <v>60</v>
      </c>
      <c r="D59" s="1">
        <f>$B59*总表!D$4</f>
        <v>63000</v>
      </c>
      <c r="E59" s="1">
        <f>$C59*总表!E$4</f>
        <v>6000</v>
      </c>
      <c r="F59" s="1">
        <f>$C59*总表!F$4</f>
        <v>1800</v>
      </c>
      <c r="G59" s="1">
        <f>$C59*总表!G$4</f>
        <v>1800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44100</v>
      </c>
      <c r="Y59" s="1">
        <f t="shared" si="6"/>
        <v>4200</v>
      </c>
      <c r="Z59" s="1">
        <f t="shared" si="7"/>
        <v>1260</v>
      </c>
      <c r="AA59" s="1">
        <f t="shared" si="8"/>
        <v>1260</v>
      </c>
      <c r="AC59" s="1"/>
      <c r="AD59" s="1"/>
      <c r="AE59" s="1"/>
      <c r="AF59" s="1"/>
    </row>
    <row r="60" spans="1:32" s="5" customFormat="1" ht="20.100000000000001" customHeight="1">
      <c r="A60" s="1">
        <v>59</v>
      </c>
      <c r="B60" s="1">
        <f t="shared" si="9"/>
        <v>61</v>
      </c>
      <c r="C60" s="1">
        <f t="shared" si="9"/>
        <v>61</v>
      </c>
      <c r="D60" s="1">
        <f>$B60*总表!D$4</f>
        <v>64050</v>
      </c>
      <c r="E60" s="1">
        <f>$C60*总表!E$4</f>
        <v>6100</v>
      </c>
      <c r="F60" s="1">
        <f>$C60*总表!F$4</f>
        <v>1830</v>
      </c>
      <c r="G60" s="1">
        <f>$C60*总表!G$4</f>
        <v>1830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110250</v>
      </c>
      <c r="Y60" s="1">
        <f t="shared" si="6"/>
        <v>5460</v>
      </c>
      <c r="Z60" s="1">
        <f t="shared" si="7"/>
        <v>1260</v>
      </c>
      <c r="AA60" s="1">
        <f t="shared" si="8"/>
        <v>1260</v>
      </c>
      <c r="AC60" s="1"/>
      <c r="AD60" s="1"/>
      <c r="AE60" s="1"/>
      <c r="AF60" s="1"/>
    </row>
    <row r="61" spans="1:32" s="5" customFormat="1" ht="20.100000000000001" customHeight="1">
      <c r="A61" s="1">
        <v>60</v>
      </c>
      <c r="B61" s="1">
        <f t="shared" si="9"/>
        <v>62</v>
      </c>
      <c r="C61" s="1">
        <f t="shared" si="9"/>
        <v>62</v>
      </c>
      <c r="D61" s="1">
        <f>$B61*总表!D$4</f>
        <v>65100</v>
      </c>
      <c r="E61" s="1">
        <f>$C61*总表!E$4</f>
        <v>6200</v>
      </c>
      <c r="F61" s="1">
        <f>$C61*总表!F$4</f>
        <v>1860</v>
      </c>
      <c r="G61" s="1">
        <f>$C61*总表!G$4</f>
        <v>1860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45150</v>
      </c>
      <c r="Y61" s="1">
        <f t="shared" si="6"/>
        <v>4300</v>
      </c>
      <c r="Z61" s="1">
        <f t="shared" si="7"/>
        <v>1290</v>
      </c>
      <c r="AA61" s="1">
        <f t="shared" si="8"/>
        <v>1290</v>
      </c>
      <c r="AC61" s="1"/>
      <c r="AD61" s="1"/>
      <c r="AE61" s="1"/>
      <c r="AF61" s="1"/>
    </row>
    <row r="62" spans="1:32" s="5" customFormat="1" ht="20.100000000000001" customHeight="1">
      <c r="A62" s="1">
        <v>61</v>
      </c>
      <c r="B62" s="1">
        <f t="shared" si="9"/>
        <v>63</v>
      </c>
      <c r="C62" s="1">
        <f t="shared" si="9"/>
        <v>63</v>
      </c>
      <c r="D62" s="1">
        <f>$B62*总表!D$4</f>
        <v>66150</v>
      </c>
      <c r="E62" s="1">
        <f>$C62*总表!E$4</f>
        <v>6300</v>
      </c>
      <c r="F62" s="1">
        <f>$C62*总表!F$4</f>
        <v>1890</v>
      </c>
      <c r="G62" s="1">
        <f>$C62*总表!G$4</f>
        <v>1890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45150</v>
      </c>
      <c r="Y62" s="1">
        <f t="shared" si="6"/>
        <v>4300</v>
      </c>
      <c r="Z62" s="1">
        <f t="shared" si="7"/>
        <v>1290</v>
      </c>
      <c r="AA62" s="1">
        <f t="shared" si="8"/>
        <v>1290</v>
      </c>
      <c r="AC62" s="1"/>
      <c r="AD62" s="1"/>
      <c r="AE62" s="1"/>
      <c r="AF62" s="1"/>
    </row>
    <row r="63" spans="1:32" s="5" customFormat="1" ht="20.100000000000001" customHeight="1">
      <c r="A63" s="1">
        <v>62</v>
      </c>
      <c r="B63" s="1">
        <f t="shared" si="9"/>
        <v>64</v>
      </c>
      <c r="C63" s="1">
        <f t="shared" si="9"/>
        <v>64</v>
      </c>
      <c r="D63" s="1">
        <f>$B63*总表!D$4</f>
        <v>67200</v>
      </c>
      <c r="E63" s="1">
        <f>$C63*总表!E$4</f>
        <v>6400</v>
      </c>
      <c r="F63" s="1">
        <f>$C63*总表!F$4</f>
        <v>1920</v>
      </c>
      <c r="G63" s="1">
        <f>$C63*总表!G$4</f>
        <v>1920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112875</v>
      </c>
      <c r="Y63" s="1">
        <f t="shared" si="6"/>
        <v>5590</v>
      </c>
      <c r="Z63" s="1">
        <f t="shared" si="7"/>
        <v>1290</v>
      </c>
      <c r="AA63" s="1">
        <f t="shared" si="8"/>
        <v>1290</v>
      </c>
      <c r="AC63" s="1"/>
      <c r="AD63" s="1"/>
      <c r="AE63" s="1"/>
      <c r="AF63" s="1"/>
    </row>
    <row r="64" spans="1:32" s="5" customFormat="1" ht="20.100000000000001" customHeight="1">
      <c r="A64" s="1">
        <v>63</v>
      </c>
      <c r="B64" s="1">
        <f t="shared" si="9"/>
        <v>65</v>
      </c>
      <c r="C64" s="1">
        <f t="shared" si="9"/>
        <v>65</v>
      </c>
      <c r="D64" s="1">
        <f>$B64*总表!D$4</f>
        <v>68250</v>
      </c>
      <c r="E64" s="1">
        <f>$C64*总表!E$4</f>
        <v>6500</v>
      </c>
      <c r="F64" s="1">
        <f>$C64*总表!F$4</f>
        <v>1950</v>
      </c>
      <c r="G64" s="1">
        <f>$C64*总表!G$4</f>
        <v>1950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46200</v>
      </c>
      <c r="Y64" s="1">
        <f t="shared" si="6"/>
        <v>4400</v>
      </c>
      <c r="Z64" s="1">
        <f t="shared" si="7"/>
        <v>1320</v>
      </c>
      <c r="AA64" s="1">
        <f t="shared" si="8"/>
        <v>1320</v>
      </c>
      <c r="AC64" s="1"/>
      <c r="AD64" s="1"/>
      <c r="AE64" s="1"/>
      <c r="AF64" s="1"/>
    </row>
    <row r="65" spans="1:32" s="5" customFormat="1" ht="20.100000000000001" customHeight="1">
      <c r="A65" s="1">
        <v>64</v>
      </c>
      <c r="B65" s="1">
        <f t="shared" si="9"/>
        <v>66</v>
      </c>
      <c r="C65" s="1">
        <f t="shared" si="9"/>
        <v>66</v>
      </c>
      <c r="D65" s="1">
        <f>$B65*总表!D$4</f>
        <v>69300</v>
      </c>
      <c r="E65" s="1">
        <f>$C65*总表!E$4</f>
        <v>6600</v>
      </c>
      <c r="F65" s="1">
        <f>$C65*总表!F$4</f>
        <v>1980</v>
      </c>
      <c r="G65" s="1">
        <f>$C65*总表!G$4</f>
        <v>1980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46200</v>
      </c>
      <c r="Y65" s="1">
        <f t="shared" si="6"/>
        <v>4400</v>
      </c>
      <c r="Z65" s="1">
        <f t="shared" si="7"/>
        <v>1320</v>
      </c>
      <c r="AA65" s="1">
        <f t="shared" si="8"/>
        <v>1320</v>
      </c>
      <c r="AC65" s="1"/>
      <c r="AD65" s="1"/>
      <c r="AE65" s="1"/>
      <c r="AF65" s="1"/>
    </row>
    <row r="66" spans="1:32" s="5" customFormat="1" ht="20.100000000000001" customHeight="1">
      <c r="A66" s="1">
        <v>65</v>
      </c>
      <c r="B66" s="1">
        <f>B65+1.5</f>
        <v>67.5</v>
      </c>
      <c r="C66" s="1">
        <f>C65+1.5</f>
        <v>67.5</v>
      </c>
      <c r="D66" s="1">
        <f>$B66*总表!D$4</f>
        <v>70875</v>
      </c>
      <c r="E66" s="1">
        <f>$C66*总表!E$4</f>
        <v>6750</v>
      </c>
      <c r="F66" s="1">
        <f>$C66*总表!F$4</f>
        <v>2025</v>
      </c>
      <c r="G66" s="1">
        <f>$C66*总表!G$4</f>
        <v>2025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115500</v>
      </c>
      <c r="Y66" s="1">
        <f t="shared" si="6"/>
        <v>5720</v>
      </c>
      <c r="Z66" s="1">
        <f t="shared" si="7"/>
        <v>1320</v>
      </c>
      <c r="AA66" s="1">
        <f t="shared" si="8"/>
        <v>1320</v>
      </c>
      <c r="AC66" s="1"/>
      <c r="AD66" s="1"/>
      <c r="AE66" s="1"/>
      <c r="AF66" s="1"/>
    </row>
    <row r="67" spans="1:32" s="5" customFormat="1" ht="20.100000000000001" customHeight="1">
      <c r="A67" s="1">
        <v>66</v>
      </c>
      <c r="B67" s="1">
        <f t="shared" ref="B67:B75" si="20">B66+1.5</f>
        <v>69</v>
      </c>
      <c r="C67" s="1">
        <f t="shared" ref="C67:C75" si="21">C66+1.5</f>
        <v>69</v>
      </c>
      <c r="D67" s="1">
        <f>$B67*总表!D$4</f>
        <v>72450</v>
      </c>
      <c r="E67" s="1">
        <f>$C67*总表!E$4</f>
        <v>6900</v>
      </c>
      <c r="F67" s="1">
        <f>$C67*总表!F$4</f>
        <v>2070</v>
      </c>
      <c r="G67" s="1">
        <f>$C67*总表!G$4</f>
        <v>2070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22">ROUND(LOOKUP($T67,$A:$A,D:D)*U67,0)</f>
        <v>47250</v>
      </c>
      <c r="Y67" s="1">
        <f t="shared" ref="Y67:Y102" si="23">ROUND(LOOKUP($T67,$A:$A,E:E)*V67,0)</f>
        <v>4500</v>
      </c>
      <c r="Z67" s="1">
        <f t="shared" ref="Z67:Z102" si="24">ROUND(LOOKUP($T67,$A:$A,F:F),0)</f>
        <v>1350</v>
      </c>
      <c r="AA67" s="1">
        <f t="shared" ref="AA67:AA102" si="25">ROUND(LOOKUP($T67,$A:$A,G:G),0)</f>
        <v>1350</v>
      </c>
      <c r="AC67" s="1"/>
      <c r="AD67" s="1"/>
      <c r="AE67" s="1"/>
      <c r="AF67" s="1"/>
    </row>
    <row r="68" spans="1:32" s="5" customFormat="1" ht="20.100000000000001" customHeight="1">
      <c r="A68" s="1">
        <v>67</v>
      </c>
      <c r="B68" s="1">
        <f t="shared" si="20"/>
        <v>70.5</v>
      </c>
      <c r="C68" s="1">
        <f t="shared" si="21"/>
        <v>70.5</v>
      </c>
      <c r="D68" s="1">
        <f>$B68*总表!D$4</f>
        <v>74025</v>
      </c>
      <c r="E68" s="1">
        <f>$C68*总表!E$4</f>
        <v>7050</v>
      </c>
      <c r="F68" s="1">
        <f>$C68*总表!F$4</f>
        <v>2115</v>
      </c>
      <c r="G68" s="1">
        <f>$C68*总表!G$4</f>
        <v>2115</v>
      </c>
      <c r="S68" s="1">
        <v>1</v>
      </c>
      <c r="T68" s="1">
        <v>43</v>
      </c>
      <c r="U68" s="1">
        <v>1</v>
      </c>
      <c r="V68" s="1">
        <v>1</v>
      </c>
      <c r="X68" s="1">
        <f t="shared" si="22"/>
        <v>47250</v>
      </c>
      <c r="Y68" s="1">
        <f t="shared" si="23"/>
        <v>4500</v>
      </c>
      <c r="Z68" s="1">
        <f t="shared" si="24"/>
        <v>1350</v>
      </c>
      <c r="AA68" s="1">
        <f t="shared" si="25"/>
        <v>1350</v>
      </c>
      <c r="AC68" s="1"/>
      <c r="AD68" s="1"/>
      <c r="AE68" s="1"/>
      <c r="AF68" s="1"/>
    </row>
    <row r="69" spans="1:32" s="5" customFormat="1" ht="20.100000000000001" customHeight="1">
      <c r="A69" s="1">
        <v>68</v>
      </c>
      <c r="B69" s="1">
        <f t="shared" si="20"/>
        <v>72</v>
      </c>
      <c r="C69" s="1">
        <f t="shared" si="21"/>
        <v>72</v>
      </c>
      <c r="D69" s="1">
        <f>$B69*总表!D$4</f>
        <v>75600</v>
      </c>
      <c r="E69" s="1">
        <f>$C69*总表!E$4</f>
        <v>7200</v>
      </c>
      <c r="F69" s="1">
        <f>$C69*总表!F$4</f>
        <v>2160</v>
      </c>
      <c r="G69" s="1">
        <f>$C69*总表!G$4</f>
        <v>2160</v>
      </c>
      <c r="S69" s="1">
        <v>3</v>
      </c>
      <c r="T69" s="1">
        <v>43</v>
      </c>
      <c r="U69" s="1">
        <v>2.5</v>
      </c>
      <c r="V69" s="1">
        <v>1.3</v>
      </c>
      <c r="X69" s="1">
        <f t="shared" si="22"/>
        <v>118125</v>
      </c>
      <c r="Y69" s="1">
        <f t="shared" si="23"/>
        <v>5850</v>
      </c>
      <c r="Z69" s="1">
        <f t="shared" si="24"/>
        <v>1350</v>
      </c>
      <c r="AA69" s="1">
        <f t="shared" si="25"/>
        <v>1350</v>
      </c>
      <c r="AC69" s="1"/>
      <c r="AD69" s="1"/>
      <c r="AE69" s="1"/>
      <c r="AF69" s="1"/>
    </row>
    <row r="70" spans="1:32" s="5" customFormat="1" ht="20.100000000000001" customHeight="1">
      <c r="A70" s="1">
        <v>69</v>
      </c>
      <c r="B70" s="1">
        <f t="shared" si="20"/>
        <v>73.5</v>
      </c>
      <c r="C70" s="1">
        <f t="shared" si="21"/>
        <v>73.5</v>
      </c>
      <c r="D70" s="1">
        <f>$B70*总表!D$4</f>
        <v>77175</v>
      </c>
      <c r="E70" s="1">
        <f>$C70*总表!E$4</f>
        <v>7350</v>
      </c>
      <c r="F70" s="1">
        <f>$C70*总表!F$4</f>
        <v>2205</v>
      </c>
      <c r="G70" s="1">
        <f>$C70*总表!G$4</f>
        <v>2205</v>
      </c>
      <c r="S70" s="1">
        <v>1</v>
      </c>
      <c r="T70" s="1">
        <v>45</v>
      </c>
      <c r="U70" s="1">
        <v>1</v>
      </c>
      <c r="V70" s="1">
        <v>1</v>
      </c>
      <c r="X70" s="1">
        <f t="shared" si="22"/>
        <v>49350</v>
      </c>
      <c r="Y70" s="1">
        <f t="shared" si="23"/>
        <v>4700</v>
      </c>
      <c r="Z70" s="1">
        <f t="shared" si="24"/>
        <v>1410</v>
      </c>
      <c r="AA70" s="1">
        <f t="shared" si="25"/>
        <v>1410</v>
      </c>
      <c r="AC70" s="1"/>
      <c r="AD70" s="1"/>
      <c r="AE70" s="1"/>
      <c r="AF70" s="1"/>
    </row>
    <row r="71" spans="1:32" s="5" customFormat="1" ht="20.100000000000001" customHeight="1">
      <c r="A71" s="1">
        <v>70</v>
      </c>
      <c r="B71" s="1">
        <f t="shared" si="20"/>
        <v>75</v>
      </c>
      <c r="C71" s="1">
        <f t="shared" si="21"/>
        <v>75</v>
      </c>
      <c r="D71" s="1">
        <f>$B71*总表!D$4</f>
        <v>78750</v>
      </c>
      <c r="E71" s="1">
        <f>$C71*总表!E$4</f>
        <v>7500</v>
      </c>
      <c r="F71" s="1">
        <f>$C71*总表!F$4</f>
        <v>2250</v>
      </c>
      <c r="G71" s="1">
        <f>$C71*总表!G$4</f>
        <v>2250</v>
      </c>
      <c r="S71" s="1">
        <v>1</v>
      </c>
      <c r="T71" s="1">
        <v>45</v>
      </c>
      <c r="U71" s="1">
        <v>1</v>
      </c>
      <c r="V71" s="1">
        <v>1</v>
      </c>
      <c r="X71" s="1">
        <f t="shared" si="22"/>
        <v>49350</v>
      </c>
      <c r="Y71" s="1">
        <f t="shared" si="23"/>
        <v>4700</v>
      </c>
      <c r="Z71" s="1">
        <f t="shared" si="24"/>
        <v>1410</v>
      </c>
      <c r="AA71" s="1">
        <f t="shared" si="25"/>
        <v>1410</v>
      </c>
      <c r="AC71" s="1"/>
      <c r="AD71" s="1"/>
      <c r="AE71" s="1"/>
      <c r="AF71" s="1"/>
    </row>
    <row r="72" spans="1:32" s="5" customFormat="1" ht="20.100000000000001" customHeight="1">
      <c r="A72" s="1">
        <v>71</v>
      </c>
      <c r="B72" s="1">
        <f t="shared" si="20"/>
        <v>76.5</v>
      </c>
      <c r="C72" s="1">
        <f t="shared" si="21"/>
        <v>76.5</v>
      </c>
      <c r="D72" s="1">
        <f>$B72*总表!D$4</f>
        <v>80325</v>
      </c>
      <c r="E72" s="1">
        <f>$C72*总表!E$4</f>
        <v>7650</v>
      </c>
      <c r="F72" s="1">
        <f>$C72*总表!F$4</f>
        <v>2295</v>
      </c>
      <c r="G72" s="1">
        <f>$C72*总表!G$4</f>
        <v>2295</v>
      </c>
      <c r="S72" s="1">
        <v>3</v>
      </c>
      <c r="T72" s="1">
        <v>45</v>
      </c>
      <c r="U72" s="1">
        <v>2.5</v>
      </c>
      <c r="V72" s="1">
        <v>1.3</v>
      </c>
      <c r="X72" s="1">
        <f t="shared" si="22"/>
        <v>123375</v>
      </c>
      <c r="Y72" s="1">
        <f t="shared" si="23"/>
        <v>6110</v>
      </c>
      <c r="Z72" s="1">
        <f t="shared" si="24"/>
        <v>1410</v>
      </c>
      <c r="AA72" s="1">
        <f t="shared" si="25"/>
        <v>1410</v>
      </c>
      <c r="AC72" s="1"/>
      <c r="AD72" s="1"/>
      <c r="AE72" s="1"/>
      <c r="AF72" s="1"/>
    </row>
    <row r="73" spans="1:32" s="5" customFormat="1" ht="20.100000000000001" customHeight="1">
      <c r="A73" s="1">
        <v>72</v>
      </c>
      <c r="B73" s="1">
        <f t="shared" si="20"/>
        <v>78</v>
      </c>
      <c r="C73" s="1">
        <f t="shared" si="21"/>
        <v>78</v>
      </c>
      <c r="D73" s="1">
        <f>$B73*总表!D$4</f>
        <v>81900</v>
      </c>
      <c r="E73" s="1">
        <f>$C73*总表!E$4</f>
        <v>7800</v>
      </c>
      <c r="F73" s="1">
        <f>$C73*总表!F$4</f>
        <v>2340</v>
      </c>
      <c r="G73" s="1">
        <f>$C73*总表!G$4</f>
        <v>2340</v>
      </c>
      <c r="S73" s="1">
        <v>1</v>
      </c>
      <c r="T73" s="1">
        <v>47</v>
      </c>
      <c r="U73" s="1">
        <v>1</v>
      </c>
      <c r="V73" s="1">
        <v>1</v>
      </c>
      <c r="X73" s="1">
        <f t="shared" si="22"/>
        <v>51450</v>
      </c>
      <c r="Y73" s="1">
        <f t="shared" si="23"/>
        <v>4900</v>
      </c>
      <c r="Z73" s="1">
        <f t="shared" si="24"/>
        <v>1470</v>
      </c>
      <c r="AA73" s="1">
        <f t="shared" si="25"/>
        <v>1470</v>
      </c>
      <c r="AC73" s="1"/>
      <c r="AD73" s="1"/>
      <c r="AE73" s="1"/>
      <c r="AF73" s="1"/>
    </row>
    <row r="74" spans="1:32" s="5" customFormat="1" ht="20.100000000000001" customHeight="1">
      <c r="A74" s="1">
        <v>73</v>
      </c>
      <c r="B74" s="1">
        <f t="shared" si="20"/>
        <v>79.5</v>
      </c>
      <c r="C74" s="1">
        <f t="shared" si="21"/>
        <v>79.5</v>
      </c>
      <c r="D74" s="1">
        <f>$B74*总表!D$4</f>
        <v>83475</v>
      </c>
      <c r="E74" s="1">
        <f>$C74*总表!E$4</f>
        <v>7950</v>
      </c>
      <c r="F74" s="1">
        <f>$C74*总表!F$4</f>
        <v>2385</v>
      </c>
      <c r="G74" s="1">
        <f>$C74*总表!G$4</f>
        <v>2385</v>
      </c>
      <c r="S74" s="1">
        <v>1</v>
      </c>
      <c r="T74" s="1">
        <v>47</v>
      </c>
      <c r="U74" s="1">
        <v>1</v>
      </c>
      <c r="V74" s="1">
        <v>1</v>
      </c>
      <c r="X74" s="1">
        <f t="shared" si="22"/>
        <v>51450</v>
      </c>
      <c r="Y74" s="1">
        <f t="shared" si="23"/>
        <v>4900</v>
      </c>
      <c r="Z74" s="1">
        <f t="shared" si="24"/>
        <v>1470</v>
      </c>
      <c r="AA74" s="1">
        <f t="shared" si="25"/>
        <v>1470</v>
      </c>
      <c r="AC74" s="1"/>
      <c r="AD74" s="1"/>
      <c r="AE74" s="1"/>
      <c r="AF74" s="1"/>
    </row>
    <row r="75" spans="1:32" s="5" customFormat="1" ht="20.100000000000001" customHeight="1">
      <c r="A75" s="1">
        <v>74</v>
      </c>
      <c r="B75" s="1">
        <f t="shared" si="20"/>
        <v>81</v>
      </c>
      <c r="C75" s="1">
        <f t="shared" si="21"/>
        <v>81</v>
      </c>
      <c r="D75" s="1">
        <f>$B75*总表!D$4</f>
        <v>85050</v>
      </c>
      <c r="E75" s="1">
        <f>$C75*总表!E$4</f>
        <v>8100</v>
      </c>
      <c r="F75" s="1">
        <f>$C75*总表!F$4</f>
        <v>2430</v>
      </c>
      <c r="G75" s="1">
        <f>$C75*总表!G$4</f>
        <v>2430</v>
      </c>
      <c r="S75" s="1">
        <v>3</v>
      </c>
      <c r="T75" s="1">
        <v>47</v>
      </c>
      <c r="U75" s="1">
        <v>2.5</v>
      </c>
      <c r="V75" s="1">
        <v>1.3</v>
      </c>
      <c r="X75" s="1">
        <f t="shared" si="22"/>
        <v>128625</v>
      </c>
      <c r="Y75" s="1">
        <f t="shared" si="23"/>
        <v>6370</v>
      </c>
      <c r="Z75" s="1">
        <f t="shared" si="24"/>
        <v>1470</v>
      </c>
      <c r="AA75" s="1">
        <f t="shared" si="25"/>
        <v>1470</v>
      </c>
      <c r="AC75" s="1"/>
      <c r="AD75" s="1"/>
      <c r="AE75" s="1"/>
      <c r="AF75" s="1"/>
    </row>
    <row r="76" spans="1:32" s="5" customFormat="1" ht="20.100000000000001" customHeight="1">
      <c r="A76" s="1">
        <v>75</v>
      </c>
      <c r="B76" s="1">
        <f>B75+2</f>
        <v>83</v>
      </c>
      <c r="C76" s="1">
        <f>C75+2</f>
        <v>83</v>
      </c>
      <c r="D76" s="1">
        <f>$B76*总表!D$4</f>
        <v>87150</v>
      </c>
      <c r="E76" s="1">
        <f>$C76*总表!E$4</f>
        <v>8300</v>
      </c>
      <c r="F76" s="1">
        <f>$C76*总表!F$4</f>
        <v>2490</v>
      </c>
      <c r="G76" s="1">
        <f>$C76*总表!G$4</f>
        <v>2490</v>
      </c>
      <c r="S76" s="1">
        <v>1</v>
      </c>
      <c r="T76" s="1">
        <v>49</v>
      </c>
      <c r="U76" s="1">
        <v>1</v>
      </c>
      <c r="V76" s="1">
        <v>1</v>
      </c>
      <c r="X76" s="1">
        <f t="shared" si="22"/>
        <v>53550</v>
      </c>
      <c r="Y76" s="1">
        <f t="shared" si="23"/>
        <v>5100</v>
      </c>
      <c r="Z76" s="1">
        <f t="shared" si="24"/>
        <v>1530</v>
      </c>
      <c r="AA76" s="1">
        <f t="shared" si="25"/>
        <v>1530</v>
      </c>
      <c r="AC76" s="1"/>
      <c r="AD76" s="1"/>
      <c r="AE76" s="1"/>
      <c r="AF76" s="1"/>
    </row>
    <row r="77" spans="1:32" s="5" customFormat="1" ht="20.100000000000001" customHeight="1">
      <c r="A77" s="1">
        <v>76</v>
      </c>
      <c r="B77" s="1">
        <f t="shared" ref="B77:B91" si="26">B76+2</f>
        <v>85</v>
      </c>
      <c r="C77" s="1">
        <f t="shared" ref="C77:C91" si="27">C76+2</f>
        <v>85</v>
      </c>
      <c r="D77" s="1">
        <f>$B77*总表!D$4</f>
        <v>89250</v>
      </c>
      <c r="E77" s="1">
        <f>$C77*总表!E$4</f>
        <v>8500</v>
      </c>
      <c r="F77" s="1">
        <f>$C77*总表!F$4</f>
        <v>2550</v>
      </c>
      <c r="G77" s="1">
        <f>$C77*总表!G$4</f>
        <v>2550</v>
      </c>
      <c r="S77" s="1">
        <v>1</v>
      </c>
      <c r="T77" s="1">
        <v>49</v>
      </c>
      <c r="U77" s="1">
        <v>1</v>
      </c>
      <c r="V77" s="1">
        <v>1</v>
      </c>
      <c r="X77" s="1">
        <f t="shared" si="22"/>
        <v>53550</v>
      </c>
      <c r="Y77" s="1">
        <f t="shared" si="23"/>
        <v>5100</v>
      </c>
      <c r="Z77" s="1">
        <f t="shared" si="24"/>
        <v>1530</v>
      </c>
      <c r="AA77" s="1">
        <f t="shared" si="25"/>
        <v>1530</v>
      </c>
      <c r="AC77" s="1"/>
      <c r="AD77" s="1"/>
      <c r="AE77" s="1"/>
      <c r="AF77" s="1"/>
    </row>
    <row r="78" spans="1:32" s="5" customFormat="1" ht="20.100000000000001" customHeight="1">
      <c r="A78" s="1">
        <v>77</v>
      </c>
      <c r="B78" s="1">
        <f t="shared" si="26"/>
        <v>87</v>
      </c>
      <c r="C78" s="1">
        <f t="shared" si="27"/>
        <v>87</v>
      </c>
      <c r="D78" s="1">
        <f>$B78*总表!D$4</f>
        <v>91350</v>
      </c>
      <c r="E78" s="1">
        <f>$C78*总表!E$4</f>
        <v>8700</v>
      </c>
      <c r="F78" s="1">
        <f>$C78*总表!F$4</f>
        <v>2610</v>
      </c>
      <c r="G78" s="1">
        <f>$C78*总表!G$4</f>
        <v>2610</v>
      </c>
      <c r="S78" s="1">
        <v>3</v>
      </c>
      <c r="T78" s="1">
        <v>49</v>
      </c>
      <c r="U78" s="1">
        <v>2.5</v>
      </c>
      <c r="V78" s="1">
        <v>1.3</v>
      </c>
      <c r="X78" s="1">
        <f t="shared" si="22"/>
        <v>133875</v>
      </c>
      <c r="Y78" s="1">
        <f t="shared" si="23"/>
        <v>6630</v>
      </c>
      <c r="Z78" s="1">
        <f t="shared" si="24"/>
        <v>1530</v>
      </c>
      <c r="AA78" s="1">
        <f t="shared" si="25"/>
        <v>1530</v>
      </c>
      <c r="AC78" s="1"/>
      <c r="AD78" s="1"/>
      <c r="AE78" s="1"/>
      <c r="AF78" s="1"/>
    </row>
    <row r="79" spans="1:32" s="5" customFormat="1" ht="20.100000000000001" customHeight="1">
      <c r="A79" s="1">
        <v>78</v>
      </c>
      <c r="B79" s="1">
        <f t="shared" si="26"/>
        <v>89</v>
      </c>
      <c r="C79" s="1">
        <f t="shared" si="27"/>
        <v>89</v>
      </c>
      <c r="D79" s="1">
        <f>$B79*总表!D$4</f>
        <v>93450</v>
      </c>
      <c r="E79" s="1">
        <f>$C79*总表!E$4</f>
        <v>8900</v>
      </c>
      <c r="F79" s="1">
        <f>$C79*总表!F$4</f>
        <v>2670</v>
      </c>
      <c r="G79" s="1">
        <f>$C79*总表!G$4</f>
        <v>2670</v>
      </c>
      <c r="S79" s="1">
        <v>1</v>
      </c>
      <c r="T79" s="1">
        <v>50</v>
      </c>
      <c r="U79" s="1">
        <v>1</v>
      </c>
      <c r="V79" s="1">
        <v>1</v>
      </c>
      <c r="X79" s="1">
        <f t="shared" si="22"/>
        <v>54600</v>
      </c>
      <c r="Y79" s="1">
        <f t="shared" si="23"/>
        <v>5200</v>
      </c>
      <c r="Z79" s="1">
        <f t="shared" si="24"/>
        <v>1560</v>
      </c>
      <c r="AA79" s="1">
        <f t="shared" si="25"/>
        <v>1560</v>
      </c>
      <c r="AC79" s="1"/>
      <c r="AD79" s="1"/>
      <c r="AE79" s="1"/>
      <c r="AF79" s="1"/>
    </row>
    <row r="80" spans="1:32" s="5" customFormat="1" ht="20.100000000000001" customHeight="1">
      <c r="A80" s="1">
        <v>79</v>
      </c>
      <c r="B80" s="1">
        <f t="shared" si="26"/>
        <v>91</v>
      </c>
      <c r="C80" s="1">
        <f t="shared" si="27"/>
        <v>91</v>
      </c>
      <c r="D80" s="1">
        <f>$B80*总表!D$4</f>
        <v>95550</v>
      </c>
      <c r="E80" s="1">
        <f>$C80*总表!E$4</f>
        <v>9100</v>
      </c>
      <c r="F80" s="1">
        <f>$C80*总表!F$4</f>
        <v>2730</v>
      </c>
      <c r="G80" s="1">
        <f>$C80*总表!G$4</f>
        <v>2730</v>
      </c>
      <c r="S80" s="1">
        <v>1</v>
      </c>
      <c r="T80" s="1">
        <v>50</v>
      </c>
      <c r="U80" s="1">
        <v>1</v>
      </c>
      <c r="V80" s="1">
        <v>1</v>
      </c>
      <c r="X80" s="1">
        <f t="shared" si="22"/>
        <v>54600</v>
      </c>
      <c r="Y80" s="1">
        <f t="shared" si="23"/>
        <v>5200</v>
      </c>
      <c r="Z80" s="1">
        <f t="shared" si="24"/>
        <v>1560</v>
      </c>
      <c r="AA80" s="1">
        <f t="shared" si="25"/>
        <v>1560</v>
      </c>
      <c r="AC80" s="1"/>
      <c r="AD80" s="1"/>
      <c r="AE80" s="1"/>
      <c r="AF80" s="1"/>
    </row>
    <row r="81" spans="1:32" s="5" customFormat="1" ht="20.100000000000001" customHeight="1">
      <c r="A81" s="1">
        <v>80</v>
      </c>
      <c r="B81" s="1">
        <f t="shared" si="26"/>
        <v>93</v>
      </c>
      <c r="C81" s="1">
        <f t="shared" si="27"/>
        <v>93</v>
      </c>
      <c r="D81" s="1">
        <f>$B81*总表!D$4</f>
        <v>97650</v>
      </c>
      <c r="E81" s="1">
        <f>$C81*总表!E$4</f>
        <v>9300</v>
      </c>
      <c r="F81" s="1">
        <f>$C81*总表!F$4</f>
        <v>2790</v>
      </c>
      <c r="G81" s="1">
        <f>$C81*总表!G$4</f>
        <v>2790</v>
      </c>
      <c r="S81" s="1">
        <v>3</v>
      </c>
      <c r="T81" s="1">
        <v>50</v>
      </c>
      <c r="U81" s="1">
        <v>2.5</v>
      </c>
      <c r="V81" s="1">
        <v>1.3</v>
      </c>
      <c r="X81" s="1">
        <f t="shared" si="22"/>
        <v>136500</v>
      </c>
      <c r="Y81" s="1">
        <f t="shared" si="23"/>
        <v>6760</v>
      </c>
      <c r="Z81" s="1">
        <f t="shared" si="24"/>
        <v>1560</v>
      </c>
      <c r="AA81" s="1">
        <f t="shared" si="25"/>
        <v>1560</v>
      </c>
      <c r="AC81" s="1"/>
      <c r="AD81" s="1"/>
      <c r="AE81" s="1"/>
      <c r="AF81" s="1"/>
    </row>
    <row r="82" spans="1:32" s="5" customFormat="1" ht="20.100000000000001" customHeight="1">
      <c r="A82" s="1">
        <v>81</v>
      </c>
      <c r="B82" s="1">
        <f t="shared" si="26"/>
        <v>95</v>
      </c>
      <c r="C82" s="1">
        <f t="shared" si="27"/>
        <v>95</v>
      </c>
      <c r="D82" s="1">
        <f>$B82*总表!D$4</f>
        <v>99750</v>
      </c>
      <c r="E82" s="1">
        <f>$C82*总表!E$4</f>
        <v>9500</v>
      </c>
      <c r="F82" s="1">
        <f>$C82*总表!F$4</f>
        <v>2850</v>
      </c>
      <c r="G82" s="1">
        <f>$C82*总表!G$4</f>
        <v>2850</v>
      </c>
      <c r="S82" s="1">
        <v>1</v>
      </c>
      <c r="T82" s="1">
        <v>51</v>
      </c>
      <c r="U82" s="1">
        <v>1</v>
      </c>
      <c r="V82" s="1">
        <v>1</v>
      </c>
      <c r="X82" s="1">
        <f t="shared" si="22"/>
        <v>55650</v>
      </c>
      <c r="Y82" s="1">
        <f t="shared" si="23"/>
        <v>5300</v>
      </c>
      <c r="Z82" s="1">
        <f t="shared" si="24"/>
        <v>1590</v>
      </c>
      <c r="AA82" s="1">
        <f t="shared" si="25"/>
        <v>1590</v>
      </c>
      <c r="AC82" s="1"/>
      <c r="AD82" s="1"/>
      <c r="AE82" s="1"/>
      <c r="AF82" s="1"/>
    </row>
    <row r="83" spans="1:32" s="5" customFormat="1" ht="20.100000000000001" customHeight="1">
      <c r="A83" s="1">
        <v>82</v>
      </c>
      <c r="B83" s="1">
        <f t="shared" si="26"/>
        <v>97</v>
      </c>
      <c r="C83" s="1">
        <f t="shared" si="27"/>
        <v>97</v>
      </c>
      <c r="D83" s="1">
        <f>$B83*总表!D$4</f>
        <v>101850</v>
      </c>
      <c r="E83" s="1">
        <f>$C83*总表!E$4</f>
        <v>9700</v>
      </c>
      <c r="F83" s="1">
        <f>$C83*总表!F$4</f>
        <v>2910</v>
      </c>
      <c r="G83" s="1">
        <f>$C83*总表!G$4</f>
        <v>2910</v>
      </c>
      <c r="S83" s="1">
        <v>1</v>
      </c>
      <c r="T83" s="1">
        <v>51</v>
      </c>
      <c r="U83" s="1">
        <v>1</v>
      </c>
      <c r="V83" s="1">
        <v>1</v>
      </c>
      <c r="X83" s="1">
        <f t="shared" si="22"/>
        <v>55650</v>
      </c>
      <c r="Y83" s="1">
        <f t="shared" si="23"/>
        <v>5300</v>
      </c>
      <c r="Z83" s="1">
        <f t="shared" si="24"/>
        <v>1590</v>
      </c>
      <c r="AA83" s="1">
        <f t="shared" si="25"/>
        <v>1590</v>
      </c>
      <c r="AC83" s="1"/>
      <c r="AD83" s="1"/>
      <c r="AE83" s="1"/>
      <c r="AF83" s="1"/>
    </row>
    <row r="84" spans="1:32" s="5" customFormat="1" ht="20.100000000000001" customHeight="1">
      <c r="A84" s="1">
        <v>83</v>
      </c>
      <c r="B84" s="1">
        <f t="shared" si="26"/>
        <v>99</v>
      </c>
      <c r="C84" s="1">
        <f t="shared" si="27"/>
        <v>99</v>
      </c>
      <c r="D84" s="1">
        <f>$B84*总表!D$4</f>
        <v>103950</v>
      </c>
      <c r="E84" s="1">
        <f>$C84*总表!E$4</f>
        <v>9900</v>
      </c>
      <c r="F84" s="1">
        <f>$C84*总表!F$4</f>
        <v>2970</v>
      </c>
      <c r="G84" s="1">
        <f>$C84*总表!G$4</f>
        <v>2970</v>
      </c>
      <c r="S84" s="1">
        <v>3</v>
      </c>
      <c r="T84" s="1">
        <v>51</v>
      </c>
      <c r="U84" s="1">
        <v>2.5</v>
      </c>
      <c r="V84" s="1">
        <v>1.3</v>
      </c>
      <c r="X84" s="1">
        <f t="shared" si="22"/>
        <v>139125</v>
      </c>
      <c r="Y84" s="1">
        <f t="shared" si="23"/>
        <v>6890</v>
      </c>
      <c r="Z84" s="1">
        <f t="shared" si="24"/>
        <v>1590</v>
      </c>
      <c r="AA84" s="1">
        <f t="shared" si="25"/>
        <v>1590</v>
      </c>
      <c r="AC84" s="1"/>
      <c r="AD84" s="1"/>
      <c r="AE84" s="1"/>
      <c r="AF84" s="1"/>
    </row>
    <row r="85" spans="1:32" s="5" customFormat="1" ht="20.100000000000001" customHeight="1">
      <c r="A85" s="1">
        <v>84</v>
      </c>
      <c r="B85" s="1">
        <f t="shared" si="26"/>
        <v>101</v>
      </c>
      <c r="C85" s="1">
        <f t="shared" si="27"/>
        <v>101</v>
      </c>
      <c r="D85" s="1">
        <f>$B85*总表!D$4</f>
        <v>106050</v>
      </c>
      <c r="E85" s="1">
        <f>$C85*总表!E$4</f>
        <v>10100</v>
      </c>
      <c r="F85" s="1">
        <f>$C85*总表!F$4</f>
        <v>3030</v>
      </c>
      <c r="G85" s="1">
        <f>$C85*总表!G$4</f>
        <v>3030</v>
      </c>
      <c r="S85" s="1">
        <v>1</v>
      </c>
      <c r="T85" s="1">
        <v>52</v>
      </c>
      <c r="U85" s="1">
        <v>1</v>
      </c>
      <c r="V85" s="1">
        <v>1</v>
      </c>
      <c r="X85" s="1">
        <f t="shared" si="22"/>
        <v>56700</v>
      </c>
      <c r="Y85" s="1">
        <f t="shared" si="23"/>
        <v>5400</v>
      </c>
      <c r="Z85" s="1">
        <f t="shared" si="24"/>
        <v>1620</v>
      </c>
      <c r="AA85" s="1">
        <f t="shared" si="25"/>
        <v>1620</v>
      </c>
      <c r="AC85" s="1"/>
      <c r="AD85" s="1"/>
      <c r="AE85" s="1"/>
      <c r="AF85" s="1"/>
    </row>
    <row r="86" spans="1:32" s="5" customFormat="1" ht="20.100000000000001" customHeight="1">
      <c r="A86" s="1">
        <v>85</v>
      </c>
      <c r="B86" s="1">
        <f t="shared" si="26"/>
        <v>103</v>
      </c>
      <c r="C86" s="1">
        <f t="shared" si="27"/>
        <v>103</v>
      </c>
      <c r="D86" s="1">
        <f>$B86*总表!D$4</f>
        <v>108150</v>
      </c>
      <c r="E86" s="1">
        <f>$C86*总表!E$4</f>
        <v>10300</v>
      </c>
      <c r="F86" s="1">
        <f>$C86*总表!F$4</f>
        <v>3090</v>
      </c>
      <c r="G86" s="1">
        <f>$C86*总表!G$4</f>
        <v>3090</v>
      </c>
      <c r="S86" s="1">
        <v>1</v>
      </c>
      <c r="T86" s="1">
        <v>52</v>
      </c>
      <c r="U86" s="1">
        <v>1</v>
      </c>
      <c r="V86" s="1">
        <v>1</v>
      </c>
      <c r="X86" s="1">
        <f t="shared" si="22"/>
        <v>56700</v>
      </c>
      <c r="Y86" s="1">
        <f t="shared" si="23"/>
        <v>5400</v>
      </c>
      <c r="Z86" s="1">
        <f t="shared" si="24"/>
        <v>1620</v>
      </c>
      <c r="AA86" s="1">
        <f t="shared" si="25"/>
        <v>1620</v>
      </c>
      <c r="AC86" s="1"/>
      <c r="AD86" s="1"/>
      <c r="AE86" s="1"/>
      <c r="AF86" s="1"/>
    </row>
    <row r="87" spans="1:32" s="5" customFormat="1" ht="20.100000000000001" customHeight="1">
      <c r="A87" s="1">
        <v>86</v>
      </c>
      <c r="B87" s="1">
        <f t="shared" si="26"/>
        <v>105</v>
      </c>
      <c r="C87" s="1">
        <f t="shared" si="27"/>
        <v>105</v>
      </c>
      <c r="D87" s="1">
        <f>$B87*总表!D$4</f>
        <v>110250</v>
      </c>
      <c r="E87" s="1">
        <f>$C87*总表!E$4</f>
        <v>10500</v>
      </c>
      <c r="F87" s="1">
        <f>$C87*总表!F$4</f>
        <v>3150</v>
      </c>
      <c r="G87" s="1">
        <f>$C87*总表!G$4</f>
        <v>3150</v>
      </c>
      <c r="S87" s="1">
        <v>3</v>
      </c>
      <c r="T87" s="1">
        <v>52</v>
      </c>
      <c r="U87" s="1">
        <v>2.5</v>
      </c>
      <c r="V87" s="1">
        <v>1.3</v>
      </c>
      <c r="X87" s="1">
        <f t="shared" si="22"/>
        <v>141750</v>
      </c>
      <c r="Y87" s="1">
        <f t="shared" si="23"/>
        <v>7020</v>
      </c>
      <c r="Z87" s="1">
        <f t="shared" si="24"/>
        <v>1620</v>
      </c>
      <c r="AA87" s="1">
        <f t="shared" si="25"/>
        <v>1620</v>
      </c>
      <c r="AC87" s="1"/>
      <c r="AD87" s="1"/>
      <c r="AE87" s="1"/>
      <c r="AF87" s="1"/>
    </row>
    <row r="88" spans="1:32" s="5" customFormat="1" ht="20.100000000000001" customHeight="1">
      <c r="A88" s="1">
        <v>87</v>
      </c>
      <c r="B88" s="1">
        <f t="shared" si="26"/>
        <v>107</v>
      </c>
      <c r="C88" s="1">
        <f t="shared" si="27"/>
        <v>107</v>
      </c>
      <c r="D88" s="1">
        <f>$B88*总表!D$4</f>
        <v>112350</v>
      </c>
      <c r="E88" s="1">
        <f>$C88*总表!E$4</f>
        <v>10700</v>
      </c>
      <c r="F88" s="1">
        <f>$C88*总表!F$4</f>
        <v>3210</v>
      </c>
      <c r="G88" s="1">
        <f>$C88*总表!G$4</f>
        <v>3210</v>
      </c>
      <c r="S88" s="1">
        <v>1</v>
      </c>
      <c r="T88" s="1">
        <v>53</v>
      </c>
      <c r="U88" s="1">
        <v>1</v>
      </c>
      <c r="V88" s="1">
        <v>1</v>
      </c>
      <c r="X88" s="1">
        <f t="shared" si="22"/>
        <v>57750</v>
      </c>
      <c r="Y88" s="1">
        <f t="shared" si="23"/>
        <v>5500</v>
      </c>
      <c r="Z88" s="1">
        <f t="shared" si="24"/>
        <v>1650</v>
      </c>
      <c r="AA88" s="1">
        <f t="shared" si="25"/>
        <v>1650</v>
      </c>
      <c r="AC88" s="1"/>
      <c r="AD88" s="1"/>
      <c r="AE88" s="1"/>
      <c r="AF88" s="1"/>
    </row>
    <row r="89" spans="1:32" s="5" customFormat="1" ht="20.100000000000001" customHeight="1">
      <c r="A89" s="1">
        <v>88</v>
      </c>
      <c r="B89" s="1">
        <f t="shared" si="26"/>
        <v>109</v>
      </c>
      <c r="C89" s="1">
        <f t="shared" si="27"/>
        <v>109</v>
      </c>
      <c r="D89" s="1">
        <f>$B89*总表!D$4</f>
        <v>114450</v>
      </c>
      <c r="E89" s="1">
        <f>$C89*总表!E$4</f>
        <v>10900</v>
      </c>
      <c r="F89" s="1">
        <f>$C89*总表!F$4</f>
        <v>3270</v>
      </c>
      <c r="G89" s="1">
        <f>$C89*总表!G$4</f>
        <v>3270</v>
      </c>
      <c r="S89" s="1">
        <v>1</v>
      </c>
      <c r="T89" s="1">
        <v>53</v>
      </c>
      <c r="U89" s="1">
        <v>1</v>
      </c>
      <c r="V89" s="1">
        <v>1</v>
      </c>
      <c r="X89" s="1">
        <f t="shared" si="22"/>
        <v>57750</v>
      </c>
      <c r="Y89" s="1">
        <f t="shared" si="23"/>
        <v>5500</v>
      </c>
      <c r="Z89" s="1">
        <f t="shared" si="24"/>
        <v>1650</v>
      </c>
      <c r="AA89" s="1">
        <f t="shared" si="25"/>
        <v>1650</v>
      </c>
      <c r="AC89" s="1"/>
      <c r="AD89" s="1"/>
      <c r="AE89" s="1"/>
      <c r="AF89" s="1"/>
    </row>
    <row r="90" spans="1:32" s="5" customFormat="1" ht="20.100000000000001" customHeight="1">
      <c r="A90" s="1">
        <v>89</v>
      </c>
      <c r="B90" s="1">
        <f t="shared" si="26"/>
        <v>111</v>
      </c>
      <c r="C90" s="1">
        <f t="shared" si="27"/>
        <v>111</v>
      </c>
      <c r="D90" s="1">
        <f>$B90*总表!D$4</f>
        <v>116550</v>
      </c>
      <c r="E90" s="1">
        <f>$C90*总表!E$4</f>
        <v>11100</v>
      </c>
      <c r="F90" s="1">
        <f>$C90*总表!F$4</f>
        <v>3330</v>
      </c>
      <c r="G90" s="1">
        <f>$C90*总表!G$4</f>
        <v>3330</v>
      </c>
      <c r="S90" s="1">
        <v>3</v>
      </c>
      <c r="T90" s="1">
        <v>53</v>
      </c>
      <c r="U90" s="1">
        <v>2.5</v>
      </c>
      <c r="V90" s="1">
        <v>1.3</v>
      </c>
      <c r="X90" s="1">
        <f t="shared" si="22"/>
        <v>144375</v>
      </c>
      <c r="Y90" s="1">
        <f t="shared" si="23"/>
        <v>7150</v>
      </c>
      <c r="Z90" s="1">
        <f t="shared" si="24"/>
        <v>1650</v>
      </c>
      <c r="AA90" s="1">
        <f t="shared" si="25"/>
        <v>1650</v>
      </c>
      <c r="AC90" s="1"/>
      <c r="AD90" s="1"/>
      <c r="AE90" s="1"/>
      <c r="AF90" s="1"/>
    </row>
    <row r="91" spans="1:32" s="5" customFormat="1" ht="20.100000000000001" customHeight="1">
      <c r="A91" s="1">
        <v>90</v>
      </c>
      <c r="B91" s="1">
        <f t="shared" si="26"/>
        <v>113</v>
      </c>
      <c r="C91" s="1">
        <f t="shared" si="27"/>
        <v>113</v>
      </c>
      <c r="D91" s="1">
        <f>$B91*总表!D$4</f>
        <v>118650</v>
      </c>
      <c r="E91" s="1">
        <f>$C91*总表!E$4</f>
        <v>11300</v>
      </c>
      <c r="F91" s="1">
        <f>$C91*总表!F$4</f>
        <v>3390</v>
      </c>
      <c r="G91" s="1">
        <f>$C91*总表!G$4</f>
        <v>3390</v>
      </c>
      <c r="S91" s="1">
        <v>1</v>
      </c>
      <c r="T91" s="1">
        <v>55</v>
      </c>
      <c r="U91" s="1">
        <v>1</v>
      </c>
      <c r="V91" s="1">
        <v>1</v>
      </c>
      <c r="X91" s="1">
        <f t="shared" si="22"/>
        <v>59850</v>
      </c>
      <c r="Y91" s="1">
        <f t="shared" si="23"/>
        <v>5700</v>
      </c>
      <c r="Z91" s="1">
        <f t="shared" si="24"/>
        <v>1710</v>
      </c>
      <c r="AA91" s="1">
        <f t="shared" si="25"/>
        <v>1710</v>
      </c>
      <c r="AC91" s="1"/>
      <c r="AD91" s="1"/>
      <c r="AE91" s="1"/>
      <c r="AF91" s="1"/>
    </row>
    <row r="92" spans="1:32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22"/>
        <v>59850</v>
      </c>
      <c r="Y92" s="1">
        <f t="shared" si="23"/>
        <v>5700</v>
      </c>
      <c r="Z92" s="1">
        <f t="shared" si="24"/>
        <v>1710</v>
      </c>
      <c r="AA92" s="1">
        <f t="shared" si="25"/>
        <v>1710</v>
      </c>
      <c r="AC92" s="1"/>
      <c r="AD92" s="1"/>
      <c r="AE92" s="1"/>
      <c r="AF92" s="1"/>
    </row>
    <row r="93" spans="1:32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22"/>
        <v>149625</v>
      </c>
      <c r="Y93" s="1">
        <f t="shared" si="23"/>
        <v>7410</v>
      </c>
      <c r="Z93" s="1">
        <f t="shared" si="24"/>
        <v>1710</v>
      </c>
      <c r="AA93" s="1">
        <f t="shared" si="25"/>
        <v>1710</v>
      </c>
      <c r="AC93" s="1"/>
      <c r="AD93" s="1"/>
      <c r="AE93" s="1"/>
      <c r="AF93" s="1"/>
    </row>
    <row r="94" spans="1:32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22"/>
        <v>61950</v>
      </c>
      <c r="Y94" s="1">
        <f t="shared" si="23"/>
        <v>5900</v>
      </c>
      <c r="Z94" s="1">
        <f t="shared" si="24"/>
        <v>1770</v>
      </c>
      <c r="AA94" s="1">
        <f t="shared" si="25"/>
        <v>1770</v>
      </c>
      <c r="AC94" s="1"/>
      <c r="AD94" s="1"/>
      <c r="AE94" s="1"/>
      <c r="AF94" s="1"/>
    </row>
    <row r="95" spans="1:32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22"/>
        <v>61950</v>
      </c>
      <c r="Y95" s="1">
        <f t="shared" si="23"/>
        <v>5900</v>
      </c>
      <c r="Z95" s="1">
        <f t="shared" si="24"/>
        <v>1770</v>
      </c>
      <c r="AA95" s="1">
        <f t="shared" si="25"/>
        <v>1770</v>
      </c>
      <c r="AC95" s="1"/>
      <c r="AD95" s="1"/>
      <c r="AE95" s="1"/>
      <c r="AF95" s="1"/>
    </row>
    <row r="96" spans="1:32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22"/>
        <v>154875</v>
      </c>
      <c r="Y96" s="1">
        <f t="shared" si="23"/>
        <v>7670</v>
      </c>
      <c r="Z96" s="1">
        <f t="shared" si="24"/>
        <v>1770</v>
      </c>
      <c r="AA96" s="1">
        <f t="shared" si="25"/>
        <v>1770</v>
      </c>
      <c r="AC96" s="1"/>
      <c r="AD96" s="1"/>
      <c r="AE96" s="1"/>
      <c r="AF96" s="1"/>
    </row>
    <row r="97" spans="1:32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22"/>
        <v>64050</v>
      </c>
      <c r="Y97" s="1">
        <f t="shared" si="23"/>
        <v>6100</v>
      </c>
      <c r="Z97" s="1">
        <f t="shared" si="24"/>
        <v>1830</v>
      </c>
      <c r="AA97" s="1">
        <f t="shared" si="25"/>
        <v>1830</v>
      </c>
      <c r="AC97" s="1"/>
      <c r="AD97" s="1"/>
      <c r="AE97" s="1"/>
      <c r="AF97" s="1"/>
    </row>
    <row r="98" spans="1:32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22"/>
        <v>64050</v>
      </c>
      <c r="Y98" s="1">
        <f t="shared" si="23"/>
        <v>6100</v>
      </c>
      <c r="Z98" s="1">
        <f t="shared" si="24"/>
        <v>1830</v>
      </c>
      <c r="AA98" s="1">
        <f t="shared" si="25"/>
        <v>1830</v>
      </c>
      <c r="AC98" s="1"/>
      <c r="AD98" s="1"/>
      <c r="AE98" s="1"/>
      <c r="AF98" s="1"/>
    </row>
    <row r="99" spans="1:32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22"/>
        <v>160125</v>
      </c>
      <c r="Y99" s="1">
        <f t="shared" si="23"/>
        <v>7930</v>
      </c>
      <c r="Z99" s="1">
        <f t="shared" si="24"/>
        <v>1830</v>
      </c>
      <c r="AA99" s="1">
        <f t="shared" si="25"/>
        <v>1830</v>
      </c>
      <c r="AC99" s="1"/>
      <c r="AD99" s="1"/>
      <c r="AE99" s="1"/>
      <c r="AF99" s="1"/>
    </row>
    <row r="100" spans="1:32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22"/>
        <v>65100</v>
      </c>
      <c r="Y100" s="1">
        <f t="shared" si="23"/>
        <v>6200</v>
      </c>
      <c r="Z100" s="1">
        <f t="shared" si="24"/>
        <v>1860</v>
      </c>
      <c r="AA100" s="1">
        <f t="shared" si="25"/>
        <v>1860</v>
      </c>
      <c r="AC100" s="1"/>
      <c r="AD100" s="1"/>
      <c r="AE100" s="1"/>
      <c r="AF100" s="1"/>
    </row>
    <row r="101" spans="1:32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22"/>
        <v>65100</v>
      </c>
      <c r="Y101" s="1">
        <f t="shared" si="23"/>
        <v>6200</v>
      </c>
      <c r="Z101" s="1">
        <f t="shared" si="24"/>
        <v>1860</v>
      </c>
      <c r="AA101" s="1">
        <f t="shared" si="25"/>
        <v>1860</v>
      </c>
      <c r="AC101" s="1"/>
      <c r="AD101" s="1"/>
      <c r="AE101" s="1"/>
      <c r="AF101" s="1"/>
    </row>
    <row r="102" spans="1:32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22"/>
        <v>162750</v>
      </c>
      <c r="Y102" s="1">
        <f t="shared" si="23"/>
        <v>8060</v>
      </c>
      <c r="Z102" s="1">
        <f t="shared" si="24"/>
        <v>1860</v>
      </c>
      <c r="AA102" s="1">
        <f t="shared" si="25"/>
        <v>1860</v>
      </c>
      <c r="AC102" s="13"/>
      <c r="AD102" s="13"/>
      <c r="AE102" s="13"/>
      <c r="AF102" s="13"/>
    </row>
    <row r="103" spans="1:32" ht="20.100000000000001" customHeight="1">
      <c r="S103" s="1">
        <v>1</v>
      </c>
      <c r="T103" s="1">
        <v>61</v>
      </c>
      <c r="U103" s="1">
        <v>1</v>
      </c>
      <c r="V103" s="1">
        <v>1</v>
      </c>
      <c r="X103" s="1">
        <f t="shared" ref="X103:X117" si="28">ROUND(LOOKUP($T103,$A:$A,D:D)*U103,0)</f>
        <v>66150</v>
      </c>
      <c r="Y103" s="1">
        <f t="shared" ref="Y103:Y117" si="29">ROUND(LOOKUP($T103,$A:$A,E:E)*V103,0)</f>
        <v>6300</v>
      </c>
      <c r="Z103" s="1">
        <f t="shared" ref="Z103:Z117" si="30">ROUND(LOOKUP($T103,$A:$A,F:F),0)</f>
        <v>1890</v>
      </c>
      <c r="AA103" s="1">
        <f t="shared" ref="AA103:AA117" si="31">ROUND(LOOKUP($T103,$A:$A,G:G),0)</f>
        <v>1890</v>
      </c>
      <c r="AC103" s="13"/>
      <c r="AD103" s="13"/>
      <c r="AE103" s="13"/>
      <c r="AF103" s="13"/>
    </row>
    <row r="104" spans="1:32" ht="20.100000000000001" customHeight="1">
      <c r="S104" s="1">
        <v>1</v>
      </c>
      <c r="T104" s="1">
        <v>61</v>
      </c>
      <c r="U104" s="1">
        <v>1</v>
      </c>
      <c r="V104" s="1">
        <v>1</v>
      </c>
      <c r="X104" s="1">
        <f t="shared" si="28"/>
        <v>66150</v>
      </c>
      <c r="Y104" s="1">
        <f t="shared" si="29"/>
        <v>6300</v>
      </c>
      <c r="Z104" s="1">
        <f t="shared" si="30"/>
        <v>1890</v>
      </c>
      <c r="AA104" s="1">
        <f t="shared" si="31"/>
        <v>1890</v>
      </c>
      <c r="AC104" s="13"/>
      <c r="AD104" s="13"/>
      <c r="AE104" s="13"/>
      <c r="AF104" s="13"/>
    </row>
    <row r="105" spans="1:32" ht="20.100000000000001" customHeight="1">
      <c r="S105" s="1">
        <v>3</v>
      </c>
      <c r="T105" s="1">
        <v>61</v>
      </c>
      <c r="U105" s="1">
        <v>2.5</v>
      </c>
      <c r="V105" s="1">
        <v>1.3</v>
      </c>
      <c r="X105" s="1">
        <f t="shared" si="28"/>
        <v>165375</v>
      </c>
      <c r="Y105" s="1">
        <f t="shared" si="29"/>
        <v>8190</v>
      </c>
      <c r="Z105" s="1">
        <f t="shared" si="30"/>
        <v>1890</v>
      </c>
      <c r="AA105" s="1">
        <f t="shared" si="31"/>
        <v>1890</v>
      </c>
      <c r="AC105" s="13"/>
      <c r="AD105" s="13"/>
      <c r="AE105" s="13"/>
      <c r="AF105" s="13"/>
    </row>
    <row r="106" spans="1:32" ht="20.100000000000001" customHeight="1">
      <c r="S106" s="1">
        <v>1</v>
      </c>
      <c r="T106" s="1">
        <v>62</v>
      </c>
      <c r="U106" s="1">
        <v>1</v>
      </c>
      <c r="V106" s="1">
        <v>1</v>
      </c>
      <c r="X106" s="1">
        <f t="shared" si="28"/>
        <v>67200</v>
      </c>
      <c r="Y106" s="1">
        <f t="shared" si="29"/>
        <v>6400</v>
      </c>
      <c r="Z106" s="1">
        <f t="shared" si="30"/>
        <v>1920</v>
      </c>
      <c r="AA106" s="1">
        <f t="shared" si="31"/>
        <v>1920</v>
      </c>
      <c r="AC106" s="13"/>
      <c r="AD106" s="13"/>
      <c r="AE106" s="13"/>
      <c r="AF106" s="13"/>
    </row>
    <row r="107" spans="1:32" ht="20.100000000000001" customHeight="1">
      <c r="S107" s="1">
        <v>1</v>
      </c>
      <c r="T107" s="1">
        <v>62</v>
      </c>
      <c r="U107" s="1">
        <v>1</v>
      </c>
      <c r="V107" s="1">
        <v>1</v>
      </c>
      <c r="X107" s="1">
        <f t="shared" si="28"/>
        <v>67200</v>
      </c>
      <c r="Y107" s="1">
        <f t="shared" si="29"/>
        <v>6400</v>
      </c>
      <c r="Z107" s="1">
        <f t="shared" si="30"/>
        <v>1920</v>
      </c>
      <c r="AA107" s="1">
        <f t="shared" si="31"/>
        <v>1920</v>
      </c>
      <c r="AC107" s="13"/>
      <c r="AD107" s="13"/>
      <c r="AE107" s="13"/>
      <c r="AF107" s="13"/>
    </row>
    <row r="108" spans="1:32" ht="20.100000000000001" customHeight="1">
      <c r="S108" s="1">
        <v>3</v>
      </c>
      <c r="T108" s="1">
        <v>62</v>
      </c>
      <c r="U108" s="1">
        <v>2.5</v>
      </c>
      <c r="V108" s="1">
        <v>1.3</v>
      </c>
      <c r="X108" s="1">
        <f t="shared" si="28"/>
        <v>168000</v>
      </c>
      <c r="Y108" s="1">
        <f t="shared" si="29"/>
        <v>8320</v>
      </c>
      <c r="Z108" s="1">
        <f t="shared" si="30"/>
        <v>1920</v>
      </c>
      <c r="AA108" s="1">
        <f t="shared" si="31"/>
        <v>1920</v>
      </c>
      <c r="AC108" s="13"/>
      <c r="AD108" s="13"/>
      <c r="AE108" s="13"/>
      <c r="AF108" s="13"/>
    </row>
    <row r="109" spans="1:32" ht="20.100000000000001" customHeight="1">
      <c r="S109" s="1">
        <v>1</v>
      </c>
      <c r="T109" s="1">
        <v>63</v>
      </c>
      <c r="U109" s="1">
        <v>1</v>
      </c>
      <c r="V109" s="1">
        <v>1</v>
      </c>
      <c r="X109" s="1">
        <f t="shared" si="28"/>
        <v>68250</v>
      </c>
      <c r="Y109" s="1">
        <f t="shared" si="29"/>
        <v>6500</v>
      </c>
      <c r="Z109" s="1">
        <f t="shared" si="30"/>
        <v>1950</v>
      </c>
      <c r="AA109" s="1">
        <f t="shared" si="31"/>
        <v>1950</v>
      </c>
      <c r="AC109" s="13"/>
      <c r="AD109" s="13"/>
      <c r="AE109" s="13"/>
      <c r="AF109" s="13"/>
    </row>
    <row r="110" spans="1:32" ht="20.100000000000001" customHeight="1">
      <c r="S110" s="1">
        <v>1</v>
      </c>
      <c r="T110" s="1">
        <v>63</v>
      </c>
      <c r="U110" s="1">
        <v>1</v>
      </c>
      <c r="V110" s="1">
        <v>1</v>
      </c>
      <c r="X110" s="1">
        <f t="shared" si="28"/>
        <v>68250</v>
      </c>
      <c r="Y110" s="1">
        <f t="shared" si="29"/>
        <v>6500</v>
      </c>
      <c r="Z110" s="1">
        <f t="shared" si="30"/>
        <v>1950</v>
      </c>
      <c r="AA110" s="1">
        <f t="shared" si="31"/>
        <v>1950</v>
      </c>
      <c r="AC110" s="13"/>
      <c r="AD110" s="13"/>
      <c r="AE110" s="13"/>
      <c r="AF110" s="13"/>
    </row>
    <row r="111" spans="1:32" ht="20.100000000000001" customHeight="1">
      <c r="S111" s="1">
        <v>3</v>
      </c>
      <c r="T111" s="1">
        <v>63</v>
      </c>
      <c r="U111" s="1">
        <v>2.5</v>
      </c>
      <c r="V111" s="1">
        <v>1.3</v>
      </c>
      <c r="X111" s="1">
        <f t="shared" si="28"/>
        <v>170625</v>
      </c>
      <c r="Y111" s="1">
        <f t="shared" si="29"/>
        <v>8450</v>
      </c>
      <c r="Z111" s="1">
        <f t="shared" si="30"/>
        <v>1950</v>
      </c>
      <c r="AA111" s="1">
        <f t="shared" si="31"/>
        <v>1950</v>
      </c>
      <c r="AC111" s="13"/>
      <c r="AD111" s="13"/>
      <c r="AE111" s="13"/>
      <c r="AF111" s="13"/>
    </row>
    <row r="112" spans="1:32" ht="20.100000000000001" customHeight="1">
      <c r="S112" s="1">
        <v>1</v>
      </c>
      <c r="T112" s="1">
        <v>64</v>
      </c>
      <c r="U112" s="1">
        <v>1</v>
      </c>
      <c r="V112" s="1">
        <v>1</v>
      </c>
      <c r="X112" s="1">
        <f t="shared" si="28"/>
        <v>69300</v>
      </c>
      <c r="Y112" s="1">
        <f t="shared" si="29"/>
        <v>6600</v>
      </c>
      <c r="Z112" s="1">
        <f t="shared" si="30"/>
        <v>1980</v>
      </c>
      <c r="AA112" s="1">
        <f t="shared" si="31"/>
        <v>1980</v>
      </c>
      <c r="AC112" s="13"/>
      <c r="AD112" s="13"/>
      <c r="AE112" s="13"/>
      <c r="AF112" s="13"/>
    </row>
    <row r="113" spans="18:32" ht="20.100000000000001" customHeight="1">
      <c r="S113" s="1">
        <v>1</v>
      </c>
      <c r="T113" s="1">
        <v>64</v>
      </c>
      <c r="U113" s="1">
        <v>1</v>
      </c>
      <c r="V113" s="1">
        <v>1</v>
      </c>
      <c r="X113" s="1">
        <f t="shared" si="28"/>
        <v>69300</v>
      </c>
      <c r="Y113" s="1">
        <f t="shared" si="29"/>
        <v>6600</v>
      </c>
      <c r="Z113" s="1">
        <f t="shared" si="30"/>
        <v>1980</v>
      </c>
      <c r="AA113" s="1">
        <f t="shared" si="31"/>
        <v>1980</v>
      </c>
      <c r="AC113" s="13"/>
      <c r="AD113" s="13"/>
      <c r="AE113" s="13"/>
      <c r="AF113" s="13"/>
    </row>
    <row r="114" spans="18:32" ht="20.100000000000001" customHeight="1">
      <c r="S114" s="1">
        <v>3</v>
      </c>
      <c r="T114" s="1">
        <v>64</v>
      </c>
      <c r="U114" s="1">
        <v>2.5</v>
      </c>
      <c r="V114" s="1">
        <v>1.3</v>
      </c>
      <c r="X114" s="1">
        <f t="shared" si="28"/>
        <v>173250</v>
      </c>
      <c r="Y114" s="1">
        <f t="shared" si="29"/>
        <v>8580</v>
      </c>
      <c r="Z114" s="1">
        <f t="shared" si="30"/>
        <v>1980</v>
      </c>
      <c r="AA114" s="1">
        <f t="shared" si="31"/>
        <v>1980</v>
      </c>
      <c r="AC114" s="13"/>
      <c r="AD114" s="13"/>
      <c r="AE114" s="13"/>
      <c r="AF114" s="13"/>
    </row>
    <row r="115" spans="18:32" ht="20.100000000000001" customHeight="1">
      <c r="S115" s="1">
        <v>1</v>
      </c>
      <c r="T115" s="1">
        <v>65</v>
      </c>
      <c r="U115" s="1">
        <v>1</v>
      </c>
      <c r="V115" s="1">
        <v>1</v>
      </c>
      <c r="X115" s="1">
        <f t="shared" si="28"/>
        <v>70875</v>
      </c>
      <c r="Y115" s="1">
        <f t="shared" si="29"/>
        <v>6750</v>
      </c>
      <c r="Z115" s="1">
        <f t="shared" si="30"/>
        <v>2025</v>
      </c>
      <c r="AA115" s="1">
        <f t="shared" si="31"/>
        <v>2025</v>
      </c>
      <c r="AC115" s="13"/>
      <c r="AD115" s="13"/>
      <c r="AE115" s="13"/>
      <c r="AF115" s="13"/>
    </row>
    <row r="116" spans="18:32" ht="20.100000000000001" customHeight="1">
      <c r="S116" s="1">
        <v>1</v>
      </c>
      <c r="T116" s="1">
        <v>65</v>
      </c>
      <c r="U116" s="1">
        <v>1</v>
      </c>
      <c r="V116" s="1">
        <v>1</v>
      </c>
      <c r="X116" s="1">
        <f t="shared" si="28"/>
        <v>70875</v>
      </c>
      <c r="Y116" s="1">
        <f t="shared" si="29"/>
        <v>6750</v>
      </c>
      <c r="Z116" s="1">
        <f t="shared" si="30"/>
        <v>2025</v>
      </c>
      <c r="AA116" s="1">
        <f t="shared" si="31"/>
        <v>2025</v>
      </c>
      <c r="AC116" s="13"/>
      <c r="AD116" s="13"/>
      <c r="AE116" s="13"/>
      <c r="AF116" s="13"/>
    </row>
    <row r="117" spans="18:32" ht="20.100000000000001" customHeight="1">
      <c r="S117" s="1">
        <v>3</v>
      </c>
      <c r="T117" s="1">
        <v>65</v>
      </c>
      <c r="U117" s="1">
        <v>2.5</v>
      </c>
      <c r="V117" s="1">
        <v>1.3</v>
      </c>
      <c r="X117" s="1">
        <f t="shared" si="28"/>
        <v>177188</v>
      </c>
      <c r="Y117" s="1">
        <f t="shared" si="29"/>
        <v>8775</v>
      </c>
      <c r="Z117" s="1">
        <f t="shared" si="30"/>
        <v>2025</v>
      </c>
      <c r="AA117" s="1">
        <f t="shared" si="31"/>
        <v>2025</v>
      </c>
      <c r="AC117" s="13"/>
      <c r="AD117" s="13"/>
      <c r="AE117" s="13"/>
      <c r="AF117" s="13"/>
    </row>
    <row r="118" spans="18:32" ht="20.100000000000001" customHeight="1">
      <c r="R118">
        <v>1</v>
      </c>
      <c r="S118" s="1">
        <v>1</v>
      </c>
      <c r="T118" s="1">
        <f>T115+1</f>
        <v>66</v>
      </c>
      <c r="U118" s="1">
        <v>1</v>
      </c>
      <c r="V118" s="1">
        <v>1</v>
      </c>
      <c r="X118" s="1">
        <f t="shared" ref="X118:X177" si="32">ROUND(LOOKUP($T118,$A:$A,D:D)*U118,0)</f>
        <v>72450</v>
      </c>
      <c r="Y118" s="1">
        <f t="shared" ref="Y118:Y177" si="33">ROUND(LOOKUP($T118,$A:$A,E:E)*V118,0)</f>
        <v>6900</v>
      </c>
      <c r="Z118" s="1">
        <f t="shared" ref="Z118:Z177" si="34">ROUND(LOOKUP($T118,$A:$A,F:F),0)</f>
        <v>2070</v>
      </c>
      <c r="AA118" s="1">
        <f t="shared" ref="AA118:AA177" si="35">ROUND(LOOKUP($T118,$A:$A,G:G),0)</f>
        <v>2070</v>
      </c>
      <c r="AC118" s="13"/>
      <c r="AD118" s="13"/>
      <c r="AE118" s="13"/>
      <c r="AF118" s="13"/>
    </row>
    <row r="119" spans="18:32" ht="20.100000000000001" customHeight="1">
      <c r="R119">
        <v>1</v>
      </c>
      <c r="S119" s="1">
        <v>1</v>
      </c>
      <c r="T119" s="1">
        <f t="shared" ref="T119:T177" si="36">T116+1</f>
        <v>66</v>
      </c>
      <c r="U119" s="1">
        <v>1</v>
      </c>
      <c r="V119" s="1">
        <v>1</v>
      </c>
      <c r="X119" s="1">
        <f t="shared" si="32"/>
        <v>72450</v>
      </c>
      <c r="Y119" s="1">
        <f t="shared" si="33"/>
        <v>6900</v>
      </c>
      <c r="Z119" s="1">
        <f t="shared" si="34"/>
        <v>2070</v>
      </c>
      <c r="AA119" s="1">
        <f t="shared" si="35"/>
        <v>2070</v>
      </c>
      <c r="AC119" s="13"/>
      <c r="AD119" s="13"/>
      <c r="AE119" s="13"/>
      <c r="AF119" s="13"/>
    </row>
    <row r="120" spans="18:32" ht="20.100000000000001" customHeight="1">
      <c r="R120">
        <v>1</v>
      </c>
      <c r="S120" s="1">
        <v>3</v>
      </c>
      <c r="T120" s="1">
        <f t="shared" si="36"/>
        <v>66</v>
      </c>
      <c r="U120" s="1">
        <v>2.5</v>
      </c>
      <c r="V120" s="1">
        <v>1.3</v>
      </c>
      <c r="X120" s="1">
        <f t="shared" si="32"/>
        <v>181125</v>
      </c>
      <c r="Y120" s="1">
        <f t="shared" si="33"/>
        <v>8970</v>
      </c>
      <c r="Z120" s="1">
        <f t="shared" si="34"/>
        <v>2070</v>
      </c>
      <c r="AA120" s="1">
        <f t="shared" si="35"/>
        <v>2070</v>
      </c>
      <c r="AC120" s="13"/>
      <c r="AD120" s="13"/>
      <c r="AE120" s="13"/>
      <c r="AF120" s="13"/>
    </row>
    <row r="121" spans="18:32" ht="20.100000000000001" customHeight="1">
      <c r="R121">
        <f>R118+1</f>
        <v>2</v>
      </c>
      <c r="S121" s="1">
        <v>3</v>
      </c>
      <c r="T121" s="1">
        <f t="shared" si="36"/>
        <v>67</v>
      </c>
      <c r="U121" s="1">
        <v>2.5</v>
      </c>
      <c r="V121" s="1">
        <v>1.3</v>
      </c>
      <c r="X121" s="1">
        <f t="shared" si="32"/>
        <v>185063</v>
      </c>
      <c r="Y121" s="1">
        <f t="shared" si="33"/>
        <v>9165</v>
      </c>
      <c r="Z121" s="1">
        <f t="shared" si="34"/>
        <v>2115</v>
      </c>
      <c r="AA121" s="1">
        <f t="shared" si="35"/>
        <v>2115</v>
      </c>
      <c r="AC121" s="13"/>
      <c r="AD121" s="13"/>
      <c r="AE121" s="13"/>
      <c r="AF121" s="13"/>
    </row>
    <row r="122" spans="18:32" ht="20.100000000000001" customHeight="1">
      <c r="R122">
        <f t="shared" ref="R122:R177" si="37">R119+1</f>
        <v>2</v>
      </c>
      <c r="S122" s="1">
        <v>1</v>
      </c>
      <c r="T122" s="1">
        <f t="shared" si="36"/>
        <v>67</v>
      </c>
      <c r="U122" s="1">
        <v>1</v>
      </c>
      <c r="V122" s="1">
        <v>1</v>
      </c>
      <c r="X122" s="1">
        <f t="shared" si="32"/>
        <v>74025</v>
      </c>
      <c r="Y122" s="1">
        <f t="shared" si="33"/>
        <v>7050</v>
      </c>
      <c r="Z122" s="1">
        <f t="shared" si="34"/>
        <v>2115</v>
      </c>
      <c r="AA122" s="1">
        <f t="shared" si="35"/>
        <v>2115</v>
      </c>
      <c r="AC122" s="13"/>
      <c r="AD122" s="13"/>
      <c r="AE122" s="13"/>
      <c r="AF122" s="13"/>
    </row>
    <row r="123" spans="18:32" ht="20.100000000000001" customHeight="1">
      <c r="R123">
        <f t="shared" si="37"/>
        <v>2</v>
      </c>
      <c r="S123" s="1">
        <v>1</v>
      </c>
      <c r="T123" s="1">
        <f t="shared" si="36"/>
        <v>67</v>
      </c>
      <c r="U123" s="1">
        <v>1</v>
      </c>
      <c r="V123" s="1">
        <v>1</v>
      </c>
      <c r="X123" s="1">
        <f t="shared" si="32"/>
        <v>74025</v>
      </c>
      <c r="Y123" s="1">
        <f t="shared" si="33"/>
        <v>7050</v>
      </c>
      <c r="Z123" s="1">
        <f t="shared" si="34"/>
        <v>2115</v>
      </c>
      <c r="AA123" s="1">
        <f t="shared" si="35"/>
        <v>2115</v>
      </c>
      <c r="AC123" s="13"/>
      <c r="AD123" s="13"/>
      <c r="AE123" s="13"/>
      <c r="AF123" s="13"/>
    </row>
    <row r="124" spans="18:32" ht="20.100000000000001" customHeight="1">
      <c r="R124">
        <f t="shared" si="37"/>
        <v>3</v>
      </c>
      <c r="S124" s="1">
        <v>3</v>
      </c>
      <c r="T124" s="1">
        <f t="shared" si="36"/>
        <v>68</v>
      </c>
      <c r="U124" s="1">
        <v>2.5</v>
      </c>
      <c r="V124" s="1">
        <v>1.3</v>
      </c>
      <c r="X124" s="1">
        <f t="shared" si="32"/>
        <v>189000</v>
      </c>
      <c r="Y124" s="1">
        <f t="shared" si="33"/>
        <v>9360</v>
      </c>
      <c r="Z124" s="1">
        <f t="shared" si="34"/>
        <v>2160</v>
      </c>
      <c r="AA124" s="1">
        <f t="shared" si="35"/>
        <v>2160</v>
      </c>
      <c r="AC124" s="13"/>
      <c r="AD124" s="13"/>
      <c r="AE124" s="13"/>
      <c r="AF124" s="13"/>
    </row>
    <row r="125" spans="18:32" ht="20.100000000000001" customHeight="1">
      <c r="R125">
        <f t="shared" si="37"/>
        <v>3</v>
      </c>
      <c r="S125" s="1">
        <v>3</v>
      </c>
      <c r="T125" s="1">
        <f t="shared" si="36"/>
        <v>68</v>
      </c>
      <c r="U125" s="1">
        <v>2.5</v>
      </c>
      <c r="V125" s="1">
        <v>1.3</v>
      </c>
      <c r="X125" s="1">
        <f t="shared" si="32"/>
        <v>189000</v>
      </c>
      <c r="Y125" s="1">
        <f t="shared" si="33"/>
        <v>9360</v>
      </c>
      <c r="Z125" s="1">
        <f t="shared" si="34"/>
        <v>2160</v>
      </c>
      <c r="AA125" s="1">
        <f t="shared" si="35"/>
        <v>2160</v>
      </c>
      <c r="AC125" s="13"/>
      <c r="AD125" s="13"/>
      <c r="AE125" s="13"/>
      <c r="AF125" s="13"/>
    </row>
    <row r="126" spans="18:32" ht="20.100000000000001" customHeight="1">
      <c r="R126">
        <f t="shared" si="37"/>
        <v>3</v>
      </c>
      <c r="S126" s="1">
        <v>1</v>
      </c>
      <c r="T126" s="1">
        <f t="shared" si="36"/>
        <v>68</v>
      </c>
      <c r="U126" s="1">
        <v>1</v>
      </c>
      <c r="V126" s="1">
        <v>1</v>
      </c>
      <c r="X126" s="1">
        <f t="shared" si="32"/>
        <v>75600</v>
      </c>
      <c r="Y126" s="1">
        <f t="shared" si="33"/>
        <v>7200</v>
      </c>
      <c r="Z126" s="1">
        <f t="shared" si="34"/>
        <v>2160</v>
      </c>
      <c r="AA126" s="1">
        <f t="shared" si="35"/>
        <v>2160</v>
      </c>
      <c r="AC126" s="13"/>
      <c r="AD126" s="13"/>
      <c r="AE126" s="13"/>
      <c r="AF126" s="13"/>
    </row>
    <row r="127" spans="18:32" ht="20.100000000000001" customHeight="1">
      <c r="R127">
        <f t="shared" si="37"/>
        <v>4</v>
      </c>
      <c r="S127" s="1">
        <v>1</v>
      </c>
      <c r="T127" s="1">
        <f t="shared" si="36"/>
        <v>69</v>
      </c>
      <c r="U127" s="1">
        <v>1</v>
      </c>
      <c r="V127" s="1">
        <v>1</v>
      </c>
      <c r="X127" s="1">
        <f t="shared" si="32"/>
        <v>77175</v>
      </c>
      <c r="Y127" s="1">
        <f t="shared" si="33"/>
        <v>7350</v>
      </c>
      <c r="Z127" s="1">
        <f t="shared" si="34"/>
        <v>2205</v>
      </c>
      <c r="AA127" s="1">
        <f t="shared" si="35"/>
        <v>2205</v>
      </c>
      <c r="AC127" s="13"/>
      <c r="AD127" s="13"/>
      <c r="AE127" s="13"/>
      <c r="AF127" s="13"/>
    </row>
    <row r="128" spans="18:32" ht="20.100000000000001" customHeight="1">
      <c r="R128">
        <f t="shared" si="37"/>
        <v>4</v>
      </c>
      <c r="S128" s="1">
        <v>3</v>
      </c>
      <c r="T128" s="1">
        <f t="shared" si="36"/>
        <v>69</v>
      </c>
      <c r="U128" s="1">
        <v>2.5</v>
      </c>
      <c r="V128" s="1">
        <v>1.3</v>
      </c>
      <c r="X128" s="1">
        <f t="shared" si="32"/>
        <v>192938</v>
      </c>
      <c r="Y128" s="1">
        <f t="shared" si="33"/>
        <v>9555</v>
      </c>
      <c r="Z128" s="1">
        <f t="shared" si="34"/>
        <v>2205</v>
      </c>
      <c r="AA128" s="1">
        <f t="shared" si="35"/>
        <v>2205</v>
      </c>
      <c r="AC128" s="13"/>
      <c r="AD128" s="13"/>
      <c r="AE128" s="13"/>
      <c r="AF128" s="13"/>
    </row>
    <row r="129" spans="18:32" ht="20.100000000000001" customHeight="1">
      <c r="R129">
        <f t="shared" si="37"/>
        <v>4</v>
      </c>
      <c r="S129" s="1">
        <v>3</v>
      </c>
      <c r="T129" s="1">
        <f t="shared" si="36"/>
        <v>69</v>
      </c>
      <c r="U129" s="1">
        <v>2.5</v>
      </c>
      <c r="V129" s="1">
        <v>1.3</v>
      </c>
      <c r="X129" s="1">
        <f t="shared" si="32"/>
        <v>192938</v>
      </c>
      <c r="Y129" s="1">
        <f t="shared" si="33"/>
        <v>9555</v>
      </c>
      <c r="Z129" s="1">
        <f t="shared" si="34"/>
        <v>2205</v>
      </c>
      <c r="AA129" s="1">
        <f t="shared" si="35"/>
        <v>2205</v>
      </c>
      <c r="AC129" s="13"/>
      <c r="AD129" s="13"/>
      <c r="AE129" s="13"/>
      <c r="AF129" s="13"/>
    </row>
    <row r="130" spans="18:32" ht="20.100000000000001" customHeight="1">
      <c r="R130">
        <f t="shared" si="37"/>
        <v>5</v>
      </c>
      <c r="S130" s="1">
        <v>1</v>
      </c>
      <c r="T130" s="1">
        <f t="shared" si="36"/>
        <v>70</v>
      </c>
      <c r="U130" s="1">
        <v>1</v>
      </c>
      <c r="V130" s="1">
        <v>1</v>
      </c>
      <c r="X130" s="1">
        <f t="shared" si="32"/>
        <v>78750</v>
      </c>
      <c r="Y130" s="1">
        <f t="shared" si="33"/>
        <v>7500</v>
      </c>
      <c r="Z130" s="1">
        <f t="shared" si="34"/>
        <v>2250</v>
      </c>
      <c r="AA130" s="1">
        <f t="shared" si="35"/>
        <v>2250</v>
      </c>
      <c r="AC130" s="13"/>
      <c r="AD130" s="13"/>
      <c r="AE130" s="13"/>
      <c r="AF130" s="13"/>
    </row>
    <row r="131" spans="18:32" ht="20.100000000000001" customHeight="1">
      <c r="R131">
        <f t="shared" si="37"/>
        <v>5</v>
      </c>
      <c r="S131" s="1">
        <v>1</v>
      </c>
      <c r="T131" s="1">
        <f t="shared" si="36"/>
        <v>70</v>
      </c>
      <c r="U131" s="1">
        <v>1</v>
      </c>
      <c r="V131" s="1">
        <v>1</v>
      </c>
      <c r="X131" s="1">
        <f t="shared" si="32"/>
        <v>78750</v>
      </c>
      <c r="Y131" s="1">
        <f t="shared" si="33"/>
        <v>7500</v>
      </c>
      <c r="Z131" s="1">
        <f t="shared" si="34"/>
        <v>2250</v>
      </c>
      <c r="AA131" s="1">
        <f t="shared" si="35"/>
        <v>2250</v>
      </c>
      <c r="AC131" s="13"/>
      <c r="AD131" s="13"/>
      <c r="AE131" s="13"/>
      <c r="AF131" s="13"/>
    </row>
    <row r="132" spans="18:32" ht="20.100000000000001" customHeight="1">
      <c r="R132">
        <f t="shared" si="37"/>
        <v>5</v>
      </c>
      <c r="S132" s="1">
        <v>3</v>
      </c>
      <c r="T132" s="1">
        <f t="shared" si="36"/>
        <v>70</v>
      </c>
      <c r="U132" s="1">
        <v>2.5</v>
      </c>
      <c r="V132" s="1">
        <v>1.3</v>
      </c>
      <c r="X132" s="1">
        <f t="shared" si="32"/>
        <v>196875</v>
      </c>
      <c r="Y132" s="1">
        <f t="shared" si="33"/>
        <v>9750</v>
      </c>
      <c r="Z132" s="1">
        <f t="shared" si="34"/>
        <v>2250</v>
      </c>
      <c r="AA132" s="1">
        <f t="shared" si="35"/>
        <v>2250</v>
      </c>
      <c r="AC132" s="13"/>
      <c r="AD132" s="13"/>
      <c r="AE132" s="13"/>
      <c r="AF132" s="13"/>
    </row>
    <row r="133" spans="18:32" ht="20.100000000000001" customHeight="1">
      <c r="R133">
        <f t="shared" si="37"/>
        <v>6</v>
      </c>
      <c r="S133" s="1">
        <v>3</v>
      </c>
      <c r="T133" s="1">
        <f t="shared" si="36"/>
        <v>71</v>
      </c>
      <c r="U133" s="1">
        <v>2.5</v>
      </c>
      <c r="V133" s="1">
        <v>1.3</v>
      </c>
      <c r="X133" s="1">
        <f t="shared" si="32"/>
        <v>200813</v>
      </c>
      <c r="Y133" s="1">
        <f t="shared" si="33"/>
        <v>9945</v>
      </c>
      <c r="Z133" s="1">
        <f t="shared" si="34"/>
        <v>2295</v>
      </c>
      <c r="AA133" s="1">
        <f t="shared" si="35"/>
        <v>2295</v>
      </c>
      <c r="AC133" s="13"/>
      <c r="AD133" s="13"/>
      <c r="AE133" s="13"/>
      <c r="AF133" s="13"/>
    </row>
    <row r="134" spans="18:32" ht="20.100000000000001" customHeight="1">
      <c r="R134">
        <f t="shared" si="37"/>
        <v>6</v>
      </c>
      <c r="S134" s="1">
        <v>1</v>
      </c>
      <c r="T134" s="1">
        <f t="shared" si="36"/>
        <v>71</v>
      </c>
      <c r="U134" s="1">
        <v>1</v>
      </c>
      <c r="V134" s="1">
        <v>1</v>
      </c>
      <c r="X134" s="1">
        <f t="shared" si="32"/>
        <v>80325</v>
      </c>
      <c r="Y134" s="1">
        <f t="shared" si="33"/>
        <v>7650</v>
      </c>
      <c r="Z134" s="1">
        <f t="shared" si="34"/>
        <v>2295</v>
      </c>
      <c r="AA134" s="1">
        <f t="shared" si="35"/>
        <v>2295</v>
      </c>
      <c r="AC134" s="13"/>
      <c r="AD134" s="13"/>
      <c r="AE134" s="13"/>
      <c r="AF134" s="13"/>
    </row>
    <row r="135" spans="18:32" ht="20.100000000000001" customHeight="1">
      <c r="R135">
        <f t="shared" si="37"/>
        <v>6</v>
      </c>
      <c r="S135" s="1">
        <v>1</v>
      </c>
      <c r="T135" s="1">
        <f t="shared" si="36"/>
        <v>71</v>
      </c>
      <c r="U135" s="1">
        <v>1</v>
      </c>
      <c r="V135" s="1">
        <v>1</v>
      </c>
      <c r="X135" s="1">
        <f t="shared" si="32"/>
        <v>80325</v>
      </c>
      <c r="Y135" s="1">
        <f t="shared" si="33"/>
        <v>7650</v>
      </c>
      <c r="Z135" s="1">
        <f t="shared" si="34"/>
        <v>2295</v>
      </c>
      <c r="AA135" s="1">
        <f t="shared" si="35"/>
        <v>2295</v>
      </c>
      <c r="AC135" s="13"/>
      <c r="AD135" s="13"/>
      <c r="AE135" s="13"/>
      <c r="AF135" s="13"/>
    </row>
    <row r="136" spans="18:32" ht="20.100000000000001" customHeight="1">
      <c r="R136">
        <f t="shared" si="37"/>
        <v>7</v>
      </c>
      <c r="S136" s="1">
        <v>3</v>
      </c>
      <c r="T136" s="1">
        <f t="shared" si="36"/>
        <v>72</v>
      </c>
      <c r="U136" s="1">
        <v>2.5</v>
      </c>
      <c r="V136" s="1">
        <v>1.3</v>
      </c>
      <c r="X136" s="1">
        <f t="shared" si="32"/>
        <v>204750</v>
      </c>
      <c r="Y136" s="1">
        <f t="shared" si="33"/>
        <v>10140</v>
      </c>
      <c r="Z136" s="1">
        <f t="shared" si="34"/>
        <v>2340</v>
      </c>
      <c r="AA136" s="1">
        <f t="shared" si="35"/>
        <v>2340</v>
      </c>
      <c r="AC136" s="13"/>
      <c r="AD136" s="13"/>
      <c r="AE136" s="13"/>
      <c r="AF136" s="13"/>
    </row>
    <row r="137" spans="18:32" ht="20.100000000000001" customHeight="1">
      <c r="R137">
        <f t="shared" si="37"/>
        <v>7</v>
      </c>
      <c r="S137" s="1">
        <v>3</v>
      </c>
      <c r="T137" s="1">
        <f t="shared" si="36"/>
        <v>72</v>
      </c>
      <c r="U137" s="1">
        <v>2.5</v>
      </c>
      <c r="V137" s="1">
        <v>1.3</v>
      </c>
      <c r="X137" s="1">
        <f t="shared" si="32"/>
        <v>204750</v>
      </c>
      <c r="Y137" s="1">
        <f t="shared" si="33"/>
        <v>10140</v>
      </c>
      <c r="Z137" s="1">
        <f t="shared" si="34"/>
        <v>2340</v>
      </c>
      <c r="AA137" s="1">
        <f t="shared" si="35"/>
        <v>2340</v>
      </c>
      <c r="AC137" s="13"/>
      <c r="AD137" s="13"/>
      <c r="AE137" s="13"/>
      <c r="AF137" s="13"/>
    </row>
    <row r="138" spans="18:32" ht="20.100000000000001" customHeight="1">
      <c r="R138">
        <f t="shared" si="37"/>
        <v>7</v>
      </c>
      <c r="S138" s="1">
        <v>1</v>
      </c>
      <c r="T138" s="1">
        <f t="shared" si="36"/>
        <v>72</v>
      </c>
      <c r="U138" s="1">
        <v>1</v>
      </c>
      <c r="V138" s="1">
        <v>1</v>
      </c>
      <c r="X138" s="1">
        <f t="shared" si="32"/>
        <v>81900</v>
      </c>
      <c r="Y138" s="1">
        <f t="shared" si="33"/>
        <v>7800</v>
      </c>
      <c r="Z138" s="1">
        <f t="shared" si="34"/>
        <v>2340</v>
      </c>
      <c r="AA138" s="1">
        <f t="shared" si="35"/>
        <v>2340</v>
      </c>
      <c r="AC138" s="13"/>
      <c r="AD138" s="13"/>
      <c r="AE138" s="13"/>
      <c r="AF138" s="13"/>
    </row>
    <row r="139" spans="18:32" ht="20.100000000000001" customHeight="1">
      <c r="R139">
        <f t="shared" si="37"/>
        <v>8</v>
      </c>
      <c r="S139" s="1">
        <v>1</v>
      </c>
      <c r="T139" s="1">
        <f t="shared" si="36"/>
        <v>73</v>
      </c>
      <c r="U139" s="1">
        <v>1</v>
      </c>
      <c r="V139" s="1">
        <v>1</v>
      </c>
      <c r="X139" s="1">
        <f t="shared" si="32"/>
        <v>83475</v>
      </c>
      <c r="Y139" s="1">
        <f t="shared" si="33"/>
        <v>7950</v>
      </c>
      <c r="Z139" s="1">
        <f t="shared" si="34"/>
        <v>2385</v>
      </c>
      <c r="AA139" s="1">
        <f t="shared" si="35"/>
        <v>2385</v>
      </c>
      <c r="AC139" s="13"/>
      <c r="AD139" s="13"/>
      <c r="AE139" s="13"/>
      <c r="AF139" s="13"/>
    </row>
    <row r="140" spans="18:32" ht="20.100000000000001" customHeight="1">
      <c r="R140">
        <f t="shared" si="37"/>
        <v>8</v>
      </c>
      <c r="S140" s="1">
        <v>3</v>
      </c>
      <c r="T140" s="1">
        <f t="shared" si="36"/>
        <v>73</v>
      </c>
      <c r="U140" s="1">
        <v>2.5</v>
      </c>
      <c r="V140" s="1">
        <v>1.3</v>
      </c>
      <c r="X140" s="1">
        <f t="shared" si="32"/>
        <v>208688</v>
      </c>
      <c r="Y140" s="1">
        <f t="shared" si="33"/>
        <v>10335</v>
      </c>
      <c r="Z140" s="1">
        <f t="shared" si="34"/>
        <v>2385</v>
      </c>
      <c r="AA140" s="1">
        <f t="shared" si="35"/>
        <v>2385</v>
      </c>
      <c r="AC140" s="13"/>
      <c r="AD140" s="13"/>
      <c r="AE140" s="13"/>
      <c r="AF140" s="13"/>
    </row>
    <row r="141" spans="18:32" ht="20.100000000000001" customHeight="1">
      <c r="R141">
        <f t="shared" si="37"/>
        <v>8</v>
      </c>
      <c r="S141" s="1">
        <v>3</v>
      </c>
      <c r="T141" s="1">
        <f t="shared" si="36"/>
        <v>73</v>
      </c>
      <c r="U141" s="1">
        <v>2.5</v>
      </c>
      <c r="V141" s="1">
        <v>1.3</v>
      </c>
      <c r="X141" s="1">
        <f t="shared" si="32"/>
        <v>208688</v>
      </c>
      <c r="Y141" s="1">
        <f t="shared" si="33"/>
        <v>10335</v>
      </c>
      <c r="Z141" s="1">
        <f t="shared" si="34"/>
        <v>2385</v>
      </c>
      <c r="AA141" s="1">
        <f t="shared" si="35"/>
        <v>2385</v>
      </c>
      <c r="AC141" s="13"/>
      <c r="AD141" s="13"/>
      <c r="AE141" s="13"/>
      <c r="AF141" s="13"/>
    </row>
    <row r="142" spans="18:32" ht="20.100000000000001" customHeight="1">
      <c r="R142">
        <f t="shared" si="37"/>
        <v>9</v>
      </c>
      <c r="S142" s="1">
        <v>1</v>
      </c>
      <c r="T142" s="1">
        <f t="shared" si="36"/>
        <v>74</v>
      </c>
      <c r="U142" s="1">
        <v>1</v>
      </c>
      <c r="V142" s="1">
        <v>1</v>
      </c>
      <c r="X142" s="1">
        <f t="shared" si="32"/>
        <v>85050</v>
      </c>
      <c r="Y142" s="1">
        <f t="shared" si="33"/>
        <v>8100</v>
      </c>
      <c r="Z142" s="1">
        <f t="shared" si="34"/>
        <v>2430</v>
      </c>
      <c r="AA142" s="1">
        <f t="shared" si="35"/>
        <v>2430</v>
      </c>
      <c r="AC142" s="13"/>
      <c r="AD142" s="13"/>
      <c r="AE142" s="13"/>
      <c r="AF142" s="13"/>
    </row>
    <row r="143" spans="18:32" ht="20.100000000000001" customHeight="1">
      <c r="R143">
        <f t="shared" si="37"/>
        <v>9</v>
      </c>
      <c r="S143" s="1">
        <v>3</v>
      </c>
      <c r="T143" s="1">
        <f t="shared" si="36"/>
        <v>74</v>
      </c>
      <c r="U143" s="1">
        <v>2.5</v>
      </c>
      <c r="V143" s="1">
        <v>1.3</v>
      </c>
      <c r="X143" s="1">
        <f t="shared" si="32"/>
        <v>212625</v>
      </c>
      <c r="Y143" s="1">
        <f t="shared" si="33"/>
        <v>10530</v>
      </c>
      <c r="Z143" s="1">
        <f t="shared" si="34"/>
        <v>2430</v>
      </c>
      <c r="AA143" s="1">
        <f t="shared" si="35"/>
        <v>2430</v>
      </c>
      <c r="AC143" s="13"/>
      <c r="AD143" s="13"/>
      <c r="AE143" s="13"/>
      <c r="AF143" s="13"/>
    </row>
    <row r="144" spans="18:32" ht="20.100000000000001" customHeight="1">
      <c r="R144">
        <f t="shared" si="37"/>
        <v>9</v>
      </c>
      <c r="S144" s="1">
        <v>3</v>
      </c>
      <c r="T144" s="1">
        <f t="shared" si="36"/>
        <v>74</v>
      </c>
      <c r="U144" s="1">
        <v>2.5</v>
      </c>
      <c r="V144" s="1">
        <v>1.3</v>
      </c>
      <c r="X144" s="1">
        <f t="shared" si="32"/>
        <v>212625</v>
      </c>
      <c r="Y144" s="1">
        <f t="shared" si="33"/>
        <v>10530</v>
      </c>
      <c r="Z144" s="1">
        <f t="shared" si="34"/>
        <v>2430</v>
      </c>
      <c r="AA144" s="1">
        <f t="shared" si="35"/>
        <v>2430</v>
      </c>
      <c r="AC144" s="13"/>
      <c r="AD144" s="13"/>
      <c r="AE144" s="13"/>
      <c r="AF144" s="13"/>
    </row>
    <row r="145" spans="18:32" ht="20.100000000000001" customHeight="1">
      <c r="R145">
        <f t="shared" si="37"/>
        <v>10</v>
      </c>
      <c r="S145" s="1">
        <v>1</v>
      </c>
      <c r="T145" s="1">
        <f t="shared" si="36"/>
        <v>75</v>
      </c>
      <c r="U145" s="1">
        <v>1</v>
      </c>
      <c r="V145" s="1">
        <v>1</v>
      </c>
      <c r="X145" s="1">
        <f t="shared" si="32"/>
        <v>87150</v>
      </c>
      <c r="Y145" s="1">
        <f t="shared" si="33"/>
        <v>8300</v>
      </c>
      <c r="Z145" s="1">
        <f t="shared" si="34"/>
        <v>2490</v>
      </c>
      <c r="AA145" s="1">
        <f t="shared" si="35"/>
        <v>2490</v>
      </c>
      <c r="AC145" s="13"/>
      <c r="AD145" s="13"/>
      <c r="AE145" s="13"/>
      <c r="AF145" s="13"/>
    </row>
    <row r="146" spans="18:32" ht="20.100000000000001" customHeight="1">
      <c r="R146">
        <f t="shared" si="37"/>
        <v>10</v>
      </c>
      <c r="S146" s="1">
        <v>3</v>
      </c>
      <c r="T146" s="1">
        <f t="shared" si="36"/>
        <v>75</v>
      </c>
      <c r="U146" s="1">
        <v>2.5</v>
      </c>
      <c r="V146" s="1">
        <v>1.3</v>
      </c>
      <c r="X146" s="1">
        <f t="shared" si="32"/>
        <v>217875</v>
      </c>
      <c r="Y146" s="1">
        <f t="shared" si="33"/>
        <v>10790</v>
      </c>
      <c r="Z146" s="1">
        <f t="shared" si="34"/>
        <v>2490</v>
      </c>
      <c r="AA146" s="1">
        <f t="shared" si="35"/>
        <v>2490</v>
      </c>
      <c r="AC146" s="13"/>
      <c r="AD146" s="13"/>
      <c r="AE146" s="13"/>
      <c r="AF146" s="13"/>
    </row>
    <row r="147" spans="18:32" ht="20.100000000000001" customHeight="1">
      <c r="R147">
        <f t="shared" si="37"/>
        <v>10</v>
      </c>
      <c r="S147" s="1">
        <v>3</v>
      </c>
      <c r="T147" s="1">
        <f t="shared" si="36"/>
        <v>75</v>
      </c>
      <c r="U147" s="1">
        <v>2.5</v>
      </c>
      <c r="V147" s="1">
        <v>1.3</v>
      </c>
      <c r="X147" s="1">
        <f t="shared" si="32"/>
        <v>217875</v>
      </c>
      <c r="Y147" s="1">
        <f t="shared" si="33"/>
        <v>10790</v>
      </c>
      <c r="Z147" s="1">
        <f t="shared" si="34"/>
        <v>2490</v>
      </c>
      <c r="AA147" s="1">
        <f t="shared" si="35"/>
        <v>2490</v>
      </c>
      <c r="AC147" s="13"/>
      <c r="AD147" s="13"/>
      <c r="AE147" s="13"/>
      <c r="AF147" s="13"/>
    </row>
    <row r="148" spans="18:32" ht="20.100000000000001" customHeight="1">
      <c r="R148">
        <f t="shared" si="37"/>
        <v>11</v>
      </c>
      <c r="S148" s="1">
        <v>1</v>
      </c>
      <c r="T148" s="1">
        <f t="shared" si="36"/>
        <v>76</v>
      </c>
      <c r="U148" s="1">
        <v>1</v>
      </c>
      <c r="V148" s="1">
        <v>1</v>
      </c>
      <c r="X148" s="1">
        <f t="shared" si="32"/>
        <v>89250</v>
      </c>
      <c r="Y148" s="1">
        <f t="shared" si="33"/>
        <v>8500</v>
      </c>
      <c r="Z148" s="1">
        <f t="shared" si="34"/>
        <v>2550</v>
      </c>
      <c r="AA148" s="1">
        <f t="shared" si="35"/>
        <v>2550</v>
      </c>
      <c r="AC148" s="13"/>
      <c r="AD148" s="13"/>
      <c r="AE148" s="13"/>
      <c r="AF148" s="13"/>
    </row>
    <row r="149" spans="18:32" ht="20.100000000000001" customHeight="1">
      <c r="R149">
        <f t="shared" si="37"/>
        <v>11</v>
      </c>
      <c r="S149" s="1">
        <v>3</v>
      </c>
      <c r="T149" s="1">
        <f t="shared" si="36"/>
        <v>76</v>
      </c>
      <c r="U149" s="1">
        <v>2.5</v>
      </c>
      <c r="V149" s="1">
        <v>1.3</v>
      </c>
      <c r="X149" s="1">
        <f t="shared" si="32"/>
        <v>223125</v>
      </c>
      <c r="Y149" s="1">
        <f t="shared" si="33"/>
        <v>11050</v>
      </c>
      <c r="Z149" s="1">
        <f t="shared" si="34"/>
        <v>2550</v>
      </c>
      <c r="AA149" s="1">
        <f t="shared" si="35"/>
        <v>2550</v>
      </c>
      <c r="AC149" s="13"/>
      <c r="AD149" s="13"/>
      <c r="AE149" s="13"/>
      <c r="AF149" s="13"/>
    </row>
    <row r="150" spans="18:32" ht="20.100000000000001" customHeight="1">
      <c r="R150">
        <f t="shared" si="37"/>
        <v>11</v>
      </c>
      <c r="S150" s="1">
        <v>3</v>
      </c>
      <c r="T150" s="1">
        <f t="shared" si="36"/>
        <v>76</v>
      </c>
      <c r="U150" s="1">
        <v>2.5</v>
      </c>
      <c r="V150" s="1">
        <v>1.3</v>
      </c>
      <c r="X150" s="1">
        <f t="shared" si="32"/>
        <v>223125</v>
      </c>
      <c r="Y150" s="1">
        <f t="shared" si="33"/>
        <v>11050</v>
      </c>
      <c r="Z150" s="1">
        <f t="shared" si="34"/>
        <v>2550</v>
      </c>
      <c r="AA150" s="1">
        <f t="shared" si="35"/>
        <v>2550</v>
      </c>
      <c r="AC150" s="13"/>
      <c r="AD150" s="13"/>
      <c r="AE150" s="13"/>
      <c r="AF150" s="13"/>
    </row>
    <row r="151" spans="18:32" ht="20.100000000000001" customHeight="1">
      <c r="R151">
        <f t="shared" si="37"/>
        <v>12</v>
      </c>
      <c r="S151" s="1">
        <v>1</v>
      </c>
      <c r="T151" s="1">
        <f t="shared" si="36"/>
        <v>77</v>
      </c>
      <c r="U151" s="1">
        <v>1</v>
      </c>
      <c r="V151" s="1">
        <v>1</v>
      </c>
      <c r="X151" s="1">
        <f t="shared" si="32"/>
        <v>91350</v>
      </c>
      <c r="Y151" s="1">
        <f t="shared" si="33"/>
        <v>8700</v>
      </c>
      <c r="Z151" s="1">
        <f t="shared" si="34"/>
        <v>2610</v>
      </c>
      <c r="AA151" s="1">
        <f t="shared" si="35"/>
        <v>2610</v>
      </c>
      <c r="AC151" s="13"/>
      <c r="AD151" s="13"/>
      <c r="AE151" s="13"/>
      <c r="AF151" s="13"/>
    </row>
    <row r="152" spans="18:32" ht="20.100000000000001" customHeight="1">
      <c r="R152">
        <f t="shared" si="37"/>
        <v>12</v>
      </c>
      <c r="S152" s="1">
        <v>3</v>
      </c>
      <c r="T152" s="1">
        <f t="shared" si="36"/>
        <v>77</v>
      </c>
      <c r="U152" s="1">
        <v>2.5</v>
      </c>
      <c r="V152" s="1">
        <v>1.3</v>
      </c>
      <c r="X152" s="1">
        <f t="shared" si="32"/>
        <v>228375</v>
      </c>
      <c r="Y152" s="1">
        <f t="shared" si="33"/>
        <v>11310</v>
      </c>
      <c r="Z152" s="1">
        <f t="shared" si="34"/>
        <v>2610</v>
      </c>
      <c r="AA152" s="1">
        <f t="shared" si="35"/>
        <v>2610</v>
      </c>
      <c r="AC152" s="13"/>
      <c r="AD152" s="13"/>
      <c r="AE152" s="13"/>
      <c r="AF152" s="13"/>
    </row>
    <row r="153" spans="18:32" ht="20.100000000000001" customHeight="1">
      <c r="R153">
        <f t="shared" si="37"/>
        <v>12</v>
      </c>
      <c r="S153" s="1">
        <v>3</v>
      </c>
      <c r="T153" s="1">
        <f t="shared" si="36"/>
        <v>77</v>
      </c>
      <c r="U153" s="1">
        <v>2.5</v>
      </c>
      <c r="V153" s="1">
        <v>1.3</v>
      </c>
      <c r="X153" s="1">
        <f t="shared" si="32"/>
        <v>228375</v>
      </c>
      <c r="Y153" s="1">
        <f t="shared" si="33"/>
        <v>11310</v>
      </c>
      <c r="Z153" s="1">
        <f t="shared" si="34"/>
        <v>2610</v>
      </c>
      <c r="AA153" s="1">
        <f t="shared" si="35"/>
        <v>2610</v>
      </c>
      <c r="AC153" s="13"/>
      <c r="AD153" s="13"/>
      <c r="AE153" s="13"/>
      <c r="AF153" s="13"/>
    </row>
    <row r="154" spans="18:32" ht="20.100000000000001" customHeight="1">
      <c r="R154">
        <f t="shared" si="37"/>
        <v>13</v>
      </c>
      <c r="S154" s="1">
        <v>1</v>
      </c>
      <c r="T154" s="1">
        <f t="shared" si="36"/>
        <v>78</v>
      </c>
      <c r="U154" s="1">
        <v>1</v>
      </c>
      <c r="V154" s="1">
        <v>1</v>
      </c>
      <c r="X154" s="1">
        <f t="shared" si="32"/>
        <v>93450</v>
      </c>
      <c r="Y154" s="1">
        <f t="shared" si="33"/>
        <v>8900</v>
      </c>
      <c r="Z154" s="1">
        <f t="shared" si="34"/>
        <v>2670</v>
      </c>
      <c r="AA154" s="1">
        <f t="shared" si="35"/>
        <v>2670</v>
      </c>
      <c r="AC154" s="13"/>
      <c r="AD154" s="13"/>
      <c r="AE154" s="13"/>
      <c r="AF154" s="13"/>
    </row>
    <row r="155" spans="18:32" ht="20.100000000000001" customHeight="1">
      <c r="R155">
        <f t="shared" si="37"/>
        <v>13</v>
      </c>
      <c r="S155" s="1">
        <v>3</v>
      </c>
      <c r="T155" s="1">
        <f t="shared" si="36"/>
        <v>78</v>
      </c>
      <c r="U155" s="1">
        <v>2.5</v>
      </c>
      <c r="V155" s="1">
        <v>1.3</v>
      </c>
      <c r="X155" s="1">
        <f t="shared" si="32"/>
        <v>233625</v>
      </c>
      <c r="Y155" s="1">
        <f t="shared" si="33"/>
        <v>11570</v>
      </c>
      <c r="Z155" s="1">
        <f t="shared" si="34"/>
        <v>2670</v>
      </c>
      <c r="AA155" s="1">
        <f t="shared" si="35"/>
        <v>2670</v>
      </c>
      <c r="AC155" s="13"/>
      <c r="AD155" s="13"/>
      <c r="AE155" s="13"/>
      <c r="AF155" s="13"/>
    </row>
    <row r="156" spans="18:32" ht="20.100000000000001" customHeight="1">
      <c r="R156">
        <f t="shared" si="37"/>
        <v>13</v>
      </c>
      <c r="S156" s="1">
        <v>3</v>
      </c>
      <c r="T156" s="1">
        <f t="shared" si="36"/>
        <v>78</v>
      </c>
      <c r="U156" s="1">
        <v>2.5</v>
      </c>
      <c r="V156" s="1">
        <v>1.3</v>
      </c>
      <c r="X156" s="1">
        <f t="shared" si="32"/>
        <v>233625</v>
      </c>
      <c r="Y156" s="1">
        <f t="shared" si="33"/>
        <v>11570</v>
      </c>
      <c r="Z156" s="1">
        <f t="shared" si="34"/>
        <v>2670</v>
      </c>
      <c r="AA156" s="1">
        <f t="shared" si="35"/>
        <v>2670</v>
      </c>
      <c r="AC156" s="13"/>
      <c r="AD156" s="13"/>
      <c r="AE156" s="13"/>
      <c r="AF156" s="13"/>
    </row>
    <row r="157" spans="18:32" ht="20.100000000000001" customHeight="1">
      <c r="R157">
        <f t="shared" si="37"/>
        <v>14</v>
      </c>
      <c r="S157" s="1">
        <v>1</v>
      </c>
      <c r="T157" s="1">
        <f t="shared" si="36"/>
        <v>79</v>
      </c>
      <c r="U157" s="1">
        <v>1</v>
      </c>
      <c r="V157" s="1">
        <v>1</v>
      </c>
      <c r="X157" s="1">
        <f t="shared" si="32"/>
        <v>95550</v>
      </c>
      <c r="Y157" s="1">
        <f t="shared" si="33"/>
        <v>9100</v>
      </c>
      <c r="Z157" s="1">
        <f t="shared" si="34"/>
        <v>2730</v>
      </c>
      <c r="AA157" s="1">
        <f t="shared" si="35"/>
        <v>2730</v>
      </c>
      <c r="AC157" s="13"/>
      <c r="AD157" s="13"/>
      <c r="AE157" s="13"/>
      <c r="AF157" s="13"/>
    </row>
    <row r="158" spans="18:32" ht="20.100000000000001" customHeight="1">
      <c r="R158">
        <f t="shared" si="37"/>
        <v>14</v>
      </c>
      <c r="S158" s="1">
        <v>3</v>
      </c>
      <c r="T158" s="1">
        <f t="shared" si="36"/>
        <v>79</v>
      </c>
      <c r="U158" s="1">
        <v>2.5</v>
      </c>
      <c r="V158" s="1">
        <v>1.3</v>
      </c>
      <c r="X158" s="1">
        <f t="shared" si="32"/>
        <v>238875</v>
      </c>
      <c r="Y158" s="1">
        <f t="shared" si="33"/>
        <v>11830</v>
      </c>
      <c r="Z158" s="1">
        <f t="shared" si="34"/>
        <v>2730</v>
      </c>
      <c r="AA158" s="1">
        <f t="shared" si="35"/>
        <v>2730</v>
      </c>
      <c r="AC158" s="13"/>
      <c r="AD158" s="13"/>
      <c r="AE158" s="13"/>
      <c r="AF158" s="13"/>
    </row>
    <row r="159" spans="18:32" ht="20.100000000000001" customHeight="1">
      <c r="R159">
        <f t="shared" si="37"/>
        <v>14</v>
      </c>
      <c r="S159" s="1">
        <v>3</v>
      </c>
      <c r="T159" s="1">
        <f t="shared" si="36"/>
        <v>79</v>
      </c>
      <c r="U159" s="1">
        <v>2.5</v>
      </c>
      <c r="V159" s="1">
        <v>1.3</v>
      </c>
      <c r="X159" s="1">
        <f t="shared" si="32"/>
        <v>238875</v>
      </c>
      <c r="Y159" s="1">
        <f t="shared" si="33"/>
        <v>11830</v>
      </c>
      <c r="Z159" s="1">
        <f t="shared" si="34"/>
        <v>2730</v>
      </c>
      <c r="AA159" s="1">
        <f t="shared" si="35"/>
        <v>2730</v>
      </c>
      <c r="AC159" s="13"/>
      <c r="AD159" s="13"/>
      <c r="AE159" s="13"/>
      <c r="AF159" s="13"/>
    </row>
    <row r="160" spans="18:32" ht="20.100000000000001" customHeight="1">
      <c r="R160">
        <f t="shared" si="37"/>
        <v>15</v>
      </c>
      <c r="S160" s="1">
        <v>1</v>
      </c>
      <c r="T160" s="1">
        <f t="shared" si="36"/>
        <v>80</v>
      </c>
      <c r="U160" s="1">
        <v>1</v>
      </c>
      <c r="V160" s="1">
        <v>1</v>
      </c>
      <c r="X160" s="1">
        <f t="shared" si="32"/>
        <v>97650</v>
      </c>
      <c r="Y160" s="1">
        <f t="shared" si="33"/>
        <v>9300</v>
      </c>
      <c r="Z160" s="1">
        <f t="shared" si="34"/>
        <v>2790</v>
      </c>
      <c r="AA160" s="1">
        <f t="shared" si="35"/>
        <v>2790</v>
      </c>
      <c r="AC160" s="13"/>
      <c r="AD160" s="13"/>
      <c r="AE160" s="13"/>
      <c r="AF160" s="13"/>
    </row>
    <row r="161" spans="18:32" ht="20.100000000000001" customHeight="1">
      <c r="R161">
        <f t="shared" si="37"/>
        <v>15</v>
      </c>
      <c r="S161" s="1">
        <v>3</v>
      </c>
      <c r="T161" s="1">
        <f t="shared" si="36"/>
        <v>80</v>
      </c>
      <c r="U161" s="1">
        <v>2.5</v>
      </c>
      <c r="V161" s="1">
        <v>1.3</v>
      </c>
      <c r="X161" s="1">
        <f t="shared" si="32"/>
        <v>244125</v>
      </c>
      <c r="Y161" s="1">
        <f t="shared" si="33"/>
        <v>12090</v>
      </c>
      <c r="Z161" s="1">
        <f t="shared" si="34"/>
        <v>2790</v>
      </c>
      <c r="AA161" s="1">
        <f t="shared" si="35"/>
        <v>2790</v>
      </c>
      <c r="AC161" s="13"/>
      <c r="AD161" s="13"/>
      <c r="AE161" s="13"/>
      <c r="AF161" s="13"/>
    </row>
    <row r="162" spans="18:32" ht="20.100000000000001" customHeight="1">
      <c r="R162">
        <f t="shared" si="37"/>
        <v>15</v>
      </c>
      <c r="S162" s="1">
        <v>3</v>
      </c>
      <c r="T162" s="1">
        <f t="shared" si="36"/>
        <v>80</v>
      </c>
      <c r="U162" s="1">
        <v>2.5</v>
      </c>
      <c r="V162" s="1">
        <v>1.3</v>
      </c>
      <c r="X162" s="1">
        <f t="shared" si="32"/>
        <v>244125</v>
      </c>
      <c r="Y162" s="1">
        <f t="shared" si="33"/>
        <v>12090</v>
      </c>
      <c r="Z162" s="1">
        <f t="shared" si="34"/>
        <v>2790</v>
      </c>
      <c r="AA162" s="1">
        <f t="shared" si="35"/>
        <v>2790</v>
      </c>
      <c r="AC162" s="13"/>
      <c r="AD162" s="13"/>
      <c r="AE162" s="13"/>
      <c r="AF162" s="13"/>
    </row>
    <row r="163" spans="18:32" ht="20.100000000000001" customHeight="1">
      <c r="R163">
        <f t="shared" si="37"/>
        <v>16</v>
      </c>
      <c r="S163" s="1">
        <v>1</v>
      </c>
      <c r="T163" s="1">
        <f t="shared" si="36"/>
        <v>81</v>
      </c>
      <c r="U163" s="1">
        <v>1</v>
      </c>
      <c r="V163" s="1">
        <v>1</v>
      </c>
      <c r="X163" s="1">
        <f t="shared" si="32"/>
        <v>99750</v>
      </c>
      <c r="Y163" s="1">
        <f t="shared" si="33"/>
        <v>9500</v>
      </c>
      <c r="Z163" s="1">
        <f t="shared" si="34"/>
        <v>2850</v>
      </c>
      <c r="AA163" s="1">
        <f t="shared" si="35"/>
        <v>2850</v>
      </c>
      <c r="AC163" s="13"/>
      <c r="AD163" s="13"/>
      <c r="AE163" s="13"/>
      <c r="AF163" s="13"/>
    </row>
    <row r="164" spans="18:32" ht="20.100000000000001" customHeight="1">
      <c r="R164">
        <f t="shared" si="37"/>
        <v>16</v>
      </c>
      <c r="S164" s="1">
        <v>3</v>
      </c>
      <c r="T164" s="1">
        <f t="shared" si="36"/>
        <v>81</v>
      </c>
      <c r="U164" s="1">
        <v>2.5</v>
      </c>
      <c r="V164" s="1">
        <v>1.3</v>
      </c>
      <c r="X164" s="1">
        <f t="shared" si="32"/>
        <v>249375</v>
      </c>
      <c r="Y164" s="1">
        <f t="shared" si="33"/>
        <v>12350</v>
      </c>
      <c r="Z164" s="1">
        <f t="shared" si="34"/>
        <v>2850</v>
      </c>
      <c r="AA164" s="1">
        <f t="shared" si="35"/>
        <v>2850</v>
      </c>
      <c r="AC164" s="13"/>
      <c r="AD164" s="13"/>
      <c r="AE164" s="13"/>
      <c r="AF164" s="13"/>
    </row>
    <row r="165" spans="18:32" ht="20.100000000000001" customHeight="1">
      <c r="R165">
        <f t="shared" si="37"/>
        <v>16</v>
      </c>
      <c r="S165" s="1">
        <v>3</v>
      </c>
      <c r="T165" s="1">
        <f t="shared" si="36"/>
        <v>81</v>
      </c>
      <c r="U165" s="1">
        <v>2.5</v>
      </c>
      <c r="V165" s="1">
        <v>1.3</v>
      </c>
      <c r="X165" s="1">
        <f t="shared" si="32"/>
        <v>249375</v>
      </c>
      <c r="Y165" s="1">
        <f t="shared" si="33"/>
        <v>12350</v>
      </c>
      <c r="Z165" s="1">
        <f t="shared" si="34"/>
        <v>2850</v>
      </c>
      <c r="AA165" s="1">
        <f t="shared" si="35"/>
        <v>2850</v>
      </c>
      <c r="AC165" s="13"/>
      <c r="AD165" s="13"/>
      <c r="AE165" s="13"/>
      <c r="AF165" s="13"/>
    </row>
    <row r="166" spans="18:32" ht="20.100000000000001" customHeight="1">
      <c r="R166">
        <f t="shared" si="37"/>
        <v>17</v>
      </c>
      <c r="S166" s="1">
        <v>1</v>
      </c>
      <c r="T166" s="1">
        <f t="shared" si="36"/>
        <v>82</v>
      </c>
      <c r="U166" s="1">
        <v>1</v>
      </c>
      <c r="V166" s="1">
        <v>1</v>
      </c>
      <c r="X166" s="1">
        <f t="shared" si="32"/>
        <v>101850</v>
      </c>
      <c r="Y166" s="1">
        <f t="shared" si="33"/>
        <v>9700</v>
      </c>
      <c r="Z166" s="1">
        <f t="shared" si="34"/>
        <v>2910</v>
      </c>
      <c r="AA166" s="1">
        <f t="shared" si="35"/>
        <v>2910</v>
      </c>
      <c r="AC166" s="13"/>
      <c r="AD166" s="13"/>
      <c r="AE166" s="13"/>
      <c r="AF166" s="13"/>
    </row>
    <row r="167" spans="18:32" ht="20.100000000000001" customHeight="1">
      <c r="R167">
        <f t="shared" si="37"/>
        <v>17</v>
      </c>
      <c r="S167" s="1">
        <v>3</v>
      </c>
      <c r="T167" s="1">
        <f t="shared" si="36"/>
        <v>82</v>
      </c>
      <c r="U167" s="1">
        <v>2.5</v>
      </c>
      <c r="V167" s="1">
        <v>1.3</v>
      </c>
      <c r="X167" s="1">
        <f t="shared" si="32"/>
        <v>254625</v>
      </c>
      <c r="Y167" s="1">
        <f t="shared" si="33"/>
        <v>12610</v>
      </c>
      <c r="Z167" s="1">
        <f t="shared" si="34"/>
        <v>2910</v>
      </c>
      <c r="AA167" s="1">
        <f t="shared" si="35"/>
        <v>2910</v>
      </c>
      <c r="AC167" s="13"/>
      <c r="AD167" s="13"/>
      <c r="AE167" s="13"/>
      <c r="AF167" s="13"/>
    </row>
    <row r="168" spans="18:32" ht="20.100000000000001" customHeight="1">
      <c r="R168">
        <f t="shared" si="37"/>
        <v>17</v>
      </c>
      <c r="S168" s="1">
        <v>3</v>
      </c>
      <c r="T168" s="1">
        <f t="shared" si="36"/>
        <v>82</v>
      </c>
      <c r="U168" s="1">
        <v>2.5</v>
      </c>
      <c r="V168" s="1">
        <v>1.3</v>
      </c>
      <c r="X168" s="1">
        <f t="shared" si="32"/>
        <v>254625</v>
      </c>
      <c r="Y168" s="1">
        <f t="shared" si="33"/>
        <v>12610</v>
      </c>
      <c r="Z168" s="1">
        <f t="shared" si="34"/>
        <v>2910</v>
      </c>
      <c r="AA168" s="1">
        <f t="shared" si="35"/>
        <v>2910</v>
      </c>
      <c r="AC168" s="13"/>
      <c r="AD168" s="13"/>
      <c r="AE168" s="13"/>
      <c r="AF168" s="13"/>
    </row>
    <row r="169" spans="18:32" ht="20.100000000000001" customHeight="1">
      <c r="R169">
        <f t="shared" si="37"/>
        <v>18</v>
      </c>
      <c r="S169" s="1">
        <v>1</v>
      </c>
      <c r="T169" s="1">
        <f t="shared" si="36"/>
        <v>83</v>
      </c>
      <c r="U169" s="1">
        <v>1</v>
      </c>
      <c r="V169" s="1">
        <v>1</v>
      </c>
      <c r="X169" s="1">
        <f t="shared" si="32"/>
        <v>103950</v>
      </c>
      <c r="Y169" s="1">
        <f t="shared" si="33"/>
        <v>9900</v>
      </c>
      <c r="Z169" s="1">
        <f t="shared" si="34"/>
        <v>2970</v>
      </c>
      <c r="AA169" s="1">
        <f t="shared" si="35"/>
        <v>2970</v>
      </c>
      <c r="AC169" s="13"/>
      <c r="AD169" s="13"/>
      <c r="AE169" s="13"/>
      <c r="AF169" s="13"/>
    </row>
    <row r="170" spans="18:32" ht="20.100000000000001" customHeight="1">
      <c r="R170">
        <f t="shared" si="37"/>
        <v>18</v>
      </c>
      <c r="S170" s="1">
        <v>3</v>
      </c>
      <c r="T170" s="1">
        <f t="shared" si="36"/>
        <v>83</v>
      </c>
      <c r="U170" s="1">
        <v>2.5</v>
      </c>
      <c r="V170" s="1">
        <v>1.3</v>
      </c>
      <c r="X170" s="1">
        <f t="shared" si="32"/>
        <v>259875</v>
      </c>
      <c r="Y170" s="1">
        <f t="shared" si="33"/>
        <v>12870</v>
      </c>
      <c r="Z170" s="1">
        <f t="shared" si="34"/>
        <v>2970</v>
      </c>
      <c r="AA170" s="1">
        <f t="shared" si="35"/>
        <v>2970</v>
      </c>
      <c r="AC170" s="13"/>
      <c r="AD170" s="13"/>
      <c r="AE170" s="13"/>
      <c r="AF170" s="13"/>
    </row>
    <row r="171" spans="18:32" ht="20.100000000000001" customHeight="1">
      <c r="R171">
        <f t="shared" si="37"/>
        <v>18</v>
      </c>
      <c r="S171" s="1">
        <v>3</v>
      </c>
      <c r="T171" s="1">
        <f t="shared" si="36"/>
        <v>83</v>
      </c>
      <c r="U171" s="1">
        <v>2.5</v>
      </c>
      <c r="V171" s="1">
        <v>1.3</v>
      </c>
      <c r="X171" s="1">
        <f t="shared" si="32"/>
        <v>259875</v>
      </c>
      <c r="Y171" s="1">
        <f t="shared" si="33"/>
        <v>12870</v>
      </c>
      <c r="Z171" s="1">
        <f t="shared" si="34"/>
        <v>2970</v>
      </c>
      <c r="AA171" s="1">
        <f t="shared" si="35"/>
        <v>2970</v>
      </c>
      <c r="AC171" s="13"/>
      <c r="AD171" s="13"/>
      <c r="AE171" s="13"/>
      <c r="AF171" s="13"/>
    </row>
    <row r="172" spans="18:32" ht="20.100000000000001" customHeight="1">
      <c r="R172">
        <f t="shared" si="37"/>
        <v>19</v>
      </c>
      <c r="S172" s="1">
        <v>1</v>
      </c>
      <c r="T172" s="1">
        <f t="shared" si="36"/>
        <v>84</v>
      </c>
      <c r="U172" s="1">
        <v>1</v>
      </c>
      <c r="V172" s="1">
        <v>1</v>
      </c>
      <c r="X172" s="1">
        <f t="shared" si="32"/>
        <v>106050</v>
      </c>
      <c r="Y172" s="1">
        <f t="shared" si="33"/>
        <v>10100</v>
      </c>
      <c r="Z172" s="1">
        <f t="shared" si="34"/>
        <v>3030</v>
      </c>
      <c r="AA172" s="1">
        <f t="shared" si="35"/>
        <v>3030</v>
      </c>
      <c r="AC172" s="13"/>
      <c r="AD172" s="13"/>
      <c r="AE172" s="13"/>
      <c r="AF172" s="13"/>
    </row>
    <row r="173" spans="18:32" ht="20.100000000000001" customHeight="1">
      <c r="R173">
        <f t="shared" si="37"/>
        <v>19</v>
      </c>
      <c r="S173" s="1">
        <v>3</v>
      </c>
      <c r="T173" s="1">
        <f t="shared" si="36"/>
        <v>84</v>
      </c>
      <c r="U173" s="1">
        <v>2.5</v>
      </c>
      <c r="V173" s="1">
        <v>1.3</v>
      </c>
      <c r="X173" s="1">
        <f t="shared" si="32"/>
        <v>265125</v>
      </c>
      <c r="Y173" s="1">
        <f t="shared" si="33"/>
        <v>13130</v>
      </c>
      <c r="Z173" s="1">
        <f t="shared" si="34"/>
        <v>3030</v>
      </c>
      <c r="AA173" s="1">
        <f t="shared" si="35"/>
        <v>3030</v>
      </c>
      <c r="AC173" s="13"/>
      <c r="AD173" s="13"/>
      <c r="AE173" s="13"/>
      <c r="AF173" s="13"/>
    </row>
    <row r="174" spans="18:32" ht="20.100000000000001" customHeight="1">
      <c r="R174">
        <f t="shared" si="37"/>
        <v>19</v>
      </c>
      <c r="S174" s="1">
        <v>3</v>
      </c>
      <c r="T174" s="1">
        <f t="shared" si="36"/>
        <v>84</v>
      </c>
      <c r="U174" s="1">
        <v>2.5</v>
      </c>
      <c r="V174" s="1">
        <v>1.3</v>
      </c>
      <c r="X174" s="1">
        <f t="shared" si="32"/>
        <v>265125</v>
      </c>
      <c r="Y174" s="1">
        <f t="shared" si="33"/>
        <v>13130</v>
      </c>
      <c r="Z174" s="1">
        <f t="shared" si="34"/>
        <v>3030</v>
      </c>
      <c r="AA174" s="1">
        <f t="shared" si="35"/>
        <v>3030</v>
      </c>
      <c r="AC174" s="13"/>
      <c r="AD174" s="13"/>
      <c r="AE174" s="13"/>
      <c r="AF174" s="13"/>
    </row>
    <row r="175" spans="18:32" ht="20.100000000000001" customHeight="1">
      <c r="R175">
        <f t="shared" si="37"/>
        <v>20</v>
      </c>
      <c r="S175" s="1">
        <v>1</v>
      </c>
      <c r="T175" s="1">
        <f t="shared" si="36"/>
        <v>85</v>
      </c>
      <c r="U175" s="1">
        <v>1</v>
      </c>
      <c r="V175" s="1">
        <v>1</v>
      </c>
      <c r="X175" s="1">
        <f t="shared" si="32"/>
        <v>108150</v>
      </c>
      <c r="Y175" s="1">
        <f t="shared" si="33"/>
        <v>10300</v>
      </c>
      <c r="Z175" s="1">
        <f t="shared" si="34"/>
        <v>3090</v>
      </c>
      <c r="AA175" s="1">
        <f t="shared" si="35"/>
        <v>3090</v>
      </c>
      <c r="AC175" s="13"/>
      <c r="AD175" s="13"/>
      <c r="AE175" s="13"/>
      <c r="AF175" s="13"/>
    </row>
    <row r="176" spans="18:32" ht="20.100000000000001" customHeight="1">
      <c r="R176">
        <f t="shared" si="37"/>
        <v>20</v>
      </c>
      <c r="S176" s="1">
        <v>3</v>
      </c>
      <c r="T176" s="1">
        <f t="shared" si="36"/>
        <v>85</v>
      </c>
      <c r="U176" s="1">
        <v>2.5</v>
      </c>
      <c r="V176" s="1">
        <v>1.3</v>
      </c>
      <c r="X176" s="1">
        <f t="shared" si="32"/>
        <v>270375</v>
      </c>
      <c r="Y176" s="1">
        <f t="shared" si="33"/>
        <v>13390</v>
      </c>
      <c r="Z176" s="1">
        <f t="shared" si="34"/>
        <v>3090</v>
      </c>
      <c r="AA176" s="1">
        <f t="shared" si="35"/>
        <v>3090</v>
      </c>
      <c r="AC176" s="13"/>
      <c r="AD176" s="13"/>
      <c r="AE176" s="13"/>
      <c r="AF176" s="13"/>
    </row>
    <row r="177" spans="18:32" ht="20.100000000000001" customHeight="1">
      <c r="R177">
        <f t="shared" si="37"/>
        <v>20</v>
      </c>
      <c r="S177" s="1">
        <v>3</v>
      </c>
      <c r="T177" s="1">
        <f t="shared" si="36"/>
        <v>85</v>
      </c>
      <c r="U177" s="1">
        <v>2.5</v>
      </c>
      <c r="V177" s="1">
        <v>1.3</v>
      </c>
      <c r="X177" s="1">
        <f t="shared" si="32"/>
        <v>270375</v>
      </c>
      <c r="Y177" s="1">
        <f t="shared" si="33"/>
        <v>13390</v>
      </c>
      <c r="Z177" s="1">
        <f t="shared" si="34"/>
        <v>3090</v>
      </c>
      <c r="AA177" s="1">
        <f t="shared" si="35"/>
        <v>3090</v>
      </c>
      <c r="AC177" s="13"/>
      <c r="AD177" s="13"/>
      <c r="AE177" s="13"/>
      <c r="AF177" s="13"/>
    </row>
    <row r="178" spans="18:32" ht="20.100000000000001" customHeight="1"/>
    <row r="179" spans="18:32" ht="20.100000000000001" customHeight="1"/>
    <row r="180" spans="18:32" ht="20.100000000000001" customHeight="1"/>
    <row r="181" spans="18:32" ht="20.100000000000001" customHeight="1"/>
    <row r="182" spans="18:32" ht="20.100000000000001" customHeight="1"/>
    <row r="183" spans="18:32" ht="20.100000000000001" customHeight="1"/>
    <row r="184" spans="18:32" ht="20.100000000000001" customHeight="1"/>
    <row r="185" spans="18:32" ht="20.100000000000001" customHeight="1"/>
    <row r="186" spans="18:32" ht="20.100000000000001" customHeight="1"/>
    <row r="187" spans="18:32" ht="20.100000000000001" customHeight="1"/>
    <row r="188" spans="18:32" ht="20.100000000000001" customHeight="1"/>
    <row r="189" spans="18:32" ht="20.100000000000001" customHeight="1"/>
    <row r="190" spans="18:32" ht="20.100000000000001" customHeight="1"/>
    <row r="191" spans="18:32" ht="20.100000000000001" customHeight="1"/>
    <row r="192" spans="18:3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4"/>
  <sheetViews>
    <sheetView topLeftCell="B7" workbookViewId="0">
      <selection activeCell="H35" sqref="H35"/>
    </sheetView>
  </sheetViews>
  <sheetFormatPr defaultColWidth="9" defaultRowHeight="14.25"/>
  <cols>
    <col min="1" max="1" width="9" style="13"/>
    <col min="2" max="2" width="27.5" style="13" bestFit="1" customWidth="1"/>
    <col min="3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8" width="13.125" style="13" customWidth="1"/>
    <col min="9" max="9" width="12.125" style="13" customWidth="1"/>
    <col min="11" max="11" width="12" customWidth="1"/>
    <col min="12" max="12" width="18.125" customWidth="1"/>
    <col min="13" max="13" width="16.875" customWidth="1"/>
    <col min="14" max="14" width="15.125" customWidth="1"/>
    <col min="15" max="15" width="20.5" bestFit="1" customWidth="1"/>
    <col min="16" max="16" width="16.37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2</v>
      </c>
      <c r="D2" s="1">
        <f>E2*7.5</f>
        <v>1500</v>
      </c>
      <c r="E2" s="1">
        <f>$C2*总表!E$4</f>
        <v>200</v>
      </c>
      <c r="F2" s="1">
        <f>E2</f>
        <v>200</v>
      </c>
      <c r="G2" s="1">
        <f>E2</f>
        <v>200</v>
      </c>
      <c r="H2" s="1">
        <f>E2*3</f>
        <v>600</v>
      </c>
      <c r="I2" s="4"/>
      <c r="J2" s="53"/>
      <c r="K2" s="53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3.5</v>
      </c>
      <c r="D3" s="1">
        <f t="shared" ref="D3:D11" si="0">E3*7.5</f>
        <v>2625</v>
      </c>
      <c r="E3" s="1">
        <f>$C3*总表!E$4</f>
        <v>350</v>
      </c>
      <c r="F3" s="1">
        <f t="shared" ref="F3:F11" si="1">E3</f>
        <v>350</v>
      </c>
      <c r="G3" s="1">
        <f t="shared" ref="G3:G11" si="2">E3</f>
        <v>350</v>
      </c>
      <c r="H3" s="1">
        <f t="shared" ref="H3:H11" si="3">E3*3</f>
        <v>1050</v>
      </c>
      <c r="I3" s="4"/>
      <c r="J3" s="4"/>
      <c r="K3" s="53"/>
      <c r="L3" s="4" t="s">
        <v>2454</v>
      </c>
      <c r="M3" s="1"/>
      <c r="N3" s="4" t="s">
        <v>2455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5</v>
      </c>
      <c r="D4" s="1">
        <f t="shared" si="0"/>
        <v>3750</v>
      </c>
      <c r="E4" s="1">
        <f>$C4*总表!E$4</f>
        <v>500</v>
      </c>
      <c r="F4" s="1">
        <f t="shared" si="1"/>
        <v>500</v>
      </c>
      <c r="G4" s="1">
        <f t="shared" si="2"/>
        <v>500</v>
      </c>
      <c r="H4" s="1">
        <f t="shared" si="3"/>
        <v>1500</v>
      </c>
      <c r="I4" s="4" t="s">
        <v>2456</v>
      </c>
      <c r="J4" s="4" t="s">
        <v>2457</v>
      </c>
      <c r="K4" s="1">
        <v>1</v>
      </c>
      <c r="L4" s="4" t="s">
        <v>2282</v>
      </c>
      <c r="M4" s="1" t="s">
        <v>2688</v>
      </c>
      <c r="N4" s="1" t="s">
        <v>2282</v>
      </c>
      <c r="O4" s="1" t="s">
        <v>2696</v>
      </c>
      <c r="R4" s="1"/>
      <c r="S4" s="1">
        <v>1580</v>
      </c>
      <c r="T4" s="1" t="str">
        <f t="shared" ref="T4:T12" si="4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6.5</v>
      </c>
      <c r="D5" s="1">
        <f t="shared" si="0"/>
        <v>4875</v>
      </c>
      <c r="E5" s="1">
        <f>$C5*总表!E$4</f>
        <v>650</v>
      </c>
      <c r="F5" s="1">
        <f t="shared" si="1"/>
        <v>650</v>
      </c>
      <c r="G5" s="1">
        <f t="shared" si="2"/>
        <v>650</v>
      </c>
      <c r="H5" s="1">
        <f t="shared" si="3"/>
        <v>1950</v>
      </c>
      <c r="I5" s="4"/>
      <c r="J5" s="4" t="s">
        <v>2458</v>
      </c>
      <c r="K5" s="1">
        <v>2</v>
      </c>
      <c r="L5" s="4" t="s">
        <v>2289</v>
      </c>
      <c r="M5" s="1" t="s">
        <v>2690</v>
      </c>
      <c r="N5" s="1" t="s">
        <v>2459</v>
      </c>
      <c r="O5" s="1" t="s">
        <v>2697</v>
      </c>
      <c r="R5" s="1"/>
      <c r="S5" s="1">
        <v>2360</v>
      </c>
      <c r="T5" s="1" t="str">
        <f t="shared" si="4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8</v>
      </c>
      <c r="D6" s="1">
        <f t="shared" si="0"/>
        <v>6000</v>
      </c>
      <c r="E6" s="1">
        <f>$C6*总表!E$4</f>
        <v>800</v>
      </c>
      <c r="F6" s="1">
        <f t="shared" si="1"/>
        <v>800</v>
      </c>
      <c r="G6" s="1">
        <f t="shared" si="2"/>
        <v>800</v>
      </c>
      <c r="H6" s="1">
        <f t="shared" si="3"/>
        <v>2400</v>
      </c>
      <c r="I6" s="4"/>
      <c r="J6" s="4" t="s">
        <v>2460</v>
      </c>
      <c r="K6" s="1">
        <v>3</v>
      </c>
      <c r="L6" s="4" t="s">
        <v>2294</v>
      </c>
      <c r="M6" s="1" t="s">
        <v>2691</v>
      </c>
      <c r="N6" s="1" t="s">
        <v>2459</v>
      </c>
      <c r="O6" s="1" t="s">
        <v>2698</v>
      </c>
      <c r="R6" s="1"/>
      <c r="S6" s="1">
        <v>3150</v>
      </c>
      <c r="T6" s="1" t="str">
        <f t="shared" si="4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10</v>
      </c>
      <c r="D7" s="1">
        <f t="shared" si="0"/>
        <v>7500</v>
      </c>
      <c r="E7" s="1">
        <f>$C7*总表!E$4</f>
        <v>1000</v>
      </c>
      <c r="F7" s="1">
        <f t="shared" si="1"/>
        <v>1000</v>
      </c>
      <c r="G7" s="1">
        <f t="shared" si="2"/>
        <v>1000</v>
      </c>
      <c r="H7" s="1">
        <f t="shared" si="3"/>
        <v>3000</v>
      </c>
      <c r="I7" s="4"/>
      <c r="J7" s="53"/>
      <c r="K7" s="53"/>
      <c r="L7" s="4" t="s">
        <v>2304</v>
      </c>
      <c r="M7" s="1" t="s">
        <v>2692</v>
      </c>
      <c r="N7" s="1" t="s">
        <v>2461</v>
      </c>
      <c r="O7" s="1" t="s">
        <v>2699</v>
      </c>
      <c r="R7" s="1"/>
      <c r="S7" s="1">
        <v>3940</v>
      </c>
      <c r="T7" s="1" t="str">
        <f t="shared" si="4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12</v>
      </c>
      <c r="D8" s="1">
        <f t="shared" si="0"/>
        <v>9000</v>
      </c>
      <c r="E8" s="1">
        <f>$C8*总表!E$4</f>
        <v>1200</v>
      </c>
      <c r="F8" s="1">
        <f t="shared" si="1"/>
        <v>1200</v>
      </c>
      <c r="G8" s="1">
        <f t="shared" si="2"/>
        <v>1200</v>
      </c>
      <c r="H8" s="1">
        <f t="shared" si="3"/>
        <v>3600</v>
      </c>
      <c r="I8" s="1"/>
      <c r="L8" s="4" t="s">
        <v>2462</v>
      </c>
      <c r="M8" s="1" t="s">
        <v>2693</v>
      </c>
      <c r="N8" s="1" t="s">
        <v>2461</v>
      </c>
      <c r="O8" s="1" t="s">
        <v>2700</v>
      </c>
      <c r="R8" s="1"/>
      <c r="S8" s="1">
        <v>4730</v>
      </c>
      <c r="T8" s="1" t="str">
        <f t="shared" si="4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14</v>
      </c>
      <c r="D9" s="1">
        <f t="shared" si="0"/>
        <v>10500</v>
      </c>
      <c r="E9" s="1">
        <f>$C9*总表!E$4</f>
        <v>1400</v>
      </c>
      <c r="F9" s="1">
        <f t="shared" si="1"/>
        <v>1400</v>
      </c>
      <c r="G9" s="1">
        <f t="shared" si="2"/>
        <v>1400</v>
      </c>
      <c r="H9" s="1">
        <f t="shared" si="3"/>
        <v>4200</v>
      </c>
      <c r="I9" s="1"/>
      <c r="L9" s="4" t="s">
        <v>2298</v>
      </c>
      <c r="M9" s="1" t="s">
        <v>2694</v>
      </c>
      <c r="N9" s="1" t="s">
        <v>2459</v>
      </c>
      <c r="O9" s="1" t="s">
        <v>2697</v>
      </c>
      <c r="R9" s="1"/>
      <c r="S9" s="1">
        <v>5510</v>
      </c>
      <c r="T9" s="1" t="str">
        <f t="shared" si="4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17</v>
      </c>
      <c r="D10" s="1">
        <f t="shared" si="0"/>
        <v>12750</v>
      </c>
      <c r="E10" s="1">
        <f>$C10*总表!E$4</f>
        <v>1700</v>
      </c>
      <c r="F10" s="1">
        <f t="shared" si="1"/>
        <v>1700</v>
      </c>
      <c r="G10" s="1">
        <f t="shared" si="2"/>
        <v>1700</v>
      </c>
      <c r="H10" s="1">
        <f t="shared" si="3"/>
        <v>5100</v>
      </c>
      <c r="I10" s="1"/>
      <c r="K10" s="5" t="s">
        <v>2695</v>
      </c>
      <c r="L10" s="4" t="s">
        <v>2286</v>
      </c>
      <c r="M10" s="1" t="s">
        <v>2689</v>
      </c>
      <c r="N10" s="1" t="s">
        <v>2282</v>
      </c>
      <c r="O10" s="1" t="s">
        <v>2696</v>
      </c>
      <c r="R10" s="1"/>
      <c r="S10" s="1">
        <v>6300</v>
      </c>
      <c r="T10" s="1" t="str">
        <f t="shared" si="4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20</v>
      </c>
      <c r="D11" s="1">
        <f t="shared" si="0"/>
        <v>15000</v>
      </c>
      <c r="E11" s="1">
        <f>$C11*总表!E$4</f>
        <v>2000</v>
      </c>
      <c r="F11" s="1">
        <f t="shared" si="1"/>
        <v>2000</v>
      </c>
      <c r="G11" s="1">
        <f t="shared" si="2"/>
        <v>2000</v>
      </c>
      <c r="H11" s="1">
        <f t="shared" si="3"/>
        <v>6000</v>
      </c>
      <c r="I11" s="1"/>
      <c r="R11" s="1"/>
      <c r="S11" s="1">
        <v>7090</v>
      </c>
      <c r="T11" s="1" t="str">
        <f t="shared" si="4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4"/>
        <v>生命+7880</v>
      </c>
      <c r="U12" s="1"/>
    </row>
    <row r="13" spans="1:21" ht="20.100000000000001" customHeight="1">
      <c r="L13" s="4" t="s">
        <v>2701</v>
      </c>
      <c r="M13" s="1" t="s">
        <v>2704</v>
      </c>
      <c r="Q13" s="5"/>
      <c r="R13" s="1"/>
      <c r="S13" s="1"/>
      <c r="T13" s="1"/>
      <c r="U13" s="1"/>
    </row>
    <row r="14" spans="1:21" ht="20.100000000000001" customHeight="1">
      <c r="D14" s="103" t="s">
        <v>2770</v>
      </c>
      <c r="E14" s="103" t="s">
        <v>2771</v>
      </c>
      <c r="F14" s="103" t="s">
        <v>2772</v>
      </c>
      <c r="G14" s="103" t="s">
        <v>2773</v>
      </c>
      <c r="L14" s="4" t="s">
        <v>2702</v>
      </c>
      <c r="M14" s="1" t="s">
        <v>2705</v>
      </c>
    </row>
    <row r="15" spans="1:21" ht="20.100000000000001" customHeight="1">
      <c r="C15" s="13">
        <v>1</v>
      </c>
      <c r="D15" s="1" t="str">
        <f>D$14&amp;"+"&amp;D2&amp;"\n"&amp;D$14&amp;"+"&amp;$C15&amp;"%"</f>
        <v>生命+1500\n生命+1%</v>
      </c>
      <c r="E15" s="1" t="str">
        <f>E$14&amp;"+"&amp;E2&amp;"\n"&amp;E$14&amp;"+"&amp;$C15&amp;"%"</f>
        <v>攻击+200\n攻击+1%</v>
      </c>
      <c r="F15" s="1" t="str">
        <f>F$14&amp;"+"&amp;F2&amp;"\n"&amp;F$14&amp;"+"&amp;$C15&amp;"%"</f>
        <v>物防+200\n物防+1%</v>
      </c>
      <c r="G15" s="1" t="str">
        <f>G$14&amp;"+"&amp;G2&amp;"\n"&amp;G$14&amp;"+"&amp;$C15&amp;"%"</f>
        <v>魔防+200\n魔防+1%</v>
      </c>
      <c r="H15" s="1" t="s">
        <v>2712</v>
      </c>
      <c r="I15" s="1" t="s">
        <v>2713</v>
      </c>
      <c r="K15" s="13"/>
      <c r="L15" s="4" t="s">
        <v>2703</v>
      </c>
      <c r="M15" s="1" t="s">
        <v>2706</v>
      </c>
    </row>
    <row r="16" spans="1:21" ht="20.100000000000001" customHeight="1">
      <c r="C16" s="13">
        <v>2</v>
      </c>
      <c r="D16" s="1" t="str">
        <f t="shared" ref="D16:D24" si="5">D$14&amp;"+"&amp;D3&amp;"\n"&amp;D$14&amp;"+"&amp;C16&amp;"%"</f>
        <v>生命+2625\n生命+2%</v>
      </c>
      <c r="E16" s="1" t="str">
        <f t="shared" ref="E16:F24" si="6">E$14&amp;"+"&amp;E3&amp;"\n"&amp;E$14&amp;"+"&amp;$C16&amp;"%"</f>
        <v>攻击+350\n攻击+2%</v>
      </c>
      <c r="F16" s="1" t="str">
        <f t="shared" si="6"/>
        <v>物防+350\n物防+2%</v>
      </c>
      <c r="G16" s="1" t="str">
        <f t="shared" ref="G16" si="7">G$14&amp;"+"&amp;G3&amp;"\n"&amp;G$14&amp;"+"&amp;$C16&amp;"%"</f>
        <v>魔防+350\n魔防+2%</v>
      </c>
    </row>
    <row r="17" spans="3:17" ht="20.100000000000001" customHeight="1">
      <c r="C17" s="13">
        <v>3</v>
      </c>
      <c r="D17" s="1" t="str">
        <f t="shared" si="5"/>
        <v>生命+3750\n生命+3%</v>
      </c>
      <c r="E17" s="1" t="str">
        <f t="shared" si="6"/>
        <v>攻击+500\n攻击+3%</v>
      </c>
      <c r="F17" s="1" t="str">
        <f t="shared" si="6"/>
        <v>物防+500\n物防+3%</v>
      </c>
      <c r="G17" s="1" t="str">
        <f t="shared" ref="G17" si="8">G$14&amp;"+"&amp;G4&amp;"\n"&amp;G$14&amp;"+"&amp;$C17&amp;"%"</f>
        <v>魔防+500\n魔防+3%</v>
      </c>
      <c r="L17" s="4" t="s">
        <v>2877</v>
      </c>
    </row>
    <row r="18" spans="3:17" ht="20.100000000000001" customHeight="1">
      <c r="C18" s="13">
        <v>4</v>
      </c>
      <c r="D18" s="1" t="str">
        <f t="shared" si="5"/>
        <v>生命+4875\n生命+4%</v>
      </c>
      <c r="E18" s="1" t="str">
        <f t="shared" si="6"/>
        <v>攻击+650\n攻击+4%</v>
      </c>
      <c r="F18" s="1" t="str">
        <f t="shared" si="6"/>
        <v>物防+650\n物防+4%</v>
      </c>
      <c r="G18" s="1" t="str">
        <f t="shared" ref="G18" si="9">G$14&amp;"+"&amp;G5&amp;"\n"&amp;G$14&amp;"+"&amp;$C18&amp;"%"</f>
        <v>魔防+650\n魔防+4%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5"/>
        <v>生命+6000\n生命+5%</v>
      </c>
      <c r="E19" s="1" t="str">
        <f t="shared" si="6"/>
        <v>攻击+800\n攻击+5%</v>
      </c>
      <c r="F19" s="1" t="str">
        <f t="shared" si="6"/>
        <v>物防+800\n物防+5%</v>
      </c>
      <c r="G19" s="1" t="str">
        <f t="shared" ref="G19" si="10">G$14&amp;"+"&amp;G6&amp;"\n"&amp;G$14&amp;"+"&amp;$C19&amp;"%"</f>
        <v>魔防+800\n魔防+5%</v>
      </c>
      <c r="K19" s="5"/>
      <c r="L19" s="1" t="s">
        <v>2707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5"/>
        <v>生命+7500\n生命+6%</v>
      </c>
      <c r="E20" s="1" t="str">
        <f t="shared" si="6"/>
        <v>攻击+1000\n攻击+6%</v>
      </c>
      <c r="F20" s="1" t="str">
        <f t="shared" si="6"/>
        <v>物防+1000\n物防+6%</v>
      </c>
      <c r="G20" s="1" t="str">
        <f t="shared" ref="G20" si="11">G$14&amp;"+"&amp;G7&amp;"\n"&amp;G$14&amp;"+"&amp;$C20&amp;"%"</f>
        <v>魔防+1000\n魔防+6%</v>
      </c>
      <c r="K20" s="1">
        <v>0</v>
      </c>
      <c r="L20" s="1" t="s">
        <v>2710</v>
      </c>
      <c r="M20" s="1">
        <v>0</v>
      </c>
      <c r="N20" s="1" t="s">
        <v>2710</v>
      </c>
      <c r="O20" s="1">
        <v>0</v>
      </c>
      <c r="P20" s="1" t="s">
        <v>2710</v>
      </c>
      <c r="Q20" s="1"/>
    </row>
    <row r="21" spans="3:17" ht="20.100000000000001" customHeight="1">
      <c r="C21" s="13">
        <v>7</v>
      </c>
      <c r="D21" s="1" t="str">
        <f t="shared" si="5"/>
        <v>生命+9000\n生命+7%</v>
      </c>
      <c r="E21" s="1" t="str">
        <f t="shared" si="6"/>
        <v>攻击+1200\n攻击+7%</v>
      </c>
      <c r="F21" s="1" t="str">
        <f t="shared" si="6"/>
        <v>物防+1200\n物防+7%</v>
      </c>
      <c r="G21" s="1" t="str">
        <f t="shared" ref="G21" si="12">G$14&amp;"+"&amp;G8&amp;"\n"&amp;G$14&amp;"+"&amp;$C21&amp;"%"</f>
        <v>魔防+1200\n魔防+7%</v>
      </c>
      <c r="K21" s="1">
        <v>1</v>
      </c>
      <c r="L21" s="1" t="s">
        <v>2711</v>
      </c>
      <c r="M21" s="1">
        <v>1</v>
      </c>
      <c r="N21" s="1" t="s">
        <v>2709</v>
      </c>
      <c r="O21" s="1">
        <v>1</v>
      </c>
      <c r="P21" s="1" t="s">
        <v>2709</v>
      </c>
      <c r="Q21" s="1"/>
    </row>
    <row r="22" spans="3:17" ht="20.100000000000001" customHeight="1">
      <c r="C22" s="13">
        <v>8</v>
      </c>
      <c r="D22" s="1" t="str">
        <f t="shared" si="5"/>
        <v>生命+10500\n生命+8%</v>
      </c>
      <c r="E22" s="1" t="str">
        <f t="shared" si="6"/>
        <v>攻击+1400\n攻击+8%</v>
      </c>
      <c r="F22" s="1" t="str">
        <f t="shared" si="6"/>
        <v>物防+1400\n物防+8%</v>
      </c>
      <c r="G22" s="1" t="str">
        <f t="shared" ref="G22" si="13">G$14&amp;"+"&amp;G9&amp;"\n"&amp;G$14&amp;"+"&amp;$C22&amp;"%"</f>
        <v>魔防+1400\n魔防+8%</v>
      </c>
      <c r="K22" s="1">
        <v>2</v>
      </c>
      <c r="L22" s="1" t="s">
        <v>2709</v>
      </c>
      <c r="M22" s="1">
        <v>2</v>
      </c>
      <c r="N22" s="1" t="s">
        <v>2708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5"/>
        <v>生命+12750\n生命+9%</v>
      </c>
      <c r="E23" s="1" t="str">
        <f t="shared" si="6"/>
        <v>攻击+1700\n攻击+9%</v>
      </c>
      <c r="F23" s="1" t="str">
        <f t="shared" si="6"/>
        <v>物防+1700\n物防+9%</v>
      </c>
      <c r="G23" s="1" t="str">
        <f t="shared" ref="G23" si="14">G$14&amp;"+"&amp;G10&amp;"\n"&amp;G$14&amp;"+"&amp;$C23&amp;"%"</f>
        <v>魔防+1700\n魔防+9%</v>
      </c>
      <c r="K23" s="1">
        <v>3</v>
      </c>
      <c r="L23" s="1" t="s">
        <v>2708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5"/>
        <v>生命+15000\n生命+10%</v>
      </c>
      <c r="E24" s="1" t="str">
        <f t="shared" si="6"/>
        <v>攻击+2000\n攻击+10%</v>
      </c>
      <c r="F24" s="1" t="str">
        <f t="shared" si="6"/>
        <v>物防+2000\n物防+10%</v>
      </c>
      <c r="G24" s="1" t="str">
        <f t="shared" ref="G24" si="15">G$14&amp;"+"&amp;G11&amp;"\n"&amp;G$14&amp;"+"&amp;$C24&amp;"%"</f>
        <v>魔防+2000\n魔防+10%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">
        <v>11</v>
      </c>
      <c r="D25" s="1">
        <v>100202</v>
      </c>
      <c r="E25" s="1">
        <v>100402</v>
      </c>
      <c r="F25" s="1">
        <v>100602</v>
      </c>
      <c r="G25" s="1">
        <v>100802</v>
      </c>
      <c r="H25" s="1"/>
      <c r="I25" s="1"/>
      <c r="J25" s="5"/>
      <c r="K25" s="5"/>
      <c r="L25" s="5"/>
    </row>
    <row r="26" spans="3:17" ht="20.100000000000001" customHeight="1">
      <c r="C26" s="1">
        <v>12</v>
      </c>
      <c r="D26" s="1">
        <v>100203</v>
      </c>
      <c r="E26" s="1">
        <v>100403</v>
      </c>
      <c r="F26" s="1">
        <v>100603</v>
      </c>
      <c r="G26" s="1">
        <v>100803</v>
      </c>
      <c r="H26" s="1"/>
      <c r="I26" s="1"/>
      <c r="J26" s="5"/>
      <c r="K26" s="5"/>
      <c r="L26" s="1">
        <v>450</v>
      </c>
      <c r="M26" s="103" t="s">
        <v>2878</v>
      </c>
      <c r="N26" s="13">
        <v>1</v>
      </c>
      <c r="O26" s="13"/>
      <c r="P26" s="13"/>
      <c r="Q26" s="13"/>
    </row>
    <row r="27" spans="3:17" ht="20.100000000000001" customHeight="1">
      <c r="C27" s="1">
        <v>0.01</v>
      </c>
      <c r="D27" s="1" t="str">
        <f>D$26&amp;";"&amp;D2&amp;"@"&amp;D$25&amp;";"&amp;C27</f>
        <v>100203;1500@100202;0.01</v>
      </c>
      <c r="E27" s="1" t="str">
        <f>E$26&amp;";"&amp;E2&amp;"@"&amp;E$25&amp;";"&amp;$C27</f>
        <v>100403;200@100402;0.01</v>
      </c>
      <c r="F27" s="1" t="str">
        <f>F$26&amp;";"&amp;F2&amp;"@"&amp;F$25&amp;";"&amp;$C27</f>
        <v>100603;200@100602;0.01</v>
      </c>
      <c r="G27" s="1" t="str">
        <f>G$26&amp;";"&amp;G2&amp;"@"&amp;G$25&amp;";"&amp;$C27</f>
        <v>100803;200@100802;0.01</v>
      </c>
      <c r="H27" s="1"/>
      <c r="I27" s="1"/>
      <c r="J27" s="5"/>
      <c r="K27" s="5"/>
      <c r="L27" s="1">
        <v>900</v>
      </c>
      <c r="M27" s="103" t="s">
        <v>2879</v>
      </c>
      <c r="N27" s="13">
        <v>5</v>
      </c>
      <c r="O27" s="13">
        <v>5</v>
      </c>
      <c r="P27" s="13">
        <v>20</v>
      </c>
      <c r="Q27" s="13"/>
    </row>
    <row r="28" spans="3:17" ht="20.100000000000001" customHeight="1">
      <c r="C28" s="1">
        <v>0.02</v>
      </c>
      <c r="D28" s="1" t="str">
        <f t="shared" ref="D28:D36" si="16">D$26&amp;";"&amp;D3&amp;"@"&amp;D$25&amp;";"&amp;C28</f>
        <v>100203;2625@100202;0.02</v>
      </c>
      <c r="E28" s="1" t="str">
        <f t="shared" ref="E28:G28" si="17">E$26&amp;";"&amp;E3&amp;"@"&amp;E$25&amp;";"&amp;$C28</f>
        <v>100403;350@100402;0.02</v>
      </c>
      <c r="F28" s="1" t="str">
        <f t="shared" si="17"/>
        <v>100603;350@100602;0.02</v>
      </c>
      <c r="G28" s="1" t="str">
        <f t="shared" si="17"/>
        <v>100803;350@100802;0.02</v>
      </c>
      <c r="H28" s="1"/>
      <c r="I28" s="1"/>
      <c r="J28" s="5"/>
      <c r="K28" s="5"/>
      <c r="L28" s="1">
        <v>1350</v>
      </c>
      <c r="M28" s="13"/>
      <c r="N28" s="13"/>
      <c r="O28" s="13">
        <v>8</v>
      </c>
      <c r="P28" s="13">
        <v>30</v>
      </c>
      <c r="Q28" s="13"/>
    </row>
    <row r="29" spans="3:17" ht="20.100000000000001" customHeight="1">
      <c r="C29" s="1">
        <v>0.03</v>
      </c>
      <c r="D29" s="1" t="str">
        <f t="shared" si="16"/>
        <v>100203;3750@100202;0.03</v>
      </c>
      <c r="E29" s="1" t="str">
        <f t="shared" ref="E29:G29" si="18">E$26&amp;";"&amp;E4&amp;"@"&amp;E$25&amp;";"&amp;$C29</f>
        <v>100403;500@100402;0.03</v>
      </c>
      <c r="F29" s="1" t="str">
        <f t="shared" si="18"/>
        <v>100603;500@100602;0.03</v>
      </c>
      <c r="G29" s="1" t="str">
        <f t="shared" si="18"/>
        <v>100803;500@100802;0.03</v>
      </c>
      <c r="H29" s="1"/>
      <c r="I29" s="1"/>
      <c r="J29" s="5"/>
      <c r="K29" s="5"/>
      <c r="L29" s="1">
        <v>1800</v>
      </c>
      <c r="M29" s="13"/>
      <c r="N29" s="13"/>
      <c r="O29" s="13">
        <v>10</v>
      </c>
      <c r="P29" s="13">
        <v>50</v>
      </c>
      <c r="Q29" s="13"/>
    </row>
    <row r="30" spans="3:17" ht="20.100000000000001" customHeight="1">
      <c r="C30" s="1">
        <v>0.04</v>
      </c>
      <c r="D30" s="1" t="str">
        <f t="shared" si="16"/>
        <v>100203;4875@100202;0.04</v>
      </c>
      <c r="E30" s="1" t="str">
        <f t="shared" ref="E30:G30" si="19">E$26&amp;";"&amp;E5&amp;"@"&amp;E$25&amp;";"&amp;$C30</f>
        <v>100403;650@100402;0.04</v>
      </c>
      <c r="F30" s="1" t="str">
        <f t="shared" si="19"/>
        <v>100603;650@100602;0.04</v>
      </c>
      <c r="G30" s="1" t="str">
        <f t="shared" si="19"/>
        <v>100803;650@100802;0.04</v>
      </c>
      <c r="H30" s="1"/>
      <c r="I30" s="1"/>
      <c r="J30" s="5"/>
      <c r="K30" s="5"/>
      <c r="L30" s="1">
        <v>2250</v>
      </c>
      <c r="M30" s="13"/>
      <c r="N30" s="13"/>
      <c r="O30" s="13"/>
      <c r="P30" s="13"/>
      <c r="Q30" s="13"/>
    </row>
    <row r="31" spans="3:17" ht="20.100000000000001" customHeight="1">
      <c r="C31" s="1">
        <v>0.05</v>
      </c>
      <c r="D31" s="1" t="str">
        <f t="shared" si="16"/>
        <v>100203;6000@100202;0.05</v>
      </c>
      <c r="E31" s="1" t="str">
        <f t="shared" ref="E31:G31" si="20">E$26&amp;";"&amp;E6&amp;"@"&amp;E$25&amp;";"&amp;$C31</f>
        <v>100403;800@100402;0.05</v>
      </c>
      <c r="F31" s="1" t="str">
        <f t="shared" si="20"/>
        <v>100603;800@100602;0.05</v>
      </c>
      <c r="G31" s="1" t="str">
        <f t="shared" si="20"/>
        <v>100803;800@100802;0.05</v>
      </c>
      <c r="H31" s="1"/>
      <c r="I31" s="1"/>
      <c r="J31" s="5"/>
      <c r="K31" s="5"/>
      <c r="L31" s="1">
        <v>2700</v>
      </c>
      <c r="M31" s="13"/>
      <c r="N31" s="13"/>
      <c r="O31" s="13"/>
      <c r="P31" s="13"/>
      <c r="Q31" s="13"/>
    </row>
    <row r="32" spans="3:17" ht="20.100000000000001" customHeight="1">
      <c r="C32" s="1">
        <v>0.06</v>
      </c>
      <c r="D32" s="1" t="str">
        <f t="shared" si="16"/>
        <v>100203;7500@100202;0.06</v>
      </c>
      <c r="E32" s="1" t="str">
        <f t="shared" ref="E32:G32" si="21">E$26&amp;";"&amp;E7&amp;"@"&amp;E$25&amp;";"&amp;$C32</f>
        <v>100403;1000@100402;0.06</v>
      </c>
      <c r="F32" s="1" t="str">
        <f t="shared" si="21"/>
        <v>100603;1000@100602;0.06</v>
      </c>
      <c r="G32" s="1" t="str">
        <f t="shared" si="21"/>
        <v>100803;1000@100802;0.06</v>
      </c>
      <c r="H32" s="1"/>
      <c r="I32" s="1"/>
      <c r="J32" s="5"/>
      <c r="K32" s="5"/>
      <c r="L32" s="1">
        <v>3150</v>
      </c>
      <c r="M32" s="13"/>
      <c r="N32" s="13"/>
      <c r="O32" s="13"/>
      <c r="P32" s="13"/>
      <c r="Q32" s="13"/>
    </row>
    <row r="33" spans="1:18" ht="20.100000000000001" customHeight="1">
      <c r="C33" s="1">
        <v>7.0000000000000007E-2</v>
      </c>
      <c r="D33" s="1" t="str">
        <f t="shared" si="16"/>
        <v>100203;9000@100202;0.07</v>
      </c>
      <c r="E33" s="1" t="str">
        <f t="shared" ref="E33:G33" si="22">E$26&amp;";"&amp;E8&amp;"@"&amp;E$25&amp;";"&amp;$C33</f>
        <v>100403;1200@100402;0.07</v>
      </c>
      <c r="F33" s="1" t="str">
        <f t="shared" si="22"/>
        <v>100603;1200@100602;0.07</v>
      </c>
      <c r="G33" s="1" t="str">
        <f t="shared" si="22"/>
        <v>100803;1200@100802;0.07</v>
      </c>
      <c r="H33" s="1"/>
      <c r="I33" s="1"/>
      <c r="J33" s="5"/>
      <c r="K33" s="5"/>
      <c r="L33" s="1">
        <v>3600</v>
      </c>
      <c r="M33" s="13"/>
      <c r="N33" s="13">
        <v>2003</v>
      </c>
      <c r="O33" s="13"/>
      <c r="P33" s="13"/>
      <c r="Q33" s="13"/>
    </row>
    <row r="34" spans="1:18" ht="20.100000000000001" customHeight="1">
      <c r="C34" s="1">
        <v>0.08</v>
      </c>
      <c r="D34" s="1" t="str">
        <f t="shared" si="16"/>
        <v>100203;10500@100202;0.08</v>
      </c>
      <c r="E34" s="1" t="str">
        <f t="shared" ref="E34:G34" si="23">E$26&amp;";"&amp;E9&amp;"@"&amp;E$25&amp;";"&amp;$C34</f>
        <v>100403;1400@100402;0.08</v>
      </c>
      <c r="F34" s="1" t="str">
        <f t="shared" si="23"/>
        <v>100603;1400@100602;0.08</v>
      </c>
      <c r="G34" s="1" t="str">
        <f t="shared" si="23"/>
        <v>100803;1400@100802;0.08</v>
      </c>
      <c r="H34" s="1"/>
      <c r="I34" s="1"/>
      <c r="J34" s="5"/>
      <c r="K34" s="5"/>
      <c r="L34" s="1">
        <v>4050</v>
      </c>
      <c r="M34" s="13"/>
      <c r="N34" s="13"/>
      <c r="O34" s="13"/>
      <c r="P34" s="13"/>
      <c r="Q34" s="13"/>
    </row>
    <row r="35" spans="1:18" ht="20.100000000000001" customHeight="1">
      <c r="C35" s="1">
        <v>0.09</v>
      </c>
      <c r="D35" s="1" t="str">
        <f t="shared" si="16"/>
        <v>100203;12750@100202;0.09</v>
      </c>
      <c r="E35" s="1" t="str">
        <f t="shared" ref="E35:G35" si="24">E$26&amp;";"&amp;E10&amp;"@"&amp;E$25&amp;";"&amp;$C35</f>
        <v>100403;1700@100402;0.09</v>
      </c>
      <c r="F35" s="1" t="str">
        <f t="shared" si="24"/>
        <v>100603;1700@100602;0.09</v>
      </c>
      <c r="G35" s="1" t="str">
        <f t="shared" si="24"/>
        <v>100803;1700@100802;0.09</v>
      </c>
      <c r="H35" s="1"/>
      <c r="I35" s="1"/>
      <c r="J35" s="5"/>
      <c r="K35" s="5"/>
      <c r="L35" s="1">
        <v>4500</v>
      </c>
      <c r="M35" s="13"/>
      <c r="N35" s="13"/>
      <c r="O35" s="13"/>
      <c r="P35" s="13"/>
      <c r="Q35" s="13"/>
    </row>
    <row r="36" spans="1:18" ht="20.100000000000001" customHeight="1">
      <c r="C36" s="1">
        <v>0.1</v>
      </c>
      <c r="D36" s="1" t="str">
        <f t="shared" si="16"/>
        <v>100203;15000@100202;0.1</v>
      </c>
      <c r="E36" s="1" t="str">
        <f t="shared" ref="E36:G36" si="25">E$26&amp;";"&amp;E11&amp;"@"&amp;E$25&amp;";"&amp;$C36</f>
        <v>100403;2000@100402;0.1</v>
      </c>
      <c r="F36" s="1" t="str">
        <f t="shared" si="25"/>
        <v>100603;2000@100602;0.1</v>
      </c>
      <c r="G36" s="1" t="str">
        <f t="shared" si="25"/>
        <v>100803;2000@100802;0.1</v>
      </c>
      <c r="H36" s="1"/>
      <c r="I36" s="1"/>
      <c r="J36" s="5"/>
      <c r="K36" s="5"/>
      <c r="L36" s="5"/>
    </row>
    <row r="37" spans="1:18" ht="20.100000000000001" customHeight="1">
      <c r="M37" s="1"/>
      <c r="N37" s="1"/>
      <c r="O37" s="1"/>
      <c r="P37" s="1"/>
      <c r="Q37" s="1"/>
      <c r="R37" s="1"/>
    </row>
    <row r="38" spans="1:18" ht="20.100000000000001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1"/>
      <c r="N38" s="1"/>
      <c r="O38" s="1"/>
      <c r="P38" s="1"/>
      <c r="Q38" s="1"/>
      <c r="R38" s="1"/>
    </row>
    <row r="39" spans="1:18" ht="20.100000000000001" customHeight="1">
      <c r="A39" s="1"/>
      <c r="B39" s="1" t="str">
        <f>"\n对怪攻击造成伤害提升"&amp;C39&amp;"点"</f>
        <v>\n对怪攻击造成伤害提升300点</v>
      </c>
      <c r="C39" s="1">
        <v>300</v>
      </c>
      <c r="D39" s="1">
        <v>121203</v>
      </c>
      <c r="E39" s="1" t="str">
        <f>"@"&amp;D39&amp;";"&amp;C39</f>
        <v>@121203;300</v>
      </c>
      <c r="F39" s="1">
        <v>200203</v>
      </c>
      <c r="G39" s="1">
        <v>0.01</v>
      </c>
      <c r="H39" s="1">
        <v>200103</v>
      </c>
      <c r="I39" s="1">
        <v>0.01</v>
      </c>
      <c r="J39" s="5"/>
      <c r="K39" s="5" t="str">
        <f>F39&amp;";"&amp;G39&amp;"@"&amp;H39&amp;";"&amp;I39</f>
        <v>200203;0.01@200103;0.01</v>
      </c>
      <c r="L39" s="5"/>
      <c r="M39" s="1"/>
      <c r="N39" s="1" t="s">
        <v>2880</v>
      </c>
      <c r="O39" s="1"/>
      <c r="P39" s="1"/>
      <c r="Q39" s="1"/>
      <c r="R39" s="1"/>
    </row>
    <row r="40" spans="1:18" ht="20.100000000000001" customHeight="1">
      <c r="A40" s="1"/>
      <c r="B40" s="1" t="str">
        <f>"\n对怪攻击造成伤害提升"&amp;C40&amp;"点"</f>
        <v>\n对怪攻击造成伤害提升525点</v>
      </c>
      <c r="C40" s="1">
        <v>525</v>
      </c>
      <c r="D40" s="1">
        <v>121203</v>
      </c>
      <c r="E40" s="1" t="str">
        <f t="shared" ref="E40:E48" si="26">"@"&amp;D40&amp;";"&amp;C40</f>
        <v>@121203;525</v>
      </c>
      <c r="F40" s="1">
        <v>200203</v>
      </c>
      <c r="G40" s="1">
        <v>0.02</v>
      </c>
      <c r="H40" s="1">
        <v>200103</v>
      </c>
      <c r="I40" s="1">
        <v>0.02</v>
      </c>
      <c r="J40" s="5"/>
      <c r="K40" s="5" t="str">
        <f t="shared" ref="K40:K51" si="27">F40&amp;";"&amp;G40&amp;"@"&amp;H40&amp;";"&amp;I40</f>
        <v>200203;0.02@200103;0.02</v>
      </c>
      <c r="L40" s="5"/>
      <c r="M40" s="1" t="s">
        <v>2887</v>
      </c>
      <c r="N40" s="1">
        <v>5</v>
      </c>
      <c r="O40" s="1" t="s">
        <v>2881</v>
      </c>
      <c r="P40" s="1" t="s">
        <v>2885</v>
      </c>
      <c r="Q40" s="1"/>
      <c r="R40" s="1"/>
    </row>
    <row r="41" spans="1:18" ht="20.100000000000001" customHeight="1">
      <c r="A41" s="1"/>
      <c r="B41" s="1" t="str">
        <f>"\n对怪攻击造成伤害提升"&amp;C41&amp;"点"</f>
        <v>\n对怪攻击造成伤害提升750点</v>
      </c>
      <c r="C41" s="1">
        <v>750</v>
      </c>
      <c r="D41" s="1">
        <v>121203</v>
      </c>
      <c r="E41" s="1" t="str">
        <f t="shared" si="26"/>
        <v>@121203;750</v>
      </c>
      <c r="F41" s="1">
        <v>200203</v>
      </c>
      <c r="G41" s="1">
        <v>0.03</v>
      </c>
      <c r="H41" s="1">
        <v>200103</v>
      </c>
      <c r="I41" s="1">
        <v>0.03</v>
      </c>
      <c r="J41" s="5"/>
      <c r="K41" s="5" t="str">
        <f t="shared" si="27"/>
        <v>200203;0.03@200103;0.03</v>
      </c>
      <c r="L41" s="5"/>
      <c r="M41" s="1" t="s">
        <v>2888</v>
      </c>
      <c r="N41" s="1">
        <v>8</v>
      </c>
      <c r="O41" s="1" t="s">
        <v>2884</v>
      </c>
      <c r="P41" s="1" t="s">
        <v>2882</v>
      </c>
      <c r="Q41" s="1"/>
      <c r="R41" s="1"/>
    </row>
    <row r="42" spans="1:18" ht="20.100000000000001" customHeight="1">
      <c r="A42" s="1"/>
      <c r="B42" s="1" t="str">
        <f>"\n对怪攻击造成伤害提升"&amp;C42&amp;"点"</f>
        <v>\n对怪攻击造成伤害提升975点</v>
      </c>
      <c r="C42" s="1">
        <v>975</v>
      </c>
      <c r="D42" s="1">
        <v>121203</v>
      </c>
      <c r="E42" s="1" t="str">
        <f t="shared" si="26"/>
        <v>@121203;975</v>
      </c>
      <c r="F42" s="1">
        <v>200203</v>
      </c>
      <c r="G42" s="1">
        <v>0.04</v>
      </c>
      <c r="H42" s="1">
        <v>200103</v>
      </c>
      <c r="I42" s="1">
        <v>0.04</v>
      </c>
      <c r="J42" s="5"/>
      <c r="K42" s="5" t="str">
        <f t="shared" si="27"/>
        <v>200203;0.04@200103;0.04</v>
      </c>
      <c r="L42" s="5"/>
      <c r="M42" s="1" t="s">
        <v>2889</v>
      </c>
      <c r="N42" s="1">
        <v>10</v>
      </c>
      <c r="O42" s="1" t="s">
        <v>2883</v>
      </c>
      <c r="P42" s="1" t="s">
        <v>2886</v>
      </c>
      <c r="Q42" s="1"/>
      <c r="R42" s="1"/>
    </row>
    <row r="43" spans="1:18" ht="20.100000000000001" customHeight="1">
      <c r="A43" s="1"/>
      <c r="B43" s="1" t="str">
        <f t="shared" ref="B43:B48" si="28">"\n对怪攻击造成伤害提升"&amp;C43&amp;"点"</f>
        <v>\n对怪攻击造成伤害提升1200点</v>
      </c>
      <c r="C43" s="1">
        <v>1200</v>
      </c>
      <c r="D43" s="1">
        <v>121203</v>
      </c>
      <c r="E43" s="1" t="str">
        <f t="shared" si="26"/>
        <v>@121203;1200</v>
      </c>
      <c r="F43" s="1">
        <v>200203</v>
      </c>
      <c r="G43" s="1">
        <v>0.05</v>
      </c>
      <c r="H43" s="1">
        <v>200103</v>
      </c>
      <c r="I43" s="1">
        <v>0.05</v>
      </c>
      <c r="J43" s="5"/>
      <c r="K43" s="5" t="str">
        <f t="shared" si="27"/>
        <v>200203;0.05@200103;0.05</v>
      </c>
      <c r="L43" s="5"/>
      <c r="M43" s="1"/>
      <c r="N43" s="1"/>
      <c r="O43" s="1"/>
      <c r="P43" s="1"/>
      <c r="Q43" s="1"/>
      <c r="R43" s="1"/>
    </row>
    <row r="44" spans="1:18" ht="20.100000000000001" customHeight="1">
      <c r="A44" s="1"/>
      <c r="B44" s="1" t="str">
        <f t="shared" si="28"/>
        <v>\n对怪攻击造成伤害提升1500点</v>
      </c>
      <c r="C44" s="1">
        <v>1500</v>
      </c>
      <c r="D44" s="1">
        <v>121203</v>
      </c>
      <c r="E44" s="1" t="str">
        <f t="shared" si="26"/>
        <v>@121203;1500</v>
      </c>
      <c r="F44" s="1">
        <v>200203</v>
      </c>
      <c r="G44" s="1">
        <v>0.06</v>
      </c>
      <c r="H44" s="1">
        <v>200103</v>
      </c>
      <c r="I44" s="1">
        <v>0.06</v>
      </c>
      <c r="J44" s="5"/>
      <c r="K44" s="5" t="str">
        <f t="shared" si="27"/>
        <v>200203;0.06@200103;0.06</v>
      </c>
      <c r="L44" s="5"/>
      <c r="M44" s="1"/>
      <c r="N44" s="1"/>
      <c r="O44" s="1"/>
      <c r="P44" s="1"/>
      <c r="Q44" s="1"/>
      <c r="R44" s="1"/>
    </row>
    <row r="45" spans="1:18" ht="20.100000000000001" customHeight="1">
      <c r="A45" s="1"/>
      <c r="B45" s="1" t="str">
        <f t="shared" si="28"/>
        <v>\n对怪攻击造成伤害提升1800点</v>
      </c>
      <c r="C45" s="1">
        <v>1800</v>
      </c>
      <c r="D45" s="1">
        <v>121203</v>
      </c>
      <c r="E45" s="1" t="str">
        <f t="shared" si="26"/>
        <v>@121203;1800</v>
      </c>
      <c r="F45" s="1">
        <v>200203</v>
      </c>
      <c r="G45" s="1">
        <v>7.0000000000000007E-2</v>
      </c>
      <c r="H45" s="1">
        <v>200103</v>
      </c>
      <c r="I45" s="1">
        <v>7.0000000000000007E-2</v>
      </c>
      <c r="J45" s="5"/>
      <c r="K45" s="5" t="str">
        <f t="shared" si="27"/>
        <v>200203;0.07@200103;0.07</v>
      </c>
      <c r="L45" s="5"/>
      <c r="M45" s="1"/>
      <c r="N45" s="1"/>
      <c r="O45" s="1"/>
      <c r="P45" s="1"/>
      <c r="Q45" s="1"/>
      <c r="R45" s="1"/>
    </row>
    <row r="46" spans="1:18" ht="20.100000000000001" customHeight="1">
      <c r="A46" s="1"/>
      <c r="B46" s="1" t="str">
        <f t="shared" si="28"/>
        <v>\n对怪攻击造成伤害提升2100点</v>
      </c>
      <c r="C46" s="1">
        <v>2100</v>
      </c>
      <c r="D46" s="1">
        <v>121203</v>
      </c>
      <c r="E46" s="1" t="str">
        <f t="shared" si="26"/>
        <v>@121203;2100</v>
      </c>
      <c r="F46" s="1">
        <v>200203</v>
      </c>
      <c r="G46" s="1">
        <v>0.08</v>
      </c>
      <c r="H46" s="1">
        <v>200103</v>
      </c>
      <c r="I46" s="1">
        <v>0.08</v>
      </c>
      <c r="J46" s="5"/>
      <c r="K46" s="5" t="str">
        <f t="shared" si="27"/>
        <v>200203;0.08@200103;0.08</v>
      </c>
      <c r="L46" s="5"/>
      <c r="M46" s="1"/>
      <c r="N46" s="1"/>
      <c r="O46" s="1"/>
      <c r="P46" s="1"/>
      <c r="Q46" s="1"/>
      <c r="R46" s="1"/>
    </row>
    <row r="47" spans="1:18" ht="20.100000000000001" customHeight="1">
      <c r="A47" s="1"/>
      <c r="B47" s="1" t="str">
        <f t="shared" si="28"/>
        <v>\n对怪攻击造成伤害提升2550点</v>
      </c>
      <c r="C47" s="1">
        <v>2550</v>
      </c>
      <c r="D47" s="1">
        <v>121203</v>
      </c>
      <c r="E47" s="1" t="str">
        <f t="shared" si="26"/>
        <v>@121203;2550</v>
      </c>
      <c r="F47" s="1">
        <v>200203</v>
      </c>
      <c r="G47" s="1">
        <v>0.09</v>
      </c>
      <c r="H47" s="1">
        <v>200103</v>
      </c>
      <c r="I47" s="1">
        <v>0.09</v>
      </c>
      <c r="J47" s="5"/>
      <c r="K47" s="5" t="str">
        <f t="shared" si="27"/>
        <v>200203;0.09@200103;0.09</v>
      </c>
      <c r="L47" s="5"/>
      <c r="M47" s="1"/>
      <c r="N47" s="1"/>
      <c r="O47" s="1"/>
      <c r="P47" s="1"/>
      <c r="Q47" s="1"/>
      <c r="R47" s="1"/>
    </row>
    <row r="48" spans="1:18" ht="20.100000000000001" customHeight="1">
      <c r="A48" s="1"/>
      <c r="B48" s="1" t="str">
        <f t="shared" si="28"/>
        <v>\n对怪攻击造成伤害提升3000点</v>
      </c>
      <c r="C48" s="1">
        <v>3000</v>
      </c>
      <c r="D48" s="1">
        <v>121203</v>
      </c>
      <c r="E48" s="1" t="str">
        <f t="shared" si="26"/>
        <v>@121203;3000</v>
      </c>
      <c r="F48" s="1">
        <v>200203</v>
      </c>
      <c r="G48" s="1">
        <v>0.1</v>
      </c>
      <c r="H48" s="1">
        <v>200103</v>
      </c>
      <c r="I48" s="1">
        <v>0.1</v>
      </c>
      <c r="J48" s="5"/>
      <c r="K48" s="5" t="str">
        <f t="shared" si="27"/>
        <v>200203;0.1@200103;0.1</v>
      </c>
      <c r="L48" s="5"/>
      <c r="M48" s="1"/>
      <c r="N48" s="1"/>
      <c r="O48" s="1"/>
      <c r="P48" s="1"/>
      <c r="Q48" s="1"/>
      <c r="R48" s="1"/>
    </row>
    <row r="49" spans="1:12" ht="20.100000000000001" customHeight="1">
      <c r="A49" s="1"/>
      <c r="B49" s="1"/>
      <c r="C49" s="1"/>
      <c r="D49" s="1"/>
      <c r="E49" s="1"/>
      <c r="F49" s="1">
        <v>200203</v>
      </c>
      <c r="G49" s="1">
        <v>0.01</v>
      </c>
      <c r="H49" s="1">
        <v>200103</v>
      </c>
      <c r="I49" s="1">
        <v>0.01</v>
      </c>
      <c r="J49" s="5"/>
      <c r="K49" s="5" t="str">
        <f t="shared" si="27"/>
        <v>200203;0.01@200103;0.01</v>
      </c>
      <c r="L49" s="5"/>
    </row>
    <row r="50" spans="1:12" ht="20.100000000000001" customHeight="1">
      <c r="A50" s="1"/>
      <c r="B50" s="1"/>
      <c r="C50" s="1"/>
      <c r="D50" s="1"/>
      <c r="E50" s="1"/>
      <c r="F50" s="1">
        <v>200203</v>
      </c>
      <c r="G50" s="1">
        <v>0.01</v>
      </c>
      <c r="H50" s="1">
        <v>200103</v>
      </c>
      <c r="I50" s="1">
        <v>0.01</v>
      </c>
      <c r="J50" s="5"/>
      <c r="K50" s="5" t="str">
        <f t="shared" si="27"/>
        <v>200203;0.01@200103;0.01</v>
      </c>
      <c r="L50" s="5"/>
    </row>
    <row r="51" spans="1:12" ht="20.100000000000001" customHeight="1">
      <c r="A51" s="1"/>
      <c r="B51" s="1"/>
      <c r="C51" s="1"/>
      <c r="D51" s="1"/>
      <c r="E51" s="1"/>
      <c r="F51" s="1">
        <v>200203</v>
      </c>
      <c r="G51" s="1">
        <v>0.01</v>
      </c>
      <c r="H51" s="1">
        <v>200103</v>
      </c>
      <c r="I51" s="1">
        <v>0.01</v>
      </c>
      <c r="J51" s="5"/>
      <c r="K51" s="5" t="str">
        <f t="shared" si="27"/>
        <v>200203;0.01@200103;0.01</v>
      </c>
      <c r="L51" s="5"/>
    </row>
    <row r="52" spans="1:12" ht="20.100000000000001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</row>
    <row r="53" spans="1:12" ht="20.100000000000001" customHeight="1"/>
    <row r="54" spans="1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2463</v>
      </c>
      <c r="F2" s="1" t="s">
        <v>2464</v>
      </c>
      <c r="J2" s="1" t="s">
        <v>2465</v>
      </c>
    </row>
    <row r="3" spans="3:16" s="1" customFormat="1" ht="20.100000000000001" customHeight="1">
      <c r="D3" s="1" t="s">
        <v>2466</v>
      </c>
      <c r="E3" s="1">
        <v>100</v>
      </c>
      <c r="J3" s="1" t="s">
        <v>2467</v>
      </c>
    </row>
    <row r="4" spans="3:16" s="1" customFormat="1" ht="20.100000000000001" customHeight="1">
      <c r="D4" s="1" t="s">
        <v>2468</v>
      </c>
      <c r="E4" s="1">
        <v>130</v>
      </c>
    </row>
    <row r="5" spans="3:16" s="1" customFormat="1" ht="20.100000000000001" customHeight="1">
      <c r="D5" s="1" t="s">
        <v>2469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2470</v>
      </c>
      <c r="M8" s="1" t="s">
        <v>2471</v>
      </c>
      <c r="P8" s="1" t="s">
        <v>2472</v>
      </c>
    </row>
    <row r="9" spans="3:16" s="1" customFormat="1" ht="20.100000000000001" customHeight="1">
      <c r="C9" s="1" t="s">
        <v>876</v>
      </c>
      <c r="H9" s="1" t="s">
        <v>2473</v>
      </c>
      <c r="I9" s="1" t="s">
        <v>1879</v>
      </c>
      <c r="J9" s="1" t="s">
        <v>2474</v>
      </c>
    </row>
    <row r="10" spans="3:16" s="1" customFormat="1" ht="20.100000000000001" customHeight="1">
      <c r="C10" s="1">
        <v>10</v>
      </c>
      <c r="I10" s="1" t="s">
        <v>2475</v>
      </c>
      <c r="J10" s="1" t="s">
        <v>3</v>
      </c>
    </row>
    <row r="11" spans="3:16" s="1" customFormat="1" ht="20.100000000000001" customHeight="1">
      <c r="C11" s="1">
        <v>20</v>
      </c>
      <c r="I11" s="1" t="s">
        <v>2476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2477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2478</v>
      </c>
      <c r="J25" s="7" t="s">
        <v>2479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2480</v>
      </c>
      <c r="B1" s="4" t="s">
        <v>2481</v>
      </c>
      <c r="C1" s="4" t="s">
        <v>2482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2480</v>
      </c>
      <c r="R1" s="1" t="s">
        <v>2483</v>
      </c>
      <c r="S1" s="1" t="s">
        <v>2456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2484</v>
      </c>
      <c r="AF1" s="1" t="s">
        <v>2485</v>
      </c>
      <c r="AG1" s="1" t="s">
        <v>2486</v>
      </c>
      <c r="AH1" s="1" t="s">
        <v>2456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2488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2489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2498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2499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2508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2509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2518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2519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2528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2529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2487</v>
      </c>
      <c r="AE44" s="8" t="s">
        <v>2530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2488</v>
      </c>
      <c r="AE45" s="8" t="s">
        <v>2530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2489</v>
      </c>
      <c r="AE46" s="8" t="s">
        <v>2530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2490</v>
      </c>
      <c r="AE47" s="8" t="s">
        <v>2534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2491</v>
      </c>
      <c r="AE48" s="8" t="s">
        <v>2530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2492</v>
      </c>
      <c r="AE49" s="8" t="s">
        <v>2530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2493</v>
      </c>
      <c r="AE50" s="10" t="s">
        <v>2538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2539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2494</v>
      </c>
      <c r="AE51" s="8" t="s">
        <v>2530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2495</v>
      </c>
      <c r="AE52" s="8" t="s">
        <v>2541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2496</v>
      </c>
      <c r="AE53" s="8" t="s">
        <v>2530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2497</v>
      </c>
      <c r="AE54" s="10" t="s">
        <v>2530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2498</v>
      </c>
      <c r="AE55" s="10" t="s">
        <v>2530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2499</v>
      </c>
      <c r="AE56" s="8" t="s">
        <v>2545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2500</v>
      </c>
      <c r="AE57" s="8" t="s">
        <v>2530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2501</v>
      </c>
      <c r="AE58" s="8" t="s">
        <v>2530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2548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2502</v>
      </c>
      <c r="AE59" s="10" t="s">
        <v>2530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2549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2503</v>
      </c>
      <c r="AE60" s="10" t="s">
        <v>2530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2504</v>
      </c>
      <c r="AE61" s="8" t="s">
        <v>2551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2505</v>
      </c>
      <c r="AE62" s="8" t="s">
        <v>2553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2506</v>
      </c>
      <c r="AE63" s="8" t="s">
        <v>2530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2507</v>
      </c>
      <c r="AE64" s="10" t="s">
        <v>2530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2508</v>
      </c>
      <c r="AE65" s="8" t="s">
        <v>2557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2558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2509</v>
      </c>
      <c r="AE66" s="8" t="s">
        <v>2530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2559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2510</v>
      </c>
      <c r="AE67" s="8" t="s">
        <v>2530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2511</v>
      </c>
      <c r="AE68" s="8" t="s">
        <v>2561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2512</v>
      </c>
      <c r="AE69" s="8" t="s">
        <v>2530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2513</v>
      </c>
      <c r="AE70" s="8" t="s">
        <v>2530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2514</v>
      </c>
      <c r="AE71" s="8" t="s">
        <v>2565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2515</v>
      </c>
      <c r="AE72" s="8" t="s">
        <v>2567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2568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2516</v>
      </c>
      <c r="AE73" s="8" t="s">
        <v>2530</v>
      </c>
      <c r="AF73" s="1"/>
      <c r="AI73" s="1"/>
      <c r="AJ73" s="1"/>
      <c r="AK73" s="1"/>
      <c r="AL73" s="1"/>
    </row>
    <row r="74" spans="1:38" ht="20.100000000000001" customHeight="1">
      <c r="B74" s="4" t="s">
        <v>2481</v>
      </c>
      <c r="D74" s="4" t="s">
        <v>2569</v>
      </c>
      <c r="E74" s="4" t="s">
        <v>2570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2517</v>
      </c>
      <c r="AE74" s="8" t="s">
        <v>2530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2518</v>
      </c>
      <c r="AE75" s="8" t="s">
        <v>2530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2519</v>
      </c>
      <c r="AE76" s="8" t="s">
        <v>2530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2520</v>
      </c>
      <c r="AE77" s="8" t="s">
        <v>2574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2521</v>
      </c>
      <c r="AE78" s="8" t="s">
        <v>2530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2480</v>
      </c>
      <c r="R79" s="1" t="s">
        <v>2483</v>
      </c>
      <c r="S79" s="1" t="s">
        <v>2456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2522</v>
      </c>
      <c r="AE79" s="8" t="s">
        <v>2530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2523</v>
      </c>
      <c r="AE80" s="8" t="s">
        <v>2575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2488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2524</v>
      </c>
      <c r="AE81" s="8" t="s">
        <v>2530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2489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2525</v>
      </c>
      <c r="AE82" s="8" t="s">
        <v>2530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2526</v>
      </c>
      <c r="AE83" s="8" t="s">
        <v>2576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2527</v>
      </c>
      <c r="AE84" s="8" t="s">
        <v>2530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2528</v>
      </c>
      <c r="AE85" s="8" t="s">
        <v>2530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2529</v>
      </c>
      <c r="AE86" s="8" t="s">
        <v>2530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2531</v>
      </c>
      <c r="AE87" s="8" t="s">
        <v>2530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2532</v>
      </c>
      <c r="AE88" s="8" t="s">
        <v>2530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2533</v>
      </c>
      <c r="AE89" s="8" t="s">
        <v>2577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2535</v>
      </c>
      <c r="AE90" s="8" t="s">
        <v>2530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2498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2536</v>
      </c>
      <c r="AE91" s="8" t="s">
        <v>2530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2499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2537</v>
      </c>
      <c r="AE92" s="8" t="s">
        <v>2530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2539</v>
      </c>
      <c r="AE93" s="8" t="s">
        <v>2578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2540</v>
      </c>
      <c r="AE94" s="8" t="s">
        <v>2530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2535</v>
      </c>
      <c r="AE95" s="8" t="s">
        <v>2530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2542</v>
      </c>
      <c r="AE96" s="8" t="s">
        <v>2579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2543</v>
      </c>
      <c r="AE97" s="8" t="s">
        <v>2530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2544</v>
      </c>
      <c r="AE98" s="8" t="s">
        <v>2530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2546</v>
      </c>
      <c r="AE99" s="8" t="s">
        <v>2580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2547</v>
      </c>
      <c r="AE100" s="8" t="s">
        <v>2530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2508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2548</v>
      </c>
      <c r="AE101" s="8" t="s">
        <v>2530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2509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2549</v>
      </c>
      <c r="AE102" s="8" t="s">
        <v>2530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2550</v>
      </c>
      <c r="AE103" s="8" t="s">
        <v>2581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2552</v>
      </c>
      <c r="AE104" s="8" t="s">
        <v>2530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2554</v>
      </c>
      <c r="AE105" s="8" t="s">
        <v>2530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2555</v>
      </c>
      <c r="AE106" s="8" t="s">
        <v>2582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2556</v>
      </c>
      <c r="AE107" s="8" t="s">
        <v>2530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2558</v>
      </c>
      <c r="AE108" s="8" t="s">
        <v>2530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2559</v>
      </c>
      <c r="AE109" s="8" t="s">
        <v>2583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2560</v>
      </c>
      <c r="AE110" s="8" t="s">
        <v>2584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2518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2562</v>
      </c>
      <c r="AE111" s="8" t="s">
        <v>2530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2519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2563</v>
      </c>
      <c r="AE112" s="12" t="s">
        <v>2530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2564</v>
      </c>
      <c r="AE113" s="12" t="s">
        <v>2530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2566</v>
      </c>
      <c r="AE114" s="12" t="s">
        <v>2530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2568</v>
      </c>
      <c r="AE115" s="8" t="s">
        <v>2530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2571</v>
      </c>
      <c r="AE116" s="8" t="s">
        <v>2530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2572</v>
      </c>
      <c r="AE117" s="8" t="s">
        <v>2585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2573</v>
      </c>
      <c r="AE118" s="8" t="s">
        <v>2586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2528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2529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2539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2587</v>
      </c>
      <c r="H2" s="6">
        <v>72002011</v>
      </c>
      <c r="I2" s="6" t="s">
        <v>2588</v>
      </c>
      <c r="N2" s="6">
        <v>72003011</v>
      </c>
      <c r="O2" s="6" t="s">
        <v>2589</v>
      </c>
      <c r="S2" s="6">
        <v>72004011</v>
      </c>
      <c r="T2" s="6" t="s">
        <v>2590</v>
      </c>
    </row>
    <row r="3" spans="2:24" s="5" customFormat="1" ht="20.100000000000001" customHeight="1">
      <c r="I3" s="1" t="s">
        <v>2591</v>
      </c>
      <c r="P3" s="3" t="s">
        <v>2592</v>
      </c>
      <c r="U3" s="5" t="s">
        <v>2593</v>
      </c>
    </row>
    <row r="4" spans="2:24" s="5" customFormat="1" ht="20.100000000000001" customHeight="1">
      <c r="C4" s="1" t="s">
        <v>483</v>
      </c>
      <c r="I4" s="1" t="s">
        <v>2594</v>
      </c>
      <c r="P4" s="3" t="s">
        <v>2595</v>
      </c>
      <c r="U4" s="5" t="s">
        <v>2596</v>
      </c>
    </row>
    <row r="5" spans="2:24" s="5" customFormat="1" ht="20.100000000000001" customHeight="1">
      <c r="C5" s="1" t="s">
        <v>111</v>
      </c>
      <c r="I5" s="1" t="s">
        <v>2597</v>
      </c>
      <c r="P5" s="5" t="s">
        <v>2598</v>
      </c>
      <c r="U5" s="5" t="s">
        <v>90</v>
      </c>
    </row>
    <row r="6" spans="2:24" s="5" customFormat="1" ht="20.100000000000001" customHeight="1">
      <c r="C6" s="1" t="s">
        <v>2599</v>
      </c>
      <c r="I6" s="1" t="s">
        <v>2323</v>
      </c>
      <c r="O6" s="1" t="s">
        <v>205</v>
      </c>
      <c r="P6" s="3" t="s">
        <v>2600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2601</v>
      </c>
      <c r="H11" s="6">
        <v>72002012</v>
      </c>
      <c r="I11" s="6" t="s">
        <v>2602</v>
      </c>
      <c r="N11" s="6">
        <v>72003012</v>
      </c>
      <c r="O11" s="6" t="s">
        <v>2603</v>
      </c>
      <c r="S11" s="6">
        <v>72004012</v>
      </c>
      <c r="T11" s="6" t="s">
        <v>2604</v>
      </c>
      <c r="X11" s="5" t="s">
        <v>2605</v>
      </c>
    </row>
    <row r="12" spans="2:24" s="5" customFormat="1" ht="20.100000000000001" customHeight="1">
      <c r="I12" s="5" t="s">
        <v>2606</v>
      </c>
      <c r="O12" s="1"/>
      <c r="P12" s="7" t="s">
        <v>2607</v>
      </c>
      <c r="U12" s="5" t="s">
        <v>2608</v>
      </c>
    </row>
    <row r="13" spans="2:24" s="5" customFormat="1" ht="20.100000000000001" customHeight="1">
      <c r="C13" s="1" t="s">
        <v>2609</v>
      </c>
      <c r="O13" s="1" t="s">
        <v>2610</v>
      </c>
      <c r="P13" s="7" t="s">
        <v>2611</v>
      </c>
      <c r="U13" s="5" t="s">
        <v>205</v>
      </c>
    </row>
    <row r="14" spans="2:24" s="5" customFormat="1" ht="20.100000000000001" customHeight="1">
      <c r="C14" s="1" t="s">
        <v>2612</v>
      </c>
      <c r="O14" s="1"/>
      <c r="P14" s="3" t="s">
        <v>2613</v>
      </c>
      <c r="U14" s="5" t="s">
        <v>2614</v>
      </c>
    </row>
    <row r="15" spans="2:24" s="5" customFormat="1" ht="20.100000000000001" customHeight="1">
      <c r="C15" s="1" t="s">
        <v>2615</v>
      </c>
      <c r="P15" s="5" t="s">
        <v>2616</v>
      </c>
      <c r="U15" s="5" t="s">
        <v>2617</v>
      </c>
    </row>
    <row r="16" spans="2:24" s="5" customFormat="1" ht="20.100000000000001" customHeight="1">
      <c r="C16" s="1" t="s">
        <v>2618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2619</v>
      </c>
      <c r="H21" s="6">
        <v>72002013</v>
      </c>
      <c r="I21" s="6" t="s">
        <v>2620</v>
      </c>
      <c r="M21" s="3" t="s">
        <v>2621</v>
      </c>
      <c r="N21" s="6">
        <v>72003013</v>
      </c>
      <c r="O21" s="6" t="s">
        <v>2622</v>
      </c>
      <c r="S21" s="6">
        <v>72004013</v>
      </c>
      <c r="T21" s="6" t="s">
        <v>2623</v>
      </c>
    </row>
    <row r="22" spans="2:21" s="5" customFormat="1" ht="20.100000000000001" customHeight="1">
      <c r="I22" s="1" t="s">
        <v>2624</v>
      </c>
      <c r="J22" s="7" t="s">
        <v>2625</v>
      </c>
      <c r="P22" s="3" t="s">
        <v>2626</v>
      </c>
      <c r="U22" s="5" t="s">
        <v>2627</v>
      </c>
    </row>
    <row r="23" spans="2:21" s="5" customFormat="1" ht="20.100000000000001" customHeight="1">
      <c r="C23" s="1" t="s">
        <v>2628</v>
      </c>
      <c r="I23" s="1" t="s">
        <v>2612</v>
      </c>
      <c r="O23" s="1" t="s">
        <v>2629</v>
      </c>
      <c r="P23" s="7" t="s">
        <v>2630</v>
      </c>
      <c r="U23" s="5" t="s">
        <v>2631</v>
      </c>
    </row>
    <row r="24" spans="2:21" s="5" customFormat="1" ht="20.100000000000001" customHeight="1">
      <c r="C24" s="1" t="s">
        <v>2632</v>
      </c>
      <c r="I24" s="5" t="s">
        <v>2633</v>
      </c>
      <c r="O24" s="1" t="s">
        <v>2634</v>
      </c>
      <c r="P24" s="7" t="s">
        <v>2635</v>
      </c>
      <c r="U24" s="5" t="s">
        <v>2636</v>
      </c>
    </row>
    <row r="25" spans="2:21" s="5" customFormat="1" ht="20.100000000000001" customHeight="1">
      <c r="C25" s="1" t="s">
        <v>2637</v>
      </c>
      <c r="I25" s="1" t="s">
        <v>2638</v>
      </c>
      <c r="P25" s="3" t="s">
        <v>2639</v>
      </c>
      <c r="T25" s="5" t="s">
        <v>2640</v>
      </c>
      <c r="U25" s="5" t="s">
        <v>2641</v>
      </c>
    </row>
    <row r="26" spans="2:21" s="5" customFormat="1" ht="20.100000000000001" customHeight="1">
      <c r="C26" s="1" t="s">
        <v>2638</v>
      </c>
      <c r="I26" s="1" t="s">
        <v>2642</v>
      </c>
      <c r="P26" s="5" t="s">
        <v>2643</v>
      </c>
      <c r="U26" s="3" t="s">
        <v>2643</v>
      </c>
    </row>
    <row r="27" spans="2:21" s="5" customFormat="1" ht="20.100000000000001" customHeight="1">
      <c r="C27" s="1" t="s">
        <v>2642</v>
      </c>
      <c r="P27" s="3" t="s">
        <v>2644</v>
      </c>
      <c r="U27" s="7" t="s">
        <v>2638</v>
      </c>
    </row>
    <row r="28" spans="2:21" s="5" customFormat="1" ht="20.100000000000001" customHeight="1">
      <c r="C28" s="1" t="s">
        <v>2645</v>
      </c>
      <c r="U28" s="7" t="s">
        <v>2642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2646</v>
      </c>
      <c r="F3" t="s">
        <v>2647</v>
      </c>
    </row>
    <row r="4" spans="2:6">
      <c r="B4" s="1" t="s">
        <v>2648</v>
      </c>
      <c r="C4" s="1"/>
      <c r="E4" t="s">
        <v>2649</v>
      </c>
    </row>
    <row r="5" spans="2:6">
      <c r="B5" s="1" t="s">
        <v>2650</v>
      </c>
      <c r="C5" s="1"/>
      <c r="E5" t="s">
        <v>2651</v>
      </c>
    </row>
    <row r="6" spans="2:6">
      <c r="B6" s="1" t="s">
        <v>2652</v>
      </c>
      <c r="C6" s="1"/>
      <c r="E6" t="s">
        <v>2653</v>
      </c>
    </row>
    <row r="7" spans="2:6">
      <c r="B7" s="1" t="s">
        <v>2652</v>
      </c>
      <c r="C7" s="1"/>
      <c r="E7" t="s">
        <v>2654</v>
      </c>
    </row>
    <row r="8" spans="2:6">
      <c r="B8" s="1" t="s">
        <v>2655</v>
      </c>
      <c r="C8" s="1" t="s">
        <v>2656</v>
      </c>
      <c r="E8" t="s">
        <v>2657</v>
      </c>
    </row>
    <row r="9" spans="2:6">
      <c r="B9" s="1" t="s">
        <v>2658</v>
      </c>
      <c r="C9" s="1" t="s">
        <v>2656</v>
      </c>
      <c r="E9" s="3" t="s">
        <v>2659</v>
      </c>
    </row>
    <row r="11" spans="2:6">
      <c r="B11" s="1" t="s">
        <v>2660</v>
      </c>
      <c r="C11" s="1"/>
      <c r="E11" t="s">
        <v>2661</v>
      </c>
    </row>
    <row r="12" spans="2:6">
      <c r="B12" s="1" t="s">
        <v>2662</v>
      </c>
      <c r="C12" s="1"/>
      <c r="E12" t="s">
        <v>2663</v>
      </c>
    </row>
    <row r="13" spans="2:6">
      <c r="B13" s="1" t="s">
        <v>2662</v>
      </c>
      <c r="C13" s="1"/>
      <c r="E13" t="s">
        <v>2664</v>
      </c>
    </row>
    <row r="16" spans="2:6">
      <c r="B16" s="1" t="s">
        <v>2665</v>
      </c>
      <c r="C16" s="1" t="s">
        <v>2656</v>
      </c>
    </row>
    <row r="17" spans="1:10">
      <c r="B17" s="1" t="s">
        <v>2666</v>
      </c>
      <c r="C17" s="1" t="s">
        <v>2656</v>
      </c>
    </row>
    <row r="18" spans="1:10">
      <c r="B18" s="1" t="s">
        <v>2667</v>
      </c>
      <c r="C18" s="1" t="s">
        <v>2656</v>
      </c>
    </row>
    <row r="19" spans="1:10">
      <c r="B19" s="1" t="s">
        <v>2666</v>
      </c>
      <c r="C19" s="1" t="s">
        <v>2656</v>
      </c>
    </row>
    <row r="20" spans="1:10">
      <c r="E20" t="s">
        <v>2668</v>
      </c>
    </row>
    <row r="21" spans="1:10">
      <c r="E21" t="s">
        <v>2669</v>
      </c>
    </row>
    <row r="22" spans="1:10">
      <c r="A22" t="s">
        <v>2670</v>
      </c>
      <c r="B22" s="4" t="s">
        <v>2671</v>
      </c>
    </row>
    <row r="23" spans="1:10">
      <c r="B23" s="1" t="s">
        <v>2672</v>
      </c>
    </row>
    <row r="24" spans="1:10">
      <c r="B24" s="1" t="s">
        <v>2673</v>
      </c>
    </row>
    <row r="25" spans="1:10">
      <c r="B25" s="1" t="s">
        <v>2674</v>
      </c>
    </row>
    <row r="26" spans="1:10">
      <c r="B26" s="1" t="s">
        <v>2675</v>
      </c>
    </row>
    <row r="28" spans="1:10">
      <c r="B28" s="1" t="s">
        <v>2676</v>
      </c>
      <c r="C28" s="1"/>
      <c r="E28" t="s">
        <v>2677</v>
      </c>
    </row>
    <row r="29" spans="1:10">
      <c r="J29">
        <f>60*3</f>
        <v>180</v>
      </c>
    </row>
    <row r="30" spans="1:10">
      <c r="E30" t="s">
        <v>2678</v>
      </c>
    </row>
    <row r="31" spans="1:10">
      <c r="E31" t="s">
        <v>2679</v>
      </c>
    </row>
    <row r="34" spans="2:2">
      <c r="B34" s="1" t="s">
        <v>2680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2681</v>
      </c>
    </row>
    <row r="5" spans="3:18" ht="20.100000000000001" customHeight="1">
      <c r="C5" s="1"/>
      <c r="D5" s="1" t="s">
        <v>2682</v>
      </c>
      <c r="E5" s="1" t="s">
        <v>649</v>
      </c>
      <c r="F5" s="1"/>
      <c r="G5" s="1"/>
      <c r="H5" s="1"/>
      <c r="I5" s="1"/>
      <c r="J5" s="1"/>
      <c r="N5" s="1" t="s">
        <v>2683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4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4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4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4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4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4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4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4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4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4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4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4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4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4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4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4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4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4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4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4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4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4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4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4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4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4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4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4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4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4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4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4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4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4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4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4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4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4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4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4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4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4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4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4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4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4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4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4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5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4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4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5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5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4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5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5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4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5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4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4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5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5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5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10"/>
  <sheetViews>
    <sheetView topLeftCell="AH34" workbookViewId="0">
      <selection activeCell="AP51" sqref="AP51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2828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2829</v>
      </c>
      <c r="AR5" s="1">
        <v>5</v>
      </c>
      <c r="AS5" s="51">
        <v>10000158</v>
      </c>
      <c r="AT5" s="51" t="s">
        <v>2830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2829</v>
      </c>
      <c r="AR6" s="1">
        <v>5</v>
      </c>
      <c r="AS6" s="51">
        <v>10000158</v>
      </c>
      <c r="AT6" s="51" t="s">
        <v>2830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2777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2829</v>
      </c>
      <c r="AR7" s="1">
        <v>5</v>
      </c>
      <c r="AS7" s="51">
        <v>10000158</v>
      </c>
      <c r="AT7" s="51" t="s">
        <v>2830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2777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2829</v>
      </c>
      <c r="AR8" s="1">
        <v>5</v>
      </c>
      <c r="AS8" s="51">
        <v>10000158</v>
      </c>
      <c r="AT8" s="51" t="s">
        <v>2830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2777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2829</v>
      </c>
      <c r="AR9" s="1">
        <v>5</v>
      </c>
      <c r="AS9" s="51">
        <v>10000158</v>
      </c>
      <c r="AT9" s="51" t="s">
        <v>2830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2829</v>
      </c>
      <c r="AR10" s="1">
        <v>5</v>
      </c>
      <c r="AS10" s="51">
        <v>10000158</v>
      </c>
      <c r="AT10" s="51" t="s">
        <v>2830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2829</v>
      </c>
      <c r="AR11" s="1">
        <v>5</v>
      </c>
      <c r="AS11" s="51">
        <v>10000158</v>
      </c>
      <c r="AT11" s="51" t="s">
        <v>2830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2776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2829</v>
      </c>
      <c r="AR12" s="1">
        <v>5</v>
      </c>
      <c r="AS12" s="51">
        <v>10000158</v>
      </c>
      <c r="AT12" s="51" t="s">
        <v>2830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2776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2829</v>
      </c>
      <c r="AR13" s="1">
        <v>5</v>
      </c>
      <c r="AS13" s="51">
        <v>10000158</v>
      </c>
      <c r="AT13" s="51" t="s">
        <v>2830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2776</v>
      </c>
      <c r="B14" s="1" t="s">
        <v>668</v>
      </c>
      <c r="C14" s="3" t="s">
        <v>2788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2829</v>
      </c>
      <c r="AR14" s="1">
        <v>10</v>
      </c>
      <c r="AS14" s="51">
        <v>10000158</v>
      </c>
      <c r="AT14" s="51" t="s">
        <v>2830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2776</v>
      </c>
      <c r="B15" s="1" t="s">
        <v>671</v>
      </c>
      <c r="C15" s="3" t="s">
        <v>2789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2829</v>
      </c>
      <c r="AR15" s="1">
        <v>10</v>
      </c>
      <c r="AS15" s="51">
        <v>10000158</v>
      </c>
      <c r="AT15" s="51" t="s">
        <v>2830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2776</v>
      </c>
      <c r="B16" s="1" t="s">
        <v>674</v>
      </c>
      <c r="C16" s="3" t="s">
        <v>2790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2829</v>
      </c>
      <c r="AR16" s="1">
        <v>10</v>
      </c>
      <c r="AS16" s="51">
        <v>10000158</v>
      </c>
      <c r="AT16" s="51" t="s">
        <v>2830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2" s="3" customFormat="1" ht="20.100000000000001" customHeight="1">
      <c r="A17" s="3" t="s">
        <v>2776</v>
      </c>
      <c r="B17" s="1" t="s">
        <v>678</v>
      </c>
      <c r="C17" s="3" t="s">
        <v>2791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2829</v>
      </c>
      <c r="AR17" s="1">
        <v>10</v>
      </c>
      <c r="AS17" s="51">
        <v>10000158</v>
      </c>
      <c r="AT17" s="51" t="s">
        <v>2830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2" s="3" customFormat="1" ht="20.100000000000001" customHeight="1">
      <c r="A18" s="3" t="s">
        <v>2776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2829</v>
      </c>
      <c r="AR18" s="1">
        <v>10</v>
      </c>
      <c r="AS18" s="51">
        <v>10000158</v>
      </c>
      <c r="AT18" s="51" t="s">
        <v>2830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2" s="3" customFormat="1" ht="20.100000000000001" customHeight="1">
      <c r="A19" s="3" t="s">
        <v>2776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2829</v>
      </c>
      <c r="AR19" s="1">
        <v>10</v>
      </c>
      <c r="AS19" s="51">
        <v>10000158</v>
      </c>
      <c r="AT19" s="51" t="s">
        <v>2830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2" s="3" customFormat="1" ht="20.100000000000001" customHeight="1">
      <c r="A20" s="3" t="s">
        <v>2776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2829</v>
      </c>
      <c r="AR20" s="1">
        <v>10</v>
      </c>
      <c r="AS20" s="51">
        <v>10000158</v>
      </c>
      <c r="AT20" s="51" t="s">
        <v>2830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2" s="3" customFormat="1" ht="20.100000000000001" customHeight="1">
      <c r="A21" s="3" t="s">
        <v>2776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2829</v>
      </c>
      <c r="AR21" s="1">
        <v>10</v>
      </c>
      <c r="AS21" s="51">
        <v>10000158</v>
      </c>
      <c r="AT21" s="51" t="s">
        <v>2830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2" s="3" customFormat="1" ht="20.100000000000001" customHeight="1">
      <c r="A22" s="3" t="s">
        <v>2776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2829</v>
      </c>
      <c r="AR22" s="1">
        <v>10</v>
      </c>
      <c r="AS22" s="51">
        <v>10000158</v>
      </c>
      <c r="AT22" s="51" t="s">
        <v>2830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2" s="3" customFormat="1" ht="20.100000000000001" customHeight="1">
      <c r="A23" s="3" t="s">
        <v>2776</v>
      </c>
      <c r="B23" s="1" t="s">
        <v>2783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2829</v>
      </c>
      <c r="AR23" s="1">
        <v>10</v>
      </c>
      <c r="AS23" s="51">
        <v>10000158</v>
      </c>
      <c r="AT23" s="51" t="s">
        <v>2830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2" s="3" customFormat="1" ht="20.100000000000001" customHeight="1">
      <c r="A24" s="3" t="s">
        <v>2776</v>
      </c>
      <c r="B24" s="1" t="s">
        <v>2771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2829</v>
      </c>
      <c r="AR24" s="1">
        <v>15</v>
      </c>
      <c r="AS24" s="51">
        <v>10000158</v>
      </c>
      <c r="AT24" s="51" t="s">
        <v>2830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2" s="3" customFormat="1" ht="20.100000000000001" customHeight="1">
      <c r="A25" s="3" t="s">
        <v>2776</v>
      </c>
      <c r="B25" s="1" t="s">
        <v>2784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2829</v>
      </c>
      <c r="AR25" s="1">
        <v>15</v>
      </c>
      <c r="AS25" s="51">
        <v>10000158</v>
      </c>
      <c r="AT25" s="51" t="s">
        <v>2830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2" s="3" customFormat="1" ht="20.100000000000001" customHeight="1">
      <c r="A26" s="3" t="s">
        <v>2776</v>
      </c>
      <c r="B26" s="1" t="s">
        <v>2785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2829</v>
      </c>
      <c r="AR26" s="1">
        <v>15</v>
      </c>
      <c r="AS26" s="51">
        <v>10000158</v>
      </c>
      <c r="AT26" s="51" t="s">
        <v>2830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2" s="3" customFormat="1" ht="20.100000000000001" customHeight="1">
      <c r="A27" s="3" t="s">
        <v>2776</v>
      </c>
      <c r="B27" s="1" t="s">
        <v>2786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2829</v>
      </c>
      <c r="AR27" s="1">
        <v>15</v>
      </c>
      <c r="AS27" s="51">
        <v>10000158</v>
      </c>
      <c r="AT27" s="51" t="s">
        <v>2830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2" s="3" customFormat="1" ht="20.100000000000001" customHeight="1">
      <c r="A28" s="3" t="s">
        <v>2776</v>
      </c>
      <c r="B28" s="1" t="s">
        <v>2787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2829</v>
      </c>
      <c r="AR28" s="1">
        <v>15</v>
      </c>
      <c r="AS28" s="51">
        <v>10000158</v>
      </c>
      <c r="AT28" s="51" t="s">
        <v>2830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2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2829</v>
      </c>
      <c r="AR29" s="1">
        <v>15</v>
      </c>
      <c r="AS29" s="51">
        <v>10000158</v>
      </c>
      <c r="AT29" s="51" t="s">
        <v>2830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2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2" s="3" customFormat="1" ht="20.100000000000001" customHeight="1">
      <c r="A31" s="3" t="s">
        <v>2775</v>
      </c>
      <c r="B31" s="1" t="s">
        <v>2774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2831</v>
      </c>
      <c r="AH31" s="1"/>
      <c r="AP31" s="51">
        <v>10000141</v>
      </c>
      <c r="AQ31" s="52" t="s">
        <v>2836</v>
      </c>
      <c r="AR31" s="3">
        <v>1</v>
      </c>
      <c r="AT31" s="51"/>
      <c r="AU31" s="109"/>
      <c r="AW31" s="1"/>
      <c r="AY31" s="1" t="s">
        <v>2848</v>
      </c>
    </row>
    <row r="32" spans="1:62" s="3" customFormat="1" ht="20.100000000000001" customHeight="1">
      <c r="A32" s="3" t="s">
        <v>2775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2837</v>
      </c>
      <c r="Y32" s="1" t="s">
        <v>2838</v>
      </c>
      <c r="AH32" s="1"/>
      <c r="AT32" s="51"/>
      <c r="AU32" s="107"/>
      <c r="AW32" s="1"/>
      <c r="AY32" s="1">
        <v>1</v>
      </c>
      <c r="AZ32" s="1">
        <v>1</v>
      </c>
      <c r="BA32" s="1" t="s">
        <v>2849</v>
      </c>
      <c r="BB32" s="1">
        <v>100000</v>
      </c>
      <c r="BC32" s="1">
        <v>31</v>
      </c>
      <c r="BD32" s="1" t="s">
        <v>2832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AZ32&amp;";"&amp;BB32&amp;"@"&amp;BC32&amp;";"&amp;BE32&amp;"@"&amp;";"&amp;BF32&amp;";"&amp;BH32</f>
        <v>1;100000@31;20@;10000159;5</v>
      </c>
    </row>
    <row r="33" spans="1:62" s="3" customFormat="1" ht="20.100000000000001" customHeight="1">
      <c r="A33" s="3" t="s">
        <v>2775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2832</v>
      </c>
      <c r="AO33" s="3">
        <v>150</v>
      </c>
      <c r="AP33" s="1">
        <v>10000143</v>
      </c>
      <c r="AQ33" s="1" t="s">
        <v>2829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2849</v>
      </c>
      <c r="BB33" s="1">
        <v>150000</v>
      </c>
      <c r="BC33" s="1">
        <v>31</v>
      </c>
      <c r="BD33" s="1" t="s">
        <v>2832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AZ33&amp;";"&amp;BB33&amp;"@"&amp;BC33&amp;";"&amp;BE33&amp;"@"&amp;";"&amp;BF33&amp;";"&amp;BH33</f>
        <v>1;150000@31;30@;10000159;5</v>
      </c>
    </row>
    <row r="34" spans="1:62" s="3" customFormat="1" ht="20.100000000000001" customHeight="1">
      <c r="A34" s="3" t="s">
        <v>2775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0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2832</v>
      </c>
      <c r="AO34" s="3">
        <v>150</v>
      </c>
      <c r="AP34" s="51">
        <v>10000158</v>
      </c>
      <c r="AQ34" s="51" t="s">
        <v>2830</v>
      </c>
      <c r="AR34" s="3">
        <v>2</v>
      </c>
      <c r="AT34" s="3" t="str">
        <f t="shared" ref="AT34:AT62" si="21">AJ34&amp;";"&amp;AM34&amp;";"&amp;AP34</f>
        <v>10000159;31;10000158</v>
      </c>
      <c r="AV34" s="3" t="str">
        <f t="shared" ref="AV34:AV62" si="22">AL34&amp;";"&amp;AO34&amp;";"&amp;AR34</f>
        <v>2;150;2</v>
      </c>
      <c r="AW34" s="1"/>
      <c r="AY34" s="1">
        <v>3</v>
      </c>
      <c r="AZ34" s="1">
        <v>1</v>
      </c>
      <c r="BA34" s="1" t="s">
        <v>2849</v>
      </c>
      <c r="BB34" s="1">
        <v>200000</v>
      </c>
      <c r="BC34" s="1">
        <v>31</v>
      </c>
      <c r="BD34" s="1" t="s">
        <v>2832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1;200000@31;40@;10000159;10</v>
      </c>
    </row>
    <row r="35" spans="1:62" s="3" customFormat="1" ht="20.100000000000001" customHeight="1">
      <c r="A35" s="3" t="s">
        <v>2775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0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2832</v>
      </c>
      <c r="AO35" s="3">
        <v>150</v>
      </c>
      <c r="AP35" s="51">
        <v>10000162</v>
      </c>
      <c r="AQ35" s="52" t="s">
        <v>2833</v>
      </c>
      <c r="AR35" s="3">
        <v>2</v>
      </c>
      <c r="AT35" s="3" t="str">
        <f t="shared" si="21"/>
        <v>10000159;31;10000162</v>
      </c>
      <c r="AV35" s="3" t="str">
        <f t="shared" si="22"/>
        <v>2;150;2</v>
      </c>
      <c r="AW35" s="1"/>
      <c r="AY35" s="1"/>
    </row>
    <row r="36" spans="1:62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0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2832</v>
      </c>
      <c r="AO36" s="3">
        <v>150</v>
      </c>
      <c r="AP36" s="51">
        <v>10000139</v>
      </c>
      <c r="AQ36" s="52" t="s">
        <v>2839</v>
      </c>
      <c r="AR36" s="3">
        <v>1</v>
      </c>
      <c r="AT36" s="3" t="str">
        <f t="shared" si="21"/>
        <v>10000159;31;10000139</v>
      </c>
      <c r="AV36" s="3" t="str">
        <f t="shared" si="22"/>
        <v>2;150;1</v>
      </c>
      <c r="AW36" s="1"/>
    </row>
    <row r="37" spans="1:62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0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2832</v>
      </c>
      <c r="AO37" s="3">
        <v>150</v>
      </c>
      <c r="AP37" s="51">
        <v>10010029</v>
      </c>
      <c r="AQ37" s="109" t="s">
        <v>2843</v>
      </c>
      <c r="AR37" s="3">
        <v>5</v>
      </c>
      <c r="AT37" s="3" t="str">
        <f t="shared" si="21"/>
        <v>10000159;31;10010029</v>
      </c>
      <c r="AV37" s="3" t="str">
        <f t="shared" si="22"/>
        <v>3;150;5</v>
      </c>
      <c r="AY37" s="3" t="s">
        <v>2850</v>
      </c>
      <c r="AZ37" s="3" t="s">
        <v>2857</v>
      </c>
      <c r="BA37" s="1"/>
      <c r="BB37" s="1" t="s">
        <v>2852</v>
      </c>
      <c r="BD37" s="1" t="s">
        <v>2853</v>
      </c>
      <c r="BE37" s="1" t="s">
        <v>2854</v>
      </c>
    </row>
    <row r="38" spans="1:62" s="3" customFormat="1" ht="20.100000000000001" customHeight="1">
      <c r="A38" s="3" t="s">
        <v>2776</v>
      </c>
      <c r="B38" s="1" t="s">
        <v>742</v>
      </c>
      <c r="C38" s="3" t="str">
        <f>B38&amp;"提升100点"</f>
        <v>力量提升100点</v>
      </c>
      <c r="D38" s="3" t="str">
        <f t="shared" ref="D38:D43" si="23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0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2832</v>
      </c>
      <c r="AO38" s="3">
        <v>150</v>
      </c>
      <c r="AP38" s="1">
        <v>10000143</v>
      </c>
      <c r="AQ38" s="1" t="s">
        <v>2829</v>
      </c>
      <c r="AR38" s="3">
        <v>2</v>
      </c>
      <c r="AT38" s="3" t="str">
        <f t="shared" si="21"/>
        <v>10000159;31;10000143</v>
      </c>
      <c r="AV38" s="3" t="str">
        <f t="shared" si="22"/>
        <v>3;150;2</v>
      </c>
      <c r="AW38" s="1"/>
      <c r="AZ38" s="1" t="s">
        <v>2851</v>
      </c>
      <c r="BA38" s="1">
        <v>1</v>
      </c>
      <c r="BB38" s="1">
        <v>1</v>
      </c>
      <c r="BD38"/>
      <c r="BE38"/>
    </row>
    <row r="39" spans="1:62" s="3" customFormat="1" ht="20.100000000000001" customHeight="1">
      <c r="A39" s="3" t="s">
        <v>2776</v>
      </c>
      <c r="B39" s="1" t="s">
        <v>744</v>
      </c>
      <c r="C39" s="3" t="str">
        <f t="shared" ref="C39:C42" si="24">B39&amp;"提升100点"</f>
        <v>智力提升100点</v>
      </c>
      <c r="D39" s="3" t="str">
        <f t="shared" si="23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0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2832</v>
      </c>
      <c r="AO39" s="3">
        <v>150</v>
      </c>
      <c r="AP39" s="51">
        <v>10000157</v>
      </c>
      <c r="AQ39" s="52" t="s">
        <v>2840</v>
      </c>
      <c r="AR39" s="3">
        <v>2</v>
      </c>
      <c r="AT39" s="3" t="str">
        <f t="shared" si="21"/>
        <v>10000159;31;10000157</v>
      </c>
      <c r="AV39" s="3" t="str">
        <f t="shared" si="22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2" s="3" customFormat="1" ht="20.100000000000001" customHeight="1">
      <c r="A40" s="3" t="s">
        <v>2776</v>
      </c>
      <c r="B40" s="1" t="s">
        <v>747</v>
      </c>
      <c r="C40" s="3" t="str">
        <f t="shared" si="24"/>
        <v>敏捷提升100点</v>
      </c>
      <c r="D40" s="3" t="str">
        <f t="shared" si="23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0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2832</v>
      </c>
      <c r="AO40" s="3">
        <v>150</v>
      </c>
      <c r="AP40" s="51">
        <v>10010053</v>
      </c>
      <c r="AQ40" s="107" t="s">
        <v>2841</v>
      </c>
      <c r="AR40" s="3">
        <v>1</v>
      </c>
      <c r="AT40" s="3" t="str">
        <f t="shared" si="21"/>
        <v>10000159;31;10010053</v>
      </c>
      <c r="AV40" s="3" t="str">
        <f t="shared" si="22"/>
        <v>3;150;1</v>
      </c>
      <c r="AW40" s="1"/>
      <c r="BA40" s="1">
        <v>1</v>
      </c>
      <c r="BB40" s="1">
        <v>0.1</v>
      </c>
      <c r="BD40"/>
      <c r="BE40" s="3" t="s">
        <v>2855</v>
      </c>
    </row>
    <row r="41" spans="1:62" s="3" customFormat="1" ht="20.100000000000001" customHeight="1">
      <c r="A41" s="3" t="s">
        <v>2776</v>
      </c>
      <c r="B41" s="1" t="s">
        <v>748</v>
      </c>
      <c r="C41" s="3" t="str">
        <f t="shared" si="24"/>
        <v>耐力提升100点</v>
      </c>
      <c r="D41" s="3" t="str">
        <f t="shared" si="23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0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2832</v>
      </c>
      <c r="AO41" s="3">
        <v>150</v>
      </c>
      <c r="AP41" s="51">
        <v>10000142</v>
      </c>
      <c r="AQ41" s="52" t="s">
        <v>2835</v>
      </c>
      <c r="AR41" s="3">
        <v>1</v>
      </c>
      <c r="AT41" s="3" t="str">
        <f t="shared" si="21"/>
        <v>10000159;31;10000142</v>
      </c>
      <c r="AV41" s="3" t="str">
        <f t="shared" si="22"/>
        <v>3;150;1</v>
      </c>
      <c r="AW41" s="1"/>
      <c r="AZ41" s="1">
        <v>0.75</v>
      </c>
      <c r="BA41" s="1" t="s">
        <v>2862</v>
      </c>
      <c r="BB41" s="1">
        <v>1</v>
      </c>
      <c r="BC41" s="1" t="s">
        <v>2867</v>
      </c>
    </row>
    <row r="42" spans="1:62" s="3" customFormat="1" ht="20.100000000000001" customHeight="1">
      <c r="A42" s="3" t="s">
        <v>2776</v>
      </c>
      <c r="B42" s="1" t="s">
        <v>750</v>
      </c>
      <c r="C42" s="3" t="str">
        <f t="shared" si="24"/>
        <v>体质提升100点</v>
      </c>
      <c r="D42" s="3" t="str">
        <f t="shared" si="23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2832</v>
      </c>
      <c r="AO42" s="3">
        <v>150</v>
      </c>
      <c r="AP42" s="51">
        <v>10010093</v>
      </c>
      <c r="AQ42" s="108" t="s">
        <v>2842</v>
      </c>
      <c r="AR42" s="3">
        <v>1</v>
      </c>
      <c r="AT42" s="3" t="str">
        <f t="shared" si="21"/>
        <v>10000159;31;10010093</v>
      </c>
      <c r="AV42" s="3" t="str">
        <f t="shared" si="22"/>
        <v>4;150;1</v>
      </c>
      <c r="AW42" s="1"/>
      <c r="AZ42" s="1">
        <v>0.2</v>
      </c>
      <c r="BA42" s="1" t="s">
        <v>2863</v>
      </c>
      <c r="BB42" s="1">
        <v>1</v>
      </c>
      <c r="BC42" s="1" t="s">
        <v>2866</v>
      </c>
    </row>
    <row r="43" spans="1:62" ht="20.100000000000001" customHeight="1">
      <c r="B43" s="3"/>
      <c r="C43" s="3"/>
      <c r="D43" s="3" t="str">
        <f t="shared" si="23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2832</v>
      </c>
      <c r="AO43" s="3">
        <v>150</v>
      </c>
      <c r="AP43" s="51">
        <v>10000141</v>
      </c>
      <c r="AQ43" s="52" t="s">
        <v>2836</v>
      </c>
      <c r="AR43" s="3">
        <v>1</v>
      </c>
      <c r="AT43" s="3" t="str">
        <f t="shared" si="21"/>
        <v>10000159;31;10000141</v>
      </c>
      <c r="AV43" s="3" t="str">
        <f t="shared" si="22"/>
        <v>4;150;1</v>
      </c>
      <c r="AZ43" s="1">
        <v>0.1</v>
      </c>
      <c r="BA43" s="1" t="s">
        <v>2864</v>
      </c>
      <c r="BB43" s="1">
        <v>1</v>
      </c>
      <c r="BC43" s="1" t="s">
        <v>2865</v>
      </c>
    </row>
    <row r="44" spans="1:62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2832</v>
      </c>
      <c r="AO44" s="3">
        <v>150</v>
      </c>
      <c r="AP44" s="1">
        <v>10000143</v>
      </c>
      <c r="AQ44" s="1" t="s">
        <v>2829</v>
      </c>
      <c r="AR44" s="3">
        <v>3</v>
      </c>
      <c r="AT44" s="3" t="str">
        <f t="shared" si="21"/>
        <v>10000159;31;10000143</v>
      </c>
      <c r="AV44" s="3" t="str">
        <f t="shared" si="22"/>
        <v>4;150;3</v>
      </c>
    </row>
    <row r="45" spans="1:62" ht="20.100000000000001" customHeight="1">
      <c r="A45" s="3" t="s">
        <v>2778</v>
      </c>
      <c r="B45" s="1" t="s">
        <v>2779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2832</v>
      </c>
      <c r="AO45" s="3">
        <v>150</v>
      </c>
      <c r="AP45" s="51">
        <v>10010029</v>
      </c>
      <c r="AQ45" s="109" t="s">
        <v>2843</v>
      </c>
      <c r="AR45" s="3">
        <v>5</v>
      </c>
      <c r="AT45" s="3" t="str">
        <f t="shared" si="21"/>
        <v>10000159;31;10010029</v>
      </c>
      <c r="AV45" s="3" t="str">
        <f t="shared" si="22"/>
        <v>4;150;5</v>
      </c>
    </row>
    <row r="46" spans="1:62" ht="20.100000000000001" customHeight="1">
      <c r="A46" s="3" t="s">
        <v>2778</v>
      </c>
      <c r="B46" s="1" t="s">
        <v>2780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2832</v>
      </c>
      <c r="AO46" s="3">
        <v>150</v>
      </c>
      <c r="AP46" s="51">
        <v>10000157</v>
      </c>
      <c r="AQ46" s="52" t="s">
        <v>2840</v>
      </c>
      <c r="AR46" s="3">
        <v>2</v>
      </c>
      <c r="AT46" s="3" t="str">
        <f t="shared" si="21"/>
        <v>10000159;31;10000157</v>
      </c>
      <c r="AV46" s="3" t="str">
        <f t="shared" si="22"/>
        <v>4;150;2</v>
      </c>
    </row>
    <row r="47" spans="1:62" ht="20.100000000000001" customHeight="1">
      <c r="A47" s="3" t="s">
        <v>2778</v>
      </c>
      <c r="B47" s="1" t="s">
        <v>2781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2832</v>
      </c>
      <c r="AO47" s="3">
        <v>150</v>
      </c>
      <c r="AP47" s="51">
        <v>10000158</v>
      </c>
      <c r="AQ47" s="51" t="s">
        <v>2830</v>
      </c>
      <c r="AR47" s="3">
        <v>2</v>
      </c>
      <c r="AT47" s="3" t="str">
        <f t="shared" si="21"/>
        <v>10000159;31;10000158</v>
      </c>
      <c r="AV47" s="3" t="str">
        <f t="shared" si="22"/>
        <v>5;150;2</v>
      </c>
      <c r="AY47" s="105" t="s">
        <v>2856</v>
      </c>
    </row>
    <row r="48" spans="1:62" ht="20.100000000000001" customHeight="1">
      <c r="A48" s="3" t="s">
        <v>2778</v>
      </c>
      <c r="B48" s="1" t="s">
        <v>2782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2832</v>
      </c>
      <c r="AO48" s="3">
        <v>150</v>
      </c>
      <c r="AP48" s="51">
        <v>10010093</v>
      </c>
      <c r="AQ48" s="108" t="s">
        <v>2842</v>
      </c>
      <c r="AR48" s="3">
        <v>1</v>
      </c>
      <c r="AT48" s="3" t="str">
        <f t="shared" si="21"/>
        <v>10000159;31;10010093</v>
      </c>
      <c r="AV48" s="3" t="str">
        <f t="shared" si="22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2832</v>
      </c>
      <c r="AO49" s="3">
        <v>150</v>
      </c>
      <c r="AP49" s="51">
        <v>10010073</v>
      </c>
      <c r="AQ49" s="107" t="s">
        <v>2844</v>
      </c>
      <c r="AR49" s="3">
        <v>1</v>
      </c>
      <c r="AT49" s="3" t="str">
        <f t="shared" si="21"/>
        <v>10000159;31;10010073</v>
      </c>
      <c r="AV49" s="3" t="str">
        <f t="shared" si="22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2832</v>
      </c>
      <c r="AO50" s="3">
        <v>150</v>
      </c>
      <c r="AP50" s="51">
        <v>10000152</v>
      </c>
      <c r="AQ50" s="52" t="s">
        <v>2847</v>
      </c>
      <c r="AR50" s="3">
        <v>3</v>
      </c>
      <c r="AT50" s="3" t="str">
        <f t="shared" si="21"/>
        <v>10000159;31;10000152</v>
      </c>
      <c r="AV50" s="3" t="str">
        <f t="shared" si="22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2832</v>
      </c>
      <c r="AO51" s="3">
        <v>150</v>
      </c>
      <c r="AP51" s="51">
        <v>10000150</v>
      </c>
      <c r="AQ51" s="51" t="s">
        <v>2834</v>
      </c>
      <c r="AR51" s="3">
        <v>1</v>
      </c>
      <c r="AT51" s="3" t="str">
        <f t="shared" si="21"/>
        <v>10000159;31;10000150</v>
      </c>
      <c r="AV51" s="3" t="str">
        <f t="shared" si="22"/>
        <v>5;150;1</v>
      </c>
      <c r="AX51" s="1"/>
      <c r="AY51" s="1" t="s">
        <v>2858</v>
      </c>
      <c r="AZ51" s="1"/>
      <c r="BA51" s="1"/>
      <c r="BB51" s="1"/>
      <c r="BC51" s="1" t="s">
        <v>2859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2832</v>
      </c>
      <c r="AO52" s="3">
        <v>150</v>
      </c>
      <c r="AP52" s="51">
        <v>10000157</v>
      </c>
      <c r="AQ52" s="52" t="s">
        <v>2840</v>
      </c>
      <c r="AR52" s="3">
        <v>2</v>
      </c>
      <c r="AT52" s="3" t="str">
        <f t="shared" si="21"/>
        <v>10000159;31;10000157</v>
      </c>
      <c r="AV52" s="3" t="str">
        <f t="shared" si="22"/>
        <v>6;150;2</v>
      </c>
      <c r="AX52" s="1"/>
      <c r="AY52" s="1"/>
      <c r="AZ52" s="51">
        <v>10010093</v>
      </c>
      <c r="BA52" s="108" t="s">
        <v>2842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2832</v>
      </c>
      <c r="AO53" s="3">
        <v>150</v>
      </c>
      <c r="AP53" s="51">
        <v>10000158</v>
      </c>
      <c r="AQ53" s="51" t="s">
        <v>2830</v>
      </c>
      <c r="AR53" s="3">
        <v>2</v>
      </c>
      <c r="AT53" s="3" t="str">
        <f t="shared" si="21"/>
        <v>10000159;31;10000158</v>
      </c>
      <c r="AV53" s="3" t="str">
        <f t="shared" si="22"/>
        <v>6;150;2</v>
      </c>
      <c r="AX53" s="1"/>
      <c r="AY53" s="1"/>
      <c r="AZ53" s="51">
        <v>10000162</v>
      </c>
      <c r="BA53" s="52" t="s">
        <v>2833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2832</v>
      </c>
      <c r="AO54" s="3">
        <v>150</v>
      </c>
      <c r="AP54" s="51">
        <v>10010086</v>
      </c>
      <c r="AQ54" s="108" t="s">
        <v>2845</v>
      </c>
      <c r="AR54" s="3">
        <v>3</v>
      </c>
      <c r="AT54" s="3" t="str">
        <f t="shared" si="21"/>
        <v>10000159;31;10010086</v>
      </c>
      <c r="AV54" s="3" t="str">
        <f t="shared" si="22"/>
        <v>6;150;3</v>
      </c>
      <c r="AX54" s="1"/>
      <c r="AY54" s="1"/>
      <c r="AZ54" s="51">
        <v>10010045</v>
      </c>
      <c r="BA54" s="52" t="s">
        <v>2860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2832</v>
      </c>
      <c r="AO55" s="3">
        <v>150</v>
      </c>
      <c r="AP55" s="51">
        <v>10010093</v>
      </c>
      <c r="AQ55" s="108" t="s">
        <v>2842</v>
      </c>
      <c r="AR55" s="3">
        <v>1</v>
      </c>
      <c r="AT55" s="3" t="str">
        <f t="shared" si="21"/>
        <v>10000159;31;10010093</v>
      </c>
      <c r="AV55" s="3" t="str">
        <f t="shared" si="22"/>
        <v>6;150;1</v>
      </c>
      <c r="AX55" s="1"/>
      <c r="AY55" s="1"/>
      <c r="AZ55" s="51">
        <v>10000158</v>
      </c>
      <c r="BA55" s="51" t="s">
        <v>2830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2832</v>
      </c>
      <c r="AO56" s="3">
        <v>150</v>
      </c>
      <c r="AP56" s="51">
        <v>10000152</v>
      </c>
      <c r="AQ56" s="52" t="s">
        <v>2847</v>
      </c>
      <c r="AR56" s="3">
        <v>3</v>
      </c>
      <c r="AT56" s="3" t="str">
        <f t="shared" si="21"/>
        <v>10000159;31;10000152</v>
      </c>
      <c r="AV56" s="3" t="str">
        <f t="shared" si="22"/>
        <v>6;150;3</v>
      </c>
      <c r="AX56" s="1"/>
      <c r="AY56" s="1"/>
      <c r="AZ56" s="51">
        <v>10010083</v>
      </c>
      <c r="BA56" s="107" t="s">
        <v>2861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2832</v>
      </c>
      <c r="AO57" s="3">
        <v>150</v>
      </c>
      <c r="AP57" s="51">
        <v>10000141</v>
      </c>
      <c r="AQ57" s="52" t="s">
        <v>2836</v>
      </c>
      <c r="AR57" s="3">
        <v>1</v>
      </c>
      <c r="AT57" s="3" t="str">
        <f t="shared" si="21"/>
        <v>10000159;31;10000141</v>
      </c>
      <c r="AV57" s="3" t="str">
        <f t="shared" si="22"/>
        <v>8;150;1</v>
      </c>
      <c r="AX57" s="1"/>
      <c r="AY57" s="1"/>
      <c r="AZ57" s="51">
        <v>10000143</v>
      </c>
      <c r="BA57" s="107" t="s">
        <v>2829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2832</v>
      </c>
      <c r="AO58" s="3">
        <v>150</v>
      </c>
      <c r="AP58" s="51">
        <v>10000105</v>
      </c>
      <c r="AQ58" s="52" t="s">
        <v>2846</v>
      </c>
      <c r="AR58" s="3">
        <v>1</v>
      </c>
      <c r="AT58" s="3" t="str">
        <f t="shared" si="21"/>
        <v>10000159;31;10000105</v>
      </c>
      <c r="AV58" s="3" t="str">
        <f t="shared" si="22"/>
        <v>8;150;1</v>
      </c>
      <c r="AX58" s="1"/>
      <c r="AY58" s="1"/>
      <c r="AZ58" s="51">
        <v>10000152</v>
      </c>
      <c r="BA58" s="52" t="s">
        <v>2847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2832</v>
      </c>
      <c r="AO59" s="3">
        <v>150</v>
      </c>
      <c r="AP59" s="51">
        <v>10010073</v>
      </c>
      <c r="AQ59" s="107" t="s">
        <v>2844</v>
      </c>
      <c r="AR59" s="3">
        <v>1</v>
      </c>
      <c r="AT59" s="3" t="str">
        <f t="shared" si="21"/>
        <v>10000159;31;10010073</v>
      </c>
      <c r="AV59" s="3" t="str">
        <f t="shared" si="22"/>
        <v>8;150;1</v>
      </c>
      <c r="AX59" s="1"/>
      <c r="AY59" s="1"/>
      <c r="AZ59" s="51">
        <v>10000157</v>
      </c>
      <c r="BA59" s="52" t="s">
        <v>2840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2832</v>
      </c>
      <c r="AO60" s="3">
        <v>150</v>
      </c>
      <c r="AP60" s="51">
        <v>10000158</v>
      </c>
      <c r="AQ60" s="51" t="s">
        <v>2830</v>
      </c>
      <c r="AR60" s="3">
        <v>2</v>
      </c>
      <c r="AT60" s="3" t="str">
        <f t="shared" si="21"/>
        <v>10000159;31;10000158</v>
      </c>
      <c r="AV60" s="3" t="str">
        <f t="shared" si="22"/>
        <v>8;150;2</v>
      </c>
      <c r="AX60" s="1"/>
      <c r="AY60" s="1"/>
      <c r="AZ60" s="51">
        <v>10010029</v>
      </c>
      <c r="BA60" s="52" t="s">
        <v>2843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2832</v>
      </c>
      <c r="AO61" s="3">
        <v>150</v>
      </c>
      <c r="AP61" s="51">
        <v>10010093</v>
      </c>
      <c r="AQ61" s="108" t="s">
        <v>2842</v>
      </c>
      <c r="AR61" s="3">
        <v>1</v>
      </c>
      <c r="AT61" s="3" t="str">
        <f t="shared" si="21"/>
        <v>10000159;31;10010093</v>
      </c>
      <c r="AV61" s="3" t="str">
        <f t="shared" si="22"/>
        <v>8;150;1</v>
      </c>
      <c r="AX61" s="1"/>
      <c r="AY61" s="1"/>
      <c r="AZ61" s="51">
        <v>10010086</v>
      </c>
      <c r="BA61" s="108" t="s">
        <v>2845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2832</v>
      </c>
      <c r="AO62" s="3">
        <v>150</v>
      </c>
      <c r="AP62" s="51">
        <v>10000152</v>
      </c>
      <c r="AQ62" s="52" t="s">
        <v>2847</v>
      </c>
      <c r="AR62" s="3">
        <v>5</v>
      </c>
      <c r="AT62" s="3" t="str">
        <f t="shared" si="21"/>
        <v>10000159;31;10000152</v>
      </c>
      <c r="AV62" s="3" t="str">
        <f t="shared" si="22"/>
        <v>10;150;5</v>
      </c>
      <c r="AX62" s="1"/>
      <c r="AY62" s="1"/>
      <c r="AZ62" s="110">
        <v>10010101</v>
      </c>
      <c r="BA62" s="1" t="s">
        <v>2862</v>
      </c>
      <c r="BB62" s="1">
        <v>1</v>
      </c>
      <c r="BC62" s="1">
        <v>5</v>
      </c>
      <c r="BD62" s="1"/>
    </row>
    <row r="63" spans="2:56" ht="20.100000000000001" customHeight="1">
      <c r="C63" s="3" t="s">
        <v>2792</v>
      </c>
      <c r="J63" s="1">
        <v>18</v>
      </c>
      <c r="AX63" s="1"/>
      <c r="AY63" s="1"/>
      <c r="AZ63" s="110">
        <v>10010102</v>
      </c>
      <c r="BA63" s="1" t="s">
        <v>2863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2864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2793</v>
      </c>
      <c r="J67" s="1">
        <v>22</v>
      </c>
    </row>
    <row r="68" spans="3:10" ht="20.100000000000001" customHeight="1">
      <c r="C68" s="104" t="s">
        <v>2794</v>
      </c>
      <c r="J68" s="1">
        <v>23</v>
      </c>
    </row>
    <row r="69" spans="3:10" ht="20.100000000000001" customHeight="1">
      <c r="C69" s="104" t="s">
        <v>2795</v>
      </c>
      <c r="J69" s="1">
        <v>24</v>
      </c>
    </row>
    <row r="70" spans="3:10" ht="20.100000000000001" customHeight="1">
      <c r="C70" s="104" t="s">
        <v>2796</v>
      </c>
      <c r="J70" s="1">
        <v>25</v>
      </c>
    </row>
    <row r="71" spans="3:10" ht="20.100000000000001" customHeight="1">
      <c r="C71" s="104" t="s">
        <v>2797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2790</v>
      </c>
      <c r="J73" s="1">
        <v>28</v>
      </c>
    </row>
    <row r="74" spans="3:10" ht="20.100000000000001" customHeight="1">
      <c r="C74" s="3" t="s">
        <v>2798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2799</v>
      </c>
    </row>
    <row r="80" spans="3:10" ht="20.100000000000001" customHeight="1">
      <c r="C80" s="3" t="s">
        <v>2800</v>
      </c>
    </row>
    <row r="81" spans="3:3" ht="20.100000000000001" customHeight="1">
      <c r="C81" s="3" t="s">
        <v>2801</v>
      </c>
    </row>
    <row r="82" spans="3:3" ht="20.100000000000001" customHeight="1">
      <c r="C82" s="3" t="s">
        <v>2789</v>
      </c>
    </row>
    <row r="83" spans="3:3" ht="20.100000000000001" customHeight="1">
      <c r="C83" s="3" t="s">
        <v>2791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2802</v>
      </c>
    </row>
    <row r="89" spans="3:3" ht="20.100000000000001" customHeight="1">
      <c r="C89" s="3" t="s">
        <v>2803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LOOKUP(Q96,[2]ItemProto!$C$856:$C$1335,[2]ItemProto!$S$856:$S$1335)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LOOKUP(W96,[2]ItemProto!$C$856:$C$1335,[2]ItemProto!$S$856:$S$1335)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LOOKUP(AC96,[2]ItemProto!$C$856:$C$1335,[2]ItemProto!$S$856:$S$1335)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LOOKUP(Q97,[2]ItemProto!$C$856:$C$1335,[2]ItemProto!$S$856:$S$1335)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LOOKUP(W97,[2]ItemProto!$C$856:$C$1335,[2]ItemProto!$S$856:$S$1335)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LOOKUP(AC97,[2]ItemProto!$C$856:$C$1335,[2]ItemProto!$S$856:$S$1335)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LOOKUP(Q98,[2]ItemProto!$C$856:$C$1335,[2]ItemProto!$S$856:$S$1335)</f>
        <v>#N/A</v>
      </c>
      <c r="R98" s="1" t="s">
        <v>1276</v>
      </c>
      <c r="S98" s="3" t="s">
        <v>1277</v>
      </c>
      <c r="T98" s="3"/>
      <c r="U98" s="3"/>
      <c r="V98" s="3">
        <f>LOOKUP(W98,[2]ItemProto!$C$856:$C$1335,[2]ItemProto!$S$856:$S$1335)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LOOKUP(AC98,[2]ItemProto!$C$856:$C$1335,[2]ItemProto!$S$856:$S$1335)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LOOKUP(Q99,[2]ItemProto!$C$856:$C$1335,[2]ItemProto!$S$856:$S$1335)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LOOKUP(W99,[2]ItemProto!$C$856:$C$1335,[2]ItemProto!$S$856:$S$1335)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LOOKUP(AC99,[2]ItemProto!$C$856:$C$1335,[2]ItemProto!$S$856:$S$1335)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LOOKUP(Q100,[2]ItemProto!$C$856:$C$1335,[2]ItemProto!$S$856:$S$1335)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LOOKUP(W100,[2]ItemProto!$C$856:$C$1335,[2]ItemProto!$S$856:$S$1335)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LOOKUP(AC100,[2]ItemProto!$C$856:$C$1335,[2]ItemProto!$S$856:$S$1335)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LOOKUP(AC101,[2]ItemProto!$C$856:$C$1335,[2]ItemProto!$S$856:$S$1335)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LOOKUP(AC105,[2]ItemProto!$C$856:$C$1335,[2]ItemProto!$S$856:$S$1335)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LOOKUP(AC106,[2]ItemProto!$C$856:$C$1335,[2]ItemProto!$S$856:$S$1335)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LOOKUP(AC107,[2]ItemProto!$C$856:$C$1335,[2]ItemProto!$S$856:$S$1335)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LOOKUP(AC108,[2]ItemProto!$C$856:$C$1335,[2]ItemProto!$S$856:$S$1335)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2023-12-29T10:25:22Z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