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C9EE9C3-8339-4C6F-A92B-A0AA500AAFDF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C149" i="31" l="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48" i="31"/>
  <c r="P175" i="31"/>
  <c r="P182" i="31"/>
  <c r="P181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6" i="31"/>
  <c r="P177" i="31"/>
  <c r="P178" i="31"/>
  <c r="P179" i="31"/>
  <c r="P180" i="31"/>
  <c r="P155" i="31"/>
  <c r="P151" i="31"/>
  <c r="P152" i="31"/>
  <c r="P153" i="31"/>
  <c r="P154" i="31"/>
  <c r="P150" i="31"/>
  <c r="P149" i="31"/>
  <c r="P148" i="31"/>
  <c r="E116" i="31"/>
  <c r="F116" i="31"/>
  <c r="G116" i="31"/>
  <c r="H116" i="31"/>
  <c r="E117" i="31"/>
  <c r="F117" i="31"/>
  <c r="G117" i="31"/>
  <c r="H117" i="31"/>
  <c r="E118" i="31"/>
  <c r="F118" i="31"/>
  <c r="G118" i="31"/>
  <c r="H118" i="31"/>
  <c r="E119" i="31"/>
  <c r="F119" i="31"/>
  <c r="G119" i="31"/>
  <c r="H119" i="31"/>
  <c r="E120" i="31"/>
  <c r="F120" i="31"/>
  <c r="G120" i="31"/>
  <c r="H120" i="31"/>
  <c r="E121" i="31"/>
  <c r="F121" i="31"/>
  <c r="G121" i="31"/>
  <c r="H121" i="31"/>
  <c r="E122" i="31"/>
  <c r="F122" i="31"/>
  <c r="G122" i="31"/>
  <c r="H122" i="31"/>
  <c r="E123" i="31"/>
  <c r="F123" i="31"/>
  <c r="G123" i="31"/>
  <c r="H123" i="31"/>
  <c r="E124" i="31"/>
  <c r="F124" i="31"/>
  <c r="G124" i="31"/>
  <c r="H124" i="31"/>
  <c r="E125" i="31"/>
  <c r="F125" i="31"/>
  <c r="G125" i="31"/>
  <c r="H125" i="31"/>
  <c r="E126" i="31"/>
  <c r="F126" i="31"/>
  <c r="G126" i="31"/>
  <c r="H126" i="31"/>
  <c r="E127" i="31"/>
  <c r="F127" i="31"/>
  <c r="G127" i="31"/>
  <c r="H127" i="31"/>
  <c r="E128" i="31"/>
  <c r="F128" i="31"/>
  <c r="G128" i="31"/>
  <c r="H128" i="31"/>
  <c r="E129" i="31"/>
  <c r="F129" i="31"/>
  <c r="G129" i="31"/>
  <c r="H129" i="31"/>
  <c r="E130" i="31"/>
  <c r="F130" i="31"/>
  <c r="G130" i="31"/>
  <c r="H130" i="31"/>
  <c r="E131" i="31"/>
  <c r="F131" i="31"/>
  <c r="G131" i="31"/>
  <c r="H131" i="31"/>
  <c r="E132" i="31"/>
  <c r="F132" i="31"/>
  <c r="G132" i="31"/>
  <c r="H132" i="31"/>
  <c r="E133" i="31"/>
  <c r="F133" i="31"/>
  <c r="G133" i="31"/>
  <c r="H133" i="31"/>
  <c r="E134" i="31"/>
  <c r="F134" i="31"/>
  <c r="G134" i="31"/>
  <c r="H134" i="31"/>
  <c r="E135" i="31"/>
  <c r="F135" i="31"/>
  <c r="G135" i="31"/>
  <c r="H135" i="31"/>
  <c r="E136" i="31"/>
  <c r="F136" i="31"/>
  <c r="G136" i="31"/>
  <c r="H136" i="31"/>
  <c r="E137" i="31"/>
  <c r="F137" i="31"/>
  <c r="G137" i="31"/>
  <c r="H137" i="31"/>
  <c r="E138" i="31"/>
  <c r="F138" i="31"/>
  <c r="G138" i="31"/>
  <c r="H138" i="31"/>
  <c r="E139" i="31"/>
  <c r="F139" i="31"/>
  <c r="G139" i="31"/>
  <c r="H139" i="31"/>
  <c r="E140" i="31"/>
  <c r="F140" i="31"/>
  <c r="G140" i="31"/>
  <c r="H140" i="31"/>
  <c r="E141" i="31"/>
  <c r="F141" i="31"/>
  <c r="G141" i="31"/>
  <c r="H141" i="31"/>
  <c r="E142" i="31"/>
  <c r="F142" i="31"/>
  <c r="G142" i="31"/>
  <c r="H142" i="31"/>
  <c r="E143" i="31"/>
  <c r="F143" i="31"/>
  <c r="G143" i="31"/>
  <c r="H143" i="31"/>
  <c r="H115" i="31"/>
  <c r="G115" i="31"/>
  <c r="F115" i="31"/>
  <c r="E115" i="31"/>
  <c r="AC85" i="31"/>
  <c r="AC84" i="31"/>
  <c r="AC83" i="31"/>
  <c r="AC82" i="31"/>
  <c r="AC81" i="31"/>
  <c r="AC80" i="31"/>
  <c r="AC79" i="31"/>
  <c r="AF78" i="31"/>
  <c r="AC78" i="31"/>
  <c r="AF77" i="31"/>
  <c r="AC77" i="31"/>
  <c r="AF76" i="31"/>
  <c r="AC76" i="31"/>
  <c r="AF75" i="31"/>
  <c r="AC75" i="31"/>
  <c r="AF74" i="31"/>
  <c r="AC74" i="31"/>
  <c r="AF73" i="31"/>
  <c r="AC73" i="31"/>
  <c r="AF72" i="31"/>
  <c r="AC72" i="31"/>
  <c r="AF71" i="31"/>
  <c r="AC71" i="31"/>
  <c r="AF70" i="31"/>
  <c r="AC70" i="31"/>
  <c r="AF69" i="31"/>
  <c r="AC69" i="31"/>
  <c r="AF68" i="31"/>
  <c r="AC68" i="31"/>
  <c r="AF67" i="31"/>
  <c r="AC67" i="31"/>
  <c r="F67" i="31"/>
  <c r="F69" i="31" s="1"/>
  <c r="F71" i="31" s="1"/>
  <c r="F73" i="31" s="1"/>
  <c r="F75" i="31" s="1"/>
  <c r="AF66" i="31"/>
  <c r="AC66" i="31"/>
  <c r="F66" i="31"/>
  <c r="F68" i="31" s="1"/>
  <c r="F70" i="31" s="1"/>
  <c r="F72" i="31" s="1"/>
  <c r="F74" i="31" s="1"/>
  <c r="F76" i="31" s="1"/>
  <c r="F78" i="31" s="1"/>
  <c r="AF65" i="31"/>
  <c r="AC65" i="31"/>
  <c r="T65" i="31"/>
  <c r="T67" i="31" s="1"/>
  <c r="T69" i="31" s="1"/>
  <c r="T71" i="31" s="1"/>
  <c r="T73" i="31" s="1"/>
  <c r="T75" i="31" s="1"/>
  <c r="T77" i="31" s="1"/>
  <c r="T79" i="31" s="1"/>
  <c r="N65" i="31"/>
  <c r="N67" i="31" s="1"/>
  <c r="AF64" i="31"/>
  <c r="AC64" i="31"/>
  <c r="T64" i="31"/>
  <c r="N64" i="31"/>
  <c r="N66" i="31" s="1"/>
  <c r="N68" i="31" s="1"/>
  <c r="AF63" i="31"/>
  <c r="AC63" i="31"/>
  <c r="AF62" i="31"/>
  <c r="AC62" i="31"/>
  <c r="K62" i="31"/>
  <c r="K63" i="31" s="1"/>
  <c r="G62" i="31"/>
  <c r="G63" i="31" s="1"/>
  <c r="AF61" i="31"/>
  <c r="AC61" i="31"/>
  <c r="AD61" i="31" s="1"/>
  <c r="L61" i="31"/>
  <c r="I61" i="31"/>
  <c r="AA57" i="31"/>
  <c r="L57" i="31"/>
  <c r="Z57" i="31" s="1"/>
  <c r="K57" i="31"/>
  <c r="L56" i="31"/>
  <c r="Z56" i="31" s="1"/>
  <c r="AA56" i="31" s="1"/>
  <c r="K56" i="31"/>
  <c r="L55" i="31"/>
  <c r="K55" i="31"/>
  <c r="M54" i="31"/>
  <c r="L54" i="31"/>
  <c r="Z54" i="31" s="1"/>
  <c r="AA54" i="31" s="1"/>
  <c r="K54" i="31"/>
  <c r="L53" i="31"/>
  <c r="Z53" i="31" s="1"/>
  <c r="AA53" i="31" s="1"/>
  <c r="K53" i="31"/>
  <c r="L52" i="31"/>
  <c r="Z52" i="31" s="1"/>
  <c r="AA52" i="31" s="1"/>
  <c r="K52" i="31"/>
  <c r="L51" i="31"/>
  <c r="Z51" i="31" s="1"/>
  <c r="AA51" i="31" s="1"/>
  <c r="K51" i="31"/>
  <c r="AA50" i="31"/>
  <c r="L50" i="31"/>
  <c r="Z50" i="31" s="1"/>
  <c r="K50" i="31"/>
  <c r="L49" i="31"/>
  <c r="K49" i="31"/>
  <c r="L48" i="31"/>
  <c r="Z48" i="31" s="1"/>
  <c r="AA48" i="31" s="1"/>
  <c r="K48" i="31"/>
  <c r="L47" i="31"/>
  <c r="K47" i="31"/>
  <c r="L46" i="31"/>
  <c r="Z46" i="31" s="1"/>
  <c r="AA46" i="31" s="1"/>
  <c r="K46" i="31"/>
  <c r="L45" i="31"/>
  <c r="Z45" i="31" s="1"/>
  <c r="AA45" i="31" s="1"/>
  <c r="K45" i="31"/>
  <c r="I45" i="31"/>
  <c r="W45" i="31" s="1"/>
  <c r="W44" i="31"/>
  <c r="L44" i="31"/>
  <c r="K44" i="31"/>
  <c r="U40" i="31"/>
  <c r="X39" i="31"/>
  <c r="Y39" i="31" s="1"/>
  <c r="W39" i="31"/>
  <c r="M39" i="31"/>
  <c r="B39" i="31" s="1"/>
  <c r="A39" i="31" s="1"/>
  <c r="X38" i="31"/>
  <c r="Y38" i="31" s="1"/>
  <c r="W38" i="31"/>
  <c r="M38" i="31"/>
  <c r="B38" i="31" s="1"/>
  <c r="A38" i="31" s="1"/>
  <c r="X37" i="31"/>
  <c r="Y37" i="31" s="1"/>
  <c r="W37" i="31"/>
  <c r="M37" i="31"/>
  <c r="B37" i="31" s="1"/>
  <c r="A37" i="31" s="1"/>
  <c r="X36" i="31"/>
  <c r="Y36" i="31" s="1"/>
  <c r="W36" i="31"/>
  <c r="M36" i="31"/>
  <c r="B36" i="31" s="1"/>
  <c r="A36" i="31" s="1"/>
  <c r="X35" i="31"/>
  <c r="Y35" i="31" s="1"/>
  <c r="W35" i="31"/>
  <c r="M35" i="31"/>
  <c r="B35" i="31" s="1"/>
  <c r="A35" i="31" s="1"/>
  <c r="X34" i="31"/>
  <c r="Y34" i="31" s="1"/>
  <c r="W34" i="31"/>
  <c r="M34" i="31"/>
  <c r="B34" i="31" s="1"/>
  <c r="A34" i="31" s="1"/>
  <c r="X33" i="31"/>
  <c r="Y33" i="31" s="1"/>
  <c r="W33" i="31"/>
  <c r="M33" i="31"/>
  <c r="B33" i="31" s="1"/>
  <c r="A33" i="31" s="1"/>
  <c r="X32" i="31"/>
  <c r="Y32" i="31" s="1"/>
  <c r="W32" i="31"/>
  <c r="M32" i="31"/>
  <c r="B32" i="31" s="1"/>
  <c r="A32" i="31" s="1"/>
  <c r="X31" i="31"/>
  <c r="Y31" i="31" s="1"/>
  <c r="W31" i="31"/>
  <c r="M31" i="31"/>
  <c r="B31" i="31" s="1"/>
  <c r="A31" i="31" s="1"/>
  <c r="X30" i="31"/>
  <c r="Y30" i="31" s="1"/>
  <c r="W30" i="31"/>
  <c r="M30" i="31"/>
  <c r="B30" i="31" s="1"/>
  <c r="A30" i="31" s="1"/>
  <c r="X29" i="31"/>
  <c r="Y29" i="31" s="1"/>
  <c r="W29" i="31"/>
  <c r="M29" i="31"/>
  <c r="B29" i="31" s="1"/>
  <c r="A29" i="31" s="1"/>
  <c r="X28" i="31"/>
  <c r="Y28" i="31" s="1"/>
  <c r="W28" i="31"/>
  <c r="M28" i="31"/>
  <c r="B28" i="31" s="1"/>
  <c r="A28" i="31" s="1"/>
  <c r="X27" i="31"/>
  <c r="Y27" i="31" s="1"/>
  <c r="W27" i="31"/>
  <c r="M27" i="31"/>
  <c r="B27" i="31" s="1"/>
  <c r="A27" i="31" s="1"/>
  <c r="I27" i="31"/>
  <c r="X26" i="31"/>
  <c r="Y26" i="31" s="1"/>
  <c r="W26" i="31"/>
  <c r="M26" i="31"/>
  <c r="O26" i="31" s="1"/>
  <c r="P26" i="31" s="1"/>
  <c r="Z16" i="31"/>
  <c r="Z15" i="31"/>
  <c r="AG45" i="31" s="1"/>
  <c r="Z14" i="31"/>
  <c r="AE52" i="31" s="1"/>
  <c r="Z13" i="31"/>
  <c r="AC55" i="31" s="1"/>
  <c r="Z9" i="31"/>
  <c r="AG36" i="31" s="1"/>
  <c r="Z8" i="31"/>
  <c r="AE33" i="31" s="1"/>
  <c r="Z7" i="31"/>
  <c r="AC37" i="31" s="1"/>
  <c r="Z6" i="31"/>
  <c r="AA37" i="31" s="1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O18" i="28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M10" i="23"/>
  <c r="L10" i="23"/>
  <c r="T10" i="23" s="1"/>
  <c r="L9" i="23"/>
  <c r="T9" i="23" s="1"/>
  <c r="AB9" i="23" s="1"/>
  <c r="AJ9" i="23" s="1"/>
  <c r="K4" i="23"/>
  <c r="K3" i="23"/>
  <c r="L3" i="23" s="1"/>
  <c r="L2" i="23"/>
  <c r="T2" i="23" s="1"/>
  <c r="D2" i="23"/>
  <c r="AJ25" i="22"/>
  <c r="AG25" i="22"/>
  <c r="AD25" i="22"/>
  <c r="AM25" i="22" s="1"/>
  <c r="AA25" i="22"/>
  <c r="X25" i="22"/>
  <c r="U25" i="22"/>
  <c r="AG24" i="22"/>
  <c r="AD24" i="22"/>
  <c r="AA24" i="22"/>
  <c r="X24" i="22"/>
  <c r="U24" i="22"/>
  <c r="AM24" i="22" s="1"/>
  <c r="AD23" i="22"/>
  <c r="AA23" i="22"/>
  <c r="AM23" i="22" s="1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AM13" i="22" s="1"/>
  <c r="X13" i="22"/>
  <c r="U13" i="22"/>
  <c r="AJ10" i="22"/>
  <c r="AG10" i="22"/>
  <c r="AD10" i="22"/>
  <c r="AA10" i="22"/>
  <c r="X10" i="22"/>
  <c r="U10" i="22"/>
  <c r="AM10" i="22" s="1"/>
  <c r="AG9" i="22"/>
  <c r="AD9" i="22"/>
  <c r="AM9" i="22" s="1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AM5" i="22" s="1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M29" i="14"/>
  <c r="L29" i="14"/>
  <c r="O28" i="14"/>
  <c r="M28" i="14"/>
  <c r="L28" i="14"/>
  <c r="M27" i="14"/>
  <c r="L27" i="14"/>
  <c r="O27" i="14" s="1"/>
  <c r="M26" i="14"/>
  <c r="L26" i="14"/>
  <c r="M25" i="14"/>
  <c r="L25" i="14"/>
  <c r="O24" i="14"/>
  <c r="M24" i="14"/>
  <c r="L24" i="14"/>
  <c r="M23" i="14"/>
  <c r="L23" i="14"/>
  <c r="O23" i="14" s="1"/>
  <c r="M22" i="14"/>
  <c r="L22" i="14"/>
  <c r="M21" i="14"/>
  <c r="L21" i="14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O16" i="14"/>
  <c r="M16" i="14"/>
  <c r="L16" i="14"/>
  <c r="M15" i="14"/>
  <c r="L15" i="14"/>
  <c r="O15" i="14" s="1"/>
  <c r="M14" i="14"/>
  <c r="L14" i="14"/>
  <c r="M13" i="14"/>
  <c r="L13" i="14"/>
  <c r="O12" i="14"/>
  <c r="M12" i="14"/>
  <c r="L12" i="14"/>
  <c r="M11" i="14"/>
  <c r="L11" i="14"/>
  <c r="O11" i="14" s="1"/>
  <c r="M10" i="14"/>
  <c r="L10" i="14"/>
  <c r="M9" i="14"/>
  <c r="L9" i="14"/>
  <c r="O8" i="14"/>
  <c r="M8" i="14"/>
  <c r="L8" i="14"/>
  <c r="M7" i="14"/>
  <c r="L7" i="14"/>
  <c r="O7" i="14" s="1"/>
  <c r="M6" i="14"/>
  <c r="L6" i="14"/>
  <c r="M5" i="14"/>
  <c r="L5" i="14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J456" i="13"/>
  <c r="O456" i="13"/>
  <c r="AS455" i="13"/>
  <c r="AM455" i="13"/>
  <c r="O455" i="13"/>
  <c r="AJ455" i="13" s="1"/>
  <c r="AS454" i="13"/>
  <c r="AM454" i="13"/>
  <c r="W454" i="13"/>
  <c r="AP454" i="13" s="1"/>
  <c r="AV453" i="13"/>
  <c r="AS453" i="13"/>
  <c r="AP453" i="13"/>
  <c r="AM453" i="13"/>
  <c r="W453" i="13"/>
  <c r="AS452" i="13"/>
  <c r="AM452" i="13"/>
  <c r="AS451" i="13"/>
  <c r="AM451" i="13"/>
  <c r="AJ451" i="13"/>
  <c r="O451" i="13"/>
  <c r="AS450" i="13"/>
  <c r="AM450" i="13"/>
  <c r="W450" i="13"/>
  <c r="AP450" i="13" s="1"/>
  <c r="BA449" i="13"/>
  <c r="AV449" i="13"/>
  <c r="AS449" i="13"/>
  <c r="AM449" i="13"/>
  <c r="AJ449" i="13"/>
  <c r="O449" i="13"/>
  <c r="AS448" i="13"/>
  <c r="AP448" i="13"/>
  <c r="AM448" i="13"/>
  <c r="W448" i="13"/>
  <c r="AS447" i="13"/>
  <c r="AP447" i="13"/>
  <c r="AM447" i="13"/>
  <c r="AS446" i="13"/>
  <c r="AM446" i="13"/>
  <c r="AJ446" i="13"/>
  <c r="O446" i="13"/>
  <c r="AV445" i="13"/>
  <c r="AS445" i="13"/>
  <c r="AM445" i="13"/>
  <c r="O445" i="13"/>
  <c r="AJ445" i="13" s="1"/>
  <c r="BA445" i="13" s="1"/>
  <c r="AS444" i="13"/>
  <c r="AM444" i="13"/>
  <c r="O444" i="13"/>
  <c r="AJ444" i="13" s="1"/>
  <c r="BA444" i="13" s="1"/>
  <c r="AS443" i="13"/>
  <c r="AM443" i="13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W440" i="13"/>
  <c r="AP440" i="13" s="1"/>
  <c r="AV439" i="13"/>
  <c r="AS439" i="13"/>
  <c r="AM439" i="13"/>
  <c r="W439" i="13"/>
  <c r="AP439" i="13" s="1"/>
  <c r="AS438" i="13"/>
  <c r="AP438" i="13"/>
  <c r="AM438" i="13"/>
  <c r="AS437" i="13"/>
  <c r="AM437" i="13"/>
  <c r="AV436" i="13"/>
  <c r="AS436" i="13"/>
  <c r="AM436" i="13"/>
  <c r="AJ436" i="13"/>
  <c r="W436" i="13"/>
  <c r="O436" i="13"/>
  <c r="AS435" i="13"/>
  <c r="AM435" i="13"/>
  <c r="AJ435" i="13"/>
  <c r="BA435" i="13" s="1"/>
  <c r="W435" i="13"/>
  <c r="AP435" i="13" s="1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M432" i="13"/>
  <c r="W432" i="13"/>
  <c r="W452" i="13" s="1"/>
  <c r="AP452" i="13" s="1"/>
  <c r="O432" i="13"/>
  <c r="AS431" i="13"/>
  <c r="AM431" i="13"/>
  <c r="AJ431" i="13"/>
  <c r="W431" i="13"/>
  <c r="O431" i="13"/>
  <c r="AS430" i="13"/>
  <c r="AM430" i="13"/>
  <c r="W430" i="13"/>
  <c r="AP430" i="13" s="1"/>
  <c r="O430" i="13"/>
  <c r="O450" i="13" s="1"/>
  <c r="AJ450" i="13" s="1"/>
  <c r="BA450" i="13" s="1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BA428" i="13" s="1"/>
  <c r="AJ428" i="13"/>
  <c r="W428" i="13"/>
  <c r="O428" i="13"/>
  <c r="O448" i="13" s="1"/>
  <c r="AJ448" i="13" s="1"/>
  <c r="BA448" i="13" s="1"/>
  <c r="AS427" i="13"/>
  <c r="AP427" i="13"/>
  <c r="AM427" i="13"/>
  <c r="W427" i="13"/>
  <c r="W447" i="13" s="1"/>
  <c r="O427" i="13"/>
  <c r="AS426" i="13"/>
  <c r="AM426" i="13"/>
  <c r="AJ426" i="13"/>
  <c r="W426" i="13"/>
  <c r="W446" i="13" s="1"/>
  <c r="AP446" i="13" s="1"/>
  <c r="BA446" i="13" s="1"/>
  <c r="O426" i="13"/>
  <c r="AV425" i="13"/>
  <c r="AS425" i="13"/>
  <c r="AM425" i="13"/>
  <c r="W425" i="13"/>
  <c r="W445" i="13" s="1"/>
  <c r="AP445" i="13" s="1"/>
  <c r="O425" i="13"/>
  <c r="AJ425" i="13" s="1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O443" i="13" s="1"/>
  <c r="AJ443" i="13" s="1"/>
  <c r="BA443" i="13" s="1"/>
  <c r="AV422" i="13"/>
  <c r="AS422" i="13"/>
  <c r="AM422" i="13"/>
  <c r="AJ422" i="13"/>
  <c r="W422" i="13"/>
  <c r="W442" i="13" s="1"/>
  <c r="AP442" i="13" s="1"/>
  <c r="O422" i="13"/>
  <c r="O442" i="13" s="1"/>
  <c r="AJ442" i="13" s="1"/>
  <c r="BA442" i="13" s="1"/>
  <c r="AS421" i="13"/>
  <c r="AP421" i="13"/>
  <c r="AM421" i="13"/>
  <c r="AJ421" i="13"/>
  <c r="BA421" i="13" s="1"/>
  <c r="W421" i="13"/>
  <c r="O421" i="13"/>
  <c r="AS420" i="13"/>
  <c r="AP420" i="13"/>
  <c r="AM420" i="13"/>
  <c r="W420" i="13"/>
  <c r="O420" i="13"/>
  <c r="O440" i="13" s="1"/>
  <c r="AJ440" i="13" s="1"/>
  <c r="BA440" i="13" s="1"/>
  <c r="AV419" i="13"/>
  <c r="AS419" i="13"/>
  <c r="AM419" i="13"/>
  <c r="W419" i="13"/>
  <c r="AP419" i="13" s="1"/>
  <c r="O419" i="13"/>
  <c r="O439" i="13" s="1"/>
  <c r="AJ439" i="13" s="1"/>
  <c r="BA439" i="13" s="1"/>
  <c r="AS418" i="13"/>
  <c r="AM418" i="13"/>
  <c r="W418" i="13"/>
  <c r="W438" i="13" s="1"/>
  <c r="O418" i="13"/>
  <c r="O438" i="13" s="1"/>
  <c r="AJ438" i="13" s="1"/>
  <c r="BA438" i="13" s="1"/>
  <c r="AS417" i="13"/>
  <c r="AM417" i="13"/>
  <c r="W417" i="13"/>
  <c r="W437" i="13" s="1"/>
  <c r="AP437" i="13" s="1"/>
  <c r="O417" i="13"/>
  <c r="AJ41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BA413" i="13" s="1"/>
  <c r="AM413" i="13"/>
  <c r="AJ413" i="13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AM405" i="13"/>
  <c r="AJ405" i="13"/>
  <c r="BA405" i="13" s="1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BA401" i="13" s="1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AM396" i="13"/>
  <c r="AJ396" i="13"/>
  <c r="BA396" i="13" s="1"/>
  <c r="AV395" i="13"/>
  <c r="AS395" i="13"/>
  <c r="AP395" i="13"/>
  <c r="AM395" i="13"/>
  <c r="AJ395" i="13"/>
  <c r="BA395" i="13" s="1"/>
  <c r="AV394" i="13"/>
  <c r="AS394" i="13"/>
  <c r="AP394" i="13"/>
  <c r="AM394" i="13"/>
  <c r="AJ394" i="13"/>
  <c r="BA394" i="13" s="1"/>
  <c r="AV393" i="13"/>
  <c r="AS393" i="13"/>
  <c r="AP393" i="13"/>
  <c r="AM393" i="13"/>
  <c r="AJ393" i="13"/>
  <c r="BA393" i="13" s="1"/>
  <c r="AV392" i="13"/>
  <c r="AS392" i="13"/>
  <c r="AP392" i="13"/>
  <c r="AM392" i="13"/>
  <c r="AJ392" i="13"/>
  <c r="BA392" i="13" s="1"/>
  <c r="AV391" i="13"/>
  <c r="AS391" i="13"/>
  <c r="AP391" i="13"/>
  <c r="AM391" i="13"/>
  <c r="AJ391" i="13"/>
  <c r="BA391" i="13" s="1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BA381" i="13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BA325" i="13" s="1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BA321" i="13" s="1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BA288" i="13" s="1"/>
  <c r="AJ288" i="13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BA235" i="13"/>
  <c r="AS235" i="13"/>
  <c r="AP235" i="13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BB164" i="13" s="1"/>
  <c r="AJ164" i="13"/>
  <c r="AY163" i="13"/>
  <c r="AV163" i="13"/>
  <c r="AS163" i="13"/>
  <c r="AP163" i="13"/>
  <c r="AM163" i="13"/>
  <c r="BB163" i="13" s="1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BB155" i="13" s="1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BB149" i="13" s="1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BB143" i="13" s="1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BB137" i="13" s="1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BB131" i="13" s="1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BB126" i="13" s="1"/>
  <c r="AJ126" i="13"/>
  <c r="AY125" i="13"/>
  <c r="AV125" i="13"/>
  <c r="AS125" i="13"/>
  <c r="AP125" i="13"/>
  <c r="AM125" i="13"/>
  <c r="AJ125" i="13"/>
  <c r="AV124" i="13"/>
  <c r="AS124" i="13"/>
  <c r="AP124" i="13"/>
  <c r="BB124" i="13" s="1"/>
  <c r="AM124" i="13"/>
  <c r="AJ124" i="13"/>
  <c r="AB124" i="13"/>
  <c r="X124" i="13"/>
  <c r="T124" i="13"/>
  <c r="P124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BB118" i="13" s="1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BB112" i="13" s="1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BB106" i="13" s="1"/>
  <c r="AM106" i="13"/>
  <c r="AJ106" i="13"/>
  <c r="AB106" i="13"/>
  <c r="X106" i="13"/>
  <c r="T106" i="13"/>
  <c r="P106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BB92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BB81" i="13" s="1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BB75" i="13" s="1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BB69" i="13" s="1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BB63" i="13" s="1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BB56" i="13" s="1"/>
  <c r="AM56" i="13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 s="1"/>
  <c r="A11" i="12" s="1"/>
  <c r="I10" i="12"/>
  <c r="G10" i="12"/>
  <c r="E10" i="12"/>
  <c r="F10" i="12" s="1"/>
  <c r="I9" i="12"/>
  <c r="G9" i="12"/>
  <c r="E9" i="12"/>
  <c r="B9" i="12" s="1"/>
  <c r="A9" i="12" s="1"/>
  <c r="I8" i="12"/>
  <c r="G8" i="12"/>
  <c r="E8" i="12"/>
  <c r="F8" i="12" s="1"/>
  <c r="I7" i="12"/>
  <c r="G7" i="12"/>
  <c r="E7" i="12"/>
  <c r="B7" i="12" s="1"/>
  <c r="A7" i="12" s="1"/>
  <c r="I6" i="12"/>
  <c r="G6" i="12"/>
  <c r="E6" i="12"/>
  <c r="F6" i="12" s="1"/>
  <c r="I5" i="12"/>
  <c r="G5" i="12"/>
  <c r="E5" i="12"/>
  <c r="B5" i="12" s="1"/>
  <c r="A5" i="12" s="1"/>
  <c r="I4" i="12"/>
  <c r="G4" i="12"/>
  <c r="E4" i="12"/>
  <c r="F4" i="12" s="1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AA6" i="7" s="1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S3" i="7"/>
  <c r="P3" i="7"/>
  <c r="AA3" i="7" s="1"/>
  <c r="Y2" i="7"/>
  <c r="V2" i="7"/>
  <c r="S2" i="7"/>
  <c r="AA2" i="7" s="1"/>
  <c r="P2" i="7"/>
  <c r="J27" i="6"/>
  <c r="I27" i="6"/>
  <c r="H27" i="6"/>
  <c r="G27" i="6"/>
  <c r="J26" i="6"/>
  <c r="I26" i="6"/>
  <c r="AE8" i="6" s="1"/>
  <c r="H26" i="6"/>
  <c r="G26" i="6"/>
  <c r="AC8" i="6" s="1"/>
  <c r="J25" i="6"/>
  <c r="I25" i="6"/>
  <c r="H25" i="6"/>
  <c r="Z8" i="6" s="1"/>
  <c r="G25" i="6"/>
  <c r="J24" i="6"/>
  <c r="I24" i="6"/>
  <c r="H24" i="6"/>
  <c r="G24" i="6"/>
  <c r="J23" i="6"/>
  <c r="I23" i="6"/>
  <c r="S8" i="6" s="1"/>
  <c r="H23" i="6"/>
  <c r="G23" i="6"/>
  <c r="Q8" i="6" s="1"/>
  <c r="J22" i="6"/>
  <c r="I22" i="6"/>
  <c r="H22" i="6"/>
  <c r="N8" i="6" s="1"/>
  <c r="G22" i="6"/>
  <c r="J21" i="6"/>
  <c r="I21" i="6"/>
  <c r="H21" i="6"/>
  <c r="G21" i="6"/>
  <c r="J20" i="6"/>
  <c r="I20" i="6"/>
  <c r="AU7" i="6" s="1"/>
  <c r="H20" i="6"/>
  <c r="G20" i="6"/>
  <c r="AS7" i="6" s="1"/>
  <c r="J19" i="6"/>
  <c r="I19" i="6"/>
  <c r="H19" i="6"/>
  <c r="AP7" i="6" s="1"/>
  <c r="G19" i="6"/>
  <c r="J18" i="6"/>
  <c r="I18" i="6"/>
  <c r="H18" i="6"/>
  <c r="G18" i="6"/>
  <c r="J17" i="6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D8" i="6"/>
  <c r="AB8" i="6"/>
  <c r="AA8" i="6"/>
  <c r="Y8" i="6"/>
  <c r="X8" i="6"/>
  <c r="W8" i="6"/>
  <c r="V8" i="6"/>
  <c r="U8" i="6"/>
  <c r="T8" i="6"/>
  <c r="R8" i="6"/>
  <c r="P8" i="6"/>
  <c r="O8" i="6"/>
  <c r="M8" i="6"/>
  <c r="J8" i="6"/>
  <c r="I8" i="6"/>
  <c r="AM6" i="6" s="1"/>
  <c r="H8" i="6"/>
  <c r="G8" i="6"/>
  <c r="AZ7" i="6"/>
  <c r="AY7" i="6"/>
  <c r="AX7" i="6"/>
  <c r="AW7" i="6"/>
  <c r="AV7" i="6"/>
  <c r="AT7" i="6"/>
  <c r="AR7" i="6"/>
  <c r="AQ7" i="6"/>
  <c r="AO7" i="6"/>
  <c r="AN7" i="6"/>
  <c r="AM7" i="6"/>
  <c r="AL7" i="6"/>
  <c r="AK7" i="6"/>
  <c r="AJ7" i="6"/>
  <c r="AH7" i="6"/>
  <c r="AF7" i="6"/>
  <c r="AE7" i="6"/>
  <c r="AD7" i="6"/>
  <c r="AC7" i="6"/>
  <c r="AB7" i="6"/>
  <c r="AA7" i="6"/>
  <c r="Z7" i="6"/>
  <c r="Y7" i="6"/>
  <c r="X7" i="6"/>
  <c r="V7" i="6"/>
  <c r="T7" i="6"/>
  <c r="S7" i="6"/>
  <c r="R7" i="6"/>
  <c r="Q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V6" i="6"/>
  <c r="AU6" i="6"/>
  <c r="AT6" i="6"/>
  <c r="AS6" i="6"/>
  <c r="AR6" i="6"/>
  <c r="AQ6" i="6"/>
  <c r="AO6" i="6"/>
  <c r="AN6" i="6"/>
  <c r="AL6" i="6"/>
  <c r="AK6" i="6"/>
  <c r="AH6" i="6"/>
  <c r="AG6" i="6"/>
  <c r="AF6" i="6"/>
  <c r="AE6" i="6"/>
  <c r="AA6" i="6"/>
  <c r="Y6" i="6"/>
  <c r="X6" i="6"/>
  <c r="V6" i="6"/>
  <c r="T6" i="6"/>
  <c r="S6" i="6"/>
  <c r="O6" i="6"/>
  <c r="M6" i="6"/>
  <c r="J6" i="6"/>
  <c r="I6" i="6"/>
  <c r="H6" i="6"/>
  <c r="AD6" i="6" s="1"/>
  <c r="G6" i="6"/>
  <c r="AC6" i="6" s="1"/>
  <c r="J5" i="6"/>
  <c r="AB6" i="6" s="1"/>
  <c r="I5" i="6"/>
  <c r="H5" i="6"/>
  <c r="Z6" i="6" s="1"/>
  <c r="G5" i="6"/>
  <c r="J4" i="6"/>
  <c r="I4" i="6"/>
  <c r="W6" i="6" s="1"/>
  <c r="H4" i="6"/>
  <c r="G4" i="6"/>
  <c r="U6" i="6" s="1"/>
  <c r="J3" i="6"/>
  <c r="I3" i="6"/>
  <c r="H3" i="6"/>
  <c r="R6" i="6" s="1"/>
  <c r="G3" i="6"/>
  <c r="Q6" i="6" s="1"/>
  <c r="J2" i="6"/>
  <c r="P6" i="6" s="1"/>
  <c r="I2" i="6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AS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S280" i="4"/>
  <c r="BA279" i="4"/>
  <c r="AY279" i="4"/>
  <c r="AW279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1" i="4"/>
  <c r="AY271" i="4"/>
  <c r="AW271" i="4"/>
  <c r="AY270" i="4"/>
  <c r="AW270" i="4"/>
  <c r="BA270" i="4" s="1"/>
  <c r="AY269" i="4"/>
  <c r="AW269" i="4"/>
  <c r="BA269" i="4" s="1"/>
  <c r="AY268" i="4"/>
  <c r="AW268" i="4"/>
  <c r="BA268" i="4" s="1"/>
  <c r="BA267" i="4"/>
  <c r="AY267" i="4"/>
  <c r="AW267" i="4"/>
  <c r="AY266" i="4"/>
  <c r="AW266" i="4"/>
  <c r="BA265" i="4"/>
  <c r="AY265" i="4"/>
  <c r="AW265" i="4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AW240" i="4"/>
  <c r="BA240" i="4" s="1"/>
  <c r="AY239" i="4"/>
  <c r="BA239" i="4" s="1"/>
  <c r="AW239" i="4"/>
  <c r="BA238" i="4"/>
  <c r="AY238" i="4"/>
  <c r="AW238" i="4"/>
  <c r="AY237" i="4"/>
  <c r="AW237" i="4"/>
  <c r="BA237" i="4" s="1"/>
  <c r="AY236" i="4"/>
  <c r="AW236" i="4"/>
  <c r="AY235" i="4"/>
  <c r="AW235" i="4"/>
  <c r="BA235" i="4" s="1"/>
  <c r="BA234" i="4"/>
  <c r="AY234" i="4"/>
  <c r="AW234" i="4"/>
  <c r="BA233" i="4"/>
  <c r="AY233" i="4"/>
  <c r="AW233" i="4"/>
  <c r="AY232" i="4"/>
  <c r="BA232" i="4" s="1"/>
  <c r="AW232" i="4"/>
  <c r="AY231" i="4"/>
  <c r="BA231" i="4" s="1"/>
  <c r="AW231" i="4"/>
  <c r="AY230" i="4"/>
  <c r="AW230" i="4"/>
  <c r="BA230" i="4" s="1"/>
  <c r="AY229" i="4"/>
  <c r="AW229" i="4"/>
  <c r="BA229" i="4" s="1"/>
  <c r="BA228" i="4"/>
  <c r="AY228" i="4"/>
  <c r="AW228" i="4"/>
  <c r="BA227" i="4"/>
  <c r="AY227" i="4"/>
  <c r="AW227" i="4"/>
  <c r="AY226" i="4"/>
  <c r="BA226" i="4" s="1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T222" i="4"/>
  <c r="AY221" i="4"/>
  <c r="BA221" i="4" s="1"/>
  <c r="AW221" i="4"/>
  <c r="BA220" i="4"/>
  <c r="AY220" i="4"/>
  <c r="AW220" i="4"/>
  <c r="AY219" i="4"/>
  <c r="AW219" i="4"/>
  <c r="BA219" i="4" s="1"/>
  <c r="AY218" i="4"/>
  <c r="BA218" i="4" s="1"/>
  <c r="AW218" i="4"/>
  <c r="BA217" i="4"/>
  <c r="AY217" i="4"/>
  <c r="AW217" i="4"/>
  <c r="AY216" i="4"/>
  <c r="AW216" i="4"/>
  <c r="BA216" i="4" s="1"/>
  <c r="AY215" i="4"/>
  <c r="BA215" i="4" s="1"/>
  <c r="AW215" i="4"/>
  <c r="BA214" i="4"/>
  <c r="AY214" i="4"/>
  <c r="AW214" i="4"/>
  <c r="AY213" i="4"/>
  <c r="AW213" i="4"/>
  <c r="BA213" i="4" s="1"/>
  <c r="AY212" i="4"/>
  <c r="AW212" i="4"/>
  <c r="AY211" i="4"/>
  <c r="AW211" i="4"/>
  <c r="BA211" i="4" s="1"/>
  <c r="BA210" i="4"/>
  <c r="AY210" i="4"/>
  <c r="AW210" i="4"/>
  <c r="BA209" i="4"/>
  <c r="AY209" i="4"/>
  <c r="AW209" i="4"/>
  <c r="AY208" i="4"/>
  <c r="BA208" i="4" s="1"/>
  <c r="AW208" i="4"/>
  <c r="AY207" i="4"/>
  <c r="BA207" i="4" s="1"/>
  <c r="AW207" i="4"/>
  <c r="AY206" i="4"/>
  <c r="AW206" i="4"/>
  <c r="AY205" i="4"/>
  <c r="BA205" i="4" s="1"/>
  <c r="AW205" i="4"/>
  <c r="AY204" i="4"/>
  <c r="AW204" i="4"/>
  <c r="AY203" i="4"/>
  <c r="BA203" i="4" s="1"/>
  <c r="AW203" i="4"/>
  <c r="AY202" i="4"/>
  <c r="AW202" i="4"/>
  <c r="AY201" i="4"/>
  <c r="BA201" i="4" s="1"/>
  <c r="AW201" i="4"/>
  <c r="AY200" i="4"/>
  <c r="AW200" i="4"/>
  <c r="AY199" i="4"/>
  <c r="BA199" i="4" s="1"/>
  <c r="AW199" i="4"/>
  <c r="AY198" i="4"/>
  <c r="AW198" i="4"/>
  <c r="BA198" i="4" s="1"/>
  <c r="AY197" i="4"/>
  <c r="BA197" i="4" s="1"/>
  <c r="AW197" i="4"/>
  <c r="AY196" i="4"/>
  <c r="AW196" i="4"/>
  <c r="BA196" i="4" s="1"/>
  <c r="AT195" i="4"/>
  <c r="AS195" i="4"/>
  <c r="AY194" i="4"/>
  <c r="AW194" i="4"/>
  <c r="BA194" i="4" s="1"/>
  <c r="BA193" i="4"/>
  <c r="AY193" i="4"/>
  <c r="AW193" i="4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Y186" i="4"/>
  <c r="AW186" i="4"/>
  <c r="BA186" i="4" s="1"/>
  <c r="BA185" i="4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Y178" i="4"/>
  <c r="AW178" i="4"/>
  <c r="BA178" i="4" s="1"/>
  <c r="BA177" i="4"/>
  <c r="AY177" i="4"/>
  <c r="AW177" i="4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BA169" i="4"/>
  <c r="AY169" i="4"/>
  <c r="AW169" i="4"/>
  <c r="AY168" i="4"/>
  <c r="AW168" i="4"/>
  <c r="BA168" i="4" s="1"/>
  <c r="AY167" i="4"/>
  <c r="AW167" i="4"/>
  <c r="BA167" i="4" s="1"/>
  <c r="AY166" i="4"/>
  <c r="AW166" i="4"/>
  <c r="BA166" i="4" s="1"/>
  <c r="AS166" i="4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AY161" i="4"/>
  <c r="AW161" i="4"/>
  <c r="BA161" i="4" s="1"/>
  <c r="AY160" i="4"/>
  <c r="AW160" i="4"/>
  <c r="BA160" i="4" s="1"/>
  <c r="BA159" i="4"/>
  <c r="AY159" i="4"/>
  <c r="AW159" i="4"/>
  <c r="AT159" i="4"/>
  <c r="AY158" i="4"/>
  <c r="AW158" i="4"/>
  <c r="BA158" i="4" s="1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BA154" i="4" s="1"/>
  <c r="AS154" i="4"/>
  <c r="BA153" i="4"/>
  <c r="AY153" i="4"/>
  <c r="AW153" i="4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BA147" i="4"/>
  <c r="AY147" i="4"/>
  <c r="AW147" i="4"/>
  <c r="AT147" i="4"/>
  <c r="AT146" i="4"/>
  <c r="AS146" i="4"/>
  <c r="BA145" i="4"/>
  <c r="AY145" i="4"/>
  <c r="AW145" i="4"/>
  <c r="BA144" i="4"/>
  <c r="AY144" i="4"/>
  <c r="AW144" i="4"/>
  <c r="AT144" i="4"/>
  <c r="BA143" i="4"/>
  <c r="AY143" i="4"/>
  <c r="AW143" i="4"/>
  <c r="AY142" i="4"/>
  <c r="BA142" i="4" s="1"/>
  <c r="AW142" i="4"/>
  <c r="AY141" i="4"/>
  <c r="AW141" i="4"/>
  <c r="BA141" i="4" s="1"/>
  <c r="BA140" i="4"/>
  <c r="AY140" i="4"/>
  <c r="AW140" i="4"/>
  <c r="BA139" i="4"/>
  <c r="AY139" i="4"/>
  <c r="AW139" i="4"/>
  <c r="AS139" i="4"/>
  <c r="AY138" i="4"/>
  <c r="BA138" i="4" s="1"/>
  <c r="AW138" i="4"/>
  <c r="AY137" i="4"/>
  <c r="AW137" i="4"/>
  <c r="BA137" i="4" s="1"/>
  <c r="BA136" i="4"/>
  <c r="AY136" i="4"/>
  <c r="AW136" i="4"/>
  <c r="BA135" i="4"/>
  <c r="AY135" i="4"/>
  <c r="AW135" i="4"/>
  <c r="AY134" i="4"/>
  <c r="BA134" i="4" s="1"/>
  <c r="AW134" i="4"/>
  <c r="AT134" i="4"/>
  <c r="AQ134" i="4"/>
  <c r="AY133" i="4"/>
  <c r="BA133" i="4" s="1"/>
  <c r="AW133" i="4"/>
  <c r="BA132" i="4"/>
  <c r="AY132" i="4"/>
  <c r="AW132" i="4"/>
  <c r="AT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T124" i="4"/>
  <c r="AY123" i="4"/>
  <c r="AW123" i="4"/>
  <c r="BA123" i="4" s="1"/>
  <c r="BA122" i="4"/>
  <c r="AY122" i="4"/>
  <c r="AW122" i="4"/>
  <c r="BA121" i="4"/>
  <c r="AY121" i="4"/>
  <c r="AW121" i="4"/>
  <c r="AS121" i="4"/>
  <c r="AY120" i="4"/>
  <c r="BA120" i="4" s="1"/>
  <c r="AW120" i="4"/>
  <c r="BA119" i="4"/>
  <c r="AY119" i="4"/>
  <c r="AW119" i="4"/>
  <c r="AS119" i="4"/>
  <c r="AY118" i="4"/>
  <c r="AW118" i="4"/>
  <c r="BA118" i="4" s="1"/>
  <c r="AY117" i="4"/>
  <c r="AW117" i="4"/>
  <c r="BA117" i="4" s="1"/>
  <c r="BA116" i="4"/>
  <c r="AY116" i="4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Y111" i="4"/>
  <c r="AW111" i="4"/>
  <c r="BA111" i="4" s="1"/>
  <c r="BA110" i="4"/>
  <c r="AY110" i="4"/>
  <c r="AW110" i="4"/>
  <c r="AY109" i="4"/>
  <c r="AW109" i="4"/>
  <c r="BA109" i="4" s="1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BA104" i="4" s="1"/>
  <c r="AW104" i="4"/>
  <c r="AY103" i="4"/>
  <c r="AW103" i="4"/>
  <c r="BA103" i="4" s="1"/>
  <c r="BA102" i="4"/>
  <c r="AY102" i="4"/>
  <c r="AW102" i="4"/>
  <c r="AY101" i="4"/>
  <c r="AW101" i="4"/>
  <c r="BA101" i="4" s="1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T96" i="4"/>
  <c r="AY95" i="4"/>
  <c r="AW95" i="4"/>
  <c r="BA95" i="4" s="1"/>
  <c r="BA94" i="4"/>
  <c r="AY94" i="4"/>
  <c r="AW94" i="4"/>
  <c r="BA93" i="4"/>
  <c r="AY93" i="4"/>
  <c r="AW93" i="4"/>
  <c r="AQ93" i="4"/>
  <c r="AY92" i="4"/>
  <c r="AW92" i="4"/>
  <c r="BA92" i="4" s="1"/>
  <c r="AY91" i="4"/>
  <c r="BA91" i="4" s="1"/>
  <c r="AW91" i="4"/>
  <c r="AY90" i="4"/>
  <c r="AW90" i="4"/>
  <c r="BA90" i="4" s="1"/>
  <c r="AY89" i="4"/>
  <c r="AW89" i="4"/>
  <c r="AQ89" i="4"/>
  <c r="AY88" i="4"/>
  <c r="AW88" i="4"/>
  <c r="BA88" i="4" s="1"/>
  <c r="AY87" i="4"/>
  <c r="BA87" i="4" s="1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BA81" i="4"/>
  <c r="AY81" i="4"/>
  <c r="AW81" i="4"/>
  <c r="AQ81" i="4"/>
  <c r="AY80" i="4"/>
  <c r="BA80" i="4" s="1"/>
  <c r="AW80" i="4"/>
  <c r="AT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AT76" i="4"/>
  <c r="AY75" i="4"/>
  <c r="BA75" i="4" s="1"/>
  <c r="AW75" i="4"/>
  <c r="AY74" i="4"/>
  <c r="AW74" i="4"/>
  <c r="BA74" i="4" s="1"/>
  <c r="AY73" i="4"/>
  <c r="AW73" i="4"/>
  <c r="BA73" i="4" s="1"/>
  <c r="AT73" i="4"/>
  <c r="AY72" i="4"/>
  <c r="AW72" i="4"/>
  <c r="BA71" i="4"/>
  <c r="AY71" i="4"/>
  <c r="AW71" i="4"/>
  <c r="AY70" i="4"/>
  <c r="AW70" i="4"/>
  <c r="AY69" i="4"/>
  <c r="AW69" i="4"/>
  <c r="BA69" i="4" s="1"/>
  <c r="AT69" i="4"/>
  <c r="AS69" i="4"/>
  <c r="AY68" i="4"/>
  <c r="AW68" i="4"/>
  <c r="BA68" i="4" s="1"/>
  <c r="BA67" i="4"/>
  <c r="AY67" i="4"/>
  <c r="AW67" i="4"/>
  <c r="AY66" i="4"/>
  <c r="AW66" i="4"/>
  <c r="BA66" i="4" s="1"/>
  <c r="AY65" i="4"/>
  <c r="AW65" i="4"/>
  <c r="BA65" i="4" s="1"/>
  <c r="BA64" i="4"/>
  <c r="AY64" i="4"/>
  <c r="AW64" i="4"/>
  <c r="AY63" i="4"/>
  <c r="BA63" i="4" s="1"/>
  <c r="AW63" i="4"/>
  <c r="AQ63" i="4"/>
  <c r="BA62" i="4"/>
  <c r="AY62" i="4"/>
  <c r="AW62" i="4"/>
  <c r="AY61" i="4"/>
  <c r="AW61" i="4"/>
  <c r="BA61" i="4" s="1"/>
  <c r="AT61" i="4"/>
  <c r="AY60" i="4"/>
  <c r="AW60" i="4"/>
  <c r="BA60" i="4" s="1"/>
  <c r="AS60" i="4"/>
  <c r="BA59" i="4"/>
  <c r="AY59" i="4"/>
  <c r="AW59" i="4"/>
  <c r="AT59" i="4"/>
  <c r="AQ59" i="4"/>
  <c r="BA58" i="4"/>
  <c r="AY58" i="4"/>
  <c r="AW58" i="4"/>
  <c r="AT58" i="4"/>
  <c r="AS58" i="4"/>
  <c r="AY57" i="4"/>
  <c r="AW57" i="4"/>
  <c r="BA57" i="4" s="1"/>
  <c r="AT57" i="4"/>
  <c r="BA56" i="4"/>
  <c r="AY56" i="4"/>
  <c r="AW56" i="4"/>
  <c r="AT56" i="4"/>
  <c r="AS56" i="4"/>
  <c r="M56" i="4"/>
  <c r="BA55" i="4"/>
  <c r="AY55" i="4"/>
  <c r="AW55" i="4"/>
  <c r="AT55" i="4"/>
  <c r="AQ55" i="4"/>
  <c r="M55" i="4"/>
  <c r="AY54" i="4"/>
  <c r="BA54" i="4" s="1"/>
  <c r="AW54" i="4"/>
  <c r="AT54" i="4"/>
  <c r="AS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BA50" i="4"/>
  <c r="AY50" i="4"/>
  <c r="AW50" i="4"/>
  <c r="AT50" i="4"/>
  <c r="AS50" i="4"/>
  <c r="M50" i="4"/>
  <c r="BA49" i="4"/>
  <c r="AY49" i="4"/>
  <c r="AW49" i="4"/>
  <c r="AT49" i="4"/>
  <c r="AS49" i="4"/>
  <c r="AY48" i="4"/>
  <c r="BA48" i="4" s="1"/>
  <c r="AW48" i="4"/>
  <c r="M48" i="4"/>
  <c r="AY47" i="4"/>
  <c r="BA47" i="4" s="1"/>
  <c r="AW47" i="4"/>
  <c r="AS47" i="4"/>
  <c r="AQ47" i="4"/>
  <c r="M47" i="4"/>
  <c r="AY46" i="4"/>
  <c r="BA46" i="4" s="1"/>
  <c r="AW46" i="4"/>
  <c r="AT46" i="4"/>
  <c r="AS46" i="4"/>
  <c r="AE46" i="4"/>
  <c r="AD46" i="4"/>
  <c r="AC46" i="4"/>
  <c r="AT141" i="4" s="1"/>
  <c r="AB46" i="4"/>
  <c r="M46" i="4"/>
  <c r="AY45" i="4"/>
  <c r="AW45" i="4"/>
  <c r="BA45" i="4" s="1"/>
  <c r="AT45" i="4"/>
  <c r="AS45" i="4"/>
  <c r="AE45" i="4"/>
  <c r="AD45" i="4"/>
  <c r="AC45" i="4"/>
  <c r="AT140" i="4" s="1"/>
  <c r="AB45" i="4"/>
  <c r="BA44" i="4"/>
  <c r="AY44" i="4"/>
  <c r="AW44" i="4"/>
  <c r="AS44" i="4"/>
  <c r="AE44" i="4"/>
  <c r="AD44" i="4"/>
  <c r="AC44" i="4"/>
  <c r="AB44" i="4"/>
  <c r="BA43" i="4"/>
  <c r="AY43" i="4"/>
  <c r="AW43" i="4"/>
  <c r="AT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88" i="4" s="1"/>
  <c r="AB41" i="4"/>
  <c r="AS256" i="4" s="1"/>
  <c r="AY40" i="4"/>
  <c r="AW40" i="4"/>
  <c r="BA40" i="4" s="1"/>
  <c r="AT40" i="4"/>
  <c r="AE40" i="4"/>
  <c r="AD40" i="4"/>
  <c r="AC40" i="4"/>
  <c r="AT91" i="4" s="1"/>
  <c r="AB40" i="4"/>
  <c r="AS57" i="4" s="1"/>
  <c r="M40" i="4"/>
  <c r="AY39" i="4"/>
  <c r="AW39" i="4"/>
  <c r="BA39" i="4" s="1"/>
  <c r="AQ39" i="4"/>
  <c r="AE39" i="4"/>
  <c r="AD39" i="4"/>
  <c r="AC39" i="4"/>
  <c r="AT67" i="4" s="1"/>
  <c r="AB39" i="4"/>
  <c r="AS59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T35" i="4"/>
  <c r="AS35" i="4"/>
  <c r="AQ35" i="4"/>
  <c r="BA34" i="4"/>
  <c r="AY34" i="4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AY31" i="4"/>
  <c r="AW31" i="4"/>
  <c r="BA31" i="4" s="1"/>
  <c r="AT31" i="4"/>
  <c r="AS31" i="4"/>
  <c r="AQ31" i="4"/>
  <c r="M31" i="4"/>
  <c r="M34" i="4" s="1"/>
  <c r="AY30" i="4"/>
  <c r="AW30" i="4"/>
  <c r="BA30" i="4" s="1"/>
  <c r="AT30" i="4"/>
  <c r="AS30" i="4"/>
  <c r="M30" i="4"/>
  <c r="AY29" i="4"/>
  <c r="AW29" i="4"/>
  <c r="BA29" i="4" s="1"/>
  <c r="AT29" i="4"/>
  <c r="BA28" i="4"/>
  <c r="AY28" i="4"/>
  <c r="AW28" i="4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Q23" i="4"/>
  <c r="M23" i="4"/>
  <c r="BA22" i="4"/>
  <c r="AY22" i="4"/>
  <c r="AW22" i="4"/>
  <c r="AT22" i="4"/>
  <c r="AS22" i="4"/>
  <c r="M22" i="4"/>
  <c r="BA21" i="4"/>
  <c r="AY21" i="4"/>
  <c r="AW21" i="4"/>
  <c r="AT21" i="4"/>
  <c r="AS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AS4" i="4"/>
  <c r="X4" i="4"/>
  <c r="U4" i="4"/>
  <c r="F4" i="4"/>
  <c r="C4" i="4"/>
  <c r="E4" i="4" s="1"/>
  <c r="B4" i="4"/>
  <c r="AQ74" i="4" s="1"/>
  <c r="AY3" i="4"/>
  <c r="AW3" i="4"/>
  <c r="BA3" i="4" s="1"/>
  <c r="AT3" i="4"/>
  <c r="AS3" i="4"/>
  <c r="AQ3" i="4"/>
  <c r="AB3" i="4"/>
  <c r="U3" i="4"/>
  <c r="F3" i="4"/>
  <c r="B3" i="4"/>
  <c r="C3" i="4" s="1"/>
  <c r="AB2" i="4"/>
  <c r="F2" i="4"/>
  <c r="C2" i="4"/>
  <c r="U27" i="3"/>
  <c r="V27" i="3" s="1"/>
  <c r="U26" i="3"/>
  <c r="V26" i="3" s="1"/>
  <c r="V25" i="3"/>
  <c r="U25" i="3"/>
  <c r="U24" i="3"/>
  <c r="V24" i="3" s="1"/>
  <c r="U23" i="3"/>
  <c r="V23" i="3" s="1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G6" i="3"/>
  <c r="F6" i="3"/>
  <c r="P5" i="3"/>
  <c r="N5" i="3"/>
  <c r="N6" i="3" s="1"/>
  <c r="K5" i="3"/>
  <c r="G5" i="3"/>
  <c r="F5" i="3"/>
  <c r="N4" i="3"/>
  <c r="P4" i="3" s="1"/>
  <c r="L4" i="3"/>
  <c r="M4" i="3" s="1"/>
  <c r="K4" i="3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C5" i="2" s="1"/>
  <c r="J5" i="1" s="1"/>
  <c r="B5" i="1"/>
  <c r="O4" i="1"/>
  <c r="N4" i="1"/>
  <c r="J4" i="1"/>
  <c r="F4" i="1"/>
  <c r="C4" i="2" s="1"/>
  <c r="B4" i="1"/>
  <c r="N3" i="1"/>
  <c r="O3" i="1" s="1"/>
  <c r="L3" i="1"/>
  <c r="F3" i="1"/>
  <c r="C3" i="2" s="1"/>
  <c r="J3" i="1" s="1"/>
  <c r="B3" i="1"/>
  <c r="N2" i="1"/>
  <c r="O2" i="1" s="1"/>
  <c r="L2" i="1"/>
  <c r="J2" i="1"/>
  <c r="G2" i="1"/>
  <c r="H2" i="1" s="1"/>
  <c r="B2" i="1"/>
  <c r="AH36" i="31" l="1"/>
  <c r="AA27" i="31"/>
  <c r="J119" i="31"/>
  <c r="J123" i="31"/>
  <c r="J116" i="31"/>
  <c r="J141" i="31"/>
  <c r="J138" i="31"/>
  <c r="J132" i="31"/>
  <c r="J126" i="31"/>
  <c r="J120" i="31"/>
  <c r="J117" i="31"/>
  <c r="J135" i="31"/>
  <c r="J129" i="31"/>
  <c r="J143" i="31"/>
  <c r="J140" i="31"/>
  <c r="J137" i="31"/>
  <c r="J134" i="31"/>
  <c r="J131" i="31"/>
  <c r="J128" i="31"/>
  <c r="J125" i="31"/>
  <c r="J122" i="31"/>
  <c r="J142" i="31"/>
  <c r="J136" i="31"/>
  <c r="J130" i="31"/>
  <c r="J124" i="31"/>
  <c r="J121" i="31"/>
  <c r="J139" i="31"/>
  <c r="J133" i="31"/>
  <c r="J127" i="31"/>
  <c r="J118" i="31"/>
  <c r="J115" i="31"/>
  <c r="AB27" i="31"/>
  <c r="AC50" i="31"/>
  <c r="AG39" i="31"/>
  <c r="AF52" i="31"/>
  <c r="AC27" i="31"/>
  <c r="AA34" i="31"/>
  <c r="AG37" i="31"/>
  <c r="AG34" i="31"/>
  <c r="B26" i="31"/>
  <c r="A26" i="31" s="1"/>
  <c r="AG32" i="31"/>
  <c r="AH32" i="31" s="1"/>
  <c r="AE47" i="31"/>
  <c r="AG30" i="31"/>
  <c r="AH30" i="31" s="1"/>
  <c r="AG47" i="31"/>
  <c r="I62" i="31"/>
  <c r="AG44" i="31"/>
  <c r="AB37" i="31"/>
  <c r="AC28" i="31"/>
  <c r="AD28" i="31" s="1"/>
  <c r="AC35" i="31"/>
  <c r="L62" i="31"/>
  <c r="AG26" i="31"/>
  <c r="AH26" i="31" s="1"/>
  <c r="AG28" i="31"/>
  <c r="AH28" i="31" s="1"/>
  <c r="AG35" i="31"/>
  <c r="AD62" i="31"/>
  <c r="AG33" i="31"/>
  <c r="AH33" i="31" s="1"/>
  <c r="M53" i="31"/>
  <c r="M57" i="31"/>
  <c r="AC31" i="31"/>
  <c r="I46" i="31"/>
  <c r="W46" i="31" s="1"/>
  <c r="AD50" i="31"/>
  <c r="AE31" i="31"/>
  <c r="AF31" i="31" s="1"/>
  <c r="AC29" i="31"/>
  <c r="AG31" i="31"/>
  <c r="AH31" i="31" s="1"/>
  <c r="AH34" i="31"/>
  <c r="AE39" i="31"/>
  <c r="AA26" i="31"/>
  <c r="AA33" i="31"/>
  <c r="AB33" i="31" s="1"/>
  <c r="AA35" i="31"/>
  <c r="O27" i="31"/>
  <c r="T27" i="31" s="1"/>
  <c r="AA30" i="31"/>
  <c r="AB30" i="31" s="1"/>
  <c r="Q26" i="31"/>
  <c r="R26" i="31" s="1"/>
  <c r="AD27" i="31"/>
  <c r="AD37" i="31"/>
  <c r="U26" i="31"/>
  <c r="V26" i="31" s="1"/>
  <c r="AG27" i="31"/>
  <c r="AH27" i="31" s="1"/>
  <c r="AA29" i="31"/>
  <c r="AE36" i="31"/>
  <c r="AF36" i="31" s="1"/>
  <c r="AK36" i="31" s="1"/>
  <c r="AG38" i="31"/>
  <c r="AH38" i="31" s="1"/>
  <c r="AF33" i="31"/>
  <c r="I28" i="31"/>
  <c r="O28" i="31" s="1"/>
  <c r="Q28" i="31" s="1"/>
  <c r="R28" i="31" s="1"/>
  <c r="AG29" i="31"/>
  <c r="AD31" i="31"/>
  <c r="AC52" i="31"/>
  <c r="AD52" i="31" s="1"/>
  <c r="E2" i="1"/>
  <c r="C2" i="1" s="1"/>
  <c r="L5" i="3"/>
  <c r="M5" i="3" s="1"/>
  <c r="K6" i="3"/>
  <c r="F6" i="1"/>
  <c r="P6" i="3"/>
  <c r="P14" i="3" s="1"/>
  <c r="N7" i="3"/>
  <c r="P7" i="3" s="1"/>
  <c r="T20" i="3"/>
  <c r="U19" i="3"/>
  <c r="V19" i="3" s="1"/>
  <c r="E2" i="4"/>
  <c r="H2" i="4" s="1"/>
  <c r="M3" i="3"/>
  <c r="G5" i="1"/>
  <c r="H5" i="1" s="1"/>
  <c r="G4" i="1"/>
  <c r="H4" i="1" s="1"/>
  <c r="E4" i="1" s="1"/>
  <c r="C4" i="1" s="1"/>
  <c r="E3" i="4"/>
  <c r="H3" i="4" s="1"/>
  <c r="G3" i="1"/>
  <c r="H3" i="1" s="1"/>
  <c r="E3" i="1" s="1"/>
  <c r="C3" i="1" s="1"/>
  <c r="H4" i="4"/>
  <c r="L5" i="1"/>
  <c r="L4" i="1"/>
  <c r="N5" i="1"/>
  <c r="O5" i="1" s="1"/>
  <c r="M26" i="4"/>
  <c r="AS29" i="4"/>
  <c r="AS43" i="4"/>
  <c r="AS53" i="4"/>
  <c r="AT174" i="4"/>
  <c r="AT123" i="4"/>
  <c r="AS55" i="4"/>
  <c r="BA89" i="4"/>
  <c r="AS134" i="4"/>
  <c r="AS94" i="4"/>
  <c r="AS90" i="4"/>
  <c r="AS40" i="4"/>
  <c r="AS89" i="4"/>
  <c r="AS85" i="4"/>
  <c r="AS81" i="4"/>
  <c r="AS77" i="4"/>
  <c r="AS63" i="4"/>
  <c r="AS93" i="4"/>
  <c r="AS64" i="4"/>
  <c r="AS39" i="4"/>
  <c r="AS23" i="4"/>
  <c r="AS67" i="4"/>
  <c r="AS86" i="4"/>
  <c r="AS82" i="4"/>
  <c r="AS78" i="4"/>
  <c r="AS51" i="4"/>
  <c r="AS68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85" i="4"/>
  <c r="AS273" i="4"/>
  <c r="AS261" i="4"/>
  <c r="AS249" i="4"/>
  <c r="AS287" i="4"/>
  <c r="AS275" i="4"/>
  <c r="AS263" i="4"/>
  <c r="AS25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9" i="4"/>
  <c r="AS277" i="4"/>
  <c r="AS265" i="4"/>
  <c r="AS25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79" i="4"/>
  <c r="AS267" i="4"/>
  <c r="AS255" i="4"/>
  <c r="AS291" i="4"/>
  <c r="AS281" i="4"/>
  <c r="AS269" i="4"/>
  <c r="AS257" i="4"/>
  <c r="AS245" i="4"/>
  <c r="AS283" i="4"/>
  <c r="AS271" i="4"/>
  <c r="AS259" i="4"/>
  <c r="AS247" i="4"/>
  <c r="AS61" i="4"/>
  <c r="AS112" i="4"/>
  <c r="AS206" i="4"/>
  <c r="AS202" i="4"/>
  <c r="AS110" i="4"/>
  <c r="AS108" i="4"/>
  <c r="AS106" i="4"/>
  <c r="AS104" i="4"/>
  <c r="AS102" i="4"/>
  <c r="AS100" i="4"/>
  <c r="AS91" i="4"/>
  <c r="AS87" i="4"/>
  <c r="AS83" i="4"/>
  <c r="AS79" i="4"/>
  <c r="AS75" i="4"/>
  <c r="AS198" i="4"/>
  <c r="AS98" i="4"/>
  <c r="AS71" i="4"/>
  <c r="AS95" i="4"/>
  <c r="AS65" i="4"/>
  <c r="AS204" i="4"/>
  <c r="AS200" i="4"/>
  <c r="AS41" i="4"/>
  <c r="AS74" i="4"/>
  <c r="AS72" i="4"/>
  <c r="BA70" i="4"/>
  <c r="AT166" i="4"/>
  <c r="AT190" i="4"/>
  <c r="AT89" i="4"/>
  <c r="AT85" i="4"/>
  <c r="AT81" i="4"/>
  <c r="AT77" i="4"/>
  <c r="AT63" i="4"/>
  <c r="AT93" i="4"/>
  <c r="AT64" i="4"/>
  <c r="AT44" i="4"/>
  <c r="AT39" i="4"/>
  <c r="AT23" i="4"/>
  <c r="AT48" i="4"/>
  <c r="AT47" i="4"/>
  <c r="AT90" i="4"/>
  <c r="AT86" i="4"/>
  <c r="AT82" i="4"/>
  <c r="AT78" i="4"/>
  <c r="AT68" i="4"/>
  <c r="AT52" i="4"/>
  <c r="AT94" i="4"/>
  <c r="AS48" i="4"/>
  <c r="AQ71" i="4"/>
  <c r="AQ67" i="4"/>
  <c r="AT121" i="4"/>
  <c r="B5" i="4"/>
  <c r="AT280" i="4"/>
  <c r="AT268" i="4"/>
  <c r="AT256" i="4"/>
  <c r="AT219" i="4"/>
  <c r="AT292" i="4"/>
  <c r="AT282" i="4"/>
  <c r="AT270" i="4"/>
  <c r="AT258" i="4"/>
  <c r="AT246" i="4"/>
  <c r="AT243" i="4"/>
  <c r="AT223" i="4"/>
  <c r="AT225" i="4"/>
  <c r="AT284" i="4"/>
  <c r="AT272" i="4"/>
  <c r="AT260" i="4"/>
  <c r="AT248" i="4"/>
  <c r="AT227" i="4"/>
  <c r="AT229" i="4"/>
  <c r="AT286" i="4"/>
  <c r="AT274" i="4"/>
  <c r="AT262" i="4"/>
  <c r="AT250" i="4"/>
  <c r="AT231" i="4"/>
  <c r="AT207" i="4"/>
  <c r="AT205" i="4"/>
  <c r="AT203" i="4"/>
  <c r="AT201" i="4"/>
  <c r="AT199" i="4"/>
  <c r="AT197" i="4"/>
  <c r="AT233" i="4"/>
  <c r="AT209" i="4"/>
  <c r="AT288" i="4"/>
  <c r="AT276" i="4"/>
  <c r="AT264" i="4"/>
  <c r="AT252" i="4"/>
  <c r="AT235" i="4"/>
  <c r="AT237" i="4"/>
  <c r="AT213" i="4"/>
  <c r="AT290" i="4"/>
  <c r="AT278" i="4"/>
  <c r="AT266" i="4"/>
  <c r="AT254" i="4"/>
  <c r="AT239" i="4"/>
  <c r="AT215" i="4"/>
  <c r="AT156" i="4"/>
  <c r="AT125" i="4"/>
  <c r="AT221" i="4"/>
  <c r="AT192" i="4"/>
  <c r="AT184" i="4"/>
  <c r="AT176" i="4"/>
  <c r="AT168" i="4"/>
  <c r="AT127" i="4"/>
  <c r="AT217" i="4"/>
  <c r="AT158" i="4"/>
  <c r="AT143" i="4"/>
  <c r="AT129" i="4"/>
  <c r="AT131" i="4"/>
  <c r="AT194" i="4"/>
  <c r="AT186" i="4"/>
  <c r="AT178" i="4"/>
  <c r="AT170" i="4"/>
  <c r="AT160" i="4"/>
  <c r="AT148" i="4"/>
  <c r="AT133" i="4"/>
  <c r="AT145" i="4"/>
  <c r="AT135" i="4"/>
  <c r="AT241" i="4"/>
  <c r="AT162" i="4"/>
  <c r="AT150" i="4"/>
  <c r="AT113" i="4"/>
  <c r="AT188" i="4"/>
  <c r="AT180" i="4"/>
  <c r="AT172" i="4"/>
  <c r="AT137" i="4"/>
  <c r="AT115" i="4"/>
  <c r="AT111" i="4"/>
  <c r="AT109" i="4"/>
  <c r="AT107" i="4"/>
  <c r="AT105" i="4"/>
  <c r="AT103" i="4"/>
  <c r="AT101" i="4"/>
  <c r="AT164" i="4"/>
  <c r="AT152" i="4"/>
  <c r="AT117" i="4"/>
  <c r="AT99" i="4"/>
  <c r="AT211" i="4"/>
  <c r="AT139" i="4"/>
  <c r="AT119" i="4"/>
  <c r="AS52" i="4"/>
  <c r="AT60" i="4"/>
  <c r="AT154" i="4"/>
  <c r="AT182" i="4"/>
  <c r="AS196" i="4"/>
  <c r="AS99" i="4"/>
  <c r="AS117" i="4"/>
  <c r="AT130" i="4"/>
  <c r="AS152" i="4"/>
  <c r="AS164" i="4"/>
  <c r="AT169" i="4"/>
  <c r="AT177" i="4"/>
  <c r="AT185" i="4"/>
  <c r="AT193" i="4"/>
  <c r="AS254" i="4"/>
  <c r="AT72" i="4"/>
  <c r="AT74" i="4"/>
  <c r="AS76" i="4"/>
  <c r="AS80" i="4"/>
  <c r="AS84" i="4"/>
  <c r="AT92" i="4"/>
  <c r="AS101" i="4"/>
  <c r="AS103" i="4"/>
  <c r="AS105" i="4"/>
  <c r="AS107" i="4"/>
  <c r="AS109" i="4"/>
  <c r="AS111" i="4"/>
  <c r="AS115" i="4"/>
  <c r="AT128" i="4"/>
  <c r="AS137" i="4"/>
  <c r="AT157" i="4"/>
  <c r="AT208" i="4"/>
  <c r="AS215" i="4"/>
  <c r="AS219" i="4"/>
  <c r="BA236" i="4"/>
  <c r="BA72" i="4"/>
  <c r="AS88" i="4"/>
  <c r="AS113" i="4"/>
  <c r="AT126" i="4"/>
  <c r="AT142" i="4"/>
  <c r="AS150" i="4"/>
  <c r="AS162" i="4"/>
  <c r="BA200" i="4"/>
  <c r="BA204" i="4"/>
  <c r="AT232" i="4"/>
  <c r="AS268" i="4"/>
  <c r="AS135" i="4"/>
  <c r="AS145" i="4"/>
  <c r="AT155" i="4"/>
  <c r="AT167" i="4"/>
  <c r="AT175" i="4"/>
  <c r="AT183" i="4"/>
  <c r="AT191" i="4"/>
  <c r="AT228" i="4"/>
  <c r="AS66" i="4"/>
  <c r="AT122" i="4"/>
  <c r="AS133" i="4"/>
  <c r="AS148" i="4"/>
  <c r="AS160" i="4"/>
  <c r="BA212" i="4"/>
  <c r="AS27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204" i="4"/>
  <c r="AT202" i="4"/>
  <c r="AT200" i="4"/>
  <c r="AT198" i="4"/>
  <c r="AT196" i="4"/>
  <c r="AT234" i="4"/>
  <c r="AT210" i="4"/>
  <c r="AT236" i="4"/>
  <c r="AT212" i="4"/>
  <c r="AT238" i="4"/>
  <c r="AT240" i="4"/>
  <c r="AT216" i="4"/>
  <c r="AT112" i="4"/>
  <c r="AT218" i="4"/>
  <c r="AT242" i="4"/>
  <c r="AT220" i="4"/>
  <c r="AT224" i="4"/>
  <c r="AT226" i="4"/>
  <c r="AT66" i="4"/>
  <c r="AS73" i="4"/>
  <c r="AT120" i="4"/>
  <c r="AS131" i="4"/>
  <c r="AT153" i="4"/>
  <c r="AT165" i="4"/>
  <c r="AS209" i="4"/>
  <c r="AT65" i="4"/>
  <c r="AT95" i="4"/>
  <c r="AT118" i="4"/>
  <c r="AS129" i="4"/>
  <c r="AT138" i="4"/>
  <c r="AS143" i="4"/>
  <c r="AS158" i="4"/>
  <c r="AT173" i="4"/>
  <c r="AT181" i="4"/>
  <c r="AT189" i="4"/>
  <c r="AS241" i="4"/>
  <c r="AS217" i="4"/>
  <c r="AS221" i="4"/>
  <c r="AS292" i="4"/>
  <c r="AS282" i="4"/>
  <c r="AS270" i="4"/>
  <c r="AS258" i="4"/>
  <c r="AS246" i="4"/>
  <c r="AS243" i="4"/>
  <c r="AS223" i="4"/>
  <c r="AS225" i="4"/>
  <c r="AS284" i="4"/>
  <c r="AS272" i="4"/>
  <c r="AS260" i="4"/>
  <c r="AS248" i="4"/>
  <c r="AS227" i="4"/>
  <c r="AS96" i="4"/>
  <c r="AS92" i="4"/>
  <c r="AS229" i="4"/>
  <c r="AS286" i="4"/>
  <c r="AS274" i="4"/>
  <c r="AS262" i="4"/>
  <c r="AS250" i="4"/>
  <c r="AS231" i="4"/>
  <c r="AS207" i="4"/>
  <c r="AS205" i="4"/>
  <c r="AS203" i="4"/>
  <c r="AS201" i="4"/>
  <c r="AS199" i="4"/>
  <c r="AS197" i="4"/>
  <c r="AS233" i="4"/>
  <c r="AS288" i="4"/>
  <c r="AS276" i="4"/>
  <c r="AS264" i="4"/>
  <c r="AS252" i="4"/>
  <c r="AS235" i="4"/>
  <c r="AS211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237" i="4"/>
  <c r="AS213" i="4"/>
  <c r="AT71" i="4"/>
  <c r="AT98" i="4"/>
  <c r="AT116" i="4"/>
  <c r="AS127" i="4"/>
  <c r="AT151" i="4"/>
  <c r="AT163" i="4"/>
  <c r="AS62" i="4"/>
  <c r="AS70" i="4"/>
  <c r="AT75" i="4"/>
  <c r="AT79" i="4"/>
  <c r="AT83" i="4"/>
  <c r="AT87" i="4"/>
  <c r="AT100" i="4"/>
  <c r="AT102" i="4"/>
  <c r="AT104" i="4"/>
  <c r="AT106" i="4"/>
  <c r="AT108" i="4"/>
  <c r="AT110" i="4"/>
  <c r="AT114" i="4"/>
  <c r="AS125" i="4"/>
  <c r="AT136" i="4"/>
  <c r="AS156" i="4"/>
  <c r="BA202" i="4"/>
  <c r="BA206" i="4"/>
  <c r="AS266" i="4"/>
  <c r="AT62" i="4"/>
  <c r="AT70" i="4"/>
  <c r="AS123" i="4"/>
  <c r="AS141" i="4"/>
  <c r="AT149" i="4"/>
  <c r="AT161" i="4"/>
  <c r="AT171" i="4"/>
  <c r="AT179" i="4"/>
  <c r="AT187" i="4"/>
  <c r="AT214" i="4"/>
  <c r="AS239" i="4"/>
  <c r="BB89" i="13"/>
  <c r="BA357" i="13"/>
  <c r="BA254" i="4"/>
  <c r="BA266" i="4"/>
  <c r="BA278" i="4"/>
  <c r="BA290" i="4"/>
  <c r="BA298" i="13"/>
  <c r="BB19" i="13"/>
  <c r="BB62" i="13"/>
  <c r="BB66" i="13"/>
  <c r="BB94" i="13"/>
  <c r="BA262" i="13"/>
  <c r="BB58" i="13"/>
  <c r="BB71" i="13"/>
  <c r="BB102" i="13"/>
  <c r="BB26" i="13"/>
  <c r="BB32" i="13"/>
  <c r="BB50" i="13"/>
  <c r="BB123" i="13"/>
  <c r="BA249" i="13"/>
  <c r="BA326" i="13"/>
  <c r="BA250" i="4"/>
  <c r="BA262" i="4"/>
  <c r="BA274" i="4"/>
  <c r="BA286" i="4"/>
  <c r="BB18" i="13"/>
  <c r="BB49" i="13"/>
  <c r="BB83" i="13"/>
  <c r="BB114" i="13"/>
  <c r="BB145" i="13"/>
  <c r="BB9" i="13"/>
  <c r="BB40" i="13"/>
  <c r="BB125" i="13"/>
  <c r="BA248" i="4"/>
  <c r="BA260" i="4"/>
  <c r="BA272" i="4"/>
  <c r="BA284" i="4"/>
  <c r="BB13" i="13"/>
  <c r="BB44" i="13"/>
  <c r="BB74" i="13"/>
  <c r="BB105" i="13"/>
  <c r="BB157" i="13"/>
  <c r="BA259" i="13"/>
  <c r="BA425" i="13"/>
  <c r="BB21" i="13"/>
  <c r="BB29" i="13"/>
  <c r="BB52" i="13"/>
  <c r="BB87" i="13"/>
  <c r="BB95" i="13"/>
  <c r="BB99" i="13"/>
  <c r="BA237" i="13"/>
  <c r="AA4" i="7"/>
  <c r="BB12" i="13"/>
  <c r="BB43" i="13"/>
  <c r="BB77" i="13"/>
  <c r="BB108" i="13"/>
  <c r="BB139" i="13"/>
  <c r="BA331" i="13"/>
  <c r="O452" i="13"/>
  <c r="AJ452" i="13" s="1"/>
  <c r="BA452" i="13" s="1"/>
  <c r="AJ432" i="13"/>
  <c r="AP436" i="13"/>
  <c r="BA436" i="13" s="1"/>
  <c r="W456" i="13"/>
  <c r="AP456" i="13" s="1"/>
  <c r="AP426" i="13"/>
  <c r="BA426" i="13" s="1"/>
  <c r="AF39" i="31"/>
  <c r="AJ418" i="13"/>
  <c r="BA418" i="13" s="1"/>
  <c r="AJ430" i="13"/>
  <c r="BA430" i="13" s="1"/>
  <c r="AB11" i="23"/>
  <c r="U11" i="23"/>
  <c r="Q27" i="31"/>
  <c r="R27" i="31" s="1"/>
  <c r="P27" i="31"/>
  <c r="U27" i="31"/>
  <c r="AH39" i="31"/>
  <c r="AP432" i="13"/>
  <c r="W455" i="13"/>
  <c r="AP455" i="13" s="1"/>
  <c r="BA455" i="13" s="1"/>
  <c r="O13" i="14"/>
  <c r="O29" i="14"/>
  <c r="U28" i="31"/>
  <c r="AB29" i="31"/>
  <c r="AH45" i="31"/>
  <c r="B3" i="12"/>
  <c r="A3" i="12" s="1"/>
  <c r="AP418" i="13"/>
  <c r="AJ420" i="13"/>
  <c r="BA420" i="13" s="1"/>
  <c r="AP423" i="13"/>
  <c r="BA423" i="13" s="1"/>
  <c r="O447" i="13"/>
  <c r="AJ447" i="13" s="1"/>
  <c r="BA447" i="13" s="1"/>
  <c r="AJ427" i="13"/>
  <c r="BA427" i="13" s="1"/>
  <c r="AD29" i="31"/>
  <c r="F5" i="12"/>
  <c r="F7" i="12"/>
  <c r="F9" i="12"/>
  <c r="F11" i="12"/>
  <c r="AP425" i="13"/>
  <c r="O14" i="14"/>
  <c r="O30" i="14"/>
  <c r="AM15" i="22"/>
  <c r="AB2" i="23"/>
  <c r="U2" i="23"/>
  <c r="Z44" i="31"/>
  <c r="AA44" i="31" s="1"/>
  <c r="AH44" i="31" s="1"/>
  <c r="M44" i="31"/>
  <c r="O44" i="31" s="1"/>
  <c r="Z55" i="31"/>
  <c r="AA55" i="31" s="1"/>
  <c r="AD55" i="31" s="1"/>
  <c r="M55" i="31"/>
  <c r="N69" i="31"/>
  <c r="O437" i="13"/>
  <c r="AJ437" i="13" s="1"/>
  <c r="BA437" i="13" s="1"/>
  <c r="O9" i="14"/>
  <c r="O25" i="14"/>
  <c r="AD35" i="31"/>
  <c r="AP431" i="13"/>
  <c r="BA431" i="13" s="1"/>
  <c r="W451" i="13"/>
  <c r="AP451" i="13" s="1"/>
  <c r="BA451" i="13" s="1"/>
  <c r="AR9" i="23"/>
  <c r="AS9" i="23" s="1"/>
  <c r="AK9" i="23"/>
  <c r="AH35" i="31"/>
  <c r="AP422" i="13"/>
  <c r="BA422" i="13" s="1"/>
  <c r="BA433" i="13"/>
  <c r="O10" i="14"/>
  <c r="O26" i="14"/>
  <c r="T3" i="23"/>
  <c r="M3" i="23"/>
  <c r="U9" i="23"/>
  <c r="B4" i="12"/>
  <c r="A4" i="12" s="1"/>
  <c r="B6" i="12"/>
  <c r="A6" i="12" s="1"/>
  <c r="B8" i="12"/>
  <c r="A8" i="12" s="1"/>
  <c r="B10" i="12"/>
  <c r="A10" i="12" s="1"/>
  <c r="B12" i="12"/>
  <c r="A12" i="12" s="1"/>
  <c r="BA406" i="13"/>
  <c r="AJ419" i="13"/>
  <c r="BA419" i="13" s="1"/>
  <c r="BA424" i="13"/>
  <c r="O5" i="14"/>
  <c r="O21" i="14"/>
  <c r="AC9" i="23"/>
  <c r="AB26" i="31"/>
  <c r="AB34" i="31"/>
  <c r="Z49" i="31"/>
  <c r="AA49" i="31" s="1"/>
  <c r="M49" i="31"/>
  <c r="BA397" i="13"/>
  <c r="AP417" i="13"/>
  <c r="BA417" i="13" s="1"/>
  <c r="BA456" i="13"/>
  <c r="L4" i="23"/>
  <c r="K5" i="23"/>
  <c r="AB10" i="23"/>
  <c r="U10" i="23"/>
  <c r="AE57" i="31"/>
  <c r="AF57" i="31" s="1"/>
  <c r="AE56" i="31"/>
  <c r="AF56" i="31" s="1"/>
  <c r="AE55" i="31"/>
  <c r="AE54" i="31"/>
  <c r="AF54" i="31" s="1"/>
  <c r="AE53" i="31"/>
  <c r="AF53" i="31" s="1"/>
  <c r="AE49" i="31"/>
  <c r="AE45" i="31"/>
  <c r="AF45" i="31" s="1"/>
  <c r="AE51" i="31"/>
  <c r="AF51" i="31" s="1"/>
  <c r="AE48" i="31"/>
  <c r="AF48" i="31" s="1"/>
  <c r="AE46" i="31"/>
  <c r="AF46" i="31" s="1"/>
  <c r="AE50" i="31"/>
  <c r="AF50" i="31" s="1"/>
  <c r="AE44" i="31"/>
  <c r="AK31" i="31"/>
  <c r="AH37" i="31"/>
  <c r="O6" i="14"/>
  <c r="O22" i="14"/>
  <c r="Z47" i="31"/>
  <c r="AA47" i="31" s="1"/>
  <c r="AF47" i="31" s="1"/>
  <c r="M47" i="31"/>
  <c r="N70" i="31"/>
  <c r="AB35" i="31"/>
  <c r="AC44" i="31"/>
  <c r="AC56" i="31"/>
  <c r="AD56" i="31" s="1"/>
  <c r="AG57" i="31"/>
  <c r="AH57" i="31" s="1"/>
  <c r="AG56" i="31"/>
  <c r="AH56" i="31" s="1"/>
  <c r="AG55" i="3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G48" i="31"/>
  <c r="AH48" i="31" s="1"/>
  <c r="AE35" i="31"/>
  <c r="AF35" i="31" s="1"/>
  <c r="AC46" i="31"/>
  <c r="AD46" i="31" s="1"/>
  <c r="G64" i="31"/>
  <c r="I63" i="31"/>
  <c r="F77" i="31"/>
  <c r="AI57" i="31"/>
  <c r="AJ57" i="31" s="1"/>
  <c r="AI56" i="31"/>
  <c r="AJ56" i="31" s="1"/>
  <c r="AI55" i="31"/>
  <c r="AI54" i="31"/>
  <c r="AJ54" i="31" s="1"/>
  <c r="AI53" i="31"/>
  <c r="AJ53" i="31" s="1"/>
  <c r="AI52" i="31"/>
  <c r="AJ52" i="31" s="1"/>
  <c r="AI51" i="31"/>
  <c r="AJ51" i="31" s="1"/>
  <c r="AI50" i="31"/>
  <c r="AJ50" i="31" s="1"/>
  <c r="AI49" i="31"/>
  <c r="AI48" i="31"/>
  <c r="AJ48" i="31" s="1"/>
  <c r="AI47" i="31"/>
  <c r="AI46" i="31"/>
  <c r="AJ46" i="31" s="1"/>
  <c r="AI45" i="31"/>
  <c r="AJ45" i="31" s="1"/>
  <c r="AI44" i="31"/>
  <c r="AA28" i="31"/>
  <c r="AB28" i="31" s="1"/>
  <c r="AA38" i="31"/>
  <c r="AB38" i="31" s="1"/>
  <c r="AC48" i="31"/>
  <c r="AD48" i="31" s="1"/>
  <c r="M52" i="31"/>
  <c r="AC53" i="31"/>
  <c r="AD53" i="31" s="1"/>
  <c r="AC57" i="31"/>
  <c r="AD57" i="31" s="1"/>
  <c r="K64" i="31"/>
  <c r="L63" i="31"/>
  <c r="T66" i="31"/>
  <c r="I29" i="31"/>
  <c r="AJ434" i="13"/>
  <c r="BA434" i="13" s="1"/>
  <c r="M2" i="23"/>
  <c r="M11" i="23"/>
  <c r="M46" i="31"/>
  <c r="O46" i="31" s="1"/>
  <c r="M50" i="31"/>
  <c r="M56" i="31"/>
  <c r="AC26" i="31"/>
  <c r="AD26" i="31" s="1"/>
  <c r="AE29" i="31"/>
  <c r="AF29" i="31" s="1"/>
  <c r="AC33" i="31"/>
  <c r="AD33" i="31" s="1"/>
  <c r="AG46" i="31"/>
  <c r="AH46" i="31" s="1"/>
  <c r="AC51" i="31"/>
  <c r="AD51" i="31" s="1"/>
  <c r="AC54" i="31"/>
  <c r="AD54" i="31" s="1"/>
  <c r="AE26" i="31"/>
  <c r="AF26" i="31" s="1"/>
  <c r="AE27" i="31"/>
  <c r="AF27" i="31" s="1"/>
  <c r="AE28" i="31"/>
  <c r="AF28" i="31" s="1"/>
  <c r="AH29" i="31"/>
  <c r="AC45" i="31"/>
  <c r="AD45" i="31" s="1"/>
  <c r="M48" i="31"/>
  <c r="AA36" i="31"/>
  <c r="AB36" i="31" s="1"/>
  <c r="AA32" i="31"/>
  <c r="AB32" i="31" s="1"/>
  <c r="AA39" i="31"/>
  <c r="AB39" i="31" s="1"/>
  <c r="AC32" i="31"/>
  <c r="AD32" i="31" s="1"/>
  <c r="AC49" i="31"/>
  <c r="AD63" i="31"/>
  <c r="M9" i="23"/>
  <c r="AC39" i="31"/>
  <c r="AD39" i="31" s="1"/>
  <c r="AC38" i="31"/>
  <c r="AD38" i="31" s="1"/>
  <c r="AC34" i="31"/>
  <c r="AD34" i="31" s="1"/>
  <c r="AC30" i="31"/>
  <c r="AD30" i="31" s="1"/>
  <c r="I47" i="31"/>
  <c r="AC47" i="31"/>
  <c r="T81" i="31"/>
  <c r="AE38" i="31"/>
  <c r="AF38" i="31" s="1"/>
  <c r="AE34" i="31"/>
  <c r="AF34" i="31" s="1"/>
  <c r="AE30" i="31"/>
  <c r="AF30" i="31" s="1"/>
  <c r="T26" i="31"/>
  <c r="AA31" i="31"/>
  <c r="AB31" i="31" s="1"/>
  <c r="AJ31" i="31" s="1"/>
  <c r="AE32" i="31"/>
  <c r="AF32" i="31" s="1"/>
  <c r="AK32" i="31" s="1"/>
  <c r="AC36" i="31"/>
  <c r="AD36" i="31" s="1"/>
  <c r="AE37" i="31"/>
  <c r="AF37" i="31" s="1"/>
  <c r="AJ37" i="31" s="1"/>
  <c r="M45" i="31"/>
  <c r="O45" i="31" s="1"/>
  <c r="M51" i="31"/>
  <c r="F80" i="31"/>
  <c r="AK33" i="31" l="1"/>
  <c r="AK38" i="31"/>
  <c r="AJ39" i="31"/>
  <c r="P28" i="31"/>
  <c r="AL45" i="31"/>
  <c r="T28" i="31"/>
  <c r="AJ55" i="31"/>
  <c r="AJ44" i="31"/>
  <c r="AH47" i="31"/>
  <c r="AF44" i="31"/>
  <c r="AK30" i="31"/>
  <c r="AL30" i="31" s="1"/>
  <c r="AJ47" i="31"/>
  <c r="AJ33" i="31"/>
  <c r="AJ49" i="31"/>
  <c r="AD47" i="31"/>
  <c r="AD44" i="31"/>
  <c r="P61" i="31"/>
  <c r="Q61" i="31" s="1"/>
  <c r="AL52" i="31"/>
  <c r="AL46" i="31"/>
  <c r="AJ32" i="31"/>
  <c r="AK34" i="31"/>
  <c r="AK28" i="31"/>
  <c r="AL28" i="31" s="1"/>
  <c r="AJ28" i="31"/>
  <c r="AJ30" i="31"/>
  <c r="AK26" i="31"/>
  <c r="AK29" i="31"/>
  <c r="AJ38" i="31"/>
  <c r="AK35" i="31"/>
  <c r="AM35" i="31" s="1"/>
  <c r="AN35" i="31" s="1"/>
  <c r="AJ27" i="31"/>
  <c r="AF55" i="31"/>
  <c r="AL55" i="31" s="1"/>
  <c r="AK37" i="31"/>
  <c r="AH55" i="31"/>
  <c r="AL50" i="31"/>
  <c r="U46" i="31"/>
  <c r="T46" i="31"/>
  <c r="X46" i="31" s="1"/>
  <c r="Q46" i="31"/>
  <c r="R46" i="31" s="1"/>
  <c r="P46" i="31"/>
  <c r="AL26" i="31"/>
  <c r="AM26" i="31"/>
  <c r="AN26" i="31" s="1"/>
  <c r="AM30" i="31"/>
  <c r="AN30" i="31" s="1"/>
  <c r="AL32" i="31"/>
  <c r="AM32" i="31"/>
  <c r="AN32" i="31" s="1"/>
  <c r="AM34" i="31"/>
  <c r="AN34" i="31" s="1"/>
  <c r="AL34" i="31"/>
  <c r="AM38" i="31"/>
  <c r="AN38" i="31" s="1"/>
  <c r="AL38" i="31"/>
  <c r="AM31" i="31"/>
  <c r="AN31" i="31" s="1"/>
  <c r="AL31" i="31"/>
  <c r="AJ36" i="31"/>
  <c r="AL53" i="31"/>
  <c r="AL56" i="31"/>
  <c r="AJ34" i="31"/>
  <c r="AK39" i="31"/>
  <c r="AL51" i="31"/>
  <c r="AK27" i="31"/>
  <c r="AJ26" i="31"/>
  <c r="AL48" i="31"/>
  <c r="G65" i="31"/>
  <c r="I65" i="31" s="1"/>
  <c r="I64" i="31"/>
  <c r="AH49" i="31"/>
  <c r="AJ35" i="31"/>
  <c r="P62" i="31"/>
  <c r="Q62" i="31" s="1"/>
  <c r="V27" i="31"/>
  <c r="N71" i="31"/>
  <c r="N72" i="31"/>
  <c r="AJ10" i="23"/>
  <c r="AC10" i="23"/>
  <c r="U20" i="3"/>
  <c r="V20" i="3" s="1"/>
  <c r="T21" i="3"/>
  <c r="AL57" i="31"/>
  <c r="O29" i="31"/>
  <c r="I30" i="31"/>
  <c r="U44" i="31"/>
  <c r="T44" i="31"/>
  <c r="X44" i="31" s="1"/>
  <c r="Q44" i="31"/>
  <c r="R44" i="31" s="1"/>
  <c r="P44" i="31"/>
  <c r="AJ29" i="31"/>
  <c r="AL54" i="31"/>
  <c r="AM29" i="31"/>
  <c r="AN29" i="31" s="1"/>
  <c r="AL29" i="31"/>
  <c r="K6" i="23"/>
  <c r="L5" i="23"/>
  <c r="T83" i="31"/>
  <c r="T4" i="23"/>
  <c r="M4" i="23"/>
  <c r="AB3" i="23"/>
  <c r="U3" i="23"/>
  <c r="V28" i="31"/>
  <c r="P63" i="31"/>
  <c r="Q63" i="31" s="1"/>
  <c r="P64" i="31"/>
  <c r="Q64" i="31" s="1"/>
  <c r="BA432" i="13"/>
  <c r="AL36" i="31"/>
  <c r="AM36" i="31"/>
  <c r="AN36" i="31" s="1"/>
  <c r="AJ11" i="23"/>
  <c r="AC11" i="23"/>
  <c r="C6" i="2"/>
  <c r="J6" i="1" s="1"/>
  <c r="N6" i="1"/>
  <c r="O6" i="1" s="1"/>
  <c r="G6" i="1"/>
  <c r="H6" i="1" s="1"/>
  <c r="L6" i="1"/>
  <c r="F7" i="1"/>
  <c r="K65" i="31"/>
  <c r="L64" i="31"/>
  <c r="U45" i="31"/>
  <c r="T45" i="31"/>
  <c r="X45" i="31" s="1"/>
  <c r="P45" i="31"/>
  <c r="Q45" i="31"/>
  <c r="R45" i="31" s="1"/>
  <c r="AD64" i="31"/>
  <c r="L6" i="3"/>
  <c r="K7" i="3"/>
  <c r="L7" i="3" s="1"/>
  <c r="M7" i="3" s="1"/>
  <c r="AD49" i="31"/>
  <c r="T68" i="31"/>
  <c r="F79" i="31"/>
  <c r="AF49" i="31"/>
  <c r="F5" i="4"/>
  <c r="C5" i="4"/>
  <c r="B6" i="4"/>
  <c r="AM33" i="31"/>
  <c r="AN33" i="31" s="1"/>
  <c r="AL33" i="31"/>
  <c r="AM37" i="31"/>
  <c r="AN37" i="31" s="1"/>
  <c r="AL37" i="31"/>
  <c r="AL47" i="31"/>
  <c r="W47" i="31"/>
  <c r="I48" i="31"/>
  <c r="O47" i="31"/>
  <c r="AJ2" i="23"/>
  <c r="AC2" i="23"/>
  <c r="E5" i="1"/>
  <c r="C5" i="1" s="1"/>
  <c r="D3" i="1"/>
  <c r="D2" i="1"/>
  <c r="D4" i="1"/>
  <c r="D5" i="1"/>
  <c r="AL44" i="31" l="1"/>
  <c r="AM28" i="31"/>
  <c r="AN28" i="31" s="1"/>
  <c r="AL35" i="31"/>
  <c r="AL49" i="31"/>
  <c r="F81" i="31"/>
  <c r="N73" i="31"/>
  <c r="T70" i="31"/>
  <c r="N7" i="1"/>
  <c r="O7" i="1" s="1"/>
  <c r="L7" i="1"/>
  <c r="G7" i="1"/>
  <c r="H7" i="1" s="1"/>
  <c r="E7" i="1" s="1"/>
  <c r="C7" i="2"/>
  <c r="J7" i="1" s="1"/>
  <c r="F8" i="1"/>
  <c r="V44" i="31"/>
  <c r="U61" i="31"/>
  <c r="V61" i="31" s="1"/>
  <c r="X61" i="31" s="1"/>
  <c r="O30" i="31"/>
  <c r="I31" i="31"/>
  <c r="E6" i="1"/>
  <c r="C6" i="1" s="1"/>
  <c r="U29" i="31"/>
  <c r="T29" i="31"/>
  <c r="Q29" i="31"/>
  <c r="R29" i="31" s="1"/>
  <c r="P29" i="31"/>
  <c r="AL39" i="31"/>
  <c r="AM39" i="31"/>
  <c r="AN39" i="31" s="1"/>
  <c r="K7" i="23"/>
  <c r="L6" i="23"/>
  <c r="AJ3" i="23"/>
  <c r="AC3" i="23"/>
  <c r="U21" i="3"/>
  <c r="V21" i="3" s="1"/>
  <c r="T22" i="3"/>
  <c r="U22" i="3" s="1"/>
  <c r="V22" i="3" s="1"/>
  <c r="AQ60" i="4"/>
  <c r="AQ36" i="4"/>
  <c r="AQ40" i="4"/>
  <c r="AQ64" i="4"/>
  <c r="AQ44" i="4"/>
  <c r="AQ24" i="4"/>
  <c r="AQ90" i="4"/>
  <c r="AQ86" i="4"/>
  <c r="AQ82" i="4"/>
  <c r="AQ78" i="4"/>
  <c r="AQ56" i="4"/>
  <c r="AQ8" i="4"/>
  <c r="AQ52" i="4"/>
  <c r="AQ32" i="4"/>
  <c r="AI7" i="4"/>
  <c r="AQ48" i="4"/>
  <c r="AQ94" i="4"/>
  <c r="AQ28" i="4"/>
  <c r="AQ4" i="4"/>
  <c r="AQ20" i="4"/>
  <c r="AQ12" i="4"/>
  <c r="AQ16" i="4"/>
  <c r="B7" i="4"/>
  <c r="F6" i="4"/>
  <c r="C6" i="4"/>
  <c r="T5" i="23"/>
  <c r="M5" i="23"/>
  <c r="AR2" i="23"/>
  <c r="AS2" i="23" s="1"/>
  <c r="AK2" i="23"/>
  <c r="H5" i="4"/>
  <c r="E5" i="4"/>
  <c r="AR11" i="23"/>
  <c r="AS11" i="23" s="1"/>
  <c r="AK11" i="23"/>
  <c r="AB4" i="23"/>
  <c r="U4" i="23"/>
  <c r="U47" i="31"/>
  <c r="T47" i="31"/>
  <c r="X47" i="31" s="1"/>
  <c r="Q47" i="31"/>
  <c r="R47" i="31" s="1"/>
  <c r="P47" i="31"/>
  <c r="AR10" i="23"/>
  <c r="AS10" i="23" s="1"/>
  <c r="AK10" i="23"/>
  <c r="G66" i="31"/>
  <c r="I66" i="31" s="1"/>
  <c r="W48" i="31"/>
  <c r="I49" i="31"/>
  <c r="O48" i="31"/>
  <c r="N74" i="31"/>
  <c r="AM27" i="31"/>
  <c r="AN27" i="31"/>
  <c r="AL27" i="31"/>
  <c r="L65" i="31"/>
  <c r="K66" i="31"/>
  <c r="AD65" i="31"/>
  <c r="M6" i="3"/>
  <c r="M14" i="3" s="1"/>
  <c r="L14" i="3"/>
  <c r="U62" i="31"/>
  <c r="V62" i="31" s="1"/>
  <c r="X62" i="31" s="1"/>
  <c r="V45" i="31"/>
  <c r="T85" i="31"/>
  <c r="U63" i="31"/>
  <c r="V63" i="31" s="1"/>
  <c r="X63" i="31" s="1"/>
  <c r="V46" i="31"/>
  <c r="U64" i="31"/>
  <c r="V64" i="31" s="1"/>
  <c r="X64" i="31" s="1"/>
  <c r="V29" i="31" l="1"/>
  <c r="P65" i="31"/>
  <c r="Q65" i="31" s="1"/>
  <c r="P66" i="31"/>
  <c r="Q66" i="31" s="1"/>
  <c r="T72" i="31"/>
  <c r="U48" i="31"/>
  <c r="Q48" i="31"/>
  <c r="R48" i="31" s="1"/>
  <c r="P48" i="31"/>
  <c r="T48" i="31"/>
  <c r="X48" i="31" s="1"/>
  <c r="D6" i="1"/>
  <c r="C27" i="31"/>
  <c r="N75" i="31"/>
  <c r="C26" i="31"/>
  <c r="F7" i="4"/>
  <c r="B8" i="4"/>
  <c r="C7" i="4"/>
  <c r="G99" i="31"/>
  <c r="L99" i="31" s="1"/>
  <c r="AG64" i="31"/>
  <c r="I32" i="31"/>
  <c r="O31" i="31"/>
  <c r="C7" i="1"/>
  <c r="N76" i="31"/>
  <c r="AK3" i="23"/>
  <c r="AR3" i="23"/>
  <c r="AS3" i="23" s="1"/>
  <c r="T30" i="31"/>
  <c r="Q30" i="31"/>
  <c r="R30" i="31" s="1"/>
  <c r="U30" i="31"/>
  <c r="P30" i="31"/>
  <c r="W49" i="31"/>
  <c r="I50" i="31"/>
  <c r="O49" i="31"/>
  <c r="V47" i="31"/>
  <c r="U65" i="31"/>
  <c r="V65" i="31" s="1"/>
  <c r="X65" i="31" s="1"/>
  <c r="U66" i="31"/>
  <c r="V66" i="31" s="1"/>
  <c r="X66" i="31" s="1"/>
  <c r="T6" i="23"/>
  <c r="M6" i="23"/>
  <c r="G92" i="31"/>
  <c r="L92" i="31" s="1"/>
  <c r="G91" i="31"/>
  <c r="L91" i="31" s="1"/>
  <c r="G96" i="31"/>
  <c r="L96" i="31" s="1"/>
  <c r="G95" i="31"/>
  <c r="L95" i="31" s="1"/>
  <c r="G93" i="31"/>
  <c r="L93" i="31" s="1"/>
  <c r="G94" i="31"/>
  <c r="L94" i="31" s="1"/>
  <c r="AG61" i="31"/>
  <c r="I67" i="31"/>
  <c r="AB5" i="23"/>
  <c r="U5" i="23"/>
  <c r="K8" i="23"/>
  <c r="L8" i="23" s="1"/>
  <c r="L7" i="23"/>
  <c r="G97" i="31"/>
  <c r="L97" i="31" s="1"/>
  <c r="AG62" i="31"/>
  <c r="AJ4" i="23"/>
  <c r="AC4" i="23"/>
  <c r="G67" i="31"/>
  <c r="G98" i="31"/>
  <c r="L98" i="31" s="1"/>
  <c r="AG63" i="31"/>
  <c r="L66" i="31"/>
  <c r="K67" i="31"/>
  <c r="AD66" i="31"/>
  <c r="H6" i="4"/>
  <c r="E6" i="4"/>
  <c r="C8" i="2"/>
  <c r="J8" i="1" s="1"/>
  <c r="N8" i="1"/>
  <c r="O8" i="1" s="1"/>
  <c r="L8" i="1"/>
  <c r="F9" i="1"/>
  <c r="G8" i="1"/>
  <c r="H8" i="1" s="1"/>
  <c r="AQ75" i="4" l="1"/>
  <c r="AQ68" i="4"/>
  <c r="F8" i="4"/>
  <c r="B9" i="4"/>
  <c r="C8" i="4"/>
  <c r="AQ72" i="4"/>
  <c r="G100" i="31"/>
  <c r="L100" i="31" s="1"/>
  <c r="AG65" i="31"/>
  <c r="W50" i="31"/>
  <c r="I51" i="31"/>
  <c r="O50" i="31"/>
  <c r="N77" i="31"/>
  <c r="V48" i="31"/>
  <c r="U67" i="31"/>
  <c r="V67" i="31" s="1"/>
  <c r="U68" i="31"/>
  <c r="V68" i="31" s="1"/>
  <c r="D9" i="1"/>
  <c r="D7" i="1"/>
  <c r="U49" i="31"/>
  <c r="T49" i="31"/>
  <c r="X49" i="31" s="1"/>
  <c r="Q49" i="31"/>
  <c r="R49" i="31" s="1"/>
  <c r="P49" i="31"/>
  <c r="G68" i="31"/>
  <c r="AR4" i="23"/>
  <c r="AS4" i="23" s="1"/>
  <c r="AK4" i="23"/>
  <c r="P31" i="31"/>
  <c r="U31" i="31"/>
  <c r="T31" i="31"/>
  <c r="Q31" i="31"/>
  <c r="R31" i="31" s="1"/>
  <c r="T74" i="31"/>
  <c r="G101" i="31"/>
  <c r="L101" i="31" s="1"/>
  <c r="AG66" i="31"/>
  <c r="AJ5" i="23"/>
  <c r="AC5" i="23"/>
  <c r="L67" i="31"/>
  <c r="K68" i="31"/>
  <c r="AD67" i="31"/>
  <c r="O32" i="31"/>
  <c r="I33" i="31"/>
  <c r="E7" i="4"/>
  <c r="H7" i="4" s="1"/>
  <c r="V30" i="31"/>
  <c r="P68" i="31"/>
  <c r="Q68" i="31" s="1"/>
  <c r="P67" i="31"/>
  <c r="Q67" i="31" s="1"/>
  <c r="N78" i="31"/>
  <c r="E8" i="1"/>
  <c r="C8" i="1" s="1"/>
  <c r="M7" i="23"/>
  <c r="T7" i="23"/>
  <c r="N9" i="1"/>
  <c r="O9" i="1" s="1"/>
  <c r="L9" i="1"/>
  <c r="G9" i="1"/>
  <c r="H9" i="1" s="1"/>
  <c r="E9" i="1" s="1"/>
  <c r="C9" i="1" s="1"/>
  <c r="F10" i="1"/>
  <c r="C9" i="2"/>
  <c r="J9" i="1" s="1"/>
  <c r="T8" i="23"/>
  <c r="M8" i="23"/>
  <c r="AB6" i="23"/>
  <c r="U6" i="23"/>
  <c r="V31" i="31" l="1"/>
  <c r="P70" i="31"/>
  <c r="Q70" i="31" s="1"/>
  <c r="P69" i="31"/>
  <c r="Q69" i="31" s="1"/>
  <c r="X68" i="31"/>
  <c r="U69" i="31"/>
  <c r="V69" i="31" s="1"/>
  <c r="X69" i="31" s="1"/>
  <c r="V49" i="31"/>
  <c r="U70" i="31"/>
  <c r="V70" i="31" s="1"/>
  <c r="X70" i="31" s="1"/>
  <c r="X67" i="31"/>
  <c r="AB7" i="23"/>
  <c r="U7" i="23"/>
  <c r="AR5" i="23"/>
  <c r="AS5" i="23" s="1"/>
  <c r="AK5" i="23"/>
  <c r="AB8" i="23"/>
  <c r="U8" i="23"/>
  <c r="E8" i="4"/>
  <c r="H8" i="4" s="1"/>
  <c r="N80" i="31"/>
  <c r="F9" i="4"/>
  <c r="B10" i="4"/>
  <c r="C9" i="4"/>
  <c r="AI8" i="4"/>
  <c r="L68" i="31"/>
  <c r="K69" i="31"/>
  <c r="AD68" i="31"/>
  <c r="F11" i="1"/>
  <c r="N10" i="1"/>
  <c r="O10" i="1" s="1"/>
  <c r="L10" i="1"/>
  <c r="G10" i="1"/>
  <c r="H10" i="1" s="1"/>
  <c r="E10" i="1" s="1"/>
  <c r="C10" i="2"/>
  <c r="J10" i="1" s="1"/>
  <c r="N79" i="31"/>
  <c r="O33" i="31"/>
  <c r="I34" i="31"/>
  <c r="U50" i="31"/>
  <c r="T50" i="31"/>
  <c r="X50" i="31" s="1"/>
  <c r="Q50" i="31"/>
  <c r="R50" i="31" s="1"/>
  <c r="P50" i="31"/>
  <c r="AJ6" i="23"/>
  <c r="AC6" i="23"/>
  <c r="U32" i="31"/>
  <c r="T32" i="31"/>
  <c r="Q32" i="31"/>
  <c r="R32" i="31" s="1"/>
  <c r="P32" i="31"/>
  <c r="W51" i="31"/>
  <c r="I52" i="31"/>
  <c r="O51" i="31"/>
  <c r="T76" i="31"/>
  <c r="D8" i="1"/>
  <c r="G69" i="31"/>
  <c r="I69" i="31" s="1"/>
  <c r="I68" i="31"/>
  <c r="E9" i="4" l="1"/>
  <c r="H9" i="4" s="1"/>
  <c r="G105" i="31"/>
  <c r="L105" i="31" s="1"/>
  <c r="AG70" i="31"/>
  <c r="AQ57" i="4"/>
  <c r="AQ45" i="4"/>
  <c r="AQ37" i="4"/>
  <c r="AQ33" i="4"/>
  <c r="AQ61" i="4"/>
  <c r="AQ91" i="4"/>
  <c r="AQ87" i="4"/>
  <c r="AQ83" i="4"/>
  <c r="AQ79" i="4"/>
  <c r="AQ25" i="4"/>
  <c r="AQ95" i="4"/>
  <c r="AQ65" i="4"/>
  <c r="AQ49" i="4"/>
  <c r="AQ41" i="4"/>
  <c r="B11" i="4"/>
  <c r="C10" i="4"/>
  <c r="AQ5" i="4"/>
  <c r="AQ21" i="4"/>
  <c r="AQ17" i="4"/>
  <c r="AQ53" i="4"/>
  <c r="AQ29" i="4"/>
  <c r="F10" i="4"/>
  <c r="AQ9" i="4"/>
  <c r="AQ13" i="4"/>
  <c r="G104" i="31"/>
  <c r="L104" i="31" s="1"/>
  <c r="AG69" i="31"/>
  <c r="AR6" i="23"/>
  <c r="AS6" i="23" s="1"/>
  <c r="AK6" i="23"/>
  <c r="C10" i="1"/>
  <c r="V32" i="31"/>
  <c r="P71" i="31"/>
  <c r="Q71" i="31" s="1"/>
  <c r="P72" i="31"/>
  <c r="Q72" i="31" s="1"/>
  <c r="T78" i="31"/>
  <c r="AJ8" i="23"/>
  <c r="AC8" i="23"/>
  <c r="G103" i="31"/>
  <c r="L103" i="31" s="1"/>
  <c r="AG68" i="31"/>
  <c r="U51" i="31"/>
  <c r="T51" i="31"/>
  <c r="X51" i="31" s="1"/>
  <c r="P51" i="31"/>
  <c r="Q51" i="31"/>
  <c r="R51" i="31" s="1"/>
  <c r="W52" i="31"/>
  <c r="I53" i="31"/>
  <c r="O52" i="31"/>
  <c r="O34" i="31"/>
  <c r="I35" i="31"/>
  <c r="U33" i="31"/>
  <c r="Q33" i="31"/>
  <c r="R33" i="31" s="1"/>
  <c r="P33" i="31"/>
  <c r="T33" i="31"/>
  <c r="N82" i="31"/>
  <c r="AJ7" i="23"/>
  <c r="AC7" i="23"/>
  <c r="G102" i="31"/>
  <c r="L102" i="31" s="1"/>
  <c r="AG67" i="31"/>
  <c r="V50" i="31"/>
  <c r="U71" i="31"/>
  <c r="V71" i="31" s="1"/>
  <c r="U72" i="31"/>
  <c r="V72" i="31" s="1"/>
  <c r="G11" i="1"/>
  <c r="H11" i="1" s="1"/>
  <c r="E11" i="1" s="1"/>
  <c r="F12" i="1"/>
  <c r="N11" i="1"/>
  <c r="O11" i="1" s="1"/>
  <c r="C11" i="2"/>
  <c r="J11" i="1" s="1"/>
  <c r="L11" i="1"/>
  <c r="G70" i="31"/>
  <c r="N81" i="31"/>
  <c r="L69" i="31"/>
  <c r="K70" i="31"/>
  <c r="AD69" i="31"/>
  <c r="W53" i="31" l="1"/>
  <c r="O53" i="31"/>
  <c r="I54" i="31"/>
  <c r="L70" i="31"/>
  <c r="K71" i="31"/>
  <c r="AD70" i="31"/>
  <c r="D10" i="1"/>
  <c r="E10" i="4"/>
  <c r="H10" i="4" s="1"/>
  <c r="V51" i="31"/>
  <c r="U73" i="31"/>
  <c r="V73" i="31" s="1"/>
  <c r="U74" i="31"/>
  <c r="V74" i="31" s="1"/>
  <c r="AQ69" i="4"/>
  <c r="AQ73" i="4"/>
  <c r="AQ76" i="4"/>
  <c r="AI6" i="4"/>
  <c r="AI5" i="4"/>
  <c r="AI4" i="4"/>
  <c r="AI3" i="4"/>
  <c r="F11" i="4"/>
  <c r="C11" i="4"/>
  <c r="B12" i="4"/>
  <c r="AI9" i="4"/>
  <c r="C12" i="2"/>
  <c r="J12" i="1" s="1"/>
  <c r="G12" i="1"/>
  <c r="H12" i="1" s="1"/>
  <c r="F13" i="1"/>
  <c r="N12" i="1"/>
  <c r="O12" i="1" s="1"/>
  <c r="L12" i="1"/>
  <c r="N83" i="31"/>
  <c r="G71" i="31"/>
  <c r="I70" i="31"/>
  <c r="C11" i="1"/>
  <c r="X72" i="31"/>
  <c r="X71" i="31"/>
  <c r="I36" i="31"/>
  <c r="O35" i="31"/>
  <c r="AR8" i="23"/>
  <c r="AS8" i="23" s="1"/>
  <c r="AK8" i="23"/>
  <c r="T34" i="31"/>
  <c r="Q34" i="31"/>
  <c r="R34" i="31" s="1"/>
  <c r="U34" i="31"/>
  <c r="P34" i="31"/>
  <c r="AR7" i="23"/>
  <c r="AS7" i="23" s="1"/>
  <c r="AK7" i="23"/>
  <c r="N84" i="31"/>
  <c r="V33" i="31"/>
  <c r="P73" i="31"/>
  <c r="Q73" i="31" s="1"/>
  <c r="P74" i="31"/>
  <c r="Q74" i="31" s="1"/>
  <c r="U52" i="31"/>
  <c r="T52" i="31"/>
  <c r="X52" i="31" s="1"/>
  <c r="Q52" i="31"/>
  <c r="R52" i="31" s="1"/>
  <c r="P52" i="31"/>
  <c r="T80" i="31"/>
  <c r="I37" i="31" l="1"/>
  <c r="O36" i="31"/>
  <c r="G72" i="31"/>
  <c r="P35" i="31"/>
  <c r="U35" i="31"/>
  <c r="T35" i="31"/>
  <c r="Q35" i="31"/>
  <c r="R35" i="31" s="1"/>
  <c r="N85" i="31"/>
  <c r="C39" i="31" s="1"/>
  <c r="G13" i="1"/>
  <c r="H13" i="1" s="1"/>
  <c r="E13" i="1" s="1"/>
  <c r="C13" i="1" s="1"/>
  <c r="D13" i="1" s="1"/>
  <c r="F14" i="1"/>
  <c r="C13" i="2"/>
  <c r="J13" i="1" s="1"/>
  <c r="L13" i="1"/>
  <c r="N13" i="1"/>
  <c r="O13" i="1" s="1"/>
  <c r="X74" i="31"/>
  <c r="L71" i="31"/>
  <c r="AD71" i="31"/>
  <c r="K72" i="31"/>
  <c r="X73" i="31"/>
  <c r="G106" i="31"/>
  <c r="L106" i="31" s="1"/>
  <c r="AG71" i="31"/>
  <c r="G107" i="31"/>
  <c r="L107" i="31" s="1"/>
  <c r="AG72" i="31"/>
  <c r="E12" i="1"/>
  <c r="C12" i="1" s="1"/>
  <c r="C12" i="4"/>
  <c r="B13" i="4"/>
  <c r="F12" i="4"/>
  <c r="W54" i="31"/>
  <c r="O54" i="31"/>
  <c r="I55" i="31"/>
  <c r="T82" i="31"/>
  <c r="V52" i="31"/>
  <c r="U75" i="31"/>
  <c r="V75" i="31" s="1"/>
  <c r="U76" i="31"/>
  <c r="V76" i="31" s="1"/>
  <c r="I71" i="31"/>
  <c r="E11" i="4"/>
  <c r="H11" i="4"/>
  <c r="D11" i="1"/>
  <c r="P53" i="31"/>
  <c r="U53" i="31"/>
  <c r="Q53" i="31"/>
  <c r="R53" i="31" s="1"/>
  <c r="T53" i="31"/>
  <c r="X53" i="31" s="1"/>
  <c r="V34" i="31"/>
  <c r="P75" i="31"/>
  <c r="Q75" i="31" s="1"/>
  <c r="P76" i="31"/>
  <c r="Q76" i="31" s="1"/>
  <c r="V35" i="31" l="1"/>
  <c r="P78" i="31"/>
  <c r="Q78" i="31" s="1"/>
  <c r="P77" i="31"/>
  <c r="Q77" i="31" s="1"/>
  <c r="L72" i="31"/>
  <c r="AD72" i="31"/>
  <c r="K73" i="31"/>
  <c r="G109" i="31"/>
  <c r="L109" i="31" s="1"/>
  <c r="AG74" i="31"/>
  <c r="E12" i="4"/>
  <c r="H12" i="4" s="1"/>
  <c r="T84" i="31"/>
  <c r="AQ62" i="4"/>
  <c r="AQ88" i="4"/>
  <c r="AQ50" i="4"/>
  <c r="AQ42" i="4"/>
  <c r="AQ92" i="4"/>
  <c r="AQ84" i="4"/>
  <c r="AQ80" i="4"/>
  <c r="AQ26" i="4"/>
  <c r="AQ58" i="4"/>
  <c r="AQ54" i="4"/>
  <c r="B14" i="4"/>
  <c r="AQ6" i="4"/>
  <c r="AQ22" i="4"/>
  <c r="AQ18" i="4"/>
  <c r="AQ10" i="4"/>
  <c r="AQ46" i="4"/>
  <c r="AQ66" i="4"/>
  <c r="AQ96" i="4"/>
  <c r="AQ14" i="4"/>
  <c r="AQ38" i="4"/>
  <c r="AQ34" i="4"/>
  <c r="AQ30" i="4"/>
  <c r="C13" i="4"/>
  <c r="F13" i="4"/>
  <c r="AI10" i="4"/>
  <c r="X76" i="31"/>
  <c r="AG76" i="31" s="1"/>
  <c r="V53" i="31"/>
  <c r="U77" i="31"/>
  <c r="V77" i="31" s="1"/>
  <c r="X77" i="31" s="1"/>
  <c r="AG77" i="31" s="1"/>
  <c r="U78" i="31"/>
  <c r="V78" i="31" s="1"/>
  <c r="X78" i="31" s="1"/>
  <c r="AG78" i="31" s="1"/>
  <c r="U36" i="31"/>
  <c r="T36" i="31"/>
  <c r="Q36" i="31"/>
  <c r="R36" i="31" s="1"/>
  <c r="P36" i="31"/>
  <c r="O37" i="31"/>
  <c r="I38" i="31"/>
  <c r="D12" i="1"/>
  <c r="X75" i="31"/>
  <c r="W55" i="31"/>
  <c r="O55" i="31"/>
  <c r="I56" i="31"/>
  <c r="P54" i="31"/>
  <c r="U54" i="31"/>
  <c r="T54" i="31"/>
  <c r="X54" i="31" s="1"/>
  <c r="Q54" i="31"/>
  <c r="R54" i="31" s="1"/>
  <c r="G108" i="31"/>
  <c r="L108" i="31" s="1"/>
  <c r="AG73" i="31"/>
  <c r="C14" i="2"/>
  <c r="J14" i="1" s="1"/>
  <c r="N14" i="1"/>
  <c r="O14" i="1" s="1"/>
  <c r="G14" i="1"/>
  <c r="H14" i="1" s="1"/>
  <c r="E14" i="1" s="1"/>
  <c r="C14" i="1" s="1"/>
  <c r="D14" i="1" s="1"/>
  <c r="F15" i="1"/>
  <c r="L14" i="1"/>
  <c r="G73" i="31"/>
  <c r="I72" i="31"/>
  <c r="I39" i="31" l="1"/>
  <c r="O39" i="31" s="1"/>
  <c r="O38" i="31"/>
  <c r="AQ70" i="4"/>
  <c r="F14" i="4"/>
  <c r="C14" i="4"/>
  <c r="B15" i="4"/>
  <c r="V36" i="31"/>
  <c r="P80" i="31"/>
  <c r="Q80" i="31" s="1"/>
  <c r="P79" i="31"/>
  <c r="Q79" i="31" s="1"/>
  <c r="L73" i="31"/>
  <c r="K74" i="31"/>
  <c r="AD73" i="31"/>
  <c r="E13" i="4"/>
  <c r="H13" i="4"/>
  <c r="V54" i="31"/>
  <c r="U79" i="31"/>
  <c r="V79" i="31" s="1"/>
  <c r="U80" i="31"/>
  <c r="V80" i="31" s="1"/>
  <c r="W56" i="31"/>
  <c r="O56" i="31"/>
  <c r="I57" i="31"/>
  <c r="P55" i="31"/>
  <c r="U55" i="31"/>
  <c r="T55" i="31"/>
  <c r="X55" i="31" s="1"/>
  <c r="Q55" i="31"/>
  <c r="R55" i="31" s="1"/>
  <c r="G110" i="31"/>
  <c r="L110" i="31" s="1"/>
  <c r="AG75" i="31"/>
  <c r="G74" i="31"/>
  <c r="I73" i="31"/>
  <c r="C15" i="2"/>
  <c r="J15" i="1" s="1"/>
  <c r="L15" i="1"/>
  <c r="G15" i="1"/>
  <c r="H15" i="1" s="1"/>
  <c r="F16" i="1"/>
  <c r="N15" i="1"/>
  <c r="O15" i="1" s="1"/>
  <c r="U37" i="31"/>
  <c r="Q37" i="31"/>
  <c r="R37" i="31" s="1"/>
  <c r="T37" i="31"/>
  <c r="P37" i="31"/>
  <c r="V37" i="31" l="1"/>
  <c r="P82" i="31"/>
  <c r="Q82" i="31" s="1"/>
  <c r="P81" i="31"/>
  <c r="Q81" i="31" s="1"/>
  <c r="E15" i="1"/>
  <c r="C15" i="1" s="1"/>
  <c r="D15" i="1" s="1"/>
  <c r="F15" i="4"/>
  <c r="C15" i="4"/>
  <c r="B16" i="4"/>
  <c r="E14" i="4"/>
  <c r="H14" i="4" s="1"/>
  <c r="W57" i="31"/>
  <c r="O57" i="31"/>
  <c r="X79" i="31"/>
  <c r="AA79" i="31" s="1"/>
  <c r="AF79" i="31" s="1"/>
  <c r="AG79" i="31" s="1"/>
  <c r="T38" i="31"/>
  <c r="Q38" i="31"/>
  <c r="R38" i="31" s="1"/>
  <c r="U38" i="31"/>
  <c r="P38" i="31"/>
  <c r="V55" i="31"/>
  <c r="U81" i="31"/>
  <c r="V81" i="31" s="1"/>
  <c r="X81" i="31" s="1"/>
  <c r="AA81" i="31" s="1"/>
  <c r="AF81" i="31" s="1"/>
  <c r="AG81" i="31" s="1"/>
  <c r="U82" i="31"/>
  <c r="V82" i="31" s="1"/>
  <c r="X82" i="31" s="1"/>
  <c r="AA82" i="31" s="1"/>
  <c r="AF82" i="31" s="1"/>
  <c r="AG82" i="31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U39" i="31"/>
  <c r="T39" i="31"/>
  <c r="Q39" i="31"/>
  <c r="R39" i="31" s="1"/>
  <c r="P39" i="31"/>
  <c r="L74" i="31"/>
  <c r="K75" i="31"/>
  <c r="AD74" i="31"/>
  <c r="P56" i="31"/>
  <c r="U56" i="31"/>
  <c r="T56" i="31"/>
  <c r="X56" i="31" s="1"/>
  <c r="Q56" i="31"/>
  <c r="R56" i="31" s="1"/>
  <c r="X80" i="31"/>
  <c r="AA80" i="31" s="1"/>
  <c r="AF80" i="31" s="1"/>
  <c r="AG80" i="31" s="1"/>
  <c r="G75" i="31"/>
  <c r="I74" i="31"/>
  <c r="V56" i="31" l="1"/>
  <c r="U83" i="31"/>
  <c r="V83" i="31" s="1"/>
  <c r="U84" i="31"/>
  <c r="V84" i="31" s="1"/>
  <c r="F16" i="4"/>
  <c r="C16" i="4"/>
  <c r="B17" i="4"/>
  <c r="AI11" i="4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5" i="4"/>
  <c r="H15" i="4" s="1"/>
  <c r="P57" i="31"/>
  <c r="U57" i="31"/>
  <c r="Q57" i="31"/>
  <c r="R57" i="31" s="1"/>
  <c r="T57" i="31"/>
  <c r="X57" i="31" s="1"/>
  <c r="V38" i="31"/>
  <c r="P83" i="31"/>
  <c r="Q83" i="31" s="1"/>
  <c r="P84" i="31"/>
  <c r="Q84" i="31" s="1"/>
  <c r="L75" i="31"/>
  <c r="AD75" i="31"/>
  <c r="K76" i="31"/>
  <c r="G76" i="31"/>
  <c r="I75" i="31"/>
  <c r="V39" i="31"/>
  <c r="P85" i="31"/>
  <c r="Q85" i="31" s="1"/>
  <c r="G18" i="1" l="1"/>
  <c r="H18" i="1" s="1"/>
  <c r="N18" i="1"/>
  <c r="O18" i="1" s="1"/>
  <c r="L18" i="1"/>
  <c r="C18" i="2"/>
  <c r="J18" i="1" s="1"/>
  <c r="F19" i="1"/>
  <c r="F17" i="4"/>
  <c r="B18" i="4"/>
  <c r="C17" i="4"/>
  <c r="E16" i="4"/>
  <c r="H16" i="4" s="1"/>
  <c r="V57" i="31"/>
  <c r="U85" i="31"/>
  <c r="V85" i="31" s="1"/>
  <c r="X85" i="31" s="1"/>
  <c r="AA85" i="31" s="1"/>
  <c r="AF85" i="31" s="1"/>
  <c r="AG85" i="31" s="1"/>
  <c r="X84" i="31"/>
  <c r="AA84" i="31" s="1"/>
  <c r="AF84" i="31" s="1"/>
  <c r="AG84" i="31" s="1"/>
  <c r="L76" i="31"/>
  <c r="AD76" i="31"/>
  <c r="K77" i="31"/>
  <c r="X83" i="31"/>
  <c r="AA83" i="31" s="1"/>
  <c r="AF83" i="31" s="1"/>
  <c r="AG83" i="31" s="1"/>
  <c r="G77" i="31"/>
  <c r="I76" i="31"/>
  <c r="G78" i="31" l="1"/>
  <c r="I77" i="3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E17" i="4"/>
  <c r="H17" i="4" s="1"/>
  <c r="L77" i="31"/>
  <c r="K78" i="31"/>
  <c r="AD77" i="31"/>
  <c r="B19" i="4"/>
  <c r="F18" i="4"/>
  <c r="C18" i="4"/>
  <c r="E18" i="1"/>
  <c r="C18" i="1" s="1"/>
  <c r="D18" i="1" s="1"/>
  <c r="L78" i="31" l="1"/>
  <c r="AD78" i="31"/>
  <c r="K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8" i="4"/>
  <c r="H18" i="4"/>
  <c r="AQ144" i="4"/>
  <c r="AQ142" i="4"/>
  <c r="AQ140" i="4"/>
  <c r="AQ138" i="4"/>
  <c r="AQ136" i="4"/>
  <c r="AQ114" i="4"/>
  <c r="AQ112" i="4"/>
  <c r="AQ116" i="4"/>
  <c r="AQ110" i="4"/>
  <c r="AQ108" i="4"/>
  <c r="AQ106" i="4"/>
  <c r="AQ104" i="4"/>
  <c r="AQ102" i="4"/>
  <c r="AQ100" i="4"/>
  <c r="AQ118" i="4"/>
  <c r="AQ98" i="4"/>
  <c r="AQ120" i="4"/>
  <c r="AQ122" i="4"/>
  <c r="AQ124" i="4"/>
  <c r="AQ126" i="4"/>
  <c r="AQ128" i="4"/>
  <c r="AQ130" i="4"/>
  <c r="B20" i="4"/>
  <c r="AQ132" i="4"/>
  <c r="F19" i="4"/>
  <c r="C19" i="4"/>
  <c r="G79" i="31"/>
  <c r="I78" i="31"/>
  <c r="E19" i="4" l="1"/>
  <c r="H19" i="4"/>
  <c r="C21" i="2"/>
  <c r="J21" i="1" s="1"/>
  <c r="N21" i="1"/>
  <c r="O21" i="1" s="1"/>
  <c r="L21" i="1"/>
  <c r="F22" i="1"/>
  <c r="G21" i="1"/>
  <c r="H21" i="1" s="1"/>
  <c r="E21" i="1" s="1"/>
  <c r="C21" i="1" s="1"/>
  <c r="D21" i="1" s="1"/>
  <c r="B21" i="4"/>
  <c r="F20" i="4"/>
  <c r="C20" i="4"/>
  <c r="K80" i="31"/>
  <c r="L79" i="31"/>
  <c r="AD79" i="31"/>
  <c r="G80" i="31"/>
  <c r="I79" i="31"/>
  <c r="E20" i="4" l="1"/>
  <c r="H20" i="4"/>
  <c r="F23" i="1"/>
  <c r="N22" i="1"/>
  <c r="O22" i="1" s="1"/>
  <c r="C22" i="2"/>
  <c r="J22" i="1" s="1"/>
  <c r="G22" i="1"/>
  <c r="H22" i="1" s="1"/>
  <c r="E22" i="1" s="1"/>
  <c r="C22" i="1" s="1"/>
  <c r="D22" i="1" s="1"/>
  <c r="L22" i="1"/>
  <c r="K81" i="31"/>
  <c r="L80" i="31"/>
  <c r="AD80" i="31"/>
  <c r="AQ145" i="4"/>
  <c r="AQ143" i="4"/>
  <c r="AQ121" i="4"/>
  <c r="AQ141" i="4"/>
  <c r="AQ123" i="4"/>
  <c r="AQ125" i="4"/>
  <c r="AQ127" i="4"/>
  <c r="AQ129" i="4"/>
  <c r="AQ131" i="4"/>
  <c r="AI24" i="4"/>
  <c r="AQ133" i="4"/>
  <c r="AQ135" i="4"/>
  <c r="AQ113" i="4"/>
  <c r="AQ137" i="4"/>
  <c r="AQ115" i="4"/>
  <c r="AQ111" i="4"/>
  <c r="AQ109" i="4"/>
  <c r="AQ107" i="4"/>
  <c r="AQ105" i="4"/>
  <c r="AQ103" i="4"/>
  <c r="AQ101" i="4"/>
  <c r="AQ99" i="4"/>
  <c r="AQ117" i="4"/>
  <c r="AI23" i="4"/>
  <c r="AI22" i="4"/>
  <c r="AI21" i="4"/>
  <c r="AI20" i="4"/>
  <c r="AI19" i="4"/>
  <c r="AI18" i="4"/>
  <c r="AI17" i="4"/>
  <c r="AQ139" i="4"/>
  <c r="AQ119" i="4"/>
  <c r="AI14" i="4"/>
  <c r="B22" i="4"/>
  <c r="AI15" i="4"/>
  <c r="F21" i="4"/>
  <c r="AI16" i="4"/>
  <c r="C21" i="4"/>
  <c r="G81" i="31"/>
  <c r="I80" i="31"/>
  <c r="B23" i="4" l="1"/>
  <c r="C22" i="4"/>
  <c r="F22" i="4"/>
  <c r="L81" i="31"/>
  <c r="K82" i="31"/>
  <c r="AD81" i="31"/>
  <c r="E21" i="4"/>
  <c r="H21" i="4" s="1"/>
  <c r="C23" i="2"/>
  <c r="J23" i="1" s="1"/>
  <c r="F24" i="1"/>
  <c r="N23" i="1"/>
  <c r="O23" i="1" s="1"/>
  <c r="L23" i="1"/>
  <c r="G23" i="1"/>
  <c r="H23" i="1" s="1"/>
  <c r="G82" i="31"/>
  <c r="I81" i="31"/>
  <c r="L82" i="31" l="1"/>
  <c r="K83" i="31"/>
  <c r="AD82" i="31"/>
  <c r="L24" i="1"/>
  <c r="C24" i="2"/>
  <c r="J24" i="1" s="1"/>
  <c r="G24" i="1"/>
  <c r="H24" i="1" s="1"/>
  <c r="F25" i="1"/>
  <c r="N24" i="1"/>
  <c r="O24" i="1" s="1"/>
  <c r="G83" i="31"/>
  <c r="I82" i="31"/>
  <c r="E22" i="4"/>
  <c r="H22" i="4" s="1"/>
  <c r="E23" i="1"/>
  <c r="C23" i="1" s="1"/>
  <c r="D23" i="1" s="1"/>
  <c r="F23" i="4"/>
  <c r="C23" i="4"/>
  <c r="B24" i="4"/>
  <c r="G84" i="31" l="1"/>
  <c r="I84" i="31" s="1"/>
  <c r="I83" i="3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4" i="4"/>
  <c r="B25" i="4"/>
  <c r="F24" i="4"/>
  <c r="E24" i="1"/>
  <c r="C24" i="1" s="1"/>
  <c r="D24" i="1" s="1"/>
  <c r="H23" i="4"/>
  <c r="E23" i="4"/>
  <c r="K84" i="31"/>
  <c r="L83" i="31"/>
  <c r="AD83" i="31"/>
  <c r="E24" i="4" l="1"/>
  <c r="H24" i="4" s="1"/>
  <c r="C26" i="2"/>
  <c r="J26" i="1" s="1"/>
  <c r="N26" i="1"/>
  <c r="O26" i="1" s="1"/>
  <c r="G26" i="1"/>
  <c r="H26" i="1" s="1"/>
  <c r="E26" i="1" s="1"/>
  <c r="C26" i="1" s="1"/>
  <c r="D26" i="1" s="1"/>
  <c r="L26" i="1"/>
  <c r="F27" i="1"/>
  <c r="K85" i="31"/>
  <c r="L84" i="31"/>
  <c r="AD84" i="31"/>
  <c r="F25" i="4"/>
  <c r="B26" i="4"/>
  <c r="C25" i="4"/>
  <c r="C27" i="2" l="1"/>
  <c r="J27" i="1" s="1"/>
  <c r="F28" i="1"/>
  <c r="N27" i="1"/>
  <c r="O27" i="1" s="1"/>
  <c r="L27" i="1"/>
  <c r="G27" i="1"/>
  <c r="H27" i="1" s="1"/>
  <c r="E27" i="1" s="1"/>
  <c r="C27" i="1" s="1"/>
  <c r="D27" i="1" s="1"/>
  <c r="F26" i="4"/>
  <c r="C26" i="4"/>
  <c r="B27" i="4"/>
  <c r="L85" i="31"/>
  <c r="AD85" i="31"/>
  <c r="E25" i="4"/>
  <c r="H25" i="4" s="1"/>
  <c r="C27" i="4" l="1"/>
  <c r="F27" i="4"/>
  <c r="B28" i="4"/>
  <c r="F29" i="1"/>
  <c r="C28" i="2"/>
  <c r="J28" i="1" s="1"/>
  <c r="N28" i="1"/>
  <c r="O28" i="1" s="1"/>
  <c r="L28" i="1"/>
  <c r="G28" i="1"/>
  <c r="H28" i="1" s="1"/>
  <c r="E28" i="1" s="1"/>
  <c r="C28" i="1" s="1"/>
  <c r="D28" i="1" s="1"/>
  <c r="E26" i="4"/>
  <c r="H26" i="4" s="1"/>
  <c r="C29" i="2" l="1"/>
  <c r="J29" i="1" s="1"/>
  <c r="L29" i="1"/>
  <c r="G29" i="1"/>
  <c r="H29" i="1" s="1"/>
  <c r="F30" i="1"/>
  <c r="N29" i="1"/>
  <c r="O29" i="1" s="1"/>
  <c r="C28" i="4"/>
  <c r="B29" i="4"/>
  <c r="F28" i="4"/>
  <c r="E27" i="4"/>
  <c r="H27" i="4" s="1"/>
  <c r="C29" i="4" l="1"/>
  <c r="B30" i="4"/>
  <c r="F29" i="4"/>
  <c r="E28" i="4"/>
  <c r="H28" i="4" s="1"/>
  <c r="G30" i="1"/>
  <c r="H30" i="1" s="1"/>
  <c r="C30" i="2"/>
  <c r="J30" i="1" s="1"/>
  <c r="F31" i="1"/>
  <c r="N30" i="1"/>
  <c r="O30" i="1" s="1"/>
  <c r="L30" i="1"/>
  <c r="E29" i="1"/>
  <c r="C29" i="1" s="1"/>
  <c r="D29" i="1" s="1"/>
  <c r="E30" i="1" l="1"/>
  <c r="C30" i="1" s="1"/>
  <c r="D30" i="1" s="1"/>
  <c r="F32" i="1"/>
  <c r="C31" i="2"/>
  <c r="J31" i="1" s="1"/>
  <c r="G31" i="1"/>
  <c r="H31" i="1" s="1"/>
  <c r="N31" i="1"/>
  <c r="O31" i="1" s="1"/>
  <c r="L31" i="1"/>
  <c r="B31" i="4"/>
  <c r="C30" i="4"/>
  <c r="F30" i="4"/>
  <c r="E29" i="4"/>
  <c r="H29" i="4" s="1"/>
  <c r="E30" i="4" l="1"/>
  <c r="H30" i="4" s="1"/>
  <c r="E31" i="1"/>
  <c r="C31" i="1" s="1"/>
  <c r="D31" i="1" s="1"/>
  <c r="AQ166" i="4"/>
  <c r="AQ154" i="4"/>
  <c r="AI35" i="4"/>
  <c r="AI34" i="4"/>
  <c r="AQ187" i="4"/>
  <c r="AQ179" i="4"/>
  <c r="AQ171" i="4"/>
  <c r="AQ161" i="4"/>
  <c r="AQ149" i="4"/>
  <c r="AI33" i="4"/>
  <c r="AI32" i="4"/>
  <c r="AQ192" i="4"/>
  <c r="AQ184" i="4"/>
  <c r="AQ176" i="4"/>
  <c r="AQ168" i="4"/>
  <c r="AQ156" i="4"/>
  <c r="AQ163" i="4"/>
  <c r="AQ151" i="4"/>
  <c r="AQ189" i="4"/>
  <c r="AQ181" i="4"/>
  <c r="AQ173" i="4"/>
  <c r="AQ158" i="4"/>
  <c r="AI29" i="4"/>
  <c r="AI28" i="4"/>
  <c r="AI27" i="4"/>
  <c r="AI26" i="4"/>
  <c r="AQ194" i="4"/>
  <c r="AQ186" i="4"/>
  <c r="AQ178" i="4"/>
  <c r="AQ170" i="4"/>
  <c r="AQ165" i="4"/>
  <c r="AQ153" i="4"/>
  <c r="F31" i="4"/>
  <c r="AQ160" i="4"/>
  <c r="AQ148" i="4"/>
  <c r="AQ191" i="4"/>
  <c r="AQ183" i="4"/>
  <c r="AQ175" i="4"/>
  <c r="AQ167" i="4"/>
  <c r="AQ155" i="4"/>
  <c r="AQ188" i="4"/>
  <c r="AQ180" i="4"/>
  <c r="AQ172" i="4"/>
  <c r="AQ162" i="4"/>
  <c r="AQ150" i="4"/>
  <c r="AQ157" i="4"/>
  <c r="AQ182" i="4"/>
  <c r="AQ177" i="4"/>
  <c r="AQ159" i="4"/>
  <c r="C31" i="4"/>
  <c r="AQ190" i="4"/>
  <c r="AQ185" i="4"/>
  <c r="AQ152" i="4"/>
  <c r="B32" i="4"/>
  <c r="AQ193" i="4"/>
  <c r="AQ174" i="4"/>
  <c r="AQ169" i="4"/>
  <c r="AQ147" i="4"/>
  <c r="AQ164" i="4"/>
  <c r="AI30" i="4"/>
  <c r="AI31" i="4"/>
  <c r="C32" i="2"/>
  <c r="J32" i="1" s="1"/>
  <c r="F33" i="1"/>
  <c r="N32" i="1"/>
  <c r="O32" i="1" s="1"/>
  <c r="L32" i="1"/>
  <c r="G32" i="1"/>
  <c r="H32" i="1" s="1"/>
  <c r="E32" i="1" s="1"/>
  <c r="C32" i="1" s="1"/>
  <c r="D32" i="1" s="1"/>
  <c r="F32" i="4" l="1"/>
  <c r="C32" i="4"/>
  <c r="B33" i="4"/>
  <c r="E31" i="4"/>
  <c r="H31" i="4" s="1"/>
  <c r="L33" i="1"/>
  <c r="G33" i="1"/>
  <c r="H33" i="1" s="1"/>
  <c r="F34" i="1"/>
  <c r="N33" i="1"/>
  <c r="O33" i="1" s="1"/>
  <c r="C33" i="2"/>
  <c r="J33" i="1" s="1"/>
  <c r="E33" i="1" l="1"/>
  <c r="C33" i="1" s="1"/>
  <c r="D33" i="1" s="1"/>
  <c r="C33" i="4"/>
  <c r="F33" i="4"/>
  <c r="B34" i="4"/>
  <c r="N34" i="1"/>
  <c r="O34" i="1" s="1"/>
  <c r="G34" i="1"/>
  <c r="H34" i="1" s="1"/>
  <c r="E34" i="1" s="1"/>
  <c r="F35" i="1"/>
  <c r="L34" i="1"/>
  <c r="C34" i="2"/>
  <c r="J34" i="1" s="1"/>
  <c r="E32" i="4"/>
  <c r="H32" i="4"/>
  <c r="G35" i="1" l="1"/>
  <c r="H35" i="1" s="1"/>
  <c r="N35" i="1"/>
  <c r="O35" i="1" s="1"/>
  <c r="L35" i="1"/>
  <c r="C35" i="2"/>
  <c r="J35" i="1" s="1"/>
  <c r="F36" i="1"/>
  <c r="E33" i="4"/>
  <c r="H33" i="4"/>
  <c r="C34" i="1"/>
  <c r="D34" i="1" s="1"/>
  <c r="B35" i="4"/>
  <c r="C34" i="4"/>
  <c r="F34" i="4"/>
  <c r="E34" i="4" l="1"/>
  <c r="H34" i="4"/>
  <c r="L36" i="1"/>
  <c r="C36" i="2"/>
  <c r="J36" i="1" s="1"/>
  <c r="F37" i="1"/>
  <c r="N36" i="1"/>
  <c r="O36" i="1" s="1"/>
  <c r="G36" i="1"/>
  <c r="H36" i="1" s="1"/>
  <c r="C35" i="4"/>
  <c r="B36" i="4"/>
  <c r="F35" i="4"/>
  <c r="E35" i="1"/>
  <c r="C35" i="1" s="1"/>
  <c r="D35" i="1" s="1"/>
  <c r="C36" i="4" l="1"/>
  <c r="F36" i="4"/>
  <c r="B37" i="4"/>
  <c r="E35" i="4"/>
  <c r="H35" i="4" s="1"/>
  <c r="N37" i="1"/>
  <c r="O37" i="1" s="1"/>
  <c r="L37" i="1"/>
  <c r="G37" i="1"/>
  <c r="H37" i="1" s="1"/>
  <c r="E37" i="1" s="1"/>
  <c r="C37" i="1" s="1"/>
  <c r="C37" i="2"/>
  <c r="J37" i="1" s="1"/>
  <c r="F38" i="1"/>
  <c r="E36" i="1"/>
  <c r="C36" i="1" s="1"/>
  <c r="D36" i="1" s="1"/>
  <c r="N38" i="1" l="1"/>
  <c r="O38" i="1" s="1"/>
  <c r="L38" i="1"/>
  <c r="C38" i="2"/>
  <c r="J38" i="1" s="1"/>
  <c r="G38" i="1"/>
  <c r="H38" i="1" s="1"/>
  <c r="E38" i="1" s="1"/>
  <c r="C38" i="1" s="1"/>
  <c r="D38" i="1" s="1"/>
  <c r="F39" i="1"/>
  <c r="D37" i="1"/>
  <c r="C37" i="4"/>
  <c r="F37" i="4"/>
  <c r="B38" i="4"/>
  <c r="E36" i="4"/>
  <c r="H36" i="4" s="1"/>
  <c r="E37" i="4" l="1"/>
  <c r="H37" i="4"/>
  <c r="B39" i="4"/>
  <c r="C38" i="4"/>
  <c r="F38" i="4"/>
  <c r="C39" i="2"/>
  <c r="J39" i="1" s="1"/>
  <c r="N39" i="1"/>
  <c r="O39" i="1" s="1"/>
  <c r="G39" i="1"/>
  <c r="H39" i="1" s="1"/>
  <c r="E39" i="1" s="1"/>
  <c r="C39" i="1" s="1"/>
  <c r="D39" i="1" s="1"/>
  <c r="F40" i="1"/>
  <c r="L39" i="1"/>
  <c r="F41" i="1" l="1"/>
  <c r="C40" i="2"/>
  <c r="J40" i="1" s="1"/>
  <c r="N40" i="1"/>
  <c r="O40" i="1" s="1"/>
  <c r="G40" i="1"/>
  <c r="H40" i="1" s="1"/>
  <c r="L40" i="1"/>
  <c r="E38" i="4"/>
  <c r="H38" i="4"/>
  <c r="B40" i="4"/>
  <c r="C39" i="4"/>
  <c r="F39" i="4"/>
  <c r="E39" i="4" l="1"/>
  <c r="H39" i="4" s="1"/>
  <c r="F40" i="4"/>
  <c r="C40" i="4"/>
  <c r="B41" i="4"/>
  <c r="E40" i="1"/>
  <c r="C40" i="1" s="1"/>
  <c r="D40" i="1" s="1"/>
  <c r="C41" i="2"/>
  <c r="J41" i="1" s="1"/>
  <c r="L41" i="1"/>
  <c r="G41" i="1"/>
  <c r="H41" i="1" s="1"/>
  <c r="F42" i="1"/>
  <c r="N41" i="1"/>
  <c r="O41" i="1" s="1"/>
  <c r="E41" i="1" l="1"/>
  <c r="C41" i="1" s="1"/>
  <c r="D41" i="1" s="1"/>
  <c r="E40" i="4"/>
  <c r="H40" i="4" s="1"/>
  <c r="G42" i="1"/>
  <c r="H42" i="1" s="1"/>
  <c r="N42" i="1"/>
  <c r="O42" i="1" s="1"/>
  <c r="F43" i="1"/>
  <c r="L42" i="1"/>
  <c r="C42" i="2"/>
  <c r="J42" i="1" s="1"/>
  <c r="AQ243" i="4"/>
  <c r="AQ239" i="4"/>
  <c r="AQ228" i="4"/>
  <c r="AQ215" i="4"/>
  <c r="AQ232" i="4"/>
  <c r="AQ219" i="4"/>
  <c r="AQ208" i="4"/>
  <c r="AQ206" i="4"/>
  <c r="AQ204" i="4"/>
  <c r="AQ202" i="4"/>
  <c r="AQ234" i="4"/>
  <c r="AQ221" i="4"/>
  <c r="AQ210" i="4"/>
  <c r="AQ236" i="4"/>
  <c r="AQ223" i="4"/>
  <c r="AQ238" i="4"/>
  <c r="AQ225" i="4"/>
  <c r="AQ214" i="4"/>
  <c r="AQ240" i="4"/>
  <c r="AQ227" i="4"/>
  <c r="AQ216" i="4"/>
  <c r="AQ229" i="4"/>
  <c r="AQ218" i="4"/>
  <c r="AQ242" i="4"/>
  <c r="AQ231" i="4"/>
  <c r="AQ233" i="4"/>
  <c r="AQ222" i="4"/>
  <c r="AQ209" i="4"/>
  <c r="AQ235" i="4"/>
  <c r="AQ224" i="4"/>
  <c r="AQ211" i="4"/>
  <c r="AQ230" i="4"/>
  <c r="AQ226" i="4"/>
  <c r="AQ199" i="4"/>
  <c r="AI38" i="4"/>
  <c r="AI45" i="4"/>
  <c r="AI37" i="4"/>
  <c r="AI40" i="4"/>
  <c r="AQ217" i="4"/>
  <c r="AQ213" i="4"/>
  <c r="AQ198" i="4"/>
  <c r="F41" i="4"/>
  <c r="AQ220" i="4"/>
  <c r="AQ205" i="4"/>
  <c r="AQ201" i="4"/>
  <c r="AI44" i="4"/>
  <c r="AQ237" i="4"/>
  <c r="AQ212" i="4"/>
  <c r="AQ241" i="4"/>
  <c r="AQ197" i="4"/>
  <c r="AI46" i="4"/>
  <c r="AQ200" i="4"/>
  <c r="AQ207" i="4"/>
  <c r="AI39" i="4"/>
  <c r="AQ196" i="4"/>
  <c r="AI41" i="4"/>
  <c r="AI42" i="4"/>
  <c r="C41" i="4"/>
  <c r="AQ203" i="4"/>
  <c r="B42" i="4"/>
  <c r="AI43" i="4"/>
  <c r="F44" i="1" l="1"/>
  <c r="C43" i="2"/>
  <c r="J43" i="1" s="1"/>
  <c r="N43" i="1"/>
  <c r="O43" i="1" s="1"/>
  <c r="G43" i="1"/>
  <c r="H43" i="1" s="1"/>
  <c r="E43" i="1" s="1"/>
  <c r="C43" i="1" s="1"/>
  <c r="D43" i="1" s="1"/>
  <c r="L43" i="1"/>
  <c r="F42" i="4"/>
  <c r="B43" i="4"/>
  <c r="C42" i="4"/>
  <c r="E41" i="4"/>
  <c r="H41" i="4" s="1"/>
  <c r="E42" i="1"/>
  <c r="C42" i="1" s="1"/>
  <c r="D42" i="1" s="1"/>
  <c r="E42" i="4" l="1"/>
  <c r="H42" i="4"/>
  <c r="C43" i="4"/>
  <c r="B44" i="4"/>
  <c r="F43" i="4"/>
  <c r="C44" i="2"/>
  <c r="J44" i="1" s="1"/>
  <c r="F45" i="1"/>
  <c r="N44" i="1"/>
  <c r="O44" i="1" s="1"/>
  <c r="L44" i="1"/>
  <c r="G44" i="1"/>
  <c r="H44" i="1" s="1"/>
  <c r="E44" i="1" l="1"/>
  <c r="C44" i="1" s="1"/>
  <c r="D44" i="1" s="1"/>
  <c r="L45" i="1"/>
  <c r="G45" i="1"/>
  <c r="H45" i="1" s="1"/>
  <c r="F46" i="1"/>
  <c r="C45" i="2"/>
  <c r="J45" i="1" s="1"/>
  <c r="N45" i="1"/>
  <c r="O45" i="1" s="1"/>
  <c r="C44" i="4"/>
  <c r="F44" i="4"/>
  <c r="B45" i="4"/>
  <c r="E43" i="4"/>
  <c r="H43" i="4"/>
  <c r="F45" i="4" l="1"/>
  <c r="B46" i="4"/>
  <c r="C45" i="4"/>
  <c r="E44" i="4"/>
  <c r="H44" i="4"/>
  <c r="N46" i="1"/>
  <c r="O46" i="1" s="1"/>
  <c r="G46" i="1"/>
  <c r="H46" i="1" s="1"/>
  <c r="E46" i="1" s="1"/>
  <c r="F47" i="1"/>
  <c r="C46" i="2"/>
  <c r="J46" i="1" s="1"/>
  <c r="L46" i="1"/>
  <c r="E45" i="1"/>
  <c r="C45" i="1" s="1"/>
  <c r="D45" i="1" s="1"/>
  <c r="G47" i="1" l="1"/>
  <c r="H47" i="1" s="1"/>
  <c r="C47" i="2"/>
  <c r="J47" i="1" s="1"/>
  <c r="F48" i="1"/>
  <c r="L47" i="1"/>
  <c r="N47" i="1"/>
  <c r="O47" i="1" s="1"/>
  <c r="E45" i="4"/>
  <c r="H45" i="4"/>
  <c r="B47" i="4"/>
  <c r="C46" i="4"/>
  <c r="F46" i="4"/>
  <c r="C46" i="1"/>
  <c r="D46" i="1" s="1"/>
  <c r="E46" i="4" l="1"/>
  <c r="H46" i="4" s="1"/>
  <c r="L48" i="1"/>
  <c r="G48" i="1"/>
  <c r="H48" i="1" s="1"/>
  <c r="C48" i="2"/>
  <c r="J48" i="1" s="1"/>
  <c r="F49" i="1"/>
  <c r="N48" i="1"/>
  <c r="O48" i="1" s="1"/>
  <c r="C47" i="4"/>
  <c r="B48" i="4"/>
  <c r="F47" i="4"/>
  <c r="E47" i="1"/>
  <c r="C47" i="1" s="1"/>
  <c r="D47" i="1" s="1"/>
  <c r="E47" i="4" l="1"/>
  <c r="H47" i="4" s="1"/>
  <c r="N49" i="1"/>
  <c r="O49" i="1" s="1"/>
  <c r="L49" i="1"/>
  <c r="G49" i="1"/>
  <c r="H49" i="1" s="1"/>
  <c r="E49" i="1" s="1"/>
  <c r="C49" i="2"/>
  <c r="J49" i="1" s="1"/>
  <c r="F50" i="1"/>
  <c r="C48" i="4"/>
  <c r="B49" i="4"/>
  <c r="F48" i="4"/>
  <c r="E48" i="1"/>
  <c r="C48" i="1" s="1"/>
  <c r="D48" i="1" s="1"/>
  <c r="C49" i="4" l="1"/>
  <c r="B50" i="4"/>
  <c r="F49" i="4"/>
  <c r="E48" i="4"/>
  <c r="H48" i="4" s="1"/>
  <c r="N50" i="1"/>
  <c r="O50" i="1" s="1"/>
  <c r="L50" i="1"/>
  <c r="C50" i="2"/>
  <c r="J50" i="1" s="1"/>
  <c r="G50" i="1"/>
  <c r="H50" i="1" s="1"/>
  <c r="E50" i="1" s="1"/>
  <c r="C50" i="1" s="1"/>
  <c r="D50" i="1" s="1"/>
  <c r="F51" i="1"/>
  <c r="C49" i="1"/>
  <c r="D49" i="1" s="1"/>
  <c r="C51" i="2" l="1"/>
  <c r="J51" i="1" s="1"/>
  <c r="N51" i="1"/>
  <c r="O51" i="1" s="1"/>
  <c r="L51" i="1"/>
  <c r="G51" i="1"/>
  <c r="H51" i="1" s="1"/>
  <c r="E51" i="1" s="1"/>
  <c r="C51" i="1" s="1"/>
  <c r="D51" i="1" s="1"/>
  <c r="F52" i="1"/>
  <c r="C50" i="4"/>
  <c r="B51" i="4"/>
  <c r="F50" i="4"/>
  <c r="E49" i="4"/>
  <c r="H49" i="4"/>
  <c r="AQ291" i="4" l="1"/>
  <c r="AQ292" i="4"/>
  <c r="AQ290" i="4"/>
  <c r="AQ278" i="4"/>
  <c r="AQ266" i="4"/>
  <c r="AQ254" i="4"/>
  <c r="AQ280" i="4"/>
  <c r="AQ268" i="4"/>
  <c r="AQ256" i="4"/>
  <c r="AQ287" i="4"/>
  <c r="AQ275" i="4"/>
  <c r="AQ263" i="4"/>
  <c r="AQ251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45" i="4"/>
  <c r="AQ288" i="4"/>
  <c r="AQ276" i="4"/>
  <c r="AQ264" i="4"/>
  <c r="AQ252" i="4"/>
  <c r="AQ271" i="4"/>
  <c r="C51" i="4"/>
  <c r="AQ261" i="4"/>
  <c r="B52" i="4"/>
  <c r="AQ283" i="4"/>
  <c r="AQ247" i="4"/>
  <c r="AQ273" i="4"/>
  <c r="AQ259" i="4"/>
  <c r="F51" i="4"/>
  <c r="AQ285" i="4"/>
  <c r="AQ249" i="4"/>
  <c r="F53" i="1"/>
  <c r="C52" i="2"/>
  <c r="J52" i="1" s="1"/>
  <c r="N52" i="1"/>
  <c r="O52" i="1" s="1"/>
  <c r="L52" i="1"/>
  <c r="G52" i="1"/>
  <c r="H52" i="1" s="1"/>
  <c r="E50" i="4"/>
  <c r="H50" i="4"/>
  <c r="E52" i="1" l="1"/>
  <c r="C52" i="1" s="1"/>
  <c r="D52" i="1" s="1"/>
  <c r="F52" i="4"/>
  <c r="C52" i="4"/>
  <c r="B53" i="4"/>
  <c r="E51" i="4"/>
  <c r="H51" i="4"/>
  <c r="C53" i="2"/>
  <c r="J53" i="1" s="1"/>
  <c r="L53" i="1"/>
  <c r="G53" i="1"/>
  <c r="H53" i="1" s="1"/>
  <c r="F54" i="1"/>
  <c r="N53" i="1"/>
  <c r="O53" i="1" s="1"/>
  <c r="E53" i="1" l="1"/>
  <c r="C53" i="1" s="1"/>
  <c r="D53" i="1" s="1"/>
  <c r="E52" i="4"/>
  <c r="H52" i="4"/>
  <c r="F53" i="4"/>
  <c r="C53" i="4"/>
  <c r="B54" i="4"/>
  <c r="G54" i="1"/>
  <c r="H54" i="1" s="1"/>
  <c r="N54" i="1"/>
  <c r="O54" i="1" s="1"/>
  <c r="C54" i="2"/>
  <c r="J54" i="1" s="1"/>
  <c r="F55" i="1"/>
  <c r="L54" i="1"/>
  <c r="F56" i="1" l="1"/>
  <c r="G55" i="1"/>
  <c r="H55" i="1" s="1"/>
  <c r="N55" i="1"/>
  <c r="O55" i="1" s="1"/>
  <c r="L55" i="1"/>
  <c r="C55" i="2"/>
  <c r="J55" i="1" s="1"/>
  <c r="F54" i="4"/>
  <c r="C54" i="4"/>
  <c r="B55" i="4"/>
  <c r="E54" i="1"/>
  <c r="C54" i="1" s="1"/>
  <c r="D54" i="1" s="1"/>
  <c r="H53" i="4"/>
  <c r="E53" i="4"/>
  <c r="E54" i="4" l="1"/>
  <c r="H54" i="4" s="1"/>
  <c r="F55" i="4"/>
  <c r="C55" i="4"/>
  <c r="B56" i="4"/>
  <c r="E55" i="1"/>
  <c r="C55" i="1" s="1"/>
  <c r="D55" i="1" s="1"/>
  <c r="C56" i="2"/>
  <c r="J56" i="1" s="1"/>
  <c r="F57" i="1"/>
  <c r="N56" i="1"/>
  <c r="O56" i="1" s="1"/>
  <c r="L56" i="1"/>
  <c r="G56" i="1"/>
  <c r="H56" i="1" s="1"/>
  <c r="E56" i="1" s="1"/>
  <c r="C56" i="1" s="1"/>
  <c r="D56" i="1" s="1"/>
  <c r="L57" i="1" l="1"/>
  <c r="G57" i="1"/>
  <c r="H57" i="1" s="1"/>
  <c r="F58" i="1"/>
  <c r="C57" i="2"/>
  <c r="J57" i="1" s="1"/>
  <c r="N57" i="1"/>
  <c r="O57" i="1" s="1"/>
  <c r="F56" i="4"/>
  <c r="C56" i="4"/>
  <c r="B57" i="4"/>
  <c r="E55" i="4"/>
  <c r="H55" i="4" s="1"/>
  <c r="E56" i="4" l="1"/>
  <c r="H56" i="4" s="1"/>
  <c r="E57" i="1"/>
  <c r="C57" i="1" s="1"/>
  <c r="D57" i="1" s="1"/>
  <c r="F57" i="4"/>
  <c r="C57" i="4"/>
  <c r="B58" i="4"/>
  <c r="N58" i="1"/>
  <c r="O58" i="1" s="1"/>
  <c r="G58" i="1"/>
  <c r="H58" i="1" s="1"/>
  <c r="E58" i="1" s="1"/>
  <c r="C58" i="1" s="1"/>
  <c r="D58" i="1" s="1"/>
  <c r="F59" i="1"/>
  <c r="L58" i="1"/>
  <c r="C58" i="2"/>
  <c r="J58" i="1" s="1"/>
  <c r="G59" i="1" l="1"/>
  <c r="H59" i="1" s="1"/>
  <c r="L59" i="1"/>
  <c r="F60" i="1"/>
  <c r="N59" i="1"/>
  <c r="O59" i="1" s="1"/>
  <c r="C59" i="2"/>
  <c r="J59" i="1" s="1"/>
  <c r="F58" i="4"/>
  <c r="B59" i="4"/>
  <c r="C58" i="4"/>
  <c r="E57" i="4"/>
  <c r="H57" i="4" s="1"/>
  <c r="F59" i="4" l="1"/>
  <c r="C59" i="4"/>
  <c r="B60" i="4"/>
  <c r="L60" i="1"/>
  <c r="G60" i="1"/>
  <c r="H60" i="1" s="1"/>
  <c r="C60" i="2"/>
  <c r="J60" i="1" s="1"/>
  <c r="F61" i="1"/>
  <c r="N60" i="1"/>
  <c r="O60" i="1" s="1"/>
  <c r="E58" i="4"/>
  <c r="H58" i="4" s="1"/>
  <c r="E59" i="1"/>
  <c r="C59" i="1" s="1"/>
  <c r="D59" i="1" s="1"/>
  <c r="N61" i="1" l="1"/>
  <c r="O61" i="1" s="1"/>
  <c r="L61" i="1"/>
  <c r="G61" i="1"/>
  <c r="H61" i="1" s="1"/>
  <c r="E61" i="1" s="1"/>
  <c r="C61" i="1" s="1"/>
  <c r="D61" i="1" s="1"/>
  <c r="F62" i="1"/>
  <c r="C61" i="2"/>
  <c r="J61" i="1" s="1"/>
  <c r="F60" i="4"/>
  <c r="C60" i="4"/>
  <c r="B61" i="4"/>
  <c r="E60" i="1"/>
  <c r="C60" i="1" s="1"/>
  <c r="D60" i="1" s="1"/>
  <c r="E59" i="4"/>
  <c r="H59" i="4" s="1"/>
  <c r="E60" i="4" l="1"/>
  <c r="H60" i="4" s="1"/>
  <c r="F61" i="4"/>
  <c r="C61" i="4"/>
  <c r="B62" i="4"/>
  <c r="N62" i="1"/>
  <c r="O62" i="1" s="1"/>
  <c r="L62" i="1"/>
  <c r="C62" i="2"/>
  <c r="J62" i="1" s="1"/>
  <c r="G62" i="1"/>
  <c r="H62" i="1" s="1"/>
  <c r="E62" i="1" s="1"/>
  <c r="C62" i="1" s="1"/>
  <c r="D62" i="1" s="1"/>
  <c r="F63" i="1"/>
  <c r="C63" i="2" l="1"/>
  <c r="J63" i="1" s="1"/>
  <c r="N63" i="1"/>
  <c r="O63" i="1" s="1"/>
  <c r="L63" i="1"/>
  <c r="G63" i="1"/>
  <c r="H63" i="1" s="1"/>
  <c r="F64" i="1"/>
  <c r="F62" i="4"/>
  <c r="B63" i="4"/>
  <c r="C62" i="4"/>
  <c r="E61" i="4"/>
  <c r="H61" i="4" s="1"/>
  <c r="F63" i="4" l="1"/>
  <c r="C63" i="4"/>
  <c r="B64" i="4"/>
  <c r="F65" i="1"/>
  <c r="C64" i="2"/>
  <c r="J64" i="1" s="1"/>
  <c r="N64" i="1"/>
  <c r="O64" i="1" s="1"/>
  <c r="L64" i="1"/>
  <c r="G64" i="1"/>
  <c r="H64" i="1" s="1"/>
  <c r="E64" i="1" s="1"/>
  <c r="C64" i="1" s="1"/>
  <c r="D64" i="1" s="1"/>
  <c r="E62" i="4"/>
  <c r="H62" i="4" s="1"/>
  <c r="E63" i="1"/>
  <c r="C63" i="1" s="1"/>
  <c r="D63" i="1" s="1"/>
  <c r="E63" i="4" l="1"/>
  <c r="H63" i="4" s="1"/>
  <c r="C65" i="2"/>
  <c r="J65" i="1" s="1"/>
  <c r="L65" i="1"/>
  <c r="G65" i="1"/>
  <c r="H65" i="1" s="1"/>
  <c r="F66" i="1"/>
  <c r="N65" i="1"/>
  <c r="O65" i="1" s="1"/>
  <c r="AJ59" i="4"/>
  <c r="AJ58" i="4"/>
  <c r="AJ112" i="4"/>
  <c r="AJ89" i="4"/>
  <c r="AJ100" i="4"/>
  <c r="AJ75" i="4"/>
  <c r="C64" i="4"/>
  <c r="AJ113" i="4"/>
  <c r="AJ88" i="4"/>
  <c r="AJ99" i="4"/>
  <c r="AJ74" i="4"/>
  <c r="B65" i="4"/>
  <c r="F64" i="4"/>
  <c r="G66" i="1" l="1"/>
  <c r="H66" i="1" s="1"/>
  <c r="C66" i="2"/>
  <c r="J66" i="1" s="1"/>
  <c r="N66" i="1"/>
  <c r="O66" i="1" s="1"/>
  <c r="L66" i="1"/>
  <c r="E65" i="1"/>
  <c r="C65" i="1" s="1"/>
  <c r="D65" i="1" s="1"/>
  <c r="E64" i="4"/>
  <c r="H64" i="4" s="1"/>
  <c r="F65" i="4"/>
  <c r="C65" i="4"/>
  <c r="B66" i="4"/>
  <c r="B67" i="4" l="1"/>
  <c r="F66" i="4"/>
  <c r="C66" i="4"/>
  <c r="E65" i="4"/>
  <c r="H65" i="4"/>
  <c r="E66" i="1"/>
  <c r="C66" i="1" s="1"/>
  <c r="D66" i="1" s="1"/>
  <c r="E66" i="4" l="1"/>
  <c r="H66" i="4" s="1"/>
  <c r="C67" i="4"/>
  <c r="B68" i="4"/>
  <c r="F67" i="4"/>
  <c r="C68" i="4" l="1"/>
  <c r="F68" i="4"/>
  <c r="B69" i="4"/>
  <c r="E67" i="4"/>
  <c r="H67" i="4" s="1"/>
  <c r="F69" i="4" l="1"/>
  <c r="C69" i="4"/>
  <c r="B70" i="4"/>
  <c r="E68" i="4"/>
  <c r="H68" i="4"/>
  <c r="E69" i="4" l="1"/>
  <c r="H69" i="4" s="1"/>
  <c r="F70" i="4"/>
  <c r="C70" i="4"/>
  <c r="B71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<sst xmlns="http://schemas.openxmlformats.org/spreadsheetml/2006/main" count="6664" uniqueCount="1739">
  <si>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</si>
  <si>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</si>
  <si>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</si>
  <si>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</si>
  <si>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</si>
  <si>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</si>
  <si>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</si>
  <si>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</si>
  <si>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</si>
  <si>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</si>
  <si>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</si>
  <si>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</si>
  <si>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</si>
  <si>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</si>
  <si>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</si>
  <si>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</si>
  <si>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</si>
  <si>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</si>
  <si>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</si>
  <si>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</si>
  <si>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</si>
  <si>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</si>
  <si>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</si>
  <si>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</si>
  <si>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</si>
  <si>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</si>
  <si>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</si>
  <si>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</si>
  <si>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</si>
  <si>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</si>
  <si>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</si>
  <si>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</si>
  <si>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</si>
  <si>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</si>
  <si>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</si>
  <si>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</si>
  <si>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</si>
  <si>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</si>
  <si>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</si>
  <si>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</si>
  <si>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</si>
  <si>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</si>
  <si>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</si>
  <si>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</si>
  <si>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</si>
  <si>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</si>
  <si>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</si>
  <si>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</si>
  <si>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</si>
  <si>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</si>
  <si>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</si>
  <si>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</si>
  <si>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</si>
  <si>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</si>
  <si>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</si>
  <si>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</si>
  <si>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</si>
  <si>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</si>
  <si>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</si>
  <si>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</si>
  <si>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</si>
  <si>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</si>
  <si>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</si>
  <si>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</si>
  <si>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</si>
  <si>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</si>
  <si>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</si>
  <si>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</si>
  <si>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</si>
  <si>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</si>
  <si>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</si>
  <si>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</si>
  <si>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</si>
  <si>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</si>
  <si>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</si>
  <si>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</si>
  <si>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</si>
  <si>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</si>
  <si>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</si>
  <si>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</si>
  <si>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</si>
  <si>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</si>
  <si>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</si>
  <si>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</si>
  <si>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</si>
  <si>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</si>
  <si>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</si>
  <si>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</si>
  <si>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</si>
  <si>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</si>
  <si>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</si>
  <si>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</si>
  <si>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</si>
  <si>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</si>
  <si>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</si>
  <si>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</si>
  <si>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</si>
  <si>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</si>
  <si>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</si>
  <si>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</si>
  <si>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</si>
  <si>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</si>
  <si>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</si>
  <si>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</si>
  <si>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</si>
  <si>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</si>
  <si>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</si>
  <si>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</si>
  <si>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</si>
  <si>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</si>
  <si>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</si>
  <si>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</si>
  <si>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</si>
  <si>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</si>
  <si>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</si>
  <si>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</si>
  <si>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</si>
  <si>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</si>
  <si>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</si>
  <si>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</si>
  <si>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</si>
  <si>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</si>
  <si>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</si>
  <si>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</si>
  <si>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</si>
  <si>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</si>
  <si>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</si>
  <si>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</si>
  <si>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</si>
  <si>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</si>
  <si>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</si>
  <si>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</si>
  <si>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</si>
  <si>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</si>
  <si>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</si>
  <si>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</si>
  <si>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</si>
  <si>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</si>
  <si>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</si>
  <si>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</si>
  <si>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</si>
  <si>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</si>
  <si>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</si>
  <si>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</si>
  <si>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</si>
  <si>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</si>
  <si>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</si>
  <si>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</si>
  <si>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</si>
  <si>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</si>
  <si>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</si>
  <si>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</si>
  <si>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</si>
  <si>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</si>
  <si>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</si>
  <si>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</si>
  <si>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</si>
  <si>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</si>
  <si>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</si>
  <si>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</si>
  <si>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</si>
  <si>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</si>
  <si>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</si>
  <si>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</si>
  <si>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</si>
  <si>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</si>
  <si>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</si>
  <si>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</si>
  <si>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</si>
  <si>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</si>
  <si>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</si>
  <si>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</si>
  <si>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</si>
  <si>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</si>
  <si>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</si>
  <si>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</si>
  <si>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</si>
  <si>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</si>
  <si>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</si>
  <si>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</si>
  <si>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</si>
  <si>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</si>
  <si>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</si>
  <si>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</si>
  <si>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</si>
  <si>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</si>
  <si>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</si>
  <si>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</si>
  <si>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</si>
  <si>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</si>
  <si>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</si>
  <si>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</si>
  <si>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</si>
  <si>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</si>
  <si>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</si>
  <si>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</si>
  <si>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</si>
  <si>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</si>
  <si>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</si>
  <si>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</si>
  <si>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</si>
  <si>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</si>
  <si>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</si>
  <si>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</si>
  <si>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</si>
  <si>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</si>
  <si>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</si>
  <si>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</si>
  <si>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</si>
  <si>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</si>
  <si>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</si>
  <si>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</si>
  <si>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</si>
  <si>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</si>
  <si>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</si>
  <si>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</si>
  <si>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</si>
  <si>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</si>
  <si>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</si>
  <si>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</si>
  <si>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</si>
  <si>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</si>
  <si>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</si>
  <si>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</si>
  <si>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</si>
  <si>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</si>
  <si>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</si>
  <si>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</si>
  <si>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</si>
  <si>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</si>
  <si>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</si>
  <si>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</si>
  <si>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</si>
  <si>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</si>
  <si>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</si>
  <si>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</si>
  <si>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</si>
  <si>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</si>
  <si>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</si>
  <si>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</si>
  <si>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</si>
  <si>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</si>
  <si>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</si>
  <si>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</si>
  <si>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</si>
  <si>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</si>
  <si>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</si>
  <si>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</si>
  <si>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</si>
  <si>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</si>
  <si>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</si>
  <si>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</si>
  <si>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</si>
  <si>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</si>
  <si>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</si>
  <si>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</si>
  <si>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</si>
  <si>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</si>
  <si>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</si>
  <si>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</si>
  <si>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</si>
  <si>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</si>
  <si>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</si>
  <si>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</si>
  <si>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</si>
  <si>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</si>
  <si>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</si>
  <si>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</si>
  <si>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</si>
  <si>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</si>
  <si>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</si>
  <si>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</si>
  <si>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</si>
  <si>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</si>
  <si>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</si>
  <si>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</si>
  <si>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</si>
  <si>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</si>
  <si>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</si>
  <si>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</si>
  <si>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</si>
  <si>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</si>
  <si>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</si>
  <si>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</si>
  <si>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</si>
  <si>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</si>
  <si>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</si>
  <si>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</si>
  <si>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</si>
  <si>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</si>
  <si>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</si>
  <si>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</si>
  <si>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</si>
  <si>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</si>
  <si>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</si>
  <si>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</si>
  <si>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</si>
  <si>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</si>
  <si>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</si>
  <si>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</si>
  <si>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</si>
  <si>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</si>
  <si>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</si>
  <si>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</si>
  <si>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</si>
  <si>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</si>
  <si>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</si>
  <si>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</si>
  <si>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</si>
  <si>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</si>
  <si>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</si>
  <si>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</si>
  <si>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</si>
  <si>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</si>
  <si>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</si>
  <si>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</si>
  <si>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</si>
  <si>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</si>
  <si>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</si>
  <si>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</si>
  <si>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</si>
  <si>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</si>
  <si>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</si>
  <si>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</si>
  <si>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</si>
  <si>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</si>
  <si>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</si>
  <si>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</si>
  <si>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</si>
  <si>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</si>
  <si>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</si>
  <si>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</si>
  <si>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</si>
  <si>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</si>
  <si>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</si>
  <si>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</si>
  <si>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</si>
  <si>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</si>
  <si>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</si>
  <si>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</si>
  <si>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</si>
  <si>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</si>
  <si>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</si>
  <si>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</si>
  <si>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</si>
  <si>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</si>
  <si>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</si>
  <si>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</si>
  <si>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</si>
  <si>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</si>
  <si>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</si>
  <si>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</si>
  <si>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</si>
  <si>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</si>
  <si>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</si>
  <si>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</si>
  <si>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</si>
  <si>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</si>
  <si>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</si>
  <si>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</si>
  <si>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</si>
  <si>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</si>
  <si>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</si>
  <si>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</si>
  <si>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</si>
  <si>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</si>
  <si>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</si>
  <si>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</si>
  <si>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</si>
  <si>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</si>
  <si>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</si>
  <si>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</si>
  <si>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</si>
  <si>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</si>
  <si>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</si>
  <si>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</si>
  <si>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</si>
  <si>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</si>
  <si>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</si>
  <si>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</si>
  <si>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</si>
  <si>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</si>
  <si>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</si>
  <si>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</si>
  <si>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</si>
  <si>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</si>
  <si>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</si>
  <si>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</si>
  <si>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</si>
  <si>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</si>
  <si>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</si>
  <si>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</si>
  <si>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</si>
  <si>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</si>
  <si>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</si>
  <si>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</si>
  <si>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</si>
  <si>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</si>
  <si>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</si>
  <si>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</si>
  <si>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</si>
  <si>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</si>
  <si>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</si>
  <si>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</si>
  <si>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</si>
  <si>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</si>
  <si>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</si>
  <si>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</si>
  <si>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</si>
  <si>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</si>
  <si>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</si>
  <si>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</si>
  <si>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</si>
  <si>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</si>
  <si>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</si>
  <si>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</si>
  <si>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</si>
  <si>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</si>
  <si>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</si>
  <si>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</si>
  <si>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</si>
  <si>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</si>
  <si>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</si>
  <si>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</si>
  <si>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</si>
  <si>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</si>
  <si>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</si>
  <si>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</si>
  <si>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</si>
  <si>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</si>
  <si>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</si>
  <si>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</si>
  <si>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</si>
  <si>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</si>
  <si>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</si>
  <si>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</si>
  <si>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</si>
  <si>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</si>
  <si>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</si>
  <si>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</si>
  <si>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</si>
  <si>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</si>
  <si>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</si>
  <si>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</si>
  <si>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</si>
  <si>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</si>
  <si>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</si>
  <si>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</si>
  <si>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</si>
  <si>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</si>
  <si>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</si>
  <si>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</si>
  <si>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</si>
  <si>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</si>
  <si>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</si>
  <si>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</si>
  <si>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</si>
  <si>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</si>
  <si>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</si>
  <si>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</si>
  <si>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</si>
  <si>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</si>
  <si>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</si>
  <si>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</si>
  <si>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</si>
  <si>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</si>
  <si>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</si>
  <si>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</si>
  <si>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</si>
  <si>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</si>
  <si>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</si>
  <si>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</si>
  <si>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</si>
  <si>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</si>
  <si>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</si>
  <si>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</si>
  <si>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</si>
  <si>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</si>
  <si>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</si>
  <si>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</si>
  <si>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</si>
  <si>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</si>
  <si>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</si>
  <si>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</si>
  <si>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</si>
  <si>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</si>
  <si>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</si>
  <si>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</si>
  <si>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</si>
  <si>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</si>
  <si>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</si>
  <si>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</si>
  <si>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</si>
  <si>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</si>
  <si>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</si>
  <si>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</si>
  <si>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</si>
  <si>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</si>
  <si>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</si>
  <si>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</si>
  <si>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</si>
  <si>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</si>
  <si>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</si>
  <si>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</si>
  <si>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</si>
  <si>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</si>
  <si>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</si>
  <si>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</si>
  <si>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</si>
  <si>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</si>
  <si>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</si>
  <si>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</si>
  <si>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</si>
  <si>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</si>
  <si>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</si>
  <si>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</si>
  <si>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</si>
  <si>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</si>
  <si>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</si>
  <si>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</si>
  <si>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</si>
  <si>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</si>
  <si>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</si>
  <si>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</si>
  <si>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</si>
  <si>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</si>
  <si>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</si>
  <si>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</si>
  <si>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</si>
  <si>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</si>
  <si>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</si>
  <si>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</si>
  <si>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</si>
  <si>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</si>
  <si>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</si>
  <si>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</si>
  <si>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</si>
  <si>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</si>
  <si>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</si>
  <si>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</si>
  <si>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</si>
  <si>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</si>
  <si>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</si>
  <si>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</si>
  <si>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</si>
  <si>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</si>
  <si>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</si>
  <si>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</si>
  <si>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</si>
  <si>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</si>
  <si>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</si>
  <si>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</si>
  <si>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</si>
  <si>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</si>
  <si>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</si>
  <si>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</si>
  <si>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</si>
  <si>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</si>
  <si>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</si>
  <si>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</si>
  <si>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</si>
  <si>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</si>
  <si>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</si>
  <si>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</si>
  <si>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</si>
  <si>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</si>
  <si>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</si>
  <si>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</si>
  <si>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</si>
  <si>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</si>
  <si>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</si>
  <si>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</si>
  <si>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</si>
  <si>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</si>
  <si>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</si>
  <si>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</si>
  <si>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</si>
  <si>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</si>
  <si>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</si>
  <si>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</si>
  <si>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</si>
  <si>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</si>
  <si>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</si>
  <si>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</si>
  <si>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</si>
  <si>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</si>
  <si>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</si>
  <si>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</si>
  <si>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</si>
  <si>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</si>
  <si>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</si>
  <si>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</si>
  <si>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</si>
  <si>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</si>
  <si>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</si>
  <si>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</si>
  <si>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</si>
  <si>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</si>
  <si>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</si>
  <si>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</si>
  <si>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</si>
  <si>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</si>
  <si>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</si>
  <si>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</si>
  <si>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</si>
  <si>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</si>
  <si>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</si>
  <si>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</si>
  <si>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</si>
  <si>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</si>
  <si>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</si>
  <si>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</si>
  <si>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</si>
  <si>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</si>
  <si>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</si>
  <si>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</si>
  <si>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</si>
  <si>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</si>
  <si>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</si>
  <si>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</si>
  <si>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</si>
  <si>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</si>
  <si>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</si>
  <si>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</si>
  <si>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</si>
  <si>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</si>
  <si>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</si>
  <si>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</si>
  <si>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</si>
  <si>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</si>
  <si>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</si>
  <si>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</si>
  <si>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</si>
  <si>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</si>
  <si>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</si>
  <si>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</si>
  <si>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</si>
  <si>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</si>
  <si>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</si>
  <si>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</si>
  <si>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</si>
  <si>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</si>
  <si>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</si>
  <si>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</si>
  <si>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</si>
  <si>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</si>
  <si>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</si>
  <si>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</si>
  <si>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</si>
  <si>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</si>
  <si>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</si>
  <si>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</si>
  <si>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</si>
  <si>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</si>
  <si>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</si>
  <si>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</si>
  <si>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</si>
  <si>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</si>
  <si>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</si>
  <si>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</si>
  <si>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</si>
  <si>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</si>
  <si>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</si>
  <si>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</si>
  <si>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</si>
  <si>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</si>
  <si>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</si>
  <si>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</si>
  <si>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</si>
  <si>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</si>
  <si>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</si>
  <si>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</si>
  <si>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</si>
  <si>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</si>
  <si>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</si>
  <si>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</si>
  <si>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</si>
  <si>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</si>
  <si>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</si>
  <si>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</si>
  <si>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</si>
  <si>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</si>
  <si>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</si>
  <si>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</si>
  <si>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</si>
  <si>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</si>
  <si>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</si>
  <si>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</si>
  <si>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</si>
  <si>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</si>
  <si>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</si>
  <si>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</si>
  <si>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</si>
  <si>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</si>
  <si>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</si>
  <si>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</si>
  <si>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</si>
  <si>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</si>
  <si>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</si>
  <si>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</si>
  <si>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</si>
  <si>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</si>
  <si>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</si>
  <si>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</si>
  <si>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</si>
  <si>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</si>
  <si>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</si>
  <si>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</si>
  <si>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</si>
  <si>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</si>
  <si>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</si>
  <si>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</si>
  <si>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</si>
  <si>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</si>
  <si>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</si>
  <si>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</si>
  <si>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</si>
  <si>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</si>
  <si>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</si>
  <si>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</si>
  <si>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</si>
  <si>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</si>
  <si>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</si>
  <si>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</si>
  <si>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</si>
  <si>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</si>
  <si>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</si>
  <si>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</si>
  <si>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</si>
  <si>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</si>
  <si>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</si>
  <si>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</si>
  <si>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</si>
  <si>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</si>
  <si>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</si>
  <si>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</si>
  <si>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</si>
  <si>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</si>
  <si>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</si>
  <si>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</si>
  <si>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</si>
  <si>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</si>
  <si>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</si>
  <si>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</si>
  <si>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</si>
  <si>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</si>
  <si>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</si>
  <si>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</si>
  <si>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</si>
  <si>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</si>
  <si>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</si>
  <si>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</si>
  <si>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</si>
  <si>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</si>
  <si>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</si>
  <si>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</si>
  <si>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</si>
  <si>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</si>
  <si>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</si>
  <si>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</si>
  <si>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</si>
  <si>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</si>
  <si>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</si>
  <si>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</si>
  <si>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</si>
  <si>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</si>
  <si>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</si>
  <si>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</si>
  <si>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</si>
  <si>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</si>
  <si>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</si>
  <si>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</si>
  <si>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</si>
  <si>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</si>
  <si>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</si>
  <si>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</si>
  <si>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</si>
  <si>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</si>
  <si>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</si>
  <si>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</si>
  <si>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</si>
  <si>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</si>
  <si>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</si>
  <si>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</si>
  <si>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</si>
  <si>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</si>
  <si>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</si>
  <si>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</si>
  <si>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</si>
  <si>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</si>
  <si>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</si>
  <si>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</si>
  <si>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</si>
  <si>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</si>
  <si>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</si>
  <si>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</si>
  <si>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</si>
  <si>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</si>
  <si>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</si>
  <si>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</si>
  <si>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</si>
  <si>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</si>
  <si>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</si>
  <si>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</si>
  <si>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</si>
  <si>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</si>
  <si>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</si>
  <si>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</si>
  <si>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</si>
  <si>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</si>
  <si>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</si>
  <si>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</si>
  <si>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</si>
  <si>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</si>
  <si>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</si>
  <si>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</si>
  <si>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</si>
  <si>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</si>
  <si>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</si>
  <si>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</si>
  <si>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</si>
  <si>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</si>
  <si>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</si>
  <si>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</si>
  <si>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</si>
  <si>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</si>
  <si>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</si>
  <si>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</si>
  <si>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</si>
  <si>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</si>
  <si>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</si>
  <si>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</si>
  <si>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</si>
  <si>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</si>
  <si>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</si>
  <si>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</si>
  <si>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</si>
  <si>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</si>
  <si>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</si>
  <si>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</si>
  <si>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</si>
  <si>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</si>
  <si>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</si>
  <si>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</si>
  <si>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</si>
  <si>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</si>
  <si>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</si>
  <si>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</si>
  <si>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</si>
  <si>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</si>
  <si>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</si>
  <si>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</si>
  <si>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</si>
  <si>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</si>
  <si>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</si>
  <si>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</si>
  <si>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</si>
  <si>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</si>
  <si>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</si>
  <si>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</si>
  <si>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</si>
  <si>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</si>
  <si>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</si>
  <si>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</si>
  <si>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</si>
  <si>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</si>
  <si>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</si>
  <si>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</si>
  <si>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</si>
  <si>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</si>
  <si>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</si>
  <si>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</si>
  <si>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</si>
  <si>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</si>
  <si>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</si>
  <si>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</si>
  <si>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</si>
  <si>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</si>
  <si>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</si>
  <si>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</si>
  <si>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</si>
  <si>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</si>
  <si>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</si>
  <si>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</si>
  <si>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</si>
  <si>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</si>
  <si>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</si>
  <si>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</si>
  <si>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</si>
  <si>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</si>
  <si>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</si>
  <si>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</si>
  <si>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</si>
  <si>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</si>
  <si>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</si>
  <si>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</si>
  <si>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</si>
  <si>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</si>
  <si>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</si>
  <si>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</si>
  <si>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</si>
  <si>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</si>
  <si>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</si>
  <si>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</si>
  <si>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</si>
  <si>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</si>
  <si>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</si>
  <si>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</si>
  <si>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</si>
  <si>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</si>
  <si>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</si>
  <si>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</si>
  <si>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</si>
  <si>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</si>
  <si>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</si>
  <si>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</si>
  <si>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</si>
  <si>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</si>
  <si>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</si>
  <si>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</si>
  <si>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</si>
  <si>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</si>
  <si>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</si>
  <si>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</si>
  <si>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</si>
  <si>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</si>
  <si>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</si>
  <si>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</si>
  <si>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</si>
  <si>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</si>
  <si>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</si>
  <si>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</si>
  <si>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</si>
  <si>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</si>
  <si>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</si>
  <si>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</si>
  <si>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</si>
  <si>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</si>
  <si>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</si>
  <si>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</si>
  <si>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</si>
  <si>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</si>
  <si>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</si>
  <si>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</si>
  <si>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</si>
  <si>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</si>
  <si>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</si>
  <si>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</si>
  <si>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</si>
  <si>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</si>
  <si>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</si>
  <si>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</si>
  <si>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</si>
  <si>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</si>
  <si>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</si>
  <si>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</si>
  <si>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</si>
  <si>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</si>
  <si>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</si>
  <si>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</si>
  <si>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</si>
  <si>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</si>
  <si>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</si>
  <si>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</si>
  <si>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</si>
  <si>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</si>
  <si>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</si>
  <si>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</si>
  <si>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</si>
  <si>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</si>
  <si>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</si>
  <si>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</si>
  <si>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</si>
  <si>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</si>
  <si>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</si>
  <si>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</si>
  <si>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</si>
  <si>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</si>
  <si>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</si>
  <si>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</si>
  <si>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</si>
  <si>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</si>
  <si>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</si>
  <si>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</si>
  <si>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</si>
  <si>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</si>
  <si>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</si>
  <si>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</si>
  <si>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</si>
  <si>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</si>
  <si>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</si>
  <si>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</si>
  <si>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</si>
  <si>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</si>
  <si>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</si>
  <si>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</si>
  <si>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</si>
  <si>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</si>
  <si>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</si>
  <si>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</si>
  <si>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</si>
  <si>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</si>
  <si>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</si>
  <si>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</si>
  <si>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</si>
  <si>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</si>
  <si>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</si>
  <si>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</si>
  <si>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</si>
  <si>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</si>
  <si>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</si>
  <si>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</si>
  <si>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</si>
  <si>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</si>
  <si>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</si>
  <si>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</si>
  <si>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</si>
  <si>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</si>
  <si>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</si>
  <si>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</si>
  <si>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</si>
  <si>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</si>
  <si>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</si>
  <si>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</si>
  <si>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</si>
  <si>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</si>
  <si>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</si>
  <si>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</si>
  <si>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</si>
  <si>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</si>
  <si>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</si>
  <si>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</si>
  <si>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</si>
  <si>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</si>
  <si>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</si>
  <si>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</si>
  <si>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</si>
  <si>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</si>
  <si>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</si>
  <si>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</si>
  <si>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</si>
  <si>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</si>
  <si>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</si>
  <si>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</si>
  <si>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</si>
  <si>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</si>
  <si>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</si>
  <si>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</si>
  <si>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</si>
  <si>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</si>
  <si>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</si>
  <si>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</si>
  <si>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</si>
  <si>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</si>
  <si>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</si>
  <si>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</si>
  <si>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</si>
  <si>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</si>
  <si>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</si>
  <si>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</si>
  <si>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</si>
  <si>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</si>
  <si>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</si>
  <si>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</si>
  <si>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</si>
  <si>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</si>
  <si>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</si>
  <si>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</si>
  <si>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</si>
  <si>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</si>
  <si>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</si>
  <si>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</si>
  <si>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</si>
  <si>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</si>
  <si>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</si>
  <si>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</si>
  <si>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</si>
  <si>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</si>
  <si>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</si>
  <si>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</si>
  <si>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</si>
  <si>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</si>
  <si>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</si>
  <si>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</si>
  <si>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</si>
  <si>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</si>
  <si>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</si>
  <si>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</si>
  <si>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</si>
  <si>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</si>
  <si>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</si>
  <si>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</si>
  <si>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</si>
  <si>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</si>
  <si>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</si>
  <si>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</si>
  <si>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</si>
  <si>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</si>
  <si>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</si>
  <si>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</si>
  <si>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</si>
  <si>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</si>
  <si>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</si>
  <si>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</si>
  <si>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</si>
  <si>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</si>
  <si>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</si>
  <si>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</si>
  <si>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</si>
  <si>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</si>
  <si>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</si>
  <si>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</si>
  <si>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</si>
  <si>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</si>
  <si>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</si>
  <si>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</si>
  <si>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</si>
  <si>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</si>
  <si>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</si>
  <si>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</si>
  <si>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</si>
  <si>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</si>
  <si>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</si>
  <si>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</si>
  <si>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</si>
  <si>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</si>
  <si>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</si>
  <si>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</si>
  <si>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</si>
  <si>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</si>
  <si>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</si>
  <si>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</si>
  <si>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</si>
  <si>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</si>
  <si>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</si>
  <si>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</si>
  <si>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</si>
  <si>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</si>
  <si>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</si>
  <si>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</si>
  <si>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</si>
  <si>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</si>
  <si>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</si>
  <si>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</si>
  <si>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</si>
  <si>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</si>
  <si>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</si>
  <si>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</si>
  <si>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</si>
  <si>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</si>
  <si>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</si>
  <si>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</si>
  <si>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</si>
  <si>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</si>
  <si>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</si>
  <si>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</si>
  <si>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</si>
  <si>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</si>
  <si>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</si>
  <si>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</si>
  <si>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</si>
  <si>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</si>
  <si>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</si>
  <si>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</si>
  <si>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</si>
  <si>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</si>
  <si>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</si>
  <si>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</si>
  <si>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</si>
  <si>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</si>
  <si>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</si>
  <si>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</si>
  <si>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</si>
  <si>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</si>
  <si>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</si>
  <si>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</si>
  <si>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</si>
  <si>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</si>
  <si>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</si>
  <si>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</si>
  <si>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</si>
  <si>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</si>
  <si>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</si>
  <si>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</si>
  <si>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</si>
  <si>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</si>
  <si>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</si>
  <si>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</si>
  <si>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</si>
  <si>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</si>
  <si>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</si>
  <si>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</si>
  <si>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</si>
  <si>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</si>
  <si>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</si>
  <si>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</si>
  <si>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</si>
  <si>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</si>
  <si>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</si>
  <si>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</si>
  <si>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</si>
  <si>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</si>
  <si>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</si>
  <si>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</si>
  <si>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</si>
  <si>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</si>
  <si>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</si>
  <si>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</si>
  <si>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</si>
  <si>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</si>
  <si>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</si>
  <si>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</si>
  <si>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</si>
  <si>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</si>
  <si>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</si>
  <si>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</si>
  <si>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</si>
  <si>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</si>
  <si>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</si>
  <si>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</si>
  <si>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</si>
  <si>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</si>
  <si>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</si>
  <si>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</si>
  <si>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</si>
  <si>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</si>
  <si>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</si>
  <si>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</si>
  <si>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</si>
  <si>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</si>
  <si>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</si>
  <si>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</si>
  <si>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</si>
  <si>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</si>
  <si>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</si>
  <si>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</si>
  <si>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</si>
  <si>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</si>
  <si>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</si>
  <si>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</si>
  <si>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</si>
  <si>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</si>
  <si>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</si>
  <si>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</si>
  <si>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</si>
  <si>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</si>
  <si>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</si>
  <si>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</si>
  <si>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</si>
  <si>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</si>
  <si>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</si>
  <si>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</si>
  <si>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</si>
  <si>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</si>
  <si>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</si>
  <si>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</si>
  <si>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</si>
  <si>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</si>
  <si>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</si>
  <si>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</si>
  <si>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</si>
  <si>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</si>
  <si>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</si>
  <si>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</si>
  <si>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</si>
  <si>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</si>
  <si>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</si>
  <si>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</si>
  <si>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</si>
  <si>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</si>
  <si>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</si>
  <si>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</si>
  <si>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</si>
  <si>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</si>
  <si>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</si>
  <si>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</si>
  <si>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</si>
  <si>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</si>
  <si>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</si>
  <si>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</si>
  <si>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</si>
  <si>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</si>
  <si>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</si>
  <si>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</si>
  <si>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</si>
  <si>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</si>
  <si>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</si>
  <si>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</si>
  <si>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</si>
  <si>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</si>
  <si>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</si>
  <si>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</si>
  <si>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</si>
  <si>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</si>
  <si>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</si>
  <si>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</si>
  <si>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</si>
  <si>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</si>
  <si>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</si>
  <si>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</si>
  <si>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</si>
  <si>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</si>
  <si>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</si>
  <si>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</si>
  <si>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</si>
  <si>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</si>
  <si>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</si>
  <si>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</si>
  <si>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</si>
  <si>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</si>
  <si>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</si>
  <si>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</si>
  <si>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</si>
  <si>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</si>
  <si>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</si>
  <si>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</si>
  <si>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</si>
  <si>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</si>
  <si>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</si>
  <si>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</si>
  <si>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</si>
  <si>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</si>
  <si>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</si>
  <si>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</si>
  <si>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</si>
  <si>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</si>
  <si>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</si>
  <si>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</si>
  <si>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</si>
  <si>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</si>
  <si>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</si>
  <si>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</si>
  <si>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</si>
  <si>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</si>
  <si>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</si>
  <si>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</si>
  <si>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</si>
  <si>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</si>
  <si>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</si>
  <si>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</si>
  <si>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</si>
  <si>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</si>
  <si>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</si>
  <si>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</si>
  <si>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</si>
  <si>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</si>
  <si>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</si>
  <si>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</si>
  <si>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</si>
  <si>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</si>
  <si>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</si>
  <si>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</si>
  <si>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</si>
  <si>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</si>
  <si>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</si>
  <si>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</si>
  <si>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</si>
  <si>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</si>
  <si>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</si>
  <si>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</si>
  <si>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</si>
  <si>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</si>
  <si>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</si>
  <si>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</si>
  <si>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</si>
  <si>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</si>
  <si>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</si>
  <si>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</si>
  <si>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</si>
  <si>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</si>
  <si>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</si>
  <si>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</si>
  <si>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</si>
  <si>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</si>
  <si>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</si>
  <si>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</si>
  <si>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</si>
  <si>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</si>
  <si>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</si>
  <si>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</si>
  <si>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</si>
  <si>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</si>
  <si>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</si>
  <si>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</si>
  <si>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</si>
  <si>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</si>
  <si>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</si>
  <si>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</si>
  <si>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</si>
  <si>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</si>
  <si>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</si>
  <si>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</si>
  <si>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</si>
  <si>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</si>
  <si>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</si>
  <si>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</si>
  <si>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</si>
  <si>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</si>
  <si>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</si>
  <si>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</si>
  <si>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</si>
  <si>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</si>
  <si>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</si>
  <si>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</si>
  <si>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</si>
  <si>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</si>
  <si>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</si>
  <si>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</si>
  <si>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</si>
  <si>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</si>
  <si>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</si>
  <si>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</si>
  <si>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</si>
  <si>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</si>
  <si>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</si>
  <si>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</si>
  <si>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</si>
  <si>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</si>
  <si>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</si>
  <si>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</si>
  <si>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</si>
  <si>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</si>
  <si>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</si>
  <si>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</si>
  <si>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</si>
  <si>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</si>
  <si>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</si>
  <si>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</si>
  <si>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</si>
  <si>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</si>
  <si>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</si>
  <si>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</si>
  <si>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</si>
  <si>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</si>
  <si>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</si>
  <si>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</si>
  <si>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</si>
  <si>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</si>
  <si>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</si>
  <si>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</si>
  <si>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</si>
  <si>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</si>
  <si>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</si>
  <si>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</si>
  <si>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</si>
  <si>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</si>
  <si>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</si>
  <si>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</si>
  <si>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</si>
  <si>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</si>
  <si>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</si>
  <si>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</si>
  <si>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</si>
  <si>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</si>
  <si>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</si>
  <si>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</si>
  <si>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</si>
  <si>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</si>
  <si>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</si>
  <si>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</si>
  <si>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</si>
  <si>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</si>
  <si>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</si>
  <si>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</si>
  <si>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</si>
  <si>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</si>
  <si>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</si>
  <si>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</si>
  <si>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</si>
  <si>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</si>
  <si>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</si>
  <si>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</si>
  <si>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</si>
  <si>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</si>
  <si>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</si>
  <si>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</si>
  <si>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</si>
  <si>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</si>
  <si>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</si>
  <si>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</si>
  <si>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</si>
  <si>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</si>
  <si>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</si>
  <si>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</si>
  <si>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</si>
  <si>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</si>
  <si>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</si>
  <si>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</si>
  <si>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</si>
  <si>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</si>
  <si>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</si>
  <si>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</si>
  <si>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</si>
  <si>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</si>
  <si>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</si>
  <si>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</si>
  <si>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</si>
  <si>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</si>
  <si>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</si>
  <si>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</si>
  <si>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</si>
  <si>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</si>
  <si>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</si>
  <si>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</si>
  <si>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</si>
  <si>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</si>
  <si>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</si>
  <si>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</si>
  <si>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</si>
  <si>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</si>
  <si>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</si>
  <si>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</si>
  <si>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</si>
  <si>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</si>
  <si>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</si>
  <si>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</si>
  <si>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</si>
  <si>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</si>
  <si>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</si>
  <si>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</si>
  <si>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</si>
  <si>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</si>
  <si>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</si>
  <si>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</si>
  <si>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</si>
  <si>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</si>
  <si>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</si>
  <si>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</si>
  <si>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</si>
  <si>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</si>
  <si>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</si>
  <si>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</si>
  <si>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</si>
  <si>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</si>
  <si>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</si>
  <si>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</si>
  <si>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</si>
  <si>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</si>
  <si>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</si>
  <si>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</si>
  <si>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</si>
  <si>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</si>
  <si>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</si>
  <si>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</si>
  <si>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</si>
  <si>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</si>
  <si>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</si>
  <si>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</si>
  <si>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</si>
  <si>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</si>
  <si>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</si>
  <si>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</si>
  <si>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</si>
  <si>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</si>
  <si>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</si>
  <si>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</si>
  <si>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</si>
  <si>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</si>
  <si>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</si>
  <si>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</si>
  <si>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</si>
  <si>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</si>
  <si>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</si>
  <si>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</si>
  <si>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</si>
  <si>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</si>
  <si>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</si>
  <si>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</si>
  <si>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</si>
  <si>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</si>
  <si>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</si>
  <si>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</si>
  <si>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</si>
  <si>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</si>
  <si>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</si>
  <si>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</si>
  <si>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</si>
  <si>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</si>
  <si>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</si>
  <si>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</si>
  <si>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</si>
  <si>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</si>
  <si>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</si>
  <si>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</si>
  <si>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</si>
  <si>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</si>
  <si>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</si>
  <si>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</si>
  <si>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</si>
  <si>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</si>
  <si>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</si>
  <si>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</si>
  <si>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</si>
  <si>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</si>
  <si>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</si>
  <si>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</si>
  <si>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</si>
  <si>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</si>
  <si>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</si>
  <si>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</si>
  <si>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</si>
  <si>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</si>
  <si>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</si>
  <si>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</si>
  <si>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</si>
  <si>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</si>
  <si>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</si>
  <si>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</si>
  <si>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</si>
  <si>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</si>
  <si>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</si>
  <si>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</si>
  <si>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</si>
  <si>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</si>
  <si>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</si>
  <si>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</si>
  <si>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</si>
  <si>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</si>
  <si>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</si>
  <si>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</si>
  <si>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</si>
  <si>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</si>
  <si>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</si>
  <si>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</si>
  <si>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</si>
  <si>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</si>
  <si>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</si>
  <si>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</si>
  <si>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</si>
  <si>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</si>
  <si>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</si>
  <si>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</si>
  <si>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</si>
  <si>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</si>
  <si>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</si>
  <si>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</si>
  <si>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</si>
  <si>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</si>
  <si>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</si>
  <si>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</si>
  <si>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</si>
  <si>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</si>
  <si>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</si>
  <si>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</si>
  <si>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</si>
  <si>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</si>
  <si>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</si>
  <si>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</si>
  <si>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</si>
  <si>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</si>
  <si>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</si>
  <si>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</si>
  <si>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</si>
  <si>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</si>
  <si>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</si>
  <si>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评论 奖励礼包</t>
    <phoneticPr fontId="23" type="noConversion"/>
  </si>
  <si>
    <t>推广</t>
    <phoneticPr fontId="23" type="noConversion"/>
  </si>
  <si>
    <t>金币</t>
    <phoneticPr fontId="23" type="noConversion"/>
  </si>
  <si>
    <t>在其他游戏群内发送游戏链接,并截图上传</t>
    <phoneticPr fontId="23" type="noConversion"/>
  </si>
  <si>
    <t>西红柿</t>
    <phoneticPr fontId="25" type="noConversion"/>
  </si>
  <si>
    <t>鸡蛋</t>
  </si>
  <si>
    <t>鸡毛</t>
  </si>
  <si>
    <t>兔绒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</si>
  <si>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</si>
  <si>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</si>
  <si>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</si>
  <si>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</si>
  <si>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</si>
  <si>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</si>
  <si>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</si>
  <si>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</si>
  <si>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</si>
  <si>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葱</t>
    <phoneticPr fontId="25" type="noConversion"/>
  </si>
  <si>
    <t>炒鸡蛋</t>
    <phoneticPr fontId="25" type="noConversion"/>
  </si>
  <si>
    <t>需要材料</t>
    <phoneticPr fontId="25" type="noConversion"/>
  </si>
  <si>
    <t>鸭蛋</t>
    <phoneticPr fontId="25" type="noConversion"/>
  </si>
  <si>
    <t>咸鸭蛋</t>
    <phoneticPr fontId="25" type="noConversion"/>
  </si>
  <si>
    <t>胡萝卜汁</t>
    <phoneticPr fontId="25" type="noConversion"/>
  </si>
  <si>
    <t>腌蛋</t>
    <phoneticPr fontId="25" type="noConversion"/>
  </si>
  <si>
    <t>红萝卜</t>
    <phoneticPr fontId="25" type="noConversion"/>
  </si>
  <si>
    <t>红萝卜汁</t>
    <phoneticPr fontId="25" type="noConversion"/>
  </si>
  <si>
    <t>兔绒披风</t>
    <phoneticPr fontId="25" type="noConversion"/>
  </si>
  <si>
    <t>鸡肉</t>
    <phoneticPr fontId="25" type="noConversion"/>
  </si>
  <si>
    <t>鸡汤</t>
    <phoneticPr fontId="25" type="noConversion"/>
  </si>
  <si>
    <t>猫毛</t>
    <phoneticPr fontId="25" type="noConversion"/>
  </si>
  <si>
    <t>绒毛面具</t>
    <phoneticPr fontId="25" type="noConversion"/>
  </si>
  <si>
    <t>红薯团</t>
    <phoneticPr fontId="25" type="noConversion"/>
  </si>
  <si>
    <t>鸡蛋汉堡</t>
    <phoneticPr fontId="25" type="noConversion"/>
  </si>
  <si>
    <t>烤肉</t>
    <phoneticPr fontId="25" type="noConversion"/>
  </si>
  <si>
    <t>猪肉串</t>
    <phoneticPr fontId="25" type="noConversion"/>
  </si>
  <si>
    <t>牛皮护腕</t>
    <phoneticPr fontId="25" type="noConversion"/>
  </si>
  <si>
    <t>土豆</t>
    <phoneticPr fontId="25" type="noConversion"/>
  </si>
  <si>
    <t>清蒸土豆</t>
    <phoneticPr fontId="25" type="noConversion"/>
  </si>
  <si>
    <t>红薯</t>
    <phoneticPr fontId="25" type="noConversion"/>
  </si>
  <si>
    <t>鸡蛋</t>
    <phoneticPr fontId="25" type="noConversion"/>
  </si>
  <si>
    <t>水果汁</t>
    <phoneticPr fontId="25" type="noConversion"/>
  </si>
  <si>
    <t>南瓜羹</t>
    <phoneticPr fontId="25" type="noConversion"/>
  </si>
  <si>
    <t>绒毛围裙</t>
    <phoneticPr fontId="25" type="noConversion"/>
  </si>
  <si>
    <t>黄瓜汁</t>
    <phoneticPr fontId="25" type="noConversion"/>
  </si>
  <si>
    <t>牛奶点心</t>
    <phoneticPr fontId="25" type="noConversion"/>
  </si>
  <si>
    <t>西红柿炒蛋</t>
    <phoneticPr fontId="25" type="noConversion"/>
  </si>
  <si>
    <t>美味蛋糕</t>
    <phoneticPr fontId="25" type="noConversion"/>
  </si>
  <si>
    <t>美味拼盘</t>
    <phoneticPr fontId="25" type="noConversion"/>
  </si>
  <si>
    <t>美味奶汁</t>
    <phoneticPr fontId="25" type="noConversion"/>
  </si>
  <si>
    <t>玉米</t>
    <phoneticPr fontId="25" type="noConversion"/>
  </si>
  <si>
    <t>玉米骨汤</t>
    <phoneticPr fontId="25" type="noConversion"/>
  </si>
  <si>
    <t>风味炒饭</t>
    <phoneticPr fontId="25" type="noConversion"/>
  </si>
  <si>
    <t>风味肉汁</t>
    <phoneticPr fontId="25" type="noConversion"/>
  </si>
  <si>
    <t>风味奶酪</t>
    <phoneticPr fontId="25" type="noConversion"/>
  </si>
  <si>
    <t>西瓜</t>
    <phoneticPr fontId="25" type="noConversion"/>
  </si>
  <si>
    <t>胡萝卜</t>
    <phoneticPr fontId="25" type="noConversion"/>
  </si>
  <si>
    <t>南瓜</t>
    <phoneticPr fontId="25" type="noConversion"/>
  </si>
  <si>
    <t>包菜</t>
    <phoneticPr fontId="25" type="noConversion"/>
  </si>
  <si>
    <t>蒜</t>
    <phoneticPr fontId="25" type="noConversion"/>
  </si>
  <si>
    <t>羊毛</t>
    <phoneticPr fontId="25" type="noConversion"/>
  </si>
  <si>
    <t>兔绒</t>
    <phoneticPr fontId="25" type="noConversion"/>
  </si>
  <si>
    <t>黄瓜</t>
    <phoneticPr fontId="25" type="noConversion"/>
  </si>
  <si>
    <t>牛奶</t>
    <phoneticPr fontId="25" type="noConversion"/>
  </si>
  <si>
    <t>驴肉</t>
    <phoneticPr fontId="25" type="noConversion"/>
  </si>
  <si>
    <t>小麦</t>
    <phoneticPr fontId="25" type="noConversion"/>
  </si>
  <si>
    <t>马奶</t>
    <phoneticPr fontId="25" type="noConversion"/>
  </si>
  <si>
    <t>猪肉</t>
    <phoneticPr fontId="25" type="noConversion"/>
  </si>
  <si>
    <t>鸵鸟蛋</t>
    <phoneticPr fontId="25" type="noConversion"/>
  </si>
  <si>
    <t>向日葵</t>
    <phoneticPr fontId="25" type="noConversion"/>
  </si>
  <si>
    <t>骆驼奶</t>
    <phoneticPr fontId="25" type="noConversion"/>
  </si>
  <si>
    <t>西红柿组合</t>
    <phoneticPr fontId="25" type="noConversion"/>
  </si>
  <si>
    <t>风味南瓜粥</t>
    <phoneticPr fontId="25" type="noConversion"/>
  </si>
  <si>
    <t>回味汤圆</t>
    <phoneticPr fontId="25" type="noConversion"/>
  </si>
  <si>
    <t>烤鸡肉</t>
    <phoneticPr fontId="25" type="noConversion"/>
  </si>
  <si>
    <t>红烧烤肉</t>
    <phoneticPr fontId="25" type="noConversion"/>
  </si>
  <si>
    <t>加厚皮裙</t>
    <phoneticPr fontId="25" type="noConversion"/>
  </si>
  <si>
    <t>香味奶汁</t>
    <phoneticPr fontId="25" type="noConversion"/>
  </si>
  <si>
    <t>绿色果汁</t>
    <phoneticPr fontId="25" type="noConversion"/>
  </si>
  <si>
    <t>鸡肉</t>
    <phoneticPr fontId="25" type="noConversion"/>
  </si>
  <si>
    <t>成长期</t>
    <phoneticPr fontId="25" type="noConversion"/>
  </si>
  <si>
    <t>成熟期</t>
    <phoneticPr fontId="25" type="noConversion"/>
  </si>
  <si>
    <t>收获期</t>
    <phoneticPr fontId="25" type="noConversion"/>
  </si>
  <si>
    <t>枯萎期</t>
    <phoneticPr fontId="25" type="noConversion"/>
  </si>
  <si>
    <t>减员偷取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</si>
</sst>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</borders>
  <cellStyleXfs count="4">
    <xf numFmtId="0" fontId="0" fillId="0" borderId="0"/>
    <xf numFmtId="0" fontId="4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2" applyNumberFormat="1" applyFont="1" applyFill="1" applyBorder="1" applyAlignment="1">
      <alignment horizontal="center" vertical="center"/>
    </xf>
    <xf numFmtId="49" fontId="7" fillId="15" borderId="7" xfId="2" applyNumberFormat="1" applyFont="1" applyFill="1" applyBorder="1" applyAlignment="1">
      <alignment horizontal="center" vertical="center"/>
    </xf>
    <xf numFmtId="0" fontId="7" fillId="15" borderId="7" xfId="3" applyNumberFormat="1" applyFont="1" applyFill="1" applyBorder="1" applyAlignment="1">
      <alignment horizontal="center" vertical="center"/>
    </xf>
    <xf numFmtId="49" fontId="7" fillId="15" borderId="7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quotePrefix="1" applyNumberFormat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/>
    <xf numFmtId="0" fontId="26" fillId="2" borderId="1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8" fillId="1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0" xfId="0" applyFont="1"/>
    <xf numFmtId="0" fontId="27" fillId="19" borderId="1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49" fontId="27" fillId="19" borderId="1" xfId="0" applyNumberFormat="1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49" fontId="28" fillId="19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5" fillId="1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6" t="s">
        <v>16</v>
      </c>
      <c r="S1" s="2">
        <v>0.15</v>
      </c>
      <c r="U1" s="103" t="s">
        <v>17</v>
      </c>
    </row>
    <row r="2" spans="1:23" ht="20.100000000000001" customHeight="1" x14ac:dyDescent="0.2">
      <c r="A2" s="109">
        <v>1</v>
      </c>
      <c r="B2" s="110">
        <f>[1]总表!E2</f>
        <v>5.0000000000000001E-3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6" t="s">
        <v>20</v>
      </c>
      <c r="S3" s="2">
        <v>1500</v>
      </c>
    </row>
    <row r="4" spans="1:23" ht="20.100000000000001" customHeight="1" x14ac:dyDescent="0.2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6" t="s">
        <v>12</v>
      </c>
      <c r="S4" s="2">
        <v>10</v>
      </c>
    </row>
    <row r="5" spans="1:23" ht="20.100000000000001" customHeight="1" x14ac:dyDescent="0.2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6"/>
      <c r="S5" s="2"/>
    </row>
    <row r="6" spans="1:23" ht="20.100000000000001" customHeight="1" x14ac:dyDescent="0.2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spans="1:23" ht="20.100000000000001" customHeight="1" x14ac:dyDescent="0.2">
      <c r="A7" s="109">
        <v>6</v>
      </c>
      <c r="B7" s="110">
        <f>[1]总表!E7</f>
        <v>7.4999999999999997E-2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6"/>
    </row>
    <row r="8" spans="1:23" ht="20.100000000000001" customHeight="1" x14ac:dyDescent="0.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9">
        <v>11</v>
      </c>
      <c r="B12" s="110">
        <f>[1]总表!E12</f>
        <v>0.14000000000000001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9"/>
      <c r="T14" s="19"/>
      <c r="U14" s="19"/>
      <c r="V14" s="19"/>
      <c r="W14" s="19"/>
    </row>
    <row r="15" spans="1:23" ht="20.100000000000001" customHeight="1" x14ac:dyDescent="0.2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spans="1:23" ht="20.100000000000001" customHeight="1" x14ac:dyDescent="0.2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spans="1:23" ht="20.100000000000001" customHeight="1" x14ac:dyDescent="0.2">
      <c r="A28" s="109">
        <v>27</v>
      </c>
      <c r="B28" s="110">
        <f>[1]总表!E28</f>
        <v>0.28000000000000003</v>
      </c>
      <c r="C28" s="110">
        <f t="shared" si="5"/>
        <v>60360.000000000007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spans="1:23" ht="20.100000000000001" customHeight="1" x14ac:dyDescent="0.2">
      <c r="A29" s="109">
        <v>28</v>
      </c>
      <c r="B29" s="110">
        <f>[1]总表!E29</f>
        <v>0.28999999999999998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spans="1:23" ht="20.100000000000001" customHeight="1" x14ac:dyDescent="0.2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spans="1:23" ht="20.100000000000001" customHeight="1" x14ac:dyDescent="0.2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spans="1:23" ht="20.100000000000001" customHeight="1" x14ac:dyDescent="0.2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spans="1:16" ht="20.100000000000001" customHeight="1" x14ac:dyDescent="0.2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spans="1:16" ht="20.100000000000001" customHeight="1" x14ac:dyDescent="0.2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spans="1:16" ht="20.100000000000001" customHeight="1" x14ac:dyDescent="0.2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spans="1:16" ht="20.100000000000001" customHeight="1" x14ac:dyDescent="0.2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spans="1:16" ht="20.100000000000001" customHeight="1" x14ac:dyDescent="0.2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spans="1:16" ht="20.100000000000001" customHeight="1" x14ac:dyDescent="0.2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spans="1:16" ht="20.100000000000001" customHeight="1" x14ac:dyDescent="0.2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spans="1:16" ht="20.100000000000001" customHeight="1" x14ac:dyDescent="0.2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spans="1:16" ht="20.100000000000001" customHeight="1" x14ac:dyDescent="0.2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spans="1:16" ht="20.100000000000001" customHeight="1" x14ac:dyDescent="0.2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spans="1:16" ht="20.100000000000001" customHeight="1" x14ac:dyDescent="0.2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spans="1:16" ht="20.100000000000001" customHeight="1" x14ac:dyDescent="0.2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spans="1:16" ht="20.100000000000001" customHeight="1" x14ac:dyDescent="0.2">
      <c r="A45" s="109">
        <v>44</v>
      </c>
      <c r="B45" s="110">
        <f>[1]总表!E45</f>
        <v>0.55000000000000004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spans="1:16" ht="20.100000000000001" customHeight="1" x14ac:dyDescent="0.2">
      <c r="A46" s="109">
        <v>45</v>
      </c>
      <c r="B46" s="110">
        <f>[1]总表!E46</f>
        <v>0.56000000000000005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spans="1:16" ht="20.100000000000001" customHeight="1" x14ac:dyDescent="0.2">
      <c r="A47" s="109">
        <v>46</v>
      </c>
      <c r="B47" s="110">
        <f>[1]总表!E47</f>
        <v>0.56999999999999995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spans="1:16" ht="20.100000000000001" customHeight="1" x14ac:dyDescent="0.2">
      <c r="A48" s="109">
        <v>47</v>
      </c>
      <c r="B48" s="110">
        <f>[1]总表!E48</f>
        <v>0.57999999999999996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spans="1:16" ht="20.100000000000001" customHeight="1" x14ac:dyDescent="0.2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spans="1:16" ht="20.100000000000001" customHeight="1" x14ac:dyDescent="0.2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spans="1:16" ht="20.100000000000001" customHeight="1" x14ac:dyDescent="0.2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spans="1:16" ht="20.100000000000001" customHeight="1" x14ac:dyDescent="0.2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spans="1:16" ht="20.100000000000001" customHeight="1" x14ac:dyDescent="0.2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spans="1:16" ht="20.100000000000001" customHeight="1" x14ac:dyDescent="0.2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spans="1:16" ht="20.100000000000001" customHeight="1" x14ac:dyDescent="0.2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spans="1:16" ht="20.100000000000001" customHeight="1" x14ac:dyDescent="0.2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spans="1:16" ht="20.100000000000001" customHeight="1" x14ac:dyDescent="0.2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spans="1:16" ht="20.100000000000001" customHeight="1" x14ac:dyDescent="0.2">
      <c r="A58" s="109">
        <v>57</v>
      </c>
      <c r="B58" s="110">
        <f>[1]总表!E58</f>
        <v>1.1000000000000001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spans="1:16" ht="20.100000000000001" customHeight="1" x14ac:dyDescent="0.2">
      <c r="A59" s="109">
        <v>58</v>
      </c>
      <c r="B59" s="110">
        <f>[1]总表!E59</f>
        <v>1.1499999999999999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spans="1:16" ht="20.100000000000001" customHeight="1" x14ac:dyDescent="0.2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spans="1:16" ht="20.100000000000001" customHeight="1" x14ac:dyDescent="0.2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spans="1:16" ht="20.100000000000001" customHeight="1" x14ac:dyDescent="0.2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spans="1:16" ht="20.100000000000001" customHeight="1" x14ac:dyDescent="0.2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spans="1:16" ht="20.100000000000001" customHeight="1" x14ac:dyDescent="0.2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spans="1:16" ht="20.100000000000001" customHeight="1" x14ac:dyDescent="0.2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spans="1:16" ht="20.100000000000001" customHeight="1" x14ac:dyDescent="0.2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9" customFormat="1" ht="20.100000000000001" customHeight="1" x14ac:dyDescent="0.2"/>
    <row r="2" spans="2:22" s="19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7" t="s">
        <v>845</v>
      </c>
    </row>
    <row r="3" spans="2:22" s="19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9" t="s">
        <v>846</v>
      </c>
    </row>
    <row r="4" spans="2:22" s="19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9" customFormat="1" ht="20.100000000000001" customHeight="1" x14ac:dyDescent="0.2">
      <c r="B5" s="9">
        <v>10000143</v>
      </c>
      <c r="C5" s="1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7">
        <v>1</v>
      </c>
      <c r="V5" s="17">
        <v>18</v>
      </c>
    </row>
    <row r="6" spans="2:22" s="19" customFormat="1" ht="20.100000000000001" customHeight="1" x14ac:dyDescent="0.2">
      <c r="B6" s="9">
        <v>10000141</v>
      </c>
      <c r="C6" s="1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7">
        <v>2</v>
      </c>
      <c r="V6" s="17">
        <v>25</v>
      </c>
    </row>
    <row r="7" spans="2:22" s="19" customFormat="1" ht="20.100000000000001" customHeight="1" x14ac:dyDescent="0.2">
      <c r="B7" s="9">
        <v>10000142</v>
      </c>
      <c r="C7" s="1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7">
        <v>3</v>
      </c>
      <c r="V7" s="17">
        <v>30</v>
      </c>
    </row>
    <row r="8" spans="2:22" s="19" customFormat="1" ht="20.100000000000001" customHeight="1" x14ac:dyDescent="0.2">
      <c r="B8" s="9">
        <v>10010087</v>
      </c>
      <c r="C8" s="1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7">
        <v>4</v>
      </c>
      <c r="V8" s="17">
        <v>35</v>
      </c>
    </row>
    <row r="9" spans="2:22" s="19" customFormat="1" ht="20.100000000000001" customHeight="1" x14ac:dyDescent="0.2">
      <c r="B9" s="9">
        <v>10010091</v>
      </c>
      <c r="C9" s="1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7">
        <v>5</v>
      </c>
      <c r="V9" s="17">
        <v>40</v>
      </c>
    </row>
    <row r="10" spans="2:22" s="19" customFormat="1" ht="20.100000000000001" customHeight="1" x14ac:dyDescent="0.2">
      <c r="B10" s="9">
        <v>10010092</v>
      </c>
      <c r="C10" s="1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7">
        <v>6</v>
      </c>
      <c r="V10" s="17">
        <v>45</v>
      </c>
    </row>
    <row r="11" spans="2:22" s="19" customFormat="1" ht="20.100000000000001" customHeight="1" x14ac:dyDescent="0.2">
      <c r="B11" s="9">
        <v>10010093</v>
      </c>
      <c r="C11" s="1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7">
        <v>7</v>
      </c>
      <c r="V11" s="17">
        <v>50</v>
      </c>
    </row>
    <row r="12" spans="2:22" s="19" customFormat="1" ht="20.100000000000001" customHeight="1" x14ac:dyDescent="0.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7">
        <v>8</v>
      </c>
      <c r="V12" s="17">
        <v>55</v>
      </c>
    </row>
    <row r="13" spans="2:22" s="19" customFormat="1" ht="20.100000000000001" customHeight="1" x14ac:dyDescent="0.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7">
        <v>9</v>
      </c>
      <c r="V13" s="17">
        <v>58</v>
      </c>
    </row>
    <row r="14" spans="2:22" s="19" customFormat="1" ht="20.100000000000001" customHeight="1" x14ac:dyDescent="0.2">
      <c r="B14" s="9">
        <v>10000101</v>
      </c>
      <c r="C14" s="1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7">
        <v>10</v>
      </c>
      <c r="V14" s="17">
        <v>60</v>
      </c>
    </row>
    <row r="15" spans="2:22" s="19" customFormat="1" ht="20.100000000000001" customHeight="1" x14ac:dyDescent="0.2">
      <c r="B15" s="9">
        <v>10000102</v>
      </c>
      <c r="C15" s="1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9" customFormat="1" ht="20.100000000000001" customHeight="1" x14ac:dyDescent="0.2">
      <c r="B16" s="9">
        <v>10000103</v>
      </c>
      <c r="C16" s="1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9" customFormat="1" ht="20.100000000000001" customHeight="1" x14ac:dyDescent="0.2">
      <c r="B17" s="9">
        <v>10000104</v>
      </c>
      <c r="C17" s="1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9" customFormat="1" ht="20.100000000000001" customHeight="1" x14ac:dyDescent="0.2">
      <c r="B18" s="9">
        <v>10000121</v>
      </c>
      <c r="C18" s="1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9" customFormat="1" ht="20.100000000000001" customHeight="1" x14ac:dyDescent="0.2">
      <c r="B19" s="9">
        <v>10000122</v>
      </c>
      <c r="C19" s="1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9" customFormat="1" ht="20.100000000000001" customHeight="1" x14ac:dyDescent="0.2">
      <c r="B20" s="9">
        <v>10000123</v>
      </c>
      <c r="C20" s="1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9" customFormat="1" ht="20.100000000000001" customHeight="1" x14ac:dyDescent="0.2">
      <c r="B21" s="9">
        <v>10000124</v>
      </c>
      <c r="C21" s="1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9" customFormat="1" ht="20.100000000000001" customHeight="1" x14ac:dyDescent="0.2">
      <c r="B22" s="9">
        <v>10000125</v>
      </c>
      <c r="C22" s="1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9" customFormat="1" ht="20.100000000000001" customHeight="1" x14ac:dyDescent="0.2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9" customFormat="1" ht="20.100000000000001" customHeight="1" x14ac:dyDescent="0.2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9" customFormat="1" ht="20.100000000000001" customHeight="1" x14ac:dyDescent="0.2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9" customFormat="1" ht="20.100000000000001" customHeight="1" x14ac:dyDescent="0.2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9" customFormat="1" ht="20.100000000000001" customHeight="1" x14ac:dyDescent="0.2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9" customFormat="1" ht="20.100000000000001" customHeight="1" x14ac:dyDescent="0.2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9" customFormat="1" ht="20.100000000000001" customHeight="1" x14ac:dyDescent="0.2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9" customFormat="1" ht="20.100000000000001" customHeight="1" x14ac:dyDescent="0.2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9" customFormat="1" ht="20.100000000000001" customHeight="1" x14ac:dyDescent="0.2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9" customFormat="1" ht="20.100000000000001" customHeight="1" x14ac:dyDescent="0.2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9" customFormat="1" ht="20.100000000000001" customHeight="1" x14ac:dyDescent="0.2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9" customFormat="1" ht="20.100000000000001" customHeight="1" x14ac:dyDescent="0.2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9" customFormat="1" ht="20.100000000000001" customHeight="1" x14ac:dyDescent="0.2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9" customFormat="1" ht="20.100000000000001" customHeight="1" x14ac:dyDescent="0.2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9" customFormat="1" ht="20.100000000000001" customHeight="1" x14ac:dyDescent="0.2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9" customFormat="1" ht="20.100000000000001" customHeight="1" x14ac:dyDescent="0.2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9" customFormat="1" ht="20.100000000000001" customHeight="1" x14ac:dyDescent="0.2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9" customFormat="1" ht="20.100000000000001" customHeight="1" x14ac:dyDescent="0.2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9" customFormat="1" ht="20.100000000000001" customHeight="1" x14ac:dyDescent="0.2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9" customFormat="1" ht="20.100000000000001" customHeight="1" x14ac:dyDescent="0.2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9" customFormat="1" ht="20.100000000000001" customHeight="1" x14ac:dyDescent="0.2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9" customFormat="1" ht="20.100000000000001" customHeight="1" x14ac:dyDescent="0.2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9" customFormat="1" ht="20.100000000000001" customHeight="1" x14ac:dyDescent="0.2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9" customFormat="1" ht="20.100000000000001" customHeight="1" x14ac:dyDescent="0.2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9" customFormat="1" ht="20.100000000000001" customHeight="1" x14ac:dyDescent="0.2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9" customFormat="1" ht="20.100000000000001" customHeight="1" x14ac:dyDescent="0.2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9" customFormat="1" ht="20.100000000000001" customHeight="1" x14ac:dyDescent="0.2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9" customFormat="1" ht="20.100000000000001" customHeight="1" x14ac:dyDescent="0.2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9" customFormat="1" ht="20.100000000000001" customHeight="1" x14ac:dyDescent="0.2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9" customFormat="1" ht="20.100000000000001" customHeight="1" x14ac:dyDescent="0.2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9" customFormat="1" ht="20.100000000000001" customHeight="1" x14ac:dyDescent="0.2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9" customFormat="1" ht="20.100000000000001" customHeight="1" x14ac:dyDescent="0.2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9" customFormat="1" ht="20.100000000000001" customHeight="1" x14ac:dyDescent="0.2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9" customFormat="1" ht="20.100000000000001" customHeight="1" x14ac:dyDescent="0.2"/>
    <row r="57" spans="10:17" s="19" customFormat="1" ht="20.100000000000001" customHeight="1" x14ac:dyDescent="0.2"/>
    <row r="58" spans="10:17" s="19" customFormat="1" ht="20.100000000000001" customHeight="1" x14ac:dyDescent="0.2"/>
    <row r="59" spans="10:17" s="1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7" customFormat="1" ht="20.100000000000001" customHeight="1" x14ac:dyDescent="0.2"/>
    <row r="2" spans="2:23" s="17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7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7" t="s">
        <v>864</v>
      </c>
      <c r="S3" s="17" t="s">
        <v>865</v>
      </c>
      <c r="T3" s="17">
        <v>10</v>
      </c>
      <c r="V3" s="17">
        <v>35</v>
      </c>
    </row>
    <row r="4" spans="2:23" s="17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9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7" t="s">
        <v>867</v>
      </c>
      <c r="T4" s="17">
        <v>3</v>
      </c>
      <c r="V4" s="17">
        <v>45</v>
      </c>
    </row>
    <row r="5" spans="2:23" s="17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9">
        <v>10010045</v>
      </c>
      <c r="J5" s="10" t="s">
        <v>92</v>
      </c>
      <c r="K5" s="2">
        <v>1</v>
      </c>
      <c r="L5" s="2">
        <v>500</v>
      </c>
      <c r="M5" s="2"/>
      <c r="N5" s="2"/>
      <c r="V5" s="17">
        <v>55</v>
      </c>
      <c r="W5"/>
    </row>
    <row r="6" spans="2:23" s="17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9">
        <v>10000131</v>
      </c>
      <c r="J6" s="10" t="s">
        <v>661</v>
      </c>
      <c r="K6" s="2">
        <v>1</v>
      </c>
      <c r="L6" s="2">
        <v>3</v>
      </c>
      <c r="M6" s="2"/>
      <c r="N6" s="2"/>
      <c r="V6" s="17" t="s">
        <v>870</v>
      </c>
      <c r="W6"/>
    </row>
    <row r="7" spans="2:23" s="17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pans="2:23" s="17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9">
        <v>10000132</v>
      </c>
      <c r="J8" s="10" t="s">
        <v>114</v>
      </c>
      <c r="K8" s="2">
        <v>1</v>
      </c>
      <c r="L8" s="2">
        <v>5</v>
      </c>
      <c r="M8" s="2"/>
      <c r="N8" s="2"/>
      <c r="R8" s="9">
        <v>10000142</v>
      </c>
      <c r="S8" s="10" t="s">
        <v>108</v>
      </c>
      <c r="T8" s="2">
        <v>1</v>
      </c>
    </row>
    <row r="9" spans="2:23" s="17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9">
        <v>10000144</v>
      </c>
      <c r="J9" s="9" t="s">
        <v>874</v>
      </c>
      <c r="K9" s="2">
        <v>1</v>
      </c>
      <c r="L9" s="2">
        <v>5</v>
      </c>
      <c r="M9" s="2"/>
      <c r="N9" s="2"/>
    </row>
    <row r="10" spans="2:23" s="17" customFormat="1" ht="20.100000000000001" customHeight="1" x14ac:dyDescent="0.2">
      <c r="H10" s="2"/>
      <c r="I10" s="9">
        <v>10000145</v>
      </c>
      <c r="J10" s="9" t="s">
        <v>875</v>
      </c>
      <c r="K10" s="2">
        <v>1</v>
      </c>
      <c r="L10" s="2">
        <v>5</v>
      </c>
      <c r="M10" s="2"/>
      <c r="N10" s="2"/>
    </row>
    <row r="11" spans="2:23" s="17" customFormat="1" ht="20.100000000000001" customHeight="1" x14ac:dyDescent="0.2">
      <c r="D11" s="17">
        <f>SUM(D4:D9)</f>
        <v>50</v>
      </c>
      <c r="H11" s="2"/>
      <c r="I11" s="9">
        <v>10000146</v>
      </c>
      <c r="J11" s="9" t="s">
        <v>876</v>
      </c>
      <c r="K11" s="2">
        <v>1</v>
      </c>
      <c r="L11" s="2">
        <v>5</v>
      </c>
      <c r="M11" s="2"/>
      <c r="N11" s="2"/>
    </row>
    <row r="12" spans="2:23" s="17" customFormat="1" ht="20.100000000000001" customHeight="1" x14ac:dyDescent="0.2">
      <c r="B12" s="17" t="s">
        <v>877</v>
      </c>
      <c r="D12" s="17">
        <v>10</v>
      </c>
      <c r="I12" s="9">
        <v>10000147</v>
      </c>
      <c r="J12" s="9" t="s">
        <v>878</v>
      </c>
      <c r="K12" s="2">
        <v>1</v>
      </c>
      <c r="L12" s="2">
        <v>5</v>
      </c>
    </row>
    <row r="13" spans="2:23" s="17" customFormat="1" ht="20.100000000000001" customHeight="1" x14ac:dyDescent="0.2">
      <c r="I13" s="9">
        <v>10000121</v>
      </c>
      <c r="J13" s="10" t="s">
        <v>855</v>
      </c>
      <c r="K13" s="2">
        <v>1</v>
      </c>
      <c r="L13" s="2">
        <v>35</v>
      </c>
    </row>
    <row r="14" spans="2:23" s="17" customFormat="1" ht="20.100000000000001" customHeight="1" x14ac:dyDescent="0.2">
      <c r="I14" s="9">
        <v>10000122</v>
      </c>
      <c r="J14" s="10" t="s">
        <v>856</v>
      </c>
      <c r="K14" s="2">
        <v>1</v>
      </c>
      <c r="L14" s="2">
        <v>35</v>
      </c>
    </row>
    <row r="15" spans="2:23" s="17" customFormat="1" ht="20.100000000000001" customHeight="1" x14ac:dyDescent="0.2">
      <c r="I15" s="9">
        <v>10000123</v>
      </c>
      <c r="J15" s="10" t="s">
        <v>857</v>
      </c>
      <c r="K15" s="2">
        <v>1</v>
      </c>
      <c r="L15" s="2">
        <v>35</v>
      </c>
    </row>
    <row r="16" spans="2:23" s="17" customFormat="1" ht="20.100000000000001" customHeight="1" x14ac:dyDescent="0.2">
      <c r="I16" s="9">
        <v>10000124</v>
      </c>
      <c r="J16" s="10" t="s">
        <v>858</v>
      </c>
      <c r="K16" s="2">
        <v>1</v>
      </c>
      <c r="L16" s="2">
        <v>35</v>
      </c>
    </row>
    <row r="17" spans="9:22" s="17" customFormat="1" ht="20.100000000000001" customHeight="1" x14ac:dyDescent="0.2">
      <c r="I17" s="9">
        <v>10000125</v>
      </c>
      <c r="J17" s="10" t="s">
        <v>859</v>
      </c>
      <c r="K17" s="2">
        <v>1</v>
      </c>
      <c r="L17" s="2">
        <v>35</v>
      </c>
    </row>
    <row r="18" spans="9:22" s="17" customFormat="1" ht="20.100000000000001" customHeight="1" x14ac:dyDescent="0.2">
      <c r="I18" s="9">
        <v>10010046</v>
      </c>
      <c r="J18" s="9" t="s">
        <v>806</v>
      </c>
      <c r="K18" s="9">
        <v>1</v>
      </c>
      <c r="L18" s="9">
        <v>60</v>
      </c>
    </row>
    <row r="19" spans="9:22" s="17" customFormat="1" ht="20.100000000000001" customHeight="1" x14ac:dyDescent="0.2">
      <c r="I19" s="9">
        <v>10010085</v>
      </c>
      <c r="J19" s="9" t="s">
        <v>821</v>
      </c>
      <c r="K19" s="9">
        <v>1</v>
      </c>
      <c r="L19" s="9">
        <v>2</v>
      </c>
    </row>
    <row r="20" spans="9:22" ht="20.100000000000001" customHeight="1" x14ac:dyDescent="0.2">
      <c r="I20" s="68">
        <v>10021008</v>
      </c>
      <c r="J20" s="69" t="s">
        <v>246</v>
      </c>
      <c r="K20" s="2">
        <v>1</v>
      </c>
      <c r="L20" s="2">
        <v>15</v>
      </c>
    </row>
    <row r="21" spans="9:22" ht="20.100000000000001" customHeight="1" x14ac:dyDescent="0.2">
      <c r="I21" s="68">
        <v>10021009</v>
      </c>
      <c r="J21" s="69" t="s">
        <v>249</v>
      </c>
      <c r="K21" s="2">
        <v>1</v>
      </c>
      <c r="L21" s="2">
        <v>45</v>
      </c>
    </row>
    <row r="22" spans="9:22" ht="20.100000000000001" customHeight="1" x14ac:dyDescent="0.2">
      <c r="I22" s="68">
        <v>10022008</v>
      </c>
      <c r="J22" s="69" t="s">
        <v>268</v>
      </c>
      <c r="K22" s="2">
        <v>1</v>
      </c>
      <c r="L22" s="2">
        <v>15</v>
      </c>
      <c r="R22" s="17"/>
      <c r="S22" s="17"/>
      <c r="T22" s="17"/>
      <c r="U22" s="17"/>
      <c r="V22" s="17"/>
    </row>
    <row r="23" spans="9:22" ht="20.100000000000001" customHeight="1" x14ac:dyDescent="0.2">
      <c r="I23" s="68">
        <v>10022009</v>
      </c>
      <c r="J23" s="69" t="s">
        <v>270</v>
      </c>
      <c r="K23" s="2">
        <v>1</v>
      </c>
      <c r="L23" s="2">
        <v>45</v>
      </c>
    </row>
    <row r="24" spans="9:22" ht="20.100000000000001" customHeight="1" x14ac:dyDescent="0.2">
      <c r="I24" s="68">
        <v>10023008</v>
      </c>
      <c r="J24" s="69" t="s">
        <v>290</v>
      </c>
      <c r="K24" s="2">
        <v>1</v>
      </c>
      <c r="L24" s="2">
        <v>15</v>
      </c>
    </row>
    <row r="25" spans="9:22" ht="20.100000000000001" customHeight="1" x14ac:dyDescent="0.2">
      <c r="I25" s="68">
        <v>10023009</v>
      </c>
      <c r="J25" s="69" t="s">
        <v>292</v>
      </c>
      <c r="K25" s="2">
        <v>1</v>
      </c>
      <c r="L25" s="2">
        <v>45</v>
      </c>
    </row>
    <row r="26" spans="9:22" ht="20.100000000000001" customHeight="1" x14ac:dyDescent="0.2">
      <c r="I26" s="68">
        <v>10024008</v>
      </c>
      <c r="J26" s="69" t="s">
        <v>311</v>
      </c>
      <c r="K26" s="2">
        <v>1</v>
      </c>
      <c r="L26" s="2">
        <v>15</v>
      </c>
    </row>
    <row r="27" spans="9:22" ht="20.100000000000001" customHeight="1" x14ac:dyDescent="0.2">
      <c r="I27" s="68">
        <v>10024009</v>
      </c>
      <c r="J27" s="69" t="s">
        <v>313</v>
      </c>
      <c r="K27" s="2">
        <v>1</v>
      </c>
      <c r="L27" s="2">
        <v>45</v>
      </c>
    </row>
    <row r="28" spans="9:22" ht="20.100000000000001" customHeight="1" x14ac:dyDescent="0.2">
      <c r="I28" s="68">
        <v>10025008</v>
      </c>
      <c r="J28" s="69" t="s">
        <v>333</v>
      </c>
      <c r="K28" s="2">
        <v>1</v>
      </c>
      <c r="L28" s="2">
        <v>15</v>
      </c>
    </row>
    <row r="29" spans="9:22" ht="20.100000000000001" customHeight="1" x14ac:dyDescent="0.2">
      <c r="I29" s="68">
        <v>10025009</v>
      </c>
      <c r="J29" s="6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7"/>
    <col min="8" max="8" width="9" style="17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0">
        <v>10020001</v>
      </c>
      <c r="B2" s="32" t="s">
        <v>95</v>
      </c>
      <c r="J2" s="30">
        <v>14010004</v>
      </c>
      <c r="K2" s="3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0">
        <v>12000002</v>
      </c>
      <c r="B3" s="32" t="s">
        <v>885</v>
      </c>
      <c r="J3" s="30">
        <v>14010008</v>
      </c>
      <c r="K3" s="3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0">
        <v>12001001</v>
      </c>
      <c r="B4" s="32" t="s">
        <v>101</v>
      </c>
      <c r="J4" s="30">
        <v>14010012</v>
      </c>
      <c r="K4" s="3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0">
        <v>12001002</v>
      </c>
      <c r="B5" s="32" t="s">
        <v>106</v>
      </c>
      <c r="D5" s="30">
        <v>12001001</v>
      </c>
      <c r="E5" s="32" t="s">
        <v>101</v>
      </c>
      <c r="J5" s="30">
        <v>14020004</v>
      </c>
      <c r="K5" s="3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0">
        <v>12001003</v>
      </c>
      <c r="B6" s="32" t="s">
        <v>110</v>
      </c>
      <c r="D6" s="30">
        <v>12001002</v>
      </c>
      <c r="E6" s="32" t="s">
        <v>106</v>
      </c>
      <c r="J6" s="30">
        <v>14020008</v>
      </c>
      <c r="K6" s="3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0">
        <v>12001004</v>
      </c>
      <c r="B7" s="32" t="s">
        <v>116</v>
      </c>
      <c r="D7" s="30">
        <v>12001003</v>
      </c>
      <c r="E7" s="32" t="s">
        <v>110</v>
      </c>
      <c r="J7" s="30">
        <v>14020012</v>
      </c>
      <c r="K7" s="3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0">
        <v>12001005</v>
      </c>
      <c r="B8" s="32" t="s">
        <v>120</v>
      </c>
      <c r="D8" s="30">
        <v>12001004</v>
      </c>
      <c r="E8" s="32" t="s">
        <v>116</v>
      </c>
      <c r="J8" s="30">
        <v>14030004</v>
      </c>
      <c r="K8" s="3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0">
        <v>12001006</v>
      </c>
      <c r="B9" s="32" t="s">
        <v>124</v>
      </c>
      <c r="D9" s="30">
        <v>12001005</v>
      </c>
      <c r="E9" s="32" t="s">
        <v>120</v>
      </c>
      <c r="J9" s="30">
        <v>14030008</v>
      </c>
      <c r="K9" s="3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0">
        <v>12001007</v>
      </c>
      <c r="B10" s="32" t="s">
        <v>128</v>
      </c>
      <c r="D10" s="30">
        <v>12001006</v>
      </c>
      <c r="E10" s="32" t="s">
        <v>124</v>
      </c>
      <c r="J10" s="30">
        <v>14030012</v>
      </c>
      <c r="K10" s="3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0">
        <v>12001008</v>
      </c>
      <c r="B11" s="32" t="s">
        <v>131</v>
      </c>
      <c r="D11" s="30">
        <v>12001007</v>
      </c>
      <c r="E11" s="32" t="s">
        <v>886</v>
      </c>
      <c r="J11" s="30">
        <v>14040004</v>
      </c>
      <c r="K11" s="3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0">
        <v>12002001</v>
      </c>
      <c r="B12" s="30" t="s">
        <v>138</v>
      </c>
      <c r="D12" s="30">
        <v>12001008</v>
      </c>
      <c r="E12" s="32" t="s">
        <v>131</v>
      </c>
      <c r="J12" s="30">
        <v>14040008</v>
      </c>
      <c r="K12" s="3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0">
        <v>12002004</v>
      </c>
      <c r="B15" s="30" t="s">
        <v>147</v>
      </c>
      <c r="J15" s="30">
        <v>14050008</v>
      </c>
      <c r="K15" s="3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0">
        <v>12002005</v>
      </c>
      <c r="B16" s="30" t="s">
        <v>149</v>
      </c>
      <c r="J16" s="30">
        <v>14050012</v>
      </c>
      <c r="K16" s="3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0">
        <v>12002006</v>
      </c>
      <c r="B17" s="30" t="s">
        <v>152</v>
      </c>
      <c r="J17" s="30">
        <v>14060004</v>
      </c>
      <c r="K17" s="32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0">
        <v>12002007</v>
      </c>
      <c r="B18" s="30" t="s">
        <v>154</v>
      </c>
      <c r="J18" s="30">
        <v>14070004</v>
      </c>
      <c r="K18" s="32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0">
        <v>12002008</v>
      </c>
      <c r="B19" s="30" t="s">
        <v>157</v>
      </c>
      <c r="J19" s="30">
        <v>14080003</v>
      </c>
      <c r="K19" s="32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0">
        <v>12002009</v>
      </c>
      <c r="B20" s="30" t="s">
        <v>159</v>
      </c>
      <c r="J20" s="30">
        <v>14090003</v>
      </c>
      <c r="K20" s="32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0">
        <v>12002010</v>
      </c>
      <c r="B21" s="30" t="s">
        <v>163</v>
      </c>
      <c r="J21" s="30">
        <v>14100004</v>
      </c>
      <c r="K21" s="32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0">
        <v>12002011</v>
      </c>
      <c r="B22" s="30" t="s">
        <v>166</v>
      </c>
      <c r="J22" s="30">
        <v>14100008</v>
      </c>
      <c r="K22" s="32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0">
        <v>12003001</v>
      </c>
      <c r="B23" s="30" t="s">
        <v>171</v>
      </c>
      <c r="J23" s="30">
        <v>14110004</v>
      </c>
      <c r="K23" s="32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0">
        <v>12003002</v>
      </c>
      <c r="B24" s="30" t="s">
        <v>173</v>
      </c>
      <c r="J24" s="30">
        <v>14110008</v>
      </c>
      <c r="K24" s="32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0">
        <v>12003003</v>
      </c>
      <c r="B25" s="30" t="s">
        <v>177</v>
      </c>
      <c r="J25" s="30">
        <v>14110012</v>
      </c>
      <c r="K25" s="32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0">
        <v>12003004</v>
      </c>
      <c r="B26" s="30" t="s">
        <v>180</v>
      </c>
      <c r="J26" s="46">
        <v>14060005</v>
      </c>
      <c r="K26" s="47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2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0">
        <v>14100011</v>
      </c>
      <c r="K27" s="47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2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0">
        <v>14100012</v>
      </c>
      <c r="K28" s="47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2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6">
        <v>14100111</v>
      </c>
      <c r="K29" s="47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2">
        <v>14100107</v>
      </c>
      <c r="V29" s="1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6">
        <v>14100112</v>
      </c>
      <c r="K30" s="47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2">
        <v>14100108</v>
      </c>
      <c r="V30" s="1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6">
        <v>14110021</v>
      </c>
      <c r="K31" s="47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2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6">
        <v>14110022</v>
      </c>
      <c r="K32" s="47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2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6">
        <v>14110023</v>
      </c>
      <c r="K33" s="47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2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0">
        <v>12003005</v>
      </c>
      <c r="B35" s="30" t="s">
        <v>182</v>
      </c>
      <c r="G35" s="30">
        <v>10020001</v>
      </c>
      <c r="H35" s="32" t="s">
        <v>95</v>
      </c>
      <c r="J35" s="32">
        <v>15201002</v>
      </c>
      <c r="K35" s="3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0">
        <v>12003006</v>
      </c>
      <c r="B36" s="30" t="s">
        <v>184</v>
      </c>
      <c r="G36" s="30">
        <v>12000002</v>
      </c>
      <c r="H36" s="32" t="s">
        <v>885</v>
      </c>
      <c r="J36" s="32">
        <v>15201004</v>
      </c>
      <c r="K36" s="3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spans="1:54" ht="20.100000000000001" customHeight="1" x14ac:dyDescent="0.2">
      <c r="A37" s="30">
        <v>12003007</v>
      </c>
      <c r="B37" s="30" t="s">
        <v>186</v>
      </c>
      <c r="G37" s="30">
        <v>12001001</v>
      </c>
      <c r="H37" s="32" t="s">
        <v>101</v>
      </c>
      <c r="J37" s="32">
        <v>15201006</v>
      </c>
      <c r="K37" s="3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spans="1:54" ht="20.100000000000001" customHeight="1" x14ac:dyDescent="0.2">
      <c r="A38" s="30">
        <v>12003008</v>
      </c>
      <c r="B38" s="30" t="s">
        <v>188</v>
      </c>
      <c r="G38" s="30">
        <v>12001002</v>
      </c>
      <c r="H38" s="32" t="s">
        <v>106</v>
      </c>
      <c r="J38" s="32">
        <v>15202002</v>
      </c>
      <c r="K38" s="3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spans="1:54" ht="20.100000000000001" customHeight="1" x14ac:dyDescent="0.2">
      <c r="A39" s="30">
        <v>12003009</v>
      </c>
      <c r="B39" s="30" t="s">
        <v>191</v>
      </c>
      <c r="G39" s="30">
        <v>12001003</v>
      </c>
      <c r="H39" s="32" t="s">
        <v>110</v>
      </c>
      <c r="J39" s="32">
        <v>15202004</v>
      </c>
      <c r="K39" s="3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spans="1:54" ht="20.100000000000001" customHeight="1" x14ac:dyDescent="0.2">
      <c r="A40" s="30">
        <v>12003010</v>
      </c>
      <c r="B40" s="30" t="s">
        <v>193</v>
      </c>
      <c r="G40" s="30">
        <v>12001004</v>
      </c>
      <c r="H40" s="32" t="s">
        <v>116</v>
      </c>
      <c r="J40" s="32">
        <v>15202006</v>
      </c>
      <c r="K40" s="3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5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spans="1:54" ht="20.100000000000001" customHeight="1" x14ac:dyDescent="0.2">
      <c r="A41" s="30">
        <v>12004001</v>
      </c>
      <c r="B41" s="30" t="s">
        <v>199</v>
      </c>
      <c r="G41" s="30">
        <v>12001005</v>
      </c>
      <c r="H41" s="32" t="s">
        <v>120</v>
      </c>
      <c r="J41" s="32">
        <v>15203002</v>
      </c>
      <c r="K41" s="3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spans="1:54" ht="20.100000000000001" customHeight="1" x14ac:dyDescent="0.2">
      <c r="A42" s="30">
        <v>12004002</v>
      </c>
      <c r="B42" s="30" t="s">
        <v>899</v>
      </c>
      <c r="G42" s="30">
        <v>12001006</v>
      </c>
      <c r="H42" s="32" t="s">
        <v>124</v>
      </c>
      <c r="J42" s="32">
        <v>15203004</v>
      </c>
      <c r="K42" s="3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spans="1:54" ht="20.100000000000001" customHeight="1" x14ac:dyDescent="0.2">
      <c r="A43" s="30">
        <v>12004003</v>
      </c>
      <c r="B43" s="30" t="s">
        <v>206</v>
      </c>
      <c r="G43" s="30">
        <v>12001007</v>
      </c>
      <c r="H43" s="32" t="s">
        <v>128</v>
      </c>
      <c r="J43" s="32">
        <v>15203006</v>
      </c>
      <c r="K43" s="3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spans="1:54" ht="20.100000000000001" customHeight="1" x14ac:dyDescent="0.2">
      <c r="A44" s="30">
        <v>12004004</v>
      </c>
      <c r="B44" s="30" t="s">
        <v>900</v>
      </c>
      <c r="G44" s="30">
        <v>12001008</v>
      </c>
      <c r="H44" s="32" t="s">
        <v>131</v>
      </c>
      <c r="J44" s="32">
        <v>15204002</v>
      </c>
      <c r="K44" s="3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spans="1:54" ht="20.100000000000001" customHeight="1" x14ac:dyDescent="0.2">
      <c r="A45" s="30">
        <v>12004005</v>
      </c>
      <c r="B45" s="30" t="s">
        <v>901</v>
      </c>
      <c r="J45" s="32">
        <v>15204004</v>
      </c>
      <c r="K45" s="3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spans="1:54" ht="20.100000000000001" customHeight="1" x14ac:dyDescent="0.2">
      <c r="A46" s="30">
        <v>12004006</v>
      </c>
      <c r="B46" s="30" t="s">
        <v>212</v>
      </c>
      <c r="J46" s="32">
        <v>15204006</v>
      </c>
      <c r="K46" s="3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spans="1:54" ht="20.100000000000001" customHeight="1" x14ac:dyDescent="0.2">
      <c r="A47" s="30">
        <v>12004007</v>
      </c>
      <c r="B47" s="30" t="s">
        <v>214</v>
      </c>
      <c r="J47" s="32">
        <v>15205002</v>
      </c>
      <c r="K47" s="3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5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spans="1:54" ht="20.100000000000001" customHeight="1" x14ac:dyDescent="0.2">
      <c r="A48" s="30">
        <v>12004008</v>
      </c>
      <c r="B48" s="30" t="s">
        <v>216</v>
      </c>
      <c r="J48" s="32">
        <v>15205004</v>
      </c>
      <c r="K48" s="3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spans="1:54" ht="20.100000000000001" customHeight="1" x14ac:dyDescent="0.2">
      <c r="A49" s="30">
        <v>12004009</v>
      </c>
      <c r="B49" s="30" t="s">
        <v>219</v>
      </c>
      <c r="J49" s="32">
        <v>15205006</v>
      </c>
      <c r="K49" s="3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spans="1:54" ht="20.100000000000001" customHeight="1" x14ac:dyDescent="0.2">
      <c r="A50" s="30">
        <v>12004010</v>
      </c>
      <c r="B50" s="30" t="s">
        <v>221</v>
      </c>
      <c r="J50" s="32">
        <v>15206002</v>
      </c>
      <c r="K50" s="32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spans="1:54" ht="20.100000000000001" customHeight="1" x14ac:dyDescent="0.2">
      <c r="J51" s="32">
        <v>15207002</v>
      </c>
      <c r="K51" s="32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spans="1:54" ht="20.100000000000001" customHeight="1" x14ac:dyDescent="0.2">
      <c r="J52" s="32">
        <v>15208002</v>
      </c>
      <c r="K52" s="32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spans="1:54" ht="20.100000000000001" customHeight="1" x14ac:dyDescent="0.2">
      <c r="J53" s="32">
        <v>15209002</v>
      </c>
      <c r="K53" s="32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spans="1:54" ht="20.100000000000001" customHeight="1" x14ac:dyDescent="0.2">
      <c r="J54" s="32">
        <v>15210002</v>
      </c>
      <c r="K54" s="32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5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spans="1:54" ht="20.100000000000001" customHeight="1" x14ac:dyDescent="0.2">
      <c r="J55" s="32">
        <v>15210004</v>
      </c>
      <c r="K55" s="32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spans="1:54" ht="20.100000000000001" customHeight="1" x14ac:dyDescent="0.2">
      <c r="J56" s="32">
        <v>15211002</v>
      </c>
      <c r="K56" s="32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spans="1:54" ht="20.100000000000001" customHeight="1" x14ac:dyDescent="0.2">
      <c r="J57" s="32">
        <v>15211004</v>
      </c>
      <c r="K57" s="32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5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spans="1:54" ht="20.100000000000001" customHeight="1" x14ac:dyDescent="0.2">
      <c r="J58" s="32">
        <v>15211006</v>
      </c>
      <c r="K58" s="32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spans="1:54" ht="20.100000000000001" customHeight="1" x14ac:dyDescent="0.2">
      <c r="J59" s="47">
        <v>15206003</v>
      </c>
      <c r="K59" s="47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2">
        <v>15206002</v>
      </c>
      <c r="V59" s="32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7">
        <v>15210011</v>
      </c>
      <c r="K60" s="47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2">
        <v>15210002</v>
      </c>
      <c r="V60" s="32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7">
        <v>15210012</v>
      </c>
      <c r="K61" s="47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2">
        <v>15210004</v>
      </c>
      <c r="V61" s="32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7">
        <v>15210111</v>
      </c>
      <c r="K62" s="47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12">
        <v>15210102</v>
      </c>
      <c r="V62" s="1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7">
        <v>15210112</v>
      </c>
      <c r="K63" s="47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12">
        <v>15210104</v>
      </c>
      <c r="V63" s="1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7">
        <v>15211011</v>
      </c>
      <c r="K64" s="47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2">
        <v>15211002</v>
      </c>
      <c r="V64" s="32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7">
        <v>15211012</v>
      </c>
      <c r="K65" s="47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2">
        <v>15211004</v>
      </c>
      <c r="V65" s="32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7">
        <v>15211013</v>
      </c>
      <c r="K66" s="47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2">
        <v>15211006</v>
      </c>
      <c r="V66" s="32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0">
        <v>12002001</v>
      </c>
      <c r="H68" s="30" t="s">
        <v>138</v>
      </c>
      <c r="J68" s="32">
        <v>15301002</v>
      </c>
      <c r="K68" s="3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0">
        <v>12002002</v>
      </c>
      <c r="H69" s="30" t="s">
        <v>141</v>
      </c>
      <c r="J69" s="32">
        <v>15301004</v>
      </c>
      <c r="K69" s="3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0">
        <v>12002003</v>
      </c>
      <c r="H70" s="30" t="s">
        <v>144</v>
      </c>
      <c r="J70" s="32">
        <v>15301006</v>
      </c>
      <c r="K70" s="3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0">
        <v>12002004</v>
      </c>
      <c r="H71" s="30" t="s">
        <v>147</v>
      </c>
      <c r="J71" s="32">
        <v>15302002</v>
      </c>
      <c r="K71" s="3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0">
        <v>12002005</v>
      </c>
      <c r="H72" s="30" t="s">
        <v>149</v>
      </c>
      <c r="J72" s="32">
        <v>15302004</v>
      </c>
      <c r="K72" s="3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0">
        <v>12002006</v>
      </c>
      <c r="H73" s="30" t="s">
        <v>152</v>
      </c>
      <c r="J73" s="32">
        <v>15302006</v>
      </c>
      <c r="K73" s="3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0">
        <v>12002007</v>
      </c>
      <c r="H74" s="30" t="s">
        <v>154</v>
      </c>
      <c r="J74" s="32">
        <v>15303002</v>
      </c>
      <c r="K74" s="3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0">
        <v>12002008</v>
      </c>
      <c r="H75" s="30" t="s">
        <v>157</v>
      </c>
      <c r="J75" s="32">
        <v>15303004</v>
      </c>
      <c r="K75" s="3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0">
        <v>12002009</v>
      </c>
      <c r="H76" s="30" t="s">
        <v>159</v>
      </c>
      <c r="J76" s="32">
        <v>15303006</v>
      </c>
      <c r="K76" s="3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0">
        <v>12002010</v>
      </c>
      <c r="H77" s="30" t="s">
        <v>163</v>
      </c>
      <c r="J77" s="32">
        <v>15304002</v>
      </c>
      <c r="K77" s="3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0">
        <v>12002011</v>
      </c>
      <c r="H78" s="30" t="s">
        <v>166</v>
      </c>
      <c r="J78" s="32">
        <v>15304004</v>
      </c>
      <c r="K78" s="3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32">
        <v>15304006</v>
      </c>
      <c r="K79" s="3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32">
        <v>15305002</v>
      </c>
      <c r="K80" s="3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32">
        <v>15305004</v>
      </c>
      <c r="K81" s="3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32">
        <v>15305006</v>
      </c>
      <c r="K82" s="3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32">
        <v>15306002</v>
      </c>
      <c r="K83" s="32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32">
        <v>15307002</v>
      </c>
      <c r="K84" s="32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32">
        <v>15308002</v>
      </c>
      <c r="K85" s="32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32">
        <v>15309002</v>
      </c>
      <c r="K86" s="32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32">
        <v>15310002</v>
      </c>
      <c r="K87" s="32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32">
        <v>15310004</v>
      </c>
      <c r="K88" s="32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32">
        <v>15311002</v>
      </c>
      <c r="K89" s="32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32">
        <v>15311004</v>
      </c>
      <c r="K90" s="32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32">
        <v>15311006</v>
      </c>
      <c r="K91" s="32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7">
        <v>15306003</v>
      </c>
      <c r="K92" s="47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2">
        <v>15306002</v>
      </c>
      <c r="V92" s="32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7">
        <v>15310011</v>
      </c>
      <c r="K93" s="47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2">
        <v>15310002</v>
      </c>
      <c r="V93" s="32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7">
        <v>15310012</v>
      </c>
      <c r="K94" s="47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2">
        <v>15310004</v>
      </c>
      <c r="V94" s="32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7">
        <v>15310111</v>
      </c>
      <c r="K95" s="47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12">
        <v>15310102</v>
      </c>
      <c r="V95" s="1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7">
        <v>15310112</v>
      </c>
      <c r="K96" s="47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12">
        <v>15310104</v>
      </c>
      <c r="V96" s="1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7">
        <v>15311011</v>
      </c>
      <c r="K97" s="47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7">
        <v>15311011</v>
      </c>
      <c r="V97" s="47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7">
        <v>15311012</v>
      </c>
      <c r="K98" s="47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7">
        <v>15311012</v>
      </c>
      <c r="V98" s="47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7">
        <v>15311013</v>
      </c>
      <c r="K99" s="47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7">
        <v>15311013</v>
      </c>
      <c r="V99" s="47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2">
        <v>15401002</v>
      </c>
      <c r="K101" s="3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32">
        <v>15401004</v>
      </c>
      <c r="K102" s="3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32">
        <v>15401006</v>
      </c>
      <c r="K103" s="3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32">
        <v>15402002</v>
      </c>
      <c r="K104" s="3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32">
        <v>15402004</v>
      </c>
      <c r="K105" s="3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32">
        <v>15402006</v>
      </c>
      <c r="K106" s="3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32">
        <v>15403002</v>
      </c>
      <c r="K107" s="3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32">
        <v>15403004</v>
      </c>
      <c r="K108" s="3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32">
        <v>15403006</v>
      </c>
      <c r="K109" s="3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32">
        <v>15404002</v>
      </c>
      <c r="K110" s="3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32">
        <v>15404004</v>
      </c>
      <c r="K111" s="3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32">
        <v>15404006</v>
      </c>
      <c r="K112" s="3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32">
        <v>15405002</v>
      </c>
      <c r="K113" s="3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32">
        <v>15405004</v>
      </c>
      <c r="K114" s="3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32">
        <v>15405006</v>
      </c>
      <c r="K115" s="3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32">
        <v>15406002</v>
      </c>
      <c r="K116" s="32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32">
        <v>15407002</v>
      </c>
      <c r="K117" s="32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32">
        <v>15408002</v>
      </c>
      <c r="K118" s="32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32">
        <v>15409002</v>
      </c>
      <c r="K119" s="32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32">
        <v>15410002</v>
      </c>
      <c r="K120" s="32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32">
        <v>15410004</v>
      </c>
      <c r="K121" s="32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32">
        <v>15411002</v>
      </c>
      <c r="K122" s="32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32">
        <v>15411004</v>
      </c>
      <c r="K123" s="32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32">
        <v>15411006</v>
      </c>
      <c r="K124" s="32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7">
        <v>15406003</v>
      </c>
      <c r="K125" s="47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2">
        <v>15406002</v>
      </c>
      <c r="V125" s="32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7">
        <v>15410011</v>
      </c>
      <c r="K126" s="47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2">
        <v>15410002</v>
      </c>
      <c r="V126" s="32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7">
        <v>15410012</v>
      </c>
      <c r="K127" s="47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2">
        <v>15410004</v>
      </c>
      <c r="V127" s="32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7">
        <v>15410111</v>
      </c>
      <c r="K128" s="47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2">
        <v>15410102</v>
      </c>
      <c r="V128" s="32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7">
        <v>15410112</v>
      </c>
      <c r="K129" s="47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2">
        <v>15410104</v>
      </c>
      <c r="V129" s="32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7">
        <v>15411011</v>
      </c>
      <c r="K130" s="47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2">
        <v>15411002</v>
      </c>
      <c r="V130" s="32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7">
        <v>15411012</v>
      </c>
      <c r="K131" s="47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2">
        <v>15411004</v>
      </c>
      <c r="V131" s="32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7">
        <v>15411013</v>
      </c>
      <c r="K132" s="47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2">
        <v>15411006</v>
      </c>
      <c r="V132" s="32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2">
        <v>15501002</v>
      </c>
      <c r="K134" s="3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32">
        <v>15501004</v>
      </c>
      <c r="K135" s="3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32">
        <v>15501006</v>
      </c>
      <c r="K136" s="3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32">
        <v>15502002</v>
      </c>
      <c r="K137" s="3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32">
        <v>15502004</v>
      </c>
      <c r="K138" s="3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32">
        <v>15502006</v>
      </c>
      <c r="K139" s="3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32">
        <v>15503002</v>
      </c>
      <c r="K140" s="3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32">
        <v>15503004</v>
      </c>
      <c r="K141" s="3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32">
        <v>15503006</v>
      </c>
      <c r="K142" s="3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32">
        <v>15504002</v>
      </c>
      <c r="K143" s="3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32">
        <v>15504004</v>
      </c>
      <c r="K144" s="3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32">
        <v>15504006</v>
      </c>
      <c r="K145" s="3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32">
        <v>15505002</v>
      </c>
      <c r="K146" s="3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32">
        <v>15505004</v>
      </c>
      <c r="K147" s="3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32">
        <v>15505006</v>
      </c>
      <c r="K148" s="3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32">
        <v>15506002</v>
      </c>
      <c r="K149" s="32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32">
        <v>15507002</v>
      </c>
      <c r="K150" s="32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32">
        <v>15508002</v>
      </c>
      <c r="K151" s="32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32">
        <v>15509002</v>
      </c>
      <c r="K152" s="32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32">
        <v>15510002</v>
      </c>
      <c r="K153" s="32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32">
        <v>15510004</v>
      </c>
      <c r="K154" s="32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32">
        <v>15511002</v>
      </c>
      <c r="K155" s="32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32">
        <v>15511004</v>
      </c>
      <c r="K156" s="32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32">
        <v>15511006</v>
      </c>
      <c r="K157" s="32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7">
        <v>15506003</v>
      </c>
      <c r="K158" s="47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2">
        <v>15406002</v>
      </c>
      <c r="V158" s="32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7">
        <v>15510011</v>
      </c>
      <c r="K159" s="47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2">
        <v>15410002</v>
      </c>
      <c r="V159" s="32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7">
        <v>15510012</v>
      </c>
      <c r="K160" s="47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2">
        <v>15410004</v>
      </c>
      <c r="V160" s="32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7">
        <v>15510121</v>
      </c>
      <c r="K161" s="47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2">
        <v>15410102</v>
      </c>
      <c r="V161" s="32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7">
        <v>15510122</v>
      </c>
      <c r="K162" s="47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2">
        <v>15410104</v>
      </c>
      <c r="V162" s="32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7">
        <v>15511011</v>
      </c>
      <c r="K163" s="47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2">
        <v>15411002</v>
      </c>
      <c r="V163" s="32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7">
        <v>15511012</v>
      </c>
      <c r="K164" s="47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2">
        <v>15411004</v>
      </c>
      <c r="V164" s="32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7">
        <v>15511013</v>
      </c>
      <c r="K165" s="47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2">
        <v>15411006</v>
      </c>
      <c r="V165" s="32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54" x14ac:dyDescent="0.2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54" x14ac:dyDescent="0.2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54" x14ac:dyDescent="0.2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54" x14ac:dyDescent="0.2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54" x14ac:dyDescent="0.2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54" x14ac:dyDescent="0.2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 x14ac:dyDescent="0.2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 x14ac:dyDescent="0.2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 x14ac:dyDescent="0.2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 x14ac:dyDescent="0.2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 x14ac:dyDescent="0.2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 x14ac:dyDescent="0.2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16" x14ac:dyDescent="0.2">
      <c r="B183" s="51">
        <v>10010114</v>
      </c>
      <c r="C183" s="52" t="s">
        <v>979</v>
      </c>
      <c r="D183" s="53" t="s">
        <v>980</v>
      </c>
    </row>
    <row r="184" spans="2:16" x14ac:dyDescent="0.2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 x14ac:dyDescent="0.2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 x14ac:dyDescent="0.2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 x14ac:dyDescent="0.2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 x14ac:dyDescent="0.2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 x14ac:dyDescent="0.2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16" x14ac:dyDescent="0.2">
      <c r="B190" s="51">
        <v>10010207</v>
      </c>
      <c r="C190" s="52" t="s">
        <v>973</v>
      </c>
      <c r="D190" s="53" t="s">
        <v>974</v>
      </c>
    </row>
    <row r="191" spans="2:16" x14ac:dyDescent="0.2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 x14ac:dyDescent="0.2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 x14ac:dyDescent="0.2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 x14ac:dyDescent="0.2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 x14ac:dyDescent="0.2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 x14ac:dyDescent="0.2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16" x14ac:dyDescent="0.2">
      <c r="B197" s="51">
        <v>10010214</v>
      </c>
      <c r="C197" s="52" t="s">
        <v>1018</v>
      </c>
      <c r="D197" s="53" t="s">
        <v>1019</v>
      </c>
    </row>
    <row r="198" spans="2:16" x14ac:dyDescent="0.2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 x14ac:dyDescent="0.2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 x14ac:dyDescent="0.2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 x14ac:dyDescent="0.2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 x14ac:dyDescent="0.2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 x14ac:dyDescent="0.2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16" x14ac:dyDescent="0.2">
      <c r="B204" s="51">
        <v>10010307</v>
      </c>
      <c r="C204" s="52" t="s">
        <v>993</v>
      </c>
      <c r="D204" s="53" t="s">
        <v>994</v>
      </c>
    </row>
    <row r="205" spans="2:16" x14ac:dyDescent="0.2">
      <c r="B205" s="51">
        <v>10010308</v>
      </c>
      <c r="C205" s="52" t="s">
        <v>995</v>
      </c>
      <c r="D205" s="53" t="s">
        <v>996</v>
      </c>
    </row>
    <row r="206" spans="2:16" x14ac:dyDescent="0.2">
      <c r="B206" s="51">
        <v>10010309</v>
      </c>
      <c r="C206" s="52" t="s">
        <v>1036</v>
      </c>
      <c r="D206" s="53" t="s">
        <v>1037</v>
      </c>
    </row>
    <row r="207" spans="2:16" x14ac:dyDescent="0.2">
      <c r="B207" s="51">
        <v>10010310</v>
      </c>
      <c r="C207" s="52" t="s">
        <v>1038</v>
      </c>
      <c r="D207" s="53" t="s">
        <v>1039</v>
      </c>
    </row>
    <row r="208" spans="2:16" x14ac:dyDescent="0.2">
      <c r="B208" s="51">
        <v>10010311</v>
      </c>
      <c r="C208" s="52" t="s">
        <v>1040</v>
      </c>
      <c r="D208" s="53" t="s">
        <v>1041</v>
      </c>
    </row>
    <row r="209" spans="2:4" x14ac:dyDescent="0.2">
      <c r="B209" s="51">
        <v>10010312</v>
      </c>
      <c r="C209" s="52" t="s">
        <v>1042</v>
      </c>
      <c r="D209" s="53" t="s">
        <v>1043</v>
      </c>
    </row>
    <row r="210" spans="2:4" x14ac:dyDescent="0.2">
      <c r="B210" s="51">
        <v>10010313</v>
      </c>
      <c r="C210" s="52" t="s">
        <v>1044</v>
      </c>
      <c r="D210" s="53" t="s">
        <v>1045</v>
      </c>
    </row>
    <row r="211" spans="2:4" x14ac:dyDescent="0.2">
      <c r="B211" s="48">
        <v>10010401</v>
      </c>
      <c r="C211" s="49" t="s">
        <v>1046</v>
      </c>
      <c r="D211" s="50" t="s">
        <v>1047</v>
      </c>
    </row>
    <row r="212" spans="2:4" x14ac:dyDescent="0.2">
      <c r="B212" s="48">
        <v>10010402</v>
      </c>
      <c r="C212" s="49" t="s">
        <v>997</v>
      </c>
      <c r="D212" s="50" t="s">
        <v>998</v>
      </c>
    </row>
    <row r="213" spans="2:4" x14ac:dyDescent="0.2">
      <c r="B213" s="51">
        <v>10010403</v>
      </c>
      <c r="C213" s="52" t="s">
        <v>1001</v>
      </c>
      <c r="D213" s="53" t="s">
        <v>1002</v>
      </c>
    </row>
    <row r="214" spans="2:4" x14ac:dyDescent="0.2">
      <c r="B214" s="51">
        <v>10010404</v>
      </c>
      <c r="C214" s="52" t="s">
        <v>1005</v>
      </c>
      <c r="D214" s="53" t="s">
        <v>988</v>
      </c>
    </row>
    <row r="215" spans="2:4" x14ac:dyDescent="0.2">
      <c r="B215" s="51">
        <v>10010405</v>
      </c>
      <c r="C215" s="52" t="s">
        <v>1048</v>
      </c>
      <c r="D215" s="53" t="s">
        <v>1049</v>
      </c>
    </row>
    <row r="216" spans="2:4" x14ac:dyDescent="0.2">
      <c r="B216" s="51">
        <v>10010406</v>
      </c>
      <c r="C216" s="52" t="s">
        <v>1008</v>
      </c>
      <c r="D216" s="53" t="s">
        <v>1009</v>
      </c>
    </row>
    <row r="217" spans="2:4" x14ac:dyDescent="0.2">
      <c r="B217" s="51">
        <v>10010407</v>
      </c>
      <c r="C217" s="52" t="s">
        <v>1012</v>
      </c>
      <c r="D217" s="53" t="s">
        <v>1013</v>
      </c>
    </row>
    <row r="218" spans="2:4" x14ac:dyDescent="0.2">
      <c r="B218" s="51">
        <v>10010408</v>
      </c>
      <c r="C218" s="52" t="s">
        <v>1016</v>
      </c>
      <c r="D218" s="53" t="s">
        <v>1017</v>
      </c>
    </row>
    <row r="219" spans="2:4" x14ac:dyDescent="0.2">
      <c r="B219" s="51">
        <v>10010409</v>
      </c>
      <c r="C219" s="52" t="s">
        <v>1050</v>
      </c>
      <c r="D219" s="53" t="s">
        <v>1051</v>
      </c>
    </row>
    <row r="220" spans="2:4" x14ac:dyDescent="0.2">
      <c r="B220" s="51">
        <v>10010410</v>
      </c>
      <c r="C220" s="52" t="s">
        <v>1052</v>
      </c>
      <c r="D220" s="53" t="s">
        <v>1053</v>
      </c>
    </row>
    <row r="221" spans="2:4" x14ac:dyDescent="0.2">
      <c r="B221" s="51">
        <v>10010411</v>
      </c>
      <c r="C221" s="52" t="s">
        <v>1054</v>
      </c>
      <c r="D221" s="53" t="s">
        <v>1055</v>
      </c>
    </row>
    <row r="222" spans="2:4" x14ac:dyDescent="0.2">
      <c r="B222" s="48">
        <v>10010501</v>
      </c>
      <c r="C222" s="49" t="s">
        <v>1056</v>
      </c>
      <c r="D222" s="50" t="s">
        <v>1057</v>
      </c>
    </row>
    <row r="223" spans="2:4" x14ac:dyDescent="0.2">
      <c r="B223" s="48">
        <v>10010502</v>
      </c>
      <c r="C223" s="49" t="s">
        <v>1022</v>
      </c>
      <c r="D223" s="50" t="s">
        <v>1023</v>
      </c>
    </row>
    <row r="224" spans="2:4" x14ac:dyDescent="0.2">
      <c r="B224" s="51">
        <v>10010503</v>
      </c>
      <c r="C224" s="52" t="s">
        <v>1024</v>
      </c>
      <c r="D224" s="53" t="s">
        <v>1025</v>
      </c>
    </row>
    <row r="225" spans="2:53" x14ac:dyDescent="0.2">
      <c r="B225" s="51">
        <v>10010504</v>
      </c>
      <c r="C225" s="52" t="s">
        <v>1026</v>
      </c>
      <c r="D225" s="53" t="s">
        <v>1027</v>
      </c>
    </row>
    <row r="226" spans="2:53" x14ac:dyDescent="0.2">
      <c r="B226" s="51">
        <v>10010505</v>
      </c>
      <c r="C226" s="52" t="s">
        <v>1058</v>
      </c>
      <c r="D226" s="53" t="s">
        <v>1059</v>
      </c>
    </row>
    <row r="227" spans="2:53" x14ac:dyDescent="0.2">
      <c r="B227" s="51">
        <v>10010506</v>
      </c>
      <c r="C227" s="52" t="s">
        <v>1028</v>
      </c>
      <c r="D227" s="53" t="s">
        <v>1029</v>
      </c>
    </row>
    <row r="228" spans="2:53" x14ac:dyDescent="0.2">
      <c r="B228" s="51">
        <v>10010507</v>
      </c>
      <c r="C228" s="52" t="s">
        <v>1032</v>
      </c>
      <c r="D228" s="53" t="s">
        <v>1033</v>
      </c>
    </row>
    <row r="229" spans="2:53" x14ac:dyDescent="0.2">
      <c r="B229" s="51">
        <v>10010508</v>
      </c>
      <c r="C229" s="52" t="s">
        <v>1034</v>
      </c>
      <c r="D229" s="53" t="s">
        <v>1035</v>
      </c>
    </row>
    <row r="230" spans="2:53" x14ac:dyDescent="0.2">
      <c r="B230" s="51">
        <v>10010509</v>
      </c>
      <c r="C230" s="52" t="s">
        <v>1060</v>
      </c>
      <c r="D230" s="56" t="s">
        <v>1061</v>
      </c>
    </row>
    <row r="234" spans="2:53" x14ac:dyDescent="0.2">
      <c r="J234" s="32">
        <v>13001001</v>
      </c>
      <c r="K234" s="3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2"/>
      <c r="W234" s="30"/>
      <c r="X234" s="30"/>
      <c r="Y234" s="30"/>
      <c r="Z234" s="32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32">
        <v>13001002</v>
      </c>
      <c r="K235" s="3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32">
        <v>13001003</v>
      </c>
      <c r="K236" s="3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32">
        <v>13001004</v>
      </c>
      <c r="K237" s="3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32">
        <v>13001005</v>
      </c>
      <c r="K238" s="3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32">
        <v>13001006</v>
      </c>
      <c r="K239" s="3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32">
        <v>13002001</v>
      </c>
      <c r="K240" s="3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32">
        <v>13002002</v>
      </c>
      <c r="K241" s="3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32">
        <v>13002003</v>
      </c>
      <c r="K242" s="3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32">
        <v>13002004</v>
      </c>
      <c r="K243" s="3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32">
        <v>13002005</v>
      </c>
      <c r="K244" s="3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5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32">
        <v>13002006</v>
      </c>
      <c r="K245" s="3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32">
        <v>13003001</v>
      </c>
      <c r="K246" s="3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32">
        <v>13003002</v>
      </c>
      <c r="K247" s="3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32">
        <v>13003003</v>
      </c>
      <c r="K248" s="3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32">
        <v>13003004</v>
      </c>
      <c r="K249" s="3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32">
        <v>13003005</v>
      </c>
      <c r="K250" s="3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32">
        <v>13003006</v>
      </c>
      <c r="K251" s="3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32">
        <v>13004001</v>
      </c>
      <c r="K252" s="3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32">
        <v>13004002</v>
      </c>
      <c r="K253" s="3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32">
        <v>13004003</v>
      </c>
      <c r="K254" s="3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32">
        <v>13004004</v>
      </c>
      <c r="K255" s="3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32">
        <v>13004005</v>
      </c>
      <c r="K256" s="3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32">
        <v>13004006</v>
      </c>
      <c r="K257" s="3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32">
        <v>13005001</v>
      </c>
      <c r="K258" s="3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32">
        <v>13005002</v>
      </c>
      <c r="K259" s="3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32">
        <v>13005003</v>
      </c>
      <c r="K260" s="3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32">
        <v>13005004</v>
      </c>
      <c r="K261" s="3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0">
        <v>12004009</v>
      </c>
      <c r="G262" s="30" t="s">
        <v>219</v>
      </c>
      <c r="J262" s="32">
        <v>13005005</v>
      </c>
      <c r="K262" s="3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0">
        <v>12004010</v>
      </c>
      <c r="G263" s="30" t="s">
        <v>221</v>
      </c>
      <c r="J263" s="32">
        <v>13005006</v>
      </c>
      <c r="K263" s="3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7">
        <v>10000146</v>
      </c>
      <c r="V265" s="61" t="s">
        <v>1064</v>
      </c>
      <c r="W265" s="58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7">
        <v>10000146</v>
      </c>
      <c r="V266" s="61" t="s">
        <v>1064</v>
      </c>
      <c r="W266" s="58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7">
        <v>10000146</v>
      </c>
      <c r="V267" s="61" t="s">
        <v>1064</v>
      </c>
      <c r="W267" s="58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7">
        <v>10000146</v>
      </c>
      <c r="V268" s="61" t="s">
        <v>1064</v>
      </c>
      <c r="W268" s="58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7">
        <v>10000146</v>
      </c>
      <c r="V269" s="61" t="s">
        <v>1064</v>
      </c>
      <c r="W269" s="58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7">
        <v>10000146</v>
      </c>
      <c r="V270" s="61" t="s">
        <v>1064</v>
      </c>
      <c r="W270" s="58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7">
        <v>10000146</v>
      </c>
      <c r="V271" s="61" t="s">
        <v>1064</v>
      </c>
      <c r="W271" s="58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7">
        <v>10000146</v>
      </c>
      <c r="V272" s="61" t="s">
        <v>1064</v>
      </c>
      <c r="W272" s="58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7">
        <v>10000146</v>
      </c>
      <c r="V273" s="61" t="s">
        <v>1064</v>
      </c>
      <c r="W273" s="58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7">
        <v>10000146</v>
      </c>
      <c r="V274" s="61" t="s">
        <v>1064</v>
      </c>
      <c r="W274" s="58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7">
        <v>10000146</v>
      </c>
      <c r="V275" s="61" t="s">
        <v>1064</v>
      </c>
      <c r="W275" s="58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7">
        <v>10000146</v>
      </c>
      <c r="V276" s="61" t="s">
        <v>1064</v>
      </c>
      <c r="W276" s="58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7">
        <v>10000146</v>
      </c>
      <c r="V277" s="61" t="s">
        <v>1064</v>
      </c>
      <c r="W277" s="58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7">
        <v>10000146</v>
      </c>
      <c r="V278" s="61" t="s">
        <v>1064</v>
      </c>
      <c r="W278" s="58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7">
        <v>10000146</v>
      </c>
      <c r="V279" s="61" t="s">
        <v>1064</v>
      </c>
      <c r="W279" s="58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7">
        <v>10000146</v>
      </c>
      <c r="V280" s="61" t="s">
        <v>1064</v>
      </c>
      <c r="W280" s="58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7">
        <v>10000146</v>
      </c>
      <c r="V281" s="61" t="s">
        <v>1064</v>
      </c>
      <c r="W281" s="58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7">
        <v>10000146</v>
      </c>
      <c r="V282" s="61" t="s">
        <v>1064</v>
      </c>
      <c r="W282" s="58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7">
        <v>10000146</v>
      </c>
      <c r="V283" s="61" t="s">
        <v>1064</v>
      </c>
      <c r="W283" s="58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7">
        <v>10000146</v>
      </c>
      <c r="V284" s="61" t="s">
        <v>1064</v>
      </c>
      <c r="W284" s="58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12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3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7">
        <v>10000146</v>
      </c>
      <c r="V288" s="61" t="s">
        <v>1064</v>
      </c>
      <c r="W288" s="58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7">
        <v>10000146</v>
      </c>
      <c r="V289" s="61" t="s">
        <v>1064</v>
      </c>
      <c r="W289" s="58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7">
        <v>10000146</v>
      </c>
      <c r="V290" s="61" t="s">
        <v>1064</v>
      </c>
      <c r="W290" s="58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7">
        <v>10000146</v>
      </c>
      <c r="V291" s="61" t="s">
        <v>1064</v>
      </c>
      <c r="W291" s="58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7">
        <v>10000146</v>
      </c>
      <c r="V292" s="61" t="s">
        <v>1064</v>
      </c>
      <c r="W292" s="58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3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0">
        <v>11200001</v>
      </c>
      <c r="K295" s="3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0">
        <v>11200002</v>
      </c>
      <c r="K296" s="3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0">
        <v>11200003</v>
      </c>
      <c r="K297" s="3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0">
        <v>11200004</v>
      </c>
      <c r="K298" s="3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0">
        <v>11200005</v>
      </c>
      <c r="K299" s="3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0">
        <v>11200006</v>
      </c>
      <c r="K300" s="3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0">
        <v>11200007</v>
      </c>
      <c r="K301" s="3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0">
        <v>11200008</v>
      </c>
      <c r="K302" s="3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0">
        <v>11200009</v>
      </c>
      <c r="K303" s="3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0">
        <v>11200010</v>
      </c>
      <c r="K304" s="3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0">
        <v>11200011</v>
      </c>
      <c r="K305" s="3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0">
        <v>11200012</v>
      </c>
      <c r="K306" s="3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9"/>
      <c r="K311" s="60" t="s">
        <v>1087</v>
      </c>
      <c r="M311" s="2">
        <v>10020001</v>
      </c>
      <c r="N311" s="2" t="s">
        <v>95</v>
      </c>
      <c r="O311" s="30">
        <v>200</v>
      </c>
      <c r="P311" s="2"/>
      <c r="Q311" s="62">
        <v>10025010</v>
      </c>
      <c r="R311" s="63" t="s">
        <v>830</v>
      </c>
      <c r="S311" s="30">
        <v>200</v>
      </c>
      <c r="T311" s="2"/>
      <c r="U311" s="9">
        <v>10010085</v>
      </c>
      <c r="V311" s="15" t="s">
        <v>821</v>
      </c>
      <c r="W311" s="30">
        <v>1000</v>
      </c>
      <c r="X311" s="2"/>
      <c r="Y311" s="62">
        <v>10025008</v>
      </c>
      <c r="Z311" s="63" t="s">
        <v>333</v>
      </c>
      <c r="AA311" s="30">
        <v>20</v>
      </c>
      <c r="AB311" s="30"/>
      <c r="AC311" s="62">
        <v>10025009</v>
      </c>
      <c r="AD311" s="63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9"/>
      <c r="K312" s="60" t="s">
        <v>1088</v>
      </c>
      <c r="M312" s="2">
        <v>10020001</v>
      </c>
      <c r="N312" s="2" t="s">
        <v>95</v>
      </c>
      <c r="O312" s="30">
        <v>200</v>
      </c>
      <c r="P312" s="2"/>
      <c r="Q312" s="62">
        <v>10025010</v>
      </c>
      <c r="R312" s="63" t="s">
        <v>830</v>
      </c>
      <c r="S312" s="30">
        <v>200</v>
      </c>
      <c r="T312" s="2"/>
      <c r="U312" s="9">
        <v>10010085</v>
      </c>
      <c r="V312" s="15" t="s">
        <v>821</v>
      </c>
      <c r="W312" s="30">
        <v>1000</v>
      </c>
      <c r="X312" s="2"/>
      <c r="Y312" s="62">
        <v>10025008</v>
      </c>
      <c r="Z312" s="63" t="s">
        <v>333</v>
      </c>
      <c r="AA312" s="30">
        <v>20</v>
      </c>
      <c r="AB312" s="30"/>
      <c r="AC312" s="62">
        <v>10025009</v>
      </c>
      <c r="AD312" s="63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9"/>
      <c r="K313" s="60" t="s">
        <v>1089</v>
      </c>
      <c r="M313" s="2">
        <v>10020001</v>
      </c>
      <c r="N313" s="2" t="s">
        <v>95</v>
      </c>
      <c r="O313" s="30">
        <v>200</v>
      </c>
      <c r="P313" s="2"/>
      <c r="Q313" s="62">
        <v>10025010</v>
      </c>
      <c r="R313" s="63" t="s">
        <v>830</v>
      </c>
      <c r="S313" s="30">
        <v>200</v>
      </c>
      <c r="T313" s="2"/>
      <c r="U313" s="9">
        <v>10010085</v>
      </c>
      <c r="V313" s="15" t="s">
        <v>821</v>
      </c>
      <c r="W313" s="30">
        <v>1000</v>
      </c>
      <c r="X313" s="2"/>
      <c r="Y313" s="62">
        <v>10025008</v>
      </c>
      <c r="Z313" s="63" t="s">
        <v>333</v>
      </c>
      <c r="AA313" s="30">
        <v>20</v>
      </c>
      <c r="AB313" s="30"/>
      <c r="AC313" s="62">
        <v>10025009</v>
      </c>
      <c r="AD313" s="63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9"/>
      <c r="K314" s="60" t="s">
        <v>1090</v>
      </c>
      <c r="M314" s="2">
        <v>10020001</v>
      </c>
      <c r="N314" s="2" t="s">
        <v>95</v>
      </c>
      <c r="O314" s="30">
        <v>200</v>
      </c>
      <c r="P314" s="2"/>
      <c r="Q314" s="62">
        <v>10025010</v>
      </c>
      <c r="R314" s="63" t="s">
        <v>830</v>
      </c>
      <c r="S314" s="30">
        <v>200</v>
      </c>
      <c r="T314" s="2"/>
      <c r="U314" s="9">
        <v>10010085</v>
      </c>
      <c r="V314" s="15" t="s">
        <v>821</v>
      </c>
      <c r="W314" s="30">
        <v>1000</v>
      </c>
      <c r="X314" s="2"/>
      <c r="Y314" s="62">
        <v>10025008</v>
      </c>
      <c r="Z314" s="63" t="s">
        <v>333</v>
      </c>
      <c r="AA314" s="30">
        <v>20</v>
      </c>
      <c r="AB314" s="30"/>
      <c r="AC314" s="62">
        <v>10025009</v>
      </c>
      <c r="AD314" s="63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9"/>
      <c r="K315" s="60" t="s">
        <v>1091</v>
      </c>
      <c r="M315" s="2">
        <v>10020001</v>
      </c>
      <c r="N315" s="2" t="s">
        <v>95</v>
      </c>
      <c r="O315" s="30">
        <v>200</v>
      </c>
      <c r="P315" s="2"/>
      <c r="Q315" s="62">
        <v>10025010</v>
      </c>
      <c r="R315" s="63" t="s">
        <v>830</v>
      </c>
      <c r="S315" s="30">
        <v>200</v>
      </c>
      <c r="T315" s="2"/>
      <c r="U315" s="9">
        <v>10010085</v>
      </c>
      <c r="V315" s="15" t="s">
        <v>821</v>
      </c>
      <c r="W315" s="30">
        <v>1000</v>
      </c>
      <c r="X315" s="2"/>
      <c r="Y315" s="62">
        <v>10025008</v>
      </c>
      <c r="Z315" s="63" t="s">
        <v>333</v>
      </c>
      <c r="AA315" s="30">
        <v>20</v>
      </c>
      <c r="AB315" s="30"/>
      <c r="AC315" s="62">
        <v>10025009</v>
      </c>
      <c r="AD315" s="63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9"/>
      <c r="K316" s="60" t="s">
        <v>1092</v>
      </c>
      <c r="M316" s="2">
        <v>10020001</v>
      </c>
      <c r="N316" s="2" t="s">
        <v>95</v>
      </c>
      <c r="O316" s="30">
        <v>200</v>
      </c>
      <c r="P316" s="2"/>
      <c r="Q316" s="62">
        <v>10025010</v>
      </c>
      <c r="R316" s="63" t="s">
        <v>830</v>
      </c>
      <c r="S316" s="30">
        <v>200</v>
      </c>
      <c r="T316" s="2"/>
      <c r="U316" s="9">
        <v>10010085</v>
      </c>
      <c r="V316" s="15" t="s">
        <v>821</v>
      </c>
      <c r="W316" s="30">
        <v>1000</v>
      </c>
      <c r="X316" s="2"/>
      <c r="Y316" s="62">
        <v>10025008</v>
      </c>
      <c r="Z316" s="63" t="s">
        <v>333</v>
      </c>
      <c r="AA316" s="30">
        <v>20</v>
      </c>
      <c r="AB316" s="30"/>
      <c r="AC316" s="62">
        <v>10025009</v>
      </c>
      <c r="AD316" s="63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9"/>
      <c r="K317" s="60" t="s">
        <v>1093</v>
      </c>
      <c r="M317" s="2">
        <v>10020001</v>
      </c>
      <c r="N317" s="2" t="s">
        <v>95</v>
      </c>
      <c r="O317" s="30">
        <v>200</v>
      </c>
      <c r="P317" s="2"/>
      <c r="Q317" s="62">
        <v>10025010</v>
      </c>
      <c r="R317" s="63" t="s">
        <v>830</v>
      </c>
      <c r="S317" s="30">
        <v>200</v>
      </c>
      <c r="T317" s="2"/>
      <c r="U317" s="9">
        <v>10010085</v>
      </c>
      <c r="V317" s="15" t="s">
        <v>821</v>
      </c>
      <c r="W317" s="30">
        <v>1000</v>
      </c>
      <c r="X317" s="2"/>
      <c r="Y317" s="62">
        <v>10025008</v>
      </c>
      <c r="Z317" s="63" t="s">
        <v>333</v>
      </c>
      <c r="AA317" s="30">
        <v>20</v>
      </c>
      <c r="AB317" s="30"/>
      <c r="AC317" s="62">
        <v>10025009</v>
      </c>
      <c r="AD317" s="63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9"/>
      <c r="K318" s="60" t="s">
        <v>1094</v>
      </c>
      <c r="M318" s="2">
        <v>10020001</v>
      </c>
      <c r="N318" s="2" t="s">
        <v>95</v>
      </c>
      <c r="O318" s="30">
        <v>200</v>
      </c>
      <c r="P318" s="2"/>
      <c r="Q318" s="62">
        <v>10025010</v>
      </c>
      <c r="R318" s="63" t="s">
        <v>830</v>
      </c>
      <c r="S318" s="30">
        <v>200</v>
      </c>
      <c r="T318" s="2"/>
      <c r="U318" s="9">
        <v>10010085</v>
      </c>
      <c r="V318" s="15" t="s">
        <v>821</v>
      </c>
      <c r="W318" s="30">
        <v>1000</v>
      </c>
      <c r="X318" s="2"/>
      <c r="Y318" s="62">
        <v>10025008</v>
      </c>
      <c r="Z318" s="63" t="s">
        <v>333</v>
      </c>
      <c r="AA318" s="30">
        <v>20</v>
      </c>
      <c r="AB318" s="30"/>
      <c r="AC318" s="62">
        <v>10025009</v>
      </c>
      <c r="AD318" s="63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9"/>
      <c r="K319" s="60" t="s">
        <v>1095</v>
      </c>
      <c r="M319" s="2">
        <v>10020001</v>
      </c>
      <c r="N319" s="2" t="s">
        <v>95</v>
      </c>
      <c r="O319" s="30">
        <v>200</v>
      </c>
      <c r="P319" s="2"/>
      <c r="Q319" s="62">
        <v>10025010</v>
      </c>
      <c r="R319" s="63" t="s">
        <v>830</v>
      </c>
      <c r="S319" s="30">
        <v>200</v>
      </c>
      <c r="T319" s="2"/>
      <c r="U319" s="9">
        <v>10010085</v>
      </c>
      <c r="V319" s="15" t="s">
        <v>821</v>
      </c>
      <c r="W319" s="30">
        <v>1000</v>
      </c>
      <c r="X319" s="2"/>
      <c r="Y319" s="62">
        <v>10025008</v>
      </c>
      <c r="Z319" s="63" t="s">
        <v>333</v>
      </c>
      <c r="AA319" s="30">
        <v>20</v>
      </c>
      <c r="AB319" s="30"/>
      <c r="AC319" s="62">
        <v>10025009</v>
      </c>
      <c r="AD319" s="63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9"/>
      <c r="K320" s="60" t="s">
        <v>1096</v>
      </c>
      <c r="M320" s="2">
        <v>10020001</v>
      </c>
      <c r="N320" s="2" t="s">
        <v>95</v>
      </c>
      <c r="O320" s="30">
        <v>200</v>
      </c>
      <c r="P320" s="2"/>
      <c r="Q320" s="62">
        <v>10025010</v>
      </c>
      <c r="R320" s="63" t="s">
        <v>830</v>
      </c>
      <c r="S320" s="30">
        <v>200</v>
      </c>
      <c r="T320" s="2"/>
      <c r="U320" s="9">
        <v>10010085</v>
      </c>
      <c r="V320" s="15" t="s">
        <v>821</v>
      </c>
      <c r="W320" s="30">
        <v>1000</v>
      </c>
      <c r="X320" s="2"/>
      <c r="Y320" s="62">
        <v>10025008</v>
      </c>
      <c r="Z320" s="63" t="s">
        <v>333</v>
      </c>
      <c r="AA320" s="30">
        <v>20</v>
      </c>
      <c r="AB320" s="30"/>
      <c r="AC320" s="62">
        <v>10025009</v>
      </c>
      <c r="AD320" s="63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9"/>
      <c r="K321" s="60" t="s">
        <v>1097</v>
      </c>
      <c r="M321" s="2">
        <v>10020001</v>
      </c>
      <c r="N321" s="2" t="s">
        <v>95</v>
      </c>
      <c r="O321" s="30">
        <v>200</v>
      </c>
      <c r="P321" s="2"/>
      <c r="Q321" s="62">
        <v>10025010</v>
      </c>
      <c r="R321" s="63" t="s">
        <v>830</v>
      </c>
      <c r="S321" s="30">
        <v>200</v>
      </c>
      <c r="T321" s="2"/>
      <c r="U321" s="9">
        <v>10010085</v>
      </c>
      <c r="V321" s="15" t="s">
        <v>821</v>
      </c>
      <c r="W321" s="30">
        <v>1000</v>
      </c>
      <c r="X321" s="2"/>
      <c r="Y321" s="62">
        <v>10025008</v>
      </c>
      <c r="Z321" s="63" t="s">
        <v>333</v>
      </c>
      <c r="AA321" s="30">
        <v>20</v>
      </c>
      <c r="AB321" s="30"/>
      <c r="AC321" s="62">
        <v>10025009</v>
      </c>
      <c r="AD321" s="63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9"/>
      <c r="K322" s="60" t="s">
        <v>1098</v>
      </c>
      <c r="M322" s="2">
        <v>10020001</v>
      </c>
      <c r="N322" s="2" t="s">
        <v>95</v>
      </c>
      <c r="O322" s="30">
        <v>200</v>
      </c>
      <c r="P322" s="2"/>
      <c r="Q322" s="62">
        <v>10025010</v>
      </c>
      <c r="R322" s="63" t="s">
        <v>830</v>
      </c>
      <c r="S322" s="30">
        <v>200</v>
      </c>
      <c r="T322" s="2"/>
      <c r="U322" s="9">
        <v>10010085</v>
      </c>
      <c r="V322" s="15" t="s">
        <v>821</v>
      </c>
      <c r="W322" s="30">
        <v>1000</v>
      </c>
      <c r="X322" s="2"/>
      <c r="Y322" s="62">
        <v>10025008</v>
      </c>
      <c r="Z322" s="63" t="s">
        <v>333</v>
      </c>
      <c r="AA322" s="30">
        <v>20</v>
      </c>
      <c r="AB322" s="30"/>
      <c r="AC322" s="62">
        <v>10025009</v>
      </c>
      <c r="AD322" s="63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9"/>
      <c r="K323" s="60" t="s">
        <v>1099</v>
      </c>
      <c r="M323" s="2">
        <v>10020001</v>
      </c>
      <c r="N323" s="2" t="s">
        <v>95</v>
      </c>
      <c r="O323" s="30">
        <v>200</v>
      </c>
      <c r="P323" s="2"/>
      <c r="Q323" s="62">
        <v>10025010</v>
      </c>
      <c r="R323" s="63" t="s">
        <v>830</v>
      </c>
      <c r="S323" s="30">
        <v>200</v>
      </c>
      <c r="T323" s="2"/>
      <c r="U323" s="9">
        <v>10010085</v>
      </c>
      <c r="V323" s="15" t="s">
        <v>821</v>
      </c>
      <c r="W323" s="30">
        <v>1000</v>
      </c>
      <c r="X323" s="2"/>
      <c r="Y323" s="62">
        <v>10025008</v>
      </c>
      <c r="Z323" s="63" t="s">
        <v>333</v>
      </c>
      <c r="AA323" s="30">
        <v>20</v>
      </c>
      <c r="AB323" s="30"/>
      <c r="AC323" s="62">
        <v>10025009</v>
      </c>
      <c r="AD323" s="63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9"/>
      <c r="K324" s="60" t="s">
        <v>1100</v>
      </c>
      <c r="M324" s="2">
        <v>10020001</v>
      </c>
      <c r="N324" s="2" t="s">
        <v>95</v>
      </c>
      <c r="O324" s="30">
        <v>200</v>
      </c>
      <c r="P324" s="2"/>
      <c r="Q324" s="62">
        <v>10025010</v>
      </c>
      <c r="R324" s="63" t="s">
        <v>830</v>
      </c>
      <c r="S324" s="30">
        <v>200</v>
      </c>
      <c r="T324" s="2"/>
      <c r="U324" s="9">
        <v>10010085</v>
      </c>
      <c r="V324" s="15" t="s">
        <v>821</v>
      </c>
      <c r="W324" s="30">
        <v>1000</v>
      </c>
      <c r="X324" s="2"/>
      <c r="Y324" s="62">
        <v>10025008</v>
      </c>
      <c r="Z324" s="63" t="s">
        <v>333</v>
      </c>
      <c r="AA324" s="30">
        <v>20</v>
      </c>
      <c r="AB324" s="30"/>
      <c r="AC324" s="62">
        <v>10025009</v>
      </c>
      <c r="AD324" s="63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9"/>
      <c r="K325" s="60" t="s">
        <v>1101</v>
      </c>
      <c r="M325" s="2">
        <v>10020001</v>
      </c>
      <c r="N325" s="2" t="s">
        <v>95</v>
      </c>
      <c r="O325" s="30">
        <v>200</v>
      </c>
      <c r="P325" s="2"/>
      <c r="Q325" s="62">
        <v>10025010</v>
      </c>
      <c r="R325" s="63" t="s">
        <v>830</v>
      </c>
      <c r="S325" s="30">
        <v>200</v>
      </c>
      <c r="T325" s="2"/>
      <c r="U325" s="9">
        <v>10010085</v>
      </c>
      <c r="V325" s="15" t="s">
        <v>821</v>
      </c>
      <c r="W325" s="30">
        <v>1000</v>
      </c>
      <c r="X325" s="2"/>
      <c r="Y325" s="62">
        <v>10025008</v>
      </c>
      <c r="Z325" s="63" t="s">
        <v>333</v>
      </c>
      <c r="AA325" s="30">
        <v>20</v>
      </c>
      <c r="AB325" s="30"/>
      <c r="AC325" s="62">
        <v>10025009</v>
      </c>
      <c r="AD325" s="63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9"/>
      <c r="K326" s="60" t="s">
        <v>1102</v>
      </c>
      <c r="M326" s="2">
        <v>10020001</v>
      </c>
      <c r="N326" s="2" t="s">
        <v>95</v>
      </c>
      <c r="O326" s="30">
        <v>350</v>
      </c>
      <c r="P326" s="2"/>
      <c r="Q326" s="62">
        <v>10025010</v>
      </c>
      <c r="R326" s="63" t="s">
        <v>830</v>
      </c>
      <c r="S326" s="30">
        <v>350</v>
      </c>
      <c r="T326" s="2"/>
      <c r="U326" s="9">
        <v>10010085</v>
      </c>
      <c r="V326" s="15" t="s">
        <v>821</v>
      </c>
      <c r="W326" s="30">
        <v>2000</v>
      </c>
      <c r="X326" s="2"/>
      <c r="Y326" s="62">
        <v>10025008</v>
      </c>
      <c r="Z326" s="63" t="s">
        <v>333</v>
      </c>
      <c r="AA326" s="30">
        <v>20</v>
      </c>
      <c r="AB326" s="30"/>
      <c r="AC326" s="62">
        <v>10025009</v>
      </c>
      <c r="AD326" s="63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9"/>
      <c r="K327" s="60" t="s">
        <v>1103</v>
      </c>
      <c r="M327" s="2">
        <v>10020001</v>
      </c>
      <c r="N327" s="2" t="s">
        <v>95</v>
      </c>
      <c r="O327" s="30">
        <v>350</v>
      </c>
      <c r="P327" s="2"/>
      <c r="Q327" s="62">
        <v>10025010</v>
      </c>
      <c r="R327" s="63" t="s">
        <v>830</v>
      </c>
      <c r="S327" s="30">
        <v>350</v>
      </c>
      <c r="T327" s="2"/>
      <c r="U327" s="9">
        <v>10010085</v>
      </c>
      <c r="V327" s="15" t="s">
        <v>821</v>
      </c>
      <c r="W327" s="30">
        <v>2000</v>
      </c>
      <c r="X327" s="2"/>
      <c r="Y327" s="62">
        <v>10025008</v>
      </c>
      <c r="Z327" s="63" t="s">
        <v>333</v>
      </c>
      <c r="AA327" s="30">
        <v>20</v>
      </c>
      <c r="AB327" s="30"/>
      <c r="AC327" s="62">
        <v>10025009</v>
      </c>
      <c r="AD327" s="63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9"/>
      <c r="K328" s="60" t="s">
        <v>1104</v>
      </c>
      <c r="M328" s="2">
        <v>10020001</v>
      </c>
      <c r="N328" s="2" t="s">
        <v>95</v>
      </c>
      <c r="O328" s="30">
        <v>350</v>
      </c>
      <c r="P328" s="2"/>
      <c r="Q328" s="62">
        <v>10025010</v>
      </c>
      <c r="R328" s="63" t="s">
        <v>830</v>
      </c>
      <c r="S328" s="30">
        <v>350</v>
      </c>
      <c r="T328" s="2"/>
      <c r="U328" s="9">
        <v>10010085</v>
      </c>
      <c r="V328" s="15" t="s">
        <v>821</v>
      </c>
      <c r="W328" s="30">
        <v>2000</v>
      </c>
      <c r="X328" s="2"/>
      <c r="Y328" s="62">
        <v>10025008</v>
      </c>
      <c r="Z328" s="63" t="s">
        <v>333</v>
      </c>
      <c r="AA328" s="30">
        <v>20</v>
      </c>
      <c r="AB328" s="30"/>
      <c r="AC328" s="62">
        <v>10025009</v>
      </c>
      <c r="AD328" s="63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9"/>
      <c r="K329" s="60" t="s">
        <v>1105</v>
      </c>
      <c r="M329" s="2">
        <v>10020001</v>
      </c>
      <c r="N329" s="2" t="s">
        <v>95</v>
      </c>
      <c r="O329" s="30">
        <v>350</v>
      </c>
      <c r="P329" s="2"/>
      <c r="Q329" s="62">
        <v>10025010</v>
      </c>
      <c r="R329" s="63" t="s">
        <v>830</v>
      </c>
      <c r="S329" s="30">
        <v>350</v>
      </c>
      <c r="T329" s="2"/>
      <c r="U329" s="9">
        <v>10010085</v>
      </c>
      <c r="V329" s="15" t="s">
        <v>821</v>
      </c>
      <c r="W329" s="30">
        <v>2000</v>
      </c>
      <c r="X329" s="2"/>
      <c r="Y329" s="62">
        <v>10025008</v>
      </c>
      <c r="Z329" s="63" t="s">
        <v>333</v>
      </c>
      <c r="AA329" s="30">
        <v>20</v>
      </c>
      <c r="AB329" s="30"/>
      <c r="AC329" s="62">
        <v>10025009</v>
      </c>
      <c r="AD329" s="63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9"/>
      <c r="K330" s="60" t="s">
        <v>1106</v>
      </c>
      <c r="M330" s="2">
        <v>10020001</v>
      </c>
      <c r="N330" s="2" t="s">
        <v>95</v>
      </c>
      <c r="O330" s="30">
        <v>500</v>
      </c>
      <c r="P330" s="2"/>
      <c r="Q330" s="62">
        <v>10025010</v>
      </c>
      <c r="R330" s="63" t="s">
        <v>830</v>
      </c>
      <c r="S330" s="30">
        <v>500</v>
      </c>
      <c r="T330" s="2"/>
      <c r="U330" s="9">
        <v>10010085</v>
      </c>
      <c r="V330" s="15" t="s">
        <v>821</v>
      </c>
      <c r="W330" s="30">
        <v>5000</v>
      </c>
      <c r="X330" s="2"/>
      <c r="Y330" s="62">
        <v>10025008</v>
      </c>
      <c r="Z330" s="63" t="s">
        <v>333</v>
      </c>
      <c r="AA330" s="30">
        <v>20</v>
      </c>
      <c r="AB330" s="30"/>
      <c r="AC330" s="62">
        <v>10025009</v>
      </c>
      <c r="AD330" s="63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9"/>
      <c r="K331" s="60" t="s">
        <v>1107</v>
      </c>
      <c r="M331" s="2">
        <v>10020001</v>
      </c>
      <c r="N331" s="2" t="s">
        <v>95</v>
      </c>
      <c r="O331" s="30">
        <v>500</v>
      </c>
      <c r="P331" s="2"/>
      <c r="Q331" s="62">
        <v>10025010</v>
      </c>
      <c r="R331" s="63" t="s">
        <v>830</v>
      </c>
      <c r="S331" s="30">
        <v>500</v>
      </c>
      <c r="T331" s="2"/>
      <c r="U331" s="9">
        <v>10010085</v>
      </c>
      <c r="V331" s="15" t="s">
        <v>821</v>
      </c>
      <c r="W331" s="30">
        <v>5000</v>
      </c>
      <c r="X331" s="2"/>
      <c r="Y331" s="62">
        <v>10025008</v>
      </c>
      <c r="Z331" s="63" t="s">
        <v>333</v>
      </c>
      <c r="AA331" s="30">
        <v>20</v>
      </c>
      <c r="AB331" s="30"/>
      <c r="AC331" s="62">
        <v>10025009</v>
      </c>
      <c r="AD331" s="63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9"/>
      <c r="K332" s="12" t="s">
        <v>1108</v>
      </c>
      <c r="M332" s="2">
        <v>10020001</v>
      </c>
      <c r="N332" s="2" t="s">
        <v>95</v>
      </c>
      <c r="O332" s="30">
        <v>500</v>
      </c>
      <c r="P332" s="2"/>
      <c r="Q332" s="62">
        <v>10025010</v>
      </c>
      <c r="R332" s="63" t="s">
        <v>830</v>
      </c>
      <c r="S332" s="30">
        <v>500</v>
      </c>
      <c r="T332" s="2"/>
      <c r="U332" s="9">
        <v>10010085</v>
      </c>
      <c r="V332" s="15" t="s">
        <v>821</v>
      </c>
      <c r="W332" s="30">
        <v>5000</v>
      </c>
      <c r="X332" s="2"/>
      <c r="Y332" s="62">
        <v>10025008</v>
      </c>
      <c r="Z332" s="63" t="s">
        <v>333</v>
      </c>
      <c r="AA332" s="30">
        <v>20</v>
      </c>
      <c r="AB332" s="30"/>
      <c r="AC332" s="62">
        <v>10025009</v>
      </c>
      <c r="AD332" s="63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9"/>
      <c r="K333" s="12" t="s">
        <v>1109</v>
      </c>
      <c r="M333" s="2">
        <v>10020001</v>
      </c>
      <c r="N333" s="2" t="s">
        <v>95</v>
      </c>
      <c r="O333" s="30">
        <v>500</v>
      </c>
      <c r="P333" s="2"/>
      <c r="Q333" s="62">
        <v>10025010</v>
      </c>
      <c r="R333" s="63" t="s">
        <v>830</v>
      </c>
      <c r="S333" s="30">
        <v>500</v>
      </c>
      <c r="T333" s="2"/>
      <c r="U333" s="9">
        <v>10010085</v>
      </c>
      <c r="V333" s="15" t="s">
        <v>821</v>
      </c>
      <c r="W333" s="30">
        <v>5000</v>
      </c>
      <c r="X333" s="2"/>
      <c r="Y333" s="62">
        <v>10025008</v>
      </c>
      <c r="Z333" s="63" t="s">
        <v>333</v>
      </c>
      <c r="AA333" s="30">
        <v>20</v>
      </c>
      <c r="AB333" s="30"/>
      <c r="AC333" s="62">
        <v>10025009</v>
      </c>
      <c r="AD333" s="63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9"/>
      <c r="K334" s="60" t="s">
        <v>1110</v>
      </c>
      <c r="M334" s="2">
        <v>10020001</v>
      </c>
      <c r="N334" s="2" t="s">
        <v>95</v>
      </c>
      <c r="O334" s="30">
        <v>300</v>
      </c>
      <c r="P334" s="2"/>
      <c r="Q334" s="62">
        <v>10025010</v>
      </c>
      <c r="R334" s="63" t="s">
        <v>830</v>
      </c>
      <c r="S334" s="30">
        <v>300</v>
      </c>
      <c r="T334" s="2"/>
      <c r="U334" s="9">
        <v>10010085</v>
      </c>
      <c r="V334" s="15" t="s">
        <v>821</v>
      </c>
      <c r="W334" s="30">
        <v>3000</v>
      </c>
      <c r="X334" s="2"/>
      <c r="Y334" s="62">
        <v>10025008</v>
      </c>
      <c r="Z334" s="63" t="s">
        <v>333</v>
      </c>
      <c r="AA334" s="30">
        <v>20</v>
      </c>
      <c r="AB334" s="30"/>
      <c r="AC334" s="62">
        <v>10025009</v>
      </c>
      <c r="AD334" s="63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9"/>
      <c r="K335" s="60" t="s">
        <v>1111</v>
      </c>
      <c r="M335" s="2">
        <v>10020001</v>
      </c>
      <c r="N335" s="2" t="s">
        <v>95</v>
      </c>
      <c r="O335" s="30">
        <v>300</v>
      </c>
      <c r="P335" s="2"/>
      <c r="Q335" s="62">
        <v>10025010</v>
      </c>
      <c r="R335" s="63" t="s">
        <v>830</v>
      </c>
      <c r="S335" s="30">
        <v>300</v>
      </c>
      <c r="T335" s="2"/>
      <c r="U335" s="9">
        <v>10010085</v>
      </c>
      <c r="V335" s="15" t="s">
        <v>821</v>
      </c>
      <c r="W335" s="30">
        <v>3000</v>
      </c>
      <c r="X335" s="2"/>
      <c r="Y335" s="62">
        <v>10025008</v>
      </c>
      <c r="Z335" s="63" t="s">
        <v>333</v>
      </c>
      <c r="AA335" s="30">
        <v>20</v>
      </c>
      <c r="AB335" s="30"/>
      <c r="AC335" s="62">
        <v>10025009</v>
      </c>
      <c r="AD335" s="63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9"/>
      <c r="K336" s="60" t="s">
        <v>1112</v>
      </c>
      <c r="M336" s="2">
        <v>10020001</v>
      </c>
      <c r="N336" s="2" t="s">
        <v>95</v>
      </c>
      <c r="O336" s="30">
        <v>300</v>
      </c>
      <c r="P336" s="2"/>
      <c r="Q336" s="62">
        <v>10025010</v>
      </c>
      <c r="R336" s="63" t="s">
        <v>830</v>
      </c>
      <c r="S336" s="30">
        <v>300</v>
      </c>
      <c r="T336" s="2"/>
      <c r="U336" s="9">
        <v>10010085</v>
      </c>
      <c r="V336" s="15" t="s">
        <v>821</v>
      </c>
      <c r="W336" s="30">
        <v>3000</v>
      </c>
      <c r="X336" s="2"/>
      <c r="Y336" s="62">
        <v>10025008</v>
      </c>
      <c r="Z336" s="63" t="s">
        <v>333</v>
      </c>
      <c r="AA336" s="30">
        <v>20</v>
      </c>
      <c r="AB336" s="30"/>
      <c r="AC336" s="62">
        <v>10025009</v>
      </c>
      <c r="AD336" s="63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9"/>
      <c r="K339" s="12" t="s">
        <v>1113</v>
      </c>
      <c r="M339" s="2">
        <v>10020001</v>
      </c>
      <c r="N339" s="2" t="s">
        <v>95</v>
      </c>
      <c r="O339" s="30">
        <v>1000</v>
      </c>
      <c r="P339" s="2"/>
      <c r="Q339" s="9">
        <v>10000152</v>
      </c>
      <c r="R339" s="10" t="s">
        <v>143</v>
      </c>
      <c r="S339" s="30">
        <v>30</v>
      </c>
      <c r="T339" s="2"/>
      <c r="U339" s="64">
        <v>15601001</v>
      </c>
      <c r="V339" s="65" t="s">
        <v>1087</v>
      </c>
      <c r="W339" s="30">
        <v>1</v>
      </c>
      <c r="X339" s="2"/>
      <c r="Y339" s="62">
        <v>10025008</v>
      </c>
      <c r="Z339" s="63" t="s">
        <v>333</v>
      </c>
      <c r="AA339" s="30">
        <v>50</v>
      </c>
      <c r="AB339" s="30"/>
      <c r="AC339" s="62">
        <v>10025009</v>
      </c>
      <c r="AD339" s="63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9"/>
      <c r="K340" s="12" t="s">
        <v>1114</v>
      </c>
      <c r="M340" s="2">
        <v>10020001</v>
      </c>
      <c r="N340" s="2" t="s">
        <v>95</v>
      </c>
      <c r="O340" s="30">
        <v>1000</v>
      </c>
      <c r="P340" s="2"/>
      <c r="Q340" s="9">
        <v>10000152</v>
      </c>
      <c r="R340" s="10" t="s">
        <v>143</v>
      </c>
      <c r="S340" s="30">
        <v>30</v>
      </c>
      <c r="T340" s="2"/>
      <c r="U340" s="64">
        <v>15601002</v>
      </c>
      <c r="V340" s="65" t="s">
        <v>1088</v>
      </c>
      <c r="W340" s="30">
        <v>1</v>
      </c>
      <c r="X340" s="2"/>
      <c r="Y340" s="62">
        <v>10025008</v>
      </c>
      <c r="Z340" s="63" t="s">
        <v>333</v>
      </c>
      <c r="AA340" s="30">
        <v>50</v>
      </c>
      <c r="AB340" s="30"/>
      <c r="AC340" s="62">
        <v>10025009</v>
      </c>
      <c r="AD340" s="63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9"/>
      <c r="K341" s="12" t="s">
        <v>1115</v>
      </c>
      <c r="M341" s="2">
        <v>10020001</v>
      </c>
      <c r="N341" s="2" t="s">
        <v>95</v>
      </c>
      <c r="O341" s="30">
        <v>1000</v>
      </c>
      <c r="P341" s="2"/>
      <c r="Q341" s="9">
        <v>10000152</v>
      </c>
      <c r="R341" s="10" t="s">
        <v>143</v>
      </c>
      <c r="S341" s="30">
        <v>30</v>
      </c>
      <c r="T341" s="2"/>
      <c r="U341" s="64">
        <v>15601003</v>
      </c>
      <c r="V341" s="65" t="s">
        <v>1089</v>
      </c>
      <c r="W341" s="30">
        <v>1</v>
      </c>
      <c r="X341" s="2"/>
      <c r="Y341" s="62">
        <v>10025008</v>
      </c>
      <c r="Z341" s="63" t="s">
        <v>333</v>
      </c>
      <c r="AA341" s="30">
        <v>50</v>
      </c>
      <c r="AB341" s="30"/>
      <c r="AC341" s="62">
        <v>10025009</v>
      </c>
      <c r="AD341" s="63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9"/>
      <c r="K342" s="12" t="s">
        <v>1116</v>
      </c>
      <c r="M342" s="2">
        <v>10020001</v>
      </c>
      <c r="N342" s="2" t="s">
        <v>95</v>
      </c>
      <c r="O342" s="30">
        <v>1000</v>
      </c>
      <c r="P342" s="2"/>
      <c r="Q342" s="9">
        <v>10000152</v>
      </c>
      <c r="R342" s="10" t="s">
        <v>143</v>
      </c>
      <c r="S342" s="30">
        <v>30</v>
      </c>
      <c r="T342" s="2"/>
      <c r="U342" s="64">
        <v>15602001</v>
      </c>
      <c r="V342" s="65" t="s">
        <v>1090</v>
      </c>
      <c r="W342" s="30">
        <v>1</v>
      </c>
      <c r="X342" s="2"/>
      <c r="Y342" s="62">
        <v>10025008</v>
      </c>
      <c r="Z342" s="63" t="s">
        <v>333</v>
      </c>
      <c r="AA342" s="30">
        <v>50</v>
      </c>
      <c r="AB342" s="30"/>
      <c r="AC342" s="62">
        <v>10025009</v>
      </c>
      <c r="AD342" s="63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9"/>
      <c r="K343" s="12" t="s">
        <v>1117</v>
      </c>
      <c r="M343" s="2">
        <v>10020001</v>
      </c>
      <c r="N343" s="2" t="s">
        <v>95</v>
      </c>
      <c r="O343" s="30">
        <v>1000</v>
      </c>
      <c r="P343" s="2"/>
      <c r="Q343" s="9">
        <v>10000152</v>
      </c>
      <c r="R343" s="10" t="s">
        <v>143</v>
      </c>
      <c r="S343" s="30">
        <v>30</v>
      </c>
      <c r="T343" s="2"/>
      <c r="U343" s="64">
        <v>15602002</v>
      </c>
      <c r="V343" s="65" t="s">
        <v>1091</v>
      </c>
      <c r="W343" s="30">
        <v>1</v>
      </c>
      <c r="X343" s="2"/>
      <c r="Y343" s="62">
        <v>10025008</v>
      </c>
      <c r="Z343" s="63" t="s">
        <v>333</v>
      </c>
      <c r="AA343" s="30">
        <v>50</v>
      </c>
      <c r="AB343" s="30"/>
      <c r="AC343" s="62">
        <v>10025009</v>
      </c>
      <c r="AD343" s="63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9"/>
      <c r="K344" s="12" t="s">
        <v>1118</v>
      </c>
      <c r="M344" s="2">
        <v>10020001</v>
      </c>
      <c r="N344" s="2" t="s">
        <v>95</v>
      </c>
      <c r="O344" s="30">
        <v>1000</v>
      </c>
      <c r="P344" s="2"/>
      <c r="Q344" s="9">
        <v>10000152</v>
      </c>
      <c r="R344" s="10" t="s">
        <v>143</v>
      </c>
      <c r="S344" s="30">
        <v>30</v>
      </c>
      <c r="T344" s="2"/>
      <c r="U344" s="64">
        <v>15602003</v>
      </c>
      <c r="V344" s="65" t="s">
        <v>1092</v>
      </c>
      <c r="W344" s="30">
        <v>1</v>
      </c>
      <c r="X344" s="2"/>
      <c r="Y344" s="62">
        <v>10025008</v>
      </c>
      <c r="Z344" s="63" t="s">
        <v>333</v>
      </c>
      <c r="AA344" s="30">
        <v>50</v>
      </c>
      <c r="AB344" s="30"/>
      <c r="AC344" s="62">
        <v>10025009</v>
      </c>
      <c r="AD344" s="63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9"/>
      <c r="K345" s="12" t="s">
        <v>1119</v>
      </c>
      <c r="M345" s="2">
        <v>10020001</v>
      </c>
      <c r="N345" s="2" t="s">
        <v>95</v>
      </c>
      <c r="O345" s="30">
        <v>1000</v>
      </c>
      <c r="P345" s="2"/>
      <c r="Q345" s="9">
        <v>10000152</v>
      </c>
      <c r="R345" s="10" t="s">
        <v>143</v>
      </c>
      <c r="S345" s="30">
        <v>30</v>
      </c>
      <c r="T345" s="2"/>
      <c r="U345" s="64">
        <v>15603001</v>
      </c>
      <c r="V345" s="65" t="s">
        <v>1093</v>
      </c>
      <c r="W345" s="30">
        <v>1</v>
      </c>
      <c r="X345" s="2"/>
      <c r="Y345" s="62">
        <v>10025008</v>
      </c>
      <c r="Z345" s="63" t="s">
        <v>333</v>
      </c>
      <c r="AA345" s="30">
        <v>50</v>
      </c>
      <c r="AB345" s="30"/>
      <c r="AC345" s="62">
        <v>10025009</v>
      </c>
      <c r="AD345" s="63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9"/>
      <c r="K346" s="12" t="s">
        <v>1120</v>
      </c>
      <c r="M346" s="2">
        <v>10020001</v>
      </c>
      <c r="N346" s="2" t="s">
        <v>95</v>
      </c>
      <c r="O346" s="30">
        <v>1000</v>
      </c>
      <c r="P346" s="2"/>
      <c r="Q346" s="9">
        <v>10000152</v>
      </c>
      <c r="R346" s="10" t="s">
        <v>143</v>
      </c>
      <c r="S346" s="30">
        <v>30</v>
      </c>
      <c r="T346" s="2"/>
      <c r="U346" s="64">
        <v>15603002</v>
      </c>
      <c r="V346" s="65" t="s">
        <v>1094</v>
      </c>
      <c r="W346" s="30">
        <v>1</v>
      </c>
      <c r="X346" s="2"/>
      <c r="Y346" s="62">
        <v>10025008</v>
      </c>
      <c r="Z346" s="63" t="s">
        <v>333</v>
      </c>
      <c r="AA346" s="30">
        <v>50</v>
      </c>
      <c r="AB346" s="30"/>
      <c r="AC346" s="62">
        <v>10025009</v>
      </c>
      <c r="AD346" s="63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9"/>
      <c r="K347" s="12" t="s">
        <v>1121</v>
      </c>
      <c r="M347" s="2">
        <v>10020001</v>
      </c>
      <c r="N347" s="2" t="s">
        <v>95</v>
      </c>
      <c r="O347" s="30">
        <v>1000</v>
      </c>
      <c r="P347" s="2"/>
      <c r="Q347" s="9">
        <v>10000152</v>
      </c>
      <c r="R347" s="10" t="s">
        <v>143</v>
      </c>
      <c r="S347" s="30">
        <v>30</v>
      </c>
      <c r="T347" s="2"/>
      <c r="U347" s="64">
        <v>15603003</v>
      </c>
      <c r="V347" s="65" t="s">
        <v>1095</v>
      </c>
      <c r="W347" s="30">
        <v>1</v>
      </c>
      <c r="X347" s="2"/>
      <c r="Y347" s="62">
        <v>10025008</v>
      </c>
      <c r="Z347" s="63" t="s">
        <v>333</v>
      </c>
      <c r="AA347" s="30">
        <v>50</v>
      </c>
      <c r="AB347" s="30"/>
      <c r="AC347" s="62">
        <v>10025009</v>
      </c>
      <c r="AD347" s="63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9"/>
      <c r="K348" s="12" t="s">
        <v>1122</v>
      </c>
      <c r="M348" s="2">
        <v>10020001</v>
      </c>
      <c r="N348" s="2" t="s">
        <v>95</v>
      </c>
      <c r="O348" s="30">
        <v>1000</v>
      </c>
      <c r="P348" s="2"/>
      <c r="Q348" s="9">
        <v>10000152</v>
      </c>
      <c r="R348" s="10" t="s">
        <v>143</v>
      </c>
      <c r="S348" s="30">
        <v>30</v>
      </c>
      <c r="T348" s="2"/>
      <c r="U348" s="64">
        <v>15604001</v>
      </c>
      <c r="V348" s="65" t="s">
        <v>1096</v>
      </c>
      <c r="W348" s="30">
        <v>1</v>
      </c>
      <c r="X348" s="2"/>
      <c r="Y348" s="62">
        <v>10025008</v>
      </c>
      <c r="Z348" s="63" t="s">
        <v>333</v>
      </c>
      <c r="AA348" s="30">
        <v>50</v>
      </c>
      <c r="AB348" s="30"/>
      <c r="AC348" s="62">
        <v>10025009</v>
      </c>
      <c r="AD348" s="63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9"/>
      <c r="K349" s="12" t="s">
        <v>1123</v>
      </c>
      <c r="M349" s="2">
        <v>10020001</v>
      </c>
      <c r="N349" s="2" t="s">
        <v>95</v>
      </c>
      <c r="O349" s="30">
        <v>1000</v>
      </c>
      <c r="P349" s="2"/>
      <c r="Q349" s="9">
        <v>10000152</v>
      </c>
      <c r="R349" s="10" t="s">
        <v>143</v>
      </c>
      <c r="S349" s="30">
        <v>30</v>
      </c>
      <c r="T349" s="2"/>
      <c r="U349" s="64">
        <v>15604002</v>
      </c>
      <c r="V349" s="65" t="s">
        <v>1097</v>
      </c>
      <c r="W349" s="30">
        <v>1</v>
      </c>
      <c r="X349" s="2"/>
      <c r="Y349" s="62">
        <v>10025008</v>
      </c>
      <c r="Z349" s="63" t="s">
        <v>333</v>
      </c>
      <c r="AA349" s="30">
        <v>50</v>
      </c>
      <c r="AB349" s="30"/>
      <c r="AC349" s="62">
        <v>10025009</v>
      </c>
      <c r="AD349" s="63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9"/>
      <c r="K350" s="12" t="s">
        <v>1124</v>
      </c>
      <c r="M350" s="2">
        <v>10020001</v>
      </c>
      <c r="N350" s="2" t="s">
        <v>95</v>
      </c>
      <c r="O350" s="30">
        <v>1000</v>
      </c>
      <c r="P350" s="2"/>
      <c r="Q350" s="9">
        <v>10000152</v>
      </c>
      <c r="R350" s="10" t="s">
        <v>143</v>
      </c>
      <c r="S350" s="30">
        <v>30</v>
      </c>
      <c r="T350" s="2"/>
      <c r="U350" s="64">
        <v>15604003</v>
      </c>
      <c r="V350" s="65" t="s">
        <v>1098</v>
      </c>
      <c r="W350" s="30">
        <v>1</v>
      </c>
      <c r="X350" s="2"/>
      <c r="Y350" s="62">
        <v>10025008</v>
      </c>
      <c r="Z350" s="63" t="s">
        <v>333</v>
      </c>
      <c r="AA350" s="30">
        <v>50</v>
      </c>
      <c r="AB350" s="30"/>
      <c r="AC350" s="62">
        <v>10025009</v>
      </c>
      <c r="AD350" s="63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9"/>
      <c r="K351" s="12" t="s">
        <v>1125</v>
      </c>
      <c r="M351" s="2">
        <v>10020001</v>
      </c>
      <c r="N351" s="2" t="s">
        <v>95</v>
      </c>
      <c r="O351" s="30">
        <v>1000</v>
      </c>
      <c r="P351" s="2"/>
      <c r="Q351" s="9">
        <v>10000152</v>
      </c>
      <c r="R351" s="10" t="s">
        <v>143</v>
      </c>
      <c r="S351" s="30">
        <v>30</v>
      </c>
      <c r="T351" s="2"/>
      <c r="U351" s="64">
        <v>15605001</v>
      </c>
      <c r="V351" s="65" t="s">
        <v>1099</v>
      </c>
      <c r="W351" s="30">
        <v>1</v>
      </c>
      <c r="X351" s="2"/>
      <c r="Y351" s="62">
        <v>10025008</v>
      </c>
      <c r="Z351" s="63" t="s">
        <v>333</v>
      </c>
      <c r="AA351" s="30">
        <v>50</v>
      </c>
      <c r="AB351" s="30"/>
      <c r="AC351" s="62">
        <v>10025009</v>
      </c>
      <c r="AD351" s="63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9"/>
      <c r="K352" s="12" t="s">
        <v>1126</v>
      </c>
      <c r="M352" s="2">
        <v>10020001</v>
      </c>
      <c r="N352" s="2" t="s">
        <v>95</v>
      </c>
      <c r="O352" s="30">
        <v>1000</v>
      </c>
      <c r="P352" s="2"/>
      <c r="Q352" s="9">
        <v>10000152</v>
      </c>
      <c r="R352" s="10" t="s">
        <v>143</v>
      </c>
      <c r="S352" s="30">
        <v>30</v>
      </c>
      <c r="T352" s="2"/>
      <c r="U352" s="64">
        <v>15605002</v>
      </c>
      <c r="V352" s="65" t="s">
        <v>1100</v>
      </c>
      <c r="W352" s="30">
        <v>1</v>
      </c>
      <c r="X352" s="2"/>
      <c r="Y352" s="62">
        <v>10025008</v>
      </c>
      <c r="Z352" s="63" t="s">
        <v>333</v>
      </c>
      <c r="AA352" s="30">
        <v>50</v>
      </c>
      <c r="AB352" s="30"/>
      <c r="AC352" s="62">
        <v>10025009</v>
      </c>
      <c r="AD352" s="63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9"/>
      <c r="K353" s="12" t="s">
        <v>1127</v>
      </c>
      <c r="M353" s="2">
        <v>10020001</v>
      </c>
      <c r="N353" s="2" t="s">
        <v>95</v>
      </c>
      <c r="O353" s="30">
        <v>1000</v>
      </c>
      <c r="P353" s="2"/>
      <c r="Q353" s="9">
        <v>10000152</v>
      </c>
      <c r="R353" s="10" t="s">
        <v>143</v>
      </c>
      <c r="S353" s="30">
        <v>30</v>
      </c>
      <c r="T353" s="2"/>
      <c r="U353" s="64">
        <v>15605003</v>
      </c>
      <c r="V353" s="65" t="s">
        <v>1101</v>
      </c>
      <c r="W353" s="30">
        <v>1</v>
      </c>
      <c r="X353" s="2"/>
      <c r="Y353" s="62">
        <v>10025008</v>
      </c>
      <c r="Z353" s="63" t="s">
        <v>333</v>
      </c>
      <c r="AA353" s="30">
        <v>50</v>
      </c>
      <c r="AB353" s="30"/>
      <c r="AC353" s="62">
        <v>10025009</v>
      </c>
      <c r="AD353" s="63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9"/>
      <c r="K354" s="12" t="s">
        <v>1128</v>
      </c>
      <c r="M354" s="2">
        <v>10020001</v>
      </c>
      <c r="N354" s="2" t="s">
        <v>95</v>
      </c>
      <c r="O354" s="30">
        <v>1750</v>
      </c>
      <c r="P354" s="2"/>
      <c r="Q354" s="9">
        <v>10000152</v>
      </c>
      <c r="R354" s="10" t="s">
        <v>143</v>
      </c>
      <c r="S354" s="30">
        <v>40</v>
      </c>
      <c r="T354" s="2"/>
      <c r="U354" s="64">
        <v>15606001</v>
      </c>
      <c r="V354" s="65" t="s">
        <v>1102</v>
      </c>
      <c r="W354" s="30">
        <v>1</v>
      </c>
      <c r="X354" s="2"/>
      <c r="Y354" s="62">
        <v>10025008</v>
      </c>
      <c r="Z354" s="63" t="s">
        <v>333</v>
      </c>
      <c r="AA354" s="30">
        <v>50</v>
      </c>
      <c r="AB354" s="30"/>
      <c r="AC354" s="62">
        <v>10025009</v>
      </c>
      <c r="AD354" s="63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9"/>
      <c r="K355" s="12" t="s">
        <v>1129</v>
      </c>
      <c r="M355" s="2">
        <v>10020001</v>
      </c>
      <c r="N355" s="2" t="s">
        <v>95</v>
      </c>
      <c r="O355" s="30">
        <v>1750</v>
      </c>
      <c r="P355" s="2"/>
      <c r="Q355" s="9">
        <v>10000152</v>
      </c>
      <c r="R355" s="10" t="s">
        <v>143</v>
      </c>
      <c r="S355" s="30">
        <v>40</v>
      </c>
      <c r="T355" s="2"/>
      <c r="U355" s="64">
        <v>15607001</v>
      </c>
      <c r="V355" s="65" t="s">
        <v>1103</v>
      </c>
      <c r="W355" s="30">
        <v>1</v>
      </c>
      <c r="X355" s="2"/>
      <c r="Y355" s="62">
        <v>10025008</v>
      </c>
      <c r="Z355" s="63" t="s">
        <v>333</v>
      </c>
      <c r="AA355" s="30">
        <v>50</v>
      </c>
      <c r="AB355" s="30"/>
      <c r="AC355" s="62">
        <v>10025009</v>
      </c>
      <c r="AD355" s="63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9"/>
      <c r="K356" s="12" t="s">
        <v>1130</v>
      </c>
      <c r="M356" s="2">
        <v>10020001</v>
      </c>
      <c r="N356" s="2" t="s">
        <v>95</v>
      </c>
      <c r="O356" s="30">
        <v>1750</v>
      </c>
      <c r="P356" s="2"/>
      <c r="Q356" s="9">
        <v>10000152</v>
      </c>
      <c r="R356" s="10" t="s">
        <v>143</v>
      </c>
      <c r="S356" s="30">
        <v>40</v>
      </c>
      <c r="T356" s="2"/>
      <c r="U356" s="64">
        <v>15608001</v>
      </c>
      <c r="V356" s="65" t="s">
        <v>1104</v>
      </c>
      <c r="W356" s="30">
        <v>1</v>
      </c>
      <c r="X356" s="2"/>
      <c r="Y356" s="62">
        <v>10025008</v>
      </c>
      <c r="Z356" s="63" t="s">
        <v>333</v>
      </c>
      <c r="AA356" s="30">
        <v>50</v>
      </c>
      <c r="AB356" s="30"/>
      <c r="AC356" s="62">
        <v>10025009</v>
      </c>
      <c r="AD356" s="63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9"/>
      <c r="K357" s="12" t="s">
        <v>1131</v>
      </c>
      <c r="M357" s="2">
        <v>10020001</v>
      </c>
      <c r="N357" s="2" t="s">
        <v>95</v>
      </c>
      <c r="O357" s="30">
        <v>1750</v>
      </c>
      <c r="P357" s="2"/>
      <c r="Q357" s="9">
        <v>10000152</v>
      </c>
      <c r="R357" s="10" t="s">
        <v>143</v>
      </c>
      <c r="S357" s="30">
        <v>40</v>
      </c>
      <c r="T357" s="2"/>
      <c r="U357" s="64">
        <v>15609001</v>
      </c>
      <c r="V357" s="65" t="s">
        <v>1105</v>
      </c>
      <c r="W357" s="30">
        <v>1</v>
      </c>
      <c r="X357" s="2"/>
      <c r="Y357" s="62">
        <v>10025008</v>
      </c>
      <c r="Z357" s="63" t="s">
        <v>333</v>
      </c>
      <c r="AA357" s="30">
        <v>50</v>
      </c>
      <c r="AB357" s="30"/>
      <c r="AC357" s="62">
        <v>10025009</v>
      </c>
      <c r="AD357" s="63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9"/>
      <c r="K358" s="12" t="s">
        <v>1132</v>
      </c>
      <c r="M358" s="2">
        <v>10020001</v>
      </c>
      <c r="N358" s="2" t="s">
        <v>95</v>
      </c>
      <c r="O358" s="30">
        <v>2500</v>
      </c>
      <c r="P358" s="2"/>
      <c r="Q358" s="9">
        <v>10000152</v>
      </c>
      <c r="R358" s="10" t="s">
        <v>143</v>
      </c>
      <c r="S358" s="30">
        <v>80</v>
      </c>
      <c r="T358" s="2"/>
      <c r="U358" s="64">
        <v>15610001</v>
      </c>
      <c r="V358" s="65" t="s">
        <v>1106</v>
      </c>
      <c r="W358" s="30">
        <v>1</v>
      </c>
      <c r="X358" s="2"/>
      <c r="Y358" s="62">
        <v>10025008</v>
      </c>
      <c r="Z358" s="63" t="s">
        <v>333</v>
      </c>
      <c r="AA358" s="30">
        <v>50</v>
      </c>
      <c r="AB358" s="30"/>
      <c r="AC358" s="62">
        <v>10025009</v>
      </c>
      <c r="AD358" s="63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9"/>
      <c r="K359" s="12" t="s">
        <v>1133</v>
      </c>
      <c r="M359" s="2">
        <v>10020001</v>
      </c>
      <c r="N359" s="2" t="s">
        <v>95</v>
      </c>
      <c r="O359" s="30">
        <v>2500</v>
      </c>
      <c r="P359" s="2"/>
      <c r="Q359" s="9">
        <v>10000152</v>
      </c>
      <c r="R359" s="10" t="s">
        <v>143</v>
      </c>
      <c r="S359" s="30">
        <v>80</v>
      </c>
      <c r="T359" s="2"/>
      <c r="U359" s="64">
        <v>15610002</v>
      </c>
      <c r="V359" s="65" t="s">
        <v>1107</v>
      </c>
      <c r="W359" s="30">
        <v>1</v>
      </c>
      <c r="X359" s="2"/>
      <c r="Y359" s="62">
        <v>10025008</v>
      </c>
      <c r="Z359" s="63" t="s">
        <v>333</v>
      </c>
      <c r="AA359" s="30">
        <v>50</v>
      </c>
      <c r="AB359" s="30"/>
      <c r="AC359" s="62">
        <v>10025009</v>
      </c>
      <c r="AD359" s="63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9"/>
      <c r="K360" s="12" t="s">
        <v>1134</v>
      </c>
      <c r="M360" s="2">
        <v>10020001</v>
      </c>
      <c r="N360" s="2" t="s">
        <v>95</v>
      </c>
      <c r="O360" s="30">
        <v>2500</v>
      </c>
      <c r="P360" s="2"/>
      <c r="Q360" s="9">
        <v>10000152</v>
      </c>
      <c r="R360" s="10" t="s">
        <v>143</v>
      </c>
      <c r="S360" s="30">
        <v>80</v>
      </c>
      <c r="T360" s="2"/>
      <c r="U360" s="64">
        <v>15610101</v>
      </c>
      <c r="V360" s="65" t="s">
        <v>1108</v>
      </c>
      <c r="W360" s="30">
        <v>1</v>
      </c>
      <c r="X360" s="2"/>
      <c r="Y360" s="62">
        <v>10025008</v>
      </c>
      <c r="Z360" s="63" t="s">
        <v>333</v>
      </c>
      <c r="AA360" s="30">
        <v>50</v>
      </c>
      <c r="AB360" s="30"/>
      <c r="AC360" s="62">
        <v>10025009</v>
      </c>
      <c r="AD360" s="63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9"/>
      <c r="K361" s="12" t="s">
        <v>1135</v>
      </c>
      <c r="M361" s="2">
        <v>10020001</v>
      </c>
      <c r="N361" s="2" t="s">
        <v>95</v>
      </c>
      <c r="O361" s="30">
        <v>2500</v>
      </c>
      <c r="P361" s="2"/>
      <c r="Q361" s="9">
        <v>10000152</v>
      </c>
      <c r="R361" s="10" t="s">
        <v>143</v>
      </c>
      <c r="S361" s="30">
        <v>80</v>
      </c>
      <c r="T361" s="2"/>
      <c r="U361" s="64">
        <v>15610102</v>
      </c>
      <c r="V361" s="65" t="s">
        <v>1109</v>
      </c>
      <c r="W361" s="30">
        <v>1</v>
      </c>
      <c r="X361" s="2"/>
      <c r="Y361" s="62">
        <v>10025008</v>
      </c>
      <c r="Z361" s="63" t="s">
        <v>333</v>
      </c>
      <c r="AA361" s="30">
        <v>50</v>
      </c>
      <c r="AB361" s="30"/>
      <c r="AC361" s="62">
        <v>10025009</v>
      </c>
      <c r="AD361" s="63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9"/>
      <c r="K362" s="12" t="s">
        <v>1136</v>
      </c>
      <c r="M362" s="2">
        <v>10020001</v>
      </c>
      <c r="N362" s="2" t="s">
        <v>95</v>
      </c>
      <c r="O362" s="30">
        <v>1500</v>
      </c>
      <c r="P362" s="2"/>
      <c r="Q362" s="9">
        <v>10000152</v>
      </c>
      <c r="R362" s="10" t="s">
        <v>143</v>
      </c>
      <c r="S362" s="30">
        <v>60</v>
      </c>
      <c r="T362" s="2"/>
      <c r="U362" s="64">
        <v>15611001</v>
      </c>
      <c r="V362" s="65" t="s">
        <v>1110</v>
      </c>
      <c r="W362" s="30">
        <v>1</v>
      </c>
      <c r="X362" s="2"/>
      <c r="Y362" s="62">
        <v>10025008</v>
      </c>
      <c r="Z362" s="63" t="s">
        <v>333</v>
      </c>
      <c r="AA362" s="30">
        <v>50</v>
      </c>
      <c r="AB362" s="30"/>
      <c r="AC362" s="62">
        <v>10025009</v>
      </c>
      <c r="AD362" s="63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9"/>
      <c r="K363" s="12" t="s">
        <v>1137</v>
      </c>
      <c r="M363" s="2">
        <v>10020001</v>
      </c>
      <c r="N363" s="2" t="s">
        <v>95</v>
      </c>
      <c r="O363" s="30">
        <v>1500</v>
      </c>
      <c r="P363" s="2"/>
      <c r="Q363" s="9">
        <v>10000152</v>
      </c>
      <c r="R363" s="10" t="s">
        <v>143</v>
      </c>
      <c r="S363" s="30">
        <v>60</v>
      </c>
      <c r="T363" s="2"/>
      <c r="U363" s="64">
        <v>15611002</v>
      </c>
      <c r="V363" s="65" t="s">
        <v>1111</v>
      </c>
      <c r="W363" s="30">
        <v>1</v>
      </c>
      <c r="X363" s="2"/>
      <c r="Y363" s="62">
        <v>10025008</v>
      </c>
      <c r="Z363" s="63" t="s">
        <v>333</v>
      </c>
      <c r="AA363" s="30">
        <v>50</v>
      </c>
      <c r="AB363" s="30"/>
      <c r="AC363" s="62">
        <v>10025009</v>
      </c>
      <c r="AD363" s="63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9"/>
      <c r="K364" s="12" t="s">
        <v>1138</v>
      </c>
      <c r="M364" s="2">
        <v>10020001</v>
      </c>
      <c r="N364" s="2" t="s">
        <v>95</v>
      </c>
      <c r="O364" s="30">
        <v>1500</v>
      </c>
      <c r="P364" s="2"/>
      <c r="Q364" s="9">
        <v>10000152</v>
      </c>
      <c r="R364" s="10" t="s">
        <v>143</v>
      </c>
      <c r="S364" s="30">
        <v>60</v>
      </c>
      <c r="T364" s="2"/>
      <c r="U364" s="64">
        <v>15611003</v>
      </c>
      <c r="V364" s="65" t="s">
        <v>1112</v>
      </c>
      <c r="W364" s="30">
        <v>1</v>
      </c>
      <c r="X364" s="2"/>
      <c r="Y364" s="62">
        <v>10025008</v>
      </c>
      <c r="Z364" s="63" t="s">
        <v>333</v>
      </c>
      <c r="AA364" s="30">
        <v>50</v>
      </c>
      <c r="AB364" s="30"/>
      <c r="AC364" s="62">
        <v>10025009</v>
      </c>
      <c r="AD364" s="63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9">
        <v>10000144</v>
      </c>
      <c r="H367" s="9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2">
        <v>10021010</v>
      </c>
      <c r="V367" s="63" t="s">
        <v>825</v>
      </c>
      <c r="W367" s="30">
        <v>10</v>
      </c>
      <c r="X367" s="2"/>
      <c r="Y367" s="62">
        <v>10021008</v>
      </c>
      <c r="Z367" s="6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9">
        <v>10000145</v>
      </c>
      <c r="H368" s="9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2">
        <v>10021010</v>
      </c>
      <c r="V368" s="63" t="s">
        <v>825</v>
      </c>
      <c r="W368" s="30">
        <v>10</v>
      </c>
      <c r="X368" s="2"/>
      <c r="Y368" s="62">
        <v>10021008</v>
      </c>
      <c r="Z368" s="6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9">
        <v>10000146</v>
      </c>
      <c r="H369" s="9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2">
        <v>10021010</v>
      </c>
      <c r="V369" s="63" t="s">
        <v>825</v>
      </c>
      <c r="W369" s="30">
        <v>10</v>
      </c>
      <c r="X369" s="2"/>
      <c r="Y369" s="62">
        <v>10021008</v>
      </c>
      <c r="Z369" s="6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9">
        <v>10000147</v>
      </c>
      <c r="H370" s="9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2">
        <v>10021010</v>
      </c>
      <c r="V370" s="63" t="s">
        <v>825</v>
      </c>
      <c r="W370" s="30">
        <v>10</v>
      </c>
      <c r="X370" s="2"/>
      <c r="Y370" s="62">
        <v>10021008</v>
      </c>
      <c r="Z370" s="6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2">
        <v>10023010</v>
      </c>
      <c r="V371" s="66" t="s">
        <v>828</v>
      </c>
      <c r="W371" s="30">
        <v>10</v>
      </c>
      <c r="Y371" s="62">
        <v>10023008</v>
      </c>
      <c r="Z371" s="6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2">
        <v>10023010</v>
      </c>
      <c r="V372" s="66" t="s">
        <v>828</v>
      </c>
      <c r="W372" s="30">
        <v>10</v>
      </c>
      <c r="Y372" s="62">
        <v>10023008</v>
      </c>
      <c r="Z372" s="6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2">
        <v>10023010</v>
      </c>
      <c r="V373" s="66" t="s">
        <v>828</v>
      </c>
      <c r="W373" s="30">
        <v>10</v>
      </c>
      <c r="Y373" s="62">
        <v>10023008</v>
      </c>
      <c r="Z373" s="6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2">
        <v>10023010</v>
      </c>
      <c r="V374" s="66" t="s">
        <v>828</v>
      </c>
      <c r="W374" s="30">
        <v>10</v>
      </c>
      <c r="Y374" s="62">
        <v>10023008</v>
      </c>
      <c r="Z374" s="6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2">
        <v>10025010</v>
      </c>
      <c r="V375" s="63" t="s">
        <v>830</v>
      </c>
      <c r="W375" s="30">
        <v>10</v>
      </c>
      <c r="Y375" s="62">
        <v>10025008</v>
      </c>
      <c r="Z375" s="6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2">
        <v>10025010</v>
      </c>
      <c r="V376" s="63" t="s">
        <v>830</v>
      </c>
      <c r="W376" s="30">
        <v>10</v>
      </c>
      <c r="Y376" s="62">
        <v>10025008</v>
      </c>
      <c r="Z376" s="6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2">
        <v>10025010</v>
      </c>
      <c r="V377" s="63" t="s">
        <v>830</v>
      </c>
      <c r="W377" s="30">
        <v>10</v>
      </c>
      <c r="Y377" s="62">
        <v>10025008</v>
      </c>
      <c r="Z377" s="6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2">
        <v>10025010</v>
      </c>
      <c r="V378" s="63" t="s">
        <v>830</v>
      </c>
      <c r="W378" s="30">
        <v>10</v>
      </c>
      <c r="Y378" s="62">
        <v>10025008</v>
      </c>
      <c r="Z378" s="6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0">
        <v>10</v>
      </c>
      <c r="Q379" s="9">
        <v>10000145</v>
      </c>
      <c r="R379" s="9" t="s">
        <v>875</v>
      </c>
      <c r="S379" s="2">
        <v>2</v>
      </c>
      <c r="U379" s="62">
        <v>10021010</v>
      </c>
      <c r="V379" s="63" t="s">
        <v>825</v>
      </c>
      <c r="W379" s="30">
        <v>10</v>
      </c>
      <c r="X379" s="2"/>
      <c r="Y379" s="62">
        <v>10021008</v>
      </c>
      <c r="Z379" s="6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0">
        <v>10</v>
      </c>
      <c r="Q380" s="9">
        <v>10000145</v>
      </c>
      <c r="R380" s="9" t="s">
        <v>875</v>
      </c>
      <c r="S380" s="2">
        <v>2</v>
      </c>
      <c r="U380" s="62">
        <v>10021010</v>
      </c>
      <c r="V380" s="63" t="s">
        <v>825</v>
      </c>
      <c r="W380" s="30">
        <v>10</v>
      </c>
      <c r="X380" s="2"/>
      <c r="Y380" s="62">
        <v>10021008</v>
      </c>
      <c r="Z380" s="6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0">
        <v>10</v>
      </c>
      <c r="Q381" s="9">
        <v>10000145</v>
      </c>
      <c r="R381" s="9" t="s">
        <v>875</v>
      </c>
      <c r="S381" s="2">
        <v>2</v>
      </c>
      <c r="U381" s="62">
        <v>10021010</v>
      </c>
      <c r="V381" s="63" t="s">
        <v>825</v>
      </c>
      <c r="W381" s="30">
        <v>10</v>
      </c>
      <c r="X381" s="2"/>
      <c r="Y381" s="62">
        <v>10021008</v>
      </c>
      <c r="Z381" s="6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0">
        <v>10</v>
      </c>
      <c r="Q382" s="9">
        <v>10000145</v>
      </c>
      <c r="R382" s="9" t="s">
        <v>875</v>
      </c>
      <c r="S382" s="2">
        <v>2</v>
      </c>
      <c r="U382" s="62">
        <v>10021010</v>
      </c>
      <c r="V382" s="63" t="s">
        <v>825</v>
      </c>
      <c r="W382" s="30">
        <v>10</v>
      </c>
      <c r="X382" s="2"/>
      <c r="Y382" s="62">
        <v>10021008</v>
      </c>
      <c r="Z382" s="6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0">
        <v>10</v>
      </c>
      <c r="Q383" s="9">
        <v>10000145</v>
      </c>
      <c r="R383" s="9" t="s">
        <v>875</v>
      </c>
      <c r="S383" s="2">
        <v>4</v>
      </c>
      <c r="U383" s="62">
        <v>10023010</v>
      </c>
      <c r="V383" s="66" t="s">
        <v>828</v>
      </c>
      <c r="W383" s="30">
        <v>10</v>
      </c>
      <c r="Y383" s="62">
        <v>10023008</v>
      </c>
      <c r="Z383" s="6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0">
        <v>10</v>
      </c>
      <c r="Q384" s="9">
        <v>10000145</v>
      </c>
      <c r="R384" s="9" t="s">
        <v>875</v>
      </c>
      <c r="S384" s="2">
        <v>4</v>
      </c>
      <c r="U384" s="62">
        <v>10023010</v>
      </c>
      <c r="V384" s="66" t="s">
        <v>828</v>
      </c>
      <c r="W384" s="30">
        <v>10</v>
      </c>
      <c r="Y384" s="62">
        <v>10023008</v>
      </c>
      <c r="Z384" s="6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0">
        <v>10</v>
      </c>
      <c r="Q385" s="9">
        <v>10000145</v>
      </c>
      <c r="R385" s="9" t="s">
        <v>875</v>
      </c>
      <c r="S385" s="2">
        <v>4</v>
      </c>
      <c r="U385" s="62">
        <v>10023010</v>
      </c>
      <c r="V385" s="66" t="s">
        <v>828</v>
      </c>
      <c r="W385" s="30">
        <v>10</v>
      </c>
      <c r="Y385" s="62">
        <v>10023008</v>
      </c>
      <c r="Z385" s="6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0">
        <v>10</v>
      </c>
      <c r="Q386" s="9">
        <v>10000145</v>
      </c>
      <c r="R386" s="9" t="s">
        <v>875</v>
      </c>
      <c r="S386" s="2">
        <v>4</v>
      </c>
      <c r="U386" s="62">
        <v>10023010</v>
      </c>
      <c r="V386" s="66" t="s">
        <v>828</v>
      </c>
      <c r="W386" s="30">
        <v>10</v>
      </c>
      <c r="Y386" s="62">
        <v>10023008</v>
      </c>
      <c r="Z386" s="6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0">
        <v>10</v>
      </c>
      <c r="Q387" s="9">
        <v>10000145</v>
      </c>
      <c r="R387" s="9" t="s">
        <v>875</v>
      </c>
      <c r="S387" s="2">
        <v>6</v>
      </c>
      <c r="U387" s="62">
        <v>10025010</v>
      </c>
      <c r="V387" s="63" t="s">
        <v>830</v>
      </c>
      <c r="W387" s="30">
        <v>10</v>
      </c>
      <c r="Y387" s="62">
        <v>10025008</v>
      </c>
      <c r="Z387" s="6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0">
        <v>10</v>
      </c>
      <c r="Q388" s="9">
        <v>10000145</v>
      </c>
      <c r="R388" s="9" t="s">
        <v>875</v>
      </c>
      <c r="S388" s="2">
        <v>6</v>
      </c>
      <c r="U388" s="62">
        <v>10025010</v>
      </c>
      <c r="V388" s="63" t="s">
        <v>830</v>
      </c>
      <c r="W388" s="30">
        <v>10</v>
      </c>
      <c r="Y388" s="62">
        <v>10025008</v>
      </c>
      <c r="Z388" s="6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0">
        <v>10</v>
      </c>
      <c r="Q389" s="9">
        <v>10000145</v>
      </c>
      <c r="R389" s="9" t="s">
        <v>875</v>
      </c>
      <c r="S389" s="2">
        <v>6</v>
      </c>
      <c r="U389" s="62">
        <v>10025010</v>
      </c>
      <c r="V389" s="63" t="s">
        <v>830</v>
      </c>
      <c r="W389" s="30">
        <v>10</v>
      </c>
      <c r="Y389" s="62">
        <v>10025008</v>
      </c>
      <c r="Z389" s="6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0">
        <v>10</v>
      </c>
      <c r="Q390" s="9">
        <v>10000145</v>
      </c>
      <c r="R390" s="9" t="s">
        <v>875</v>
      </c>
      <c r="S390" s="2">
        <v>6</v>
      </c>
      <c r="U390" s="62">
        <v>10025010</v>
      </c>
      <c r="V390" s="63" t="s">
        <v>830</v>
      </c>
      <c r="W390" s="30">
        <v>10</v>
      </c>
      <c r="Y390" s="62">
        <v>10025008</v>
      </c>
      <c r="Z390" s="6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0">
        <v>50</v>
      </c>
      <c r="Q391" s="9">
        <v>10000146</v>
      </c>
      <c r="R391" s="9" t="s">
        <v>876</v>
      </c>
      <c r="S391" s="2">
        <v>4</v>
      </c>
      <c r="U391" s="62">
        <v>10021010</v>
      </c>
      <c r="V391" s="63" t="s">
        <v>825</v>
      </c>
      <c r="W391" s="30">
        <v>30</v>
      </c>
      <c r="X391" s="2"/>
      <c r="Y391" s="62">
        <v>10021008</v>
      </c>
      <c r="Z391" s="63" t="s">
        <v>246</v>
      </c>
      <c r="AA391" s="2">
        <v>2</v>
      </c>
      <c r="AC391" s="62">
        <v>10021009</v>
      </c>
      <c r="AD391" s="6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0">
        <v>50</v>
      </c>
      <c r="Q392" s="9">
        <v>10000146</v>
      </c>
      <c r="R392" s="9" t="s">
        <v>876</v>
      </c>
      <c r="S392" s="2">
        <v>4</v>
      </c>
      <c r="U392" s="62">
        <v>10021010</v>
      </c>
      <c r="V392" s="63" t="s">
        <v>825</v>
      </c>
      <c r="W392" s="30">
        <v>30</v>
      </c>
      <c r="Y392" s="62">
        <v>10021008</v>
      </c>
      <c r="Z392" s="63" t="s">
        <v>246</v>
      </c>
      <c r="AA392" s="2">
        <v>2</v>
      </c>
      <c r="AC392" s="62">
        <v>10021009</v>
      </c>
      <c r="AD392" s="6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0">
        <v>75</v>
      </c>
      <c r="Q393" s="9">
        <v>10000146</v>
      </c>
      <c r="R393" s="9" t="s">
        <v>876</v>
      </c>
      <c r="S393" s="2">
        <v>6</v>
      </c>
      <c r="U393" s="62">
        <v>10023010</v>
      </c>
      <c r="V393" s="66" t="s">
        <v>828</v>
      </c>
      <c r="W393" s="30">
        <v>30</v>
      </c>
      <c r="Y393" s="62">
        <v>10023008</v>
      </c>
      <c r="Z393" s="63" t="s">
        <v>290</v>
      </c>
      <c r="AA393" s="2">
        <v>2</v>
      </c>
      <c r="AC393" s="62">
        <v>10023009</v>
      </c>
      <c r="AD393" s="6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0">
        <v>75</v>
      </c>
      <c r="Q394" s="9">
        <v>10000146</v>
      </c>
      <c r="R394" s="9" t="s">
        <v>876</v>
      </c>
      <c r="S394" s="2">
        <v>6</v>
      </c>
      <c r="U394" s="62">
        <v>10023010</v>
      </c>
      <c r="V394" s="66" t="s">
        <v>828</v>
      </c>
      <c r="W394" s="30">
        <v>30</v>
      </c>
      <c r="Y394" s="62">
        <v>10023008</v>
      </c>
      <c r="Z394" s="63" t="s">
        <v>290</v>
      </c>
      <c r="AA394" s="2">
        <v>2</v>
      </c>
      <c r="AC394" s="62">
        <v>10023009</v>
      </c>
      <c r="AD394" s="6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0">
        <v>100</v>
      </c>
      <c r="Q395" s="9">
        <v>10000146</v>
      </c>
      <c r="R395" s="9" t="s">
        <v>876</v>
      </c>
      <c r="S395" s="2">
        <v>12</v>
      </c>
      <c r="U395" s="62">
        <v>10025010</v>
      </c>
      <c r="V395" s="63" t="s">
        <v>830</v>
      </c>
      <c r="W395" s="30">
        <v>30</v>
      </c>
      <c r="Y395" s="62">
        <v>10025008</v>
      </c>
      <c r="Z395" s="63" t="s">
        <v>333</v>
      </c>
      <c r="AA395" s="2">
        <v>2</v>
      </c>
      <c r="AC395" s="62">
        <v>10025009</v>
      </c>
      <c r="AD395" s="6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0">
        <v>100</v>
      </c>
      <c r="Q396" s="9">
        <v>10000146</v>
      </c>
      <c r="R396" s="9" t="s">
        <v>876</v>
      </c>
      <c r="S396" s="2">
        <v>12</v>
      </c>
      <c r="U396" s="62">
        <v>10025010</v>
      </c>
      <c r="V396" s="63" t="s">
        <v>830</v>
      </c>
      <c r="W396" s="30">
        <v>30</v>
      </c>
      <c r="Y396" s="62">
        <v>10025008</v>
      </c>
      <c r="Z396" s="63" t="s">
        <v>333</v>
      </c>
      <c r="AA396" s="2">
        <v>2</v>
      </c>
      <c r="AC396" s="62">
        <v>10025009</v>
      </c>
      <c r="AD396" s="6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30">
        <v>10</v>
      </c>
      <c r="Q397" s="9">
        <v>10000147</v>
      </c>
      <c r="R397" s="9" t="s">
        <v>878</v>
      </c>
      <c r="S397" s="2">
        <v>1</v>
      </c>
      <c r="U397" s="62">
        <v>10021001</v>
      </c>
      <c r="V397" s="66" t="s">
        <v>204</v>
      </c>
      <c r="W397" s="30">
        <v>10</v>
      </c>
      <c r="Y397" s="62"/>
      <c r="Z397" s="6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30">
        <v>10</v>
      </c>
      <c r="Q398" s="9">
        <v>10000147</v>
      </c>
      <c r="R398" s="9" t="s">
        <v>878</v>
      </c>
      <c r="S398" s="2">
        <v>1</v>
      </c>
      <c r="U398" s="62">
        <v>10021002</v>
      </c>
      <c r="V398" s="66" t="s">
        <v>229</v>
      </c>
      <c r="W398" s="30">
        <v>10</v>
      </c>
      <c r="Y398" s="62">
        <v>10021008</v>
      </c>
      <c r="Z398" s="6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7" t="s">
        <v>1173</v>
      </c>
      <c r="M399" s="2">
        <v>10020001</v>
      </c>
      <c r="N399" s="2" t="s">
        <v>95</v>
      </c>
      <c r="O399" s="30">
        <v>20</v>
      </c>
      <c r="Q399" s="9">
        <v>10000147</v>
      </c>
      <c r="R399" s="9" t="s">
        <v>878</v>
      </c>
      <c r="S399" s="2">
        <v>4</v>
      </c>
      <c r="U399" s="62">
        <v>10021003</v>
      </c>
      <c r="V399" s="66" t="s">
        <v>232</v>
      </c>
      <c r="W399" s="30">
        <v>20</v>
      </c>
      <c r="Y399" s="62">
        <v>10021008</v>
      </c>
      <c r="Z399" s="63" t="s">
        <v>246</v>
      </c>
      <c r="AA399" s="2">
        <v>1</v>
      </c>
      <c r="AC399" s="62"/>
      <c r="AD399" s="6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30">
        <v>10</v>
      </c>
      <c r="Q400" s="9">
        <v>10000147</v>
      </c>
      <c r="R400" s="9" t="s">
        <v>878</v>
      </c>
      <c r="S400" s="2">
        <v>1</v>
      </c>
      <c r="U400" s="62">
        <v>10021001</v>
      </c>
      <c r="V400" s="66" t="s">
        <v>204</v>
      </c>
      <c r="W400" s="30">
        <v>10</v>
      </c>
      <c r="Y400" s="62"/>
      <c r="Z400" s="6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30">
        <v>10</v>
      </c>
      <c r="Q401" s="9">
        <v>10000147</v>
      </c>
      <c r="R401" s="9" t="s">
        <v>878</v>
      </c>
      <c r="S401" s="2">
        <v>1</v>
      </c>
      <c r="U401" s="62">
        <v>10021005</v>
      </c>
      <c r="V401" s="66" t="s">
        <v>237</v>
      </c>
      <c r="W401" s="30">
        <v>10</v>
      </c>
      <c r="Y401" s="62">
        <v>10021008</v>
      </c>
      <c r="Z401" s="6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7" t="s">
        <v>1178</v>
      </c>
      <c r="M402" s="2">
        <v>10020001</v>
      </c>
      <c r="N402" s="2" t="s">
        <v>95</v>
      </c>
      <c r="O402" s="30">
        <v>20</v>
      </c>
      <c r="Q402" s="9">
        <v>10000147</v>
      </c>
      <c r="R402" s="9" t="s">
        <v>878</v>
      </c>
      <c r="S402" s="2">
        <v>4</v>
      </c>
      <c r="U402" s="62">
        <v>10021006</v>
      </c>
      <c r="V402" s="66" t="s">
        <v>240</v>
      </c>
      <c r="W402" s="30">
        <v>20</v>
      </c>
      <c r="Y402" s="62">
        <v>10021008</v>
      </c>
      <c r="Z402" s="63" t="s">
        <v>246</v>
      </c>
      <c r="AA402" s="2">
        <v>1</v>
      </c>
      <c r="AC402" s="62"/>
      <c r="AD402" s="6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30">
        <v>10</v>
      </c>
      <c r="Q403" s="9">
        <v>10000147</v>
      </c>
      <c r="R403" s="9" t="s">
        <v>878</v>
      </c>
      <c r="S403" s="2">
        <v>1</v>
      </c>
      <c r="U403" s="62">
        <v>10021002</v>
      </c>
      <c r="V403" s="66" t="s">
        <v>229</v>
      </c>
      <c r="W403" s="30">
        <v>10</v>
      </c>
      <c r="Y403" s="62"/>
      <c r="Z403" s="6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30">
        <v>10</v>
      </c>
      <c r="Q404" s="9">
        <v>10000147</v>
      </c>
      <c r="R404" s="9" t="s">
        <v>878</v>
      </c>
      <c r="S404" s="2">
        <v>1</v>
      </c>
      <c r="U404" s="62">
        <v>10021006</v>
      </c>
      <c r="V404" s="66" t="s">
        <v>240</v>
      </c>
      <c r="W404" s="30">
        <v>10</v>
      </c>
      <c r="Y404" s="62"/>
      <c r="Z404" s="6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7" t="s">
        <v>1183</v>
      </c>
      <c r="M405" s="2">
        <v>10020001</v>
      </c>
      <c r="N405" s="2" t="s">
        <v>95</v>
      </c>
      <c r="O405" s="30">
        <v>20</v>
      </c>
      <c r="Q405" s="9">
        <v>10000147</v>
      </c>
      <c r="R405" s="9" t="s">
        <v>878</v>
      </c>
      <c r="S405" s="2">
        <v>4</v>
      </c>
      <c r="U405" s="62">
        <v>10021007</v>
      </c>
      <c r="V405" s="66" t="s">
        <v>243</v>
      </c>
      <c r="W405" s="30">
        <v>20</v>
      </c>
      <c r="Y405" s="62">
        <v>10021008</v>
      </c>
      <c r="Z405" s="63" t="s">
        <v>246</v>
      </c>
      <c r="AA405" s="2">
        <v>1</v>
      </c>
      <c r="AC405" s="62"/>
      <c r="AD405" s="6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30">
        <v>10</v>
      </c>
      <c r="Q406" s="9">
        <v>10000147</v>
      </c>
      <c r="R406" s="9" t="s">
        <v>878</v>
      </c>
      <c r="S406" s="2">
        <v>1</v>
      </c>
      <c r="U406" s="62">
        <v>10021004</v>
      </c>
      <c r="V406" s="66" t="s">
        <v>234</v>
      </c>
      <c r="W406" s="30">
        <v>10</v>
      </c>
      <c r="Y406" s="62">
        <v>10021008</v>
      </c>
      <c r="Z406" s="6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30">
        <v>10</v>
      </c>
      <c r="Q407" s="9">
        <v>10000147</v>
      </c>
      <c r="R407" s="9" t="s">
        <v>878</v>
      </c>
      <c r="S407" s="2">
        <v>1</v>
      </c>
      <c r="U407" s="62">
        <v>10021005</v>
      </c>
      <c r="V407" s="66" t="s">
        <v>237</v>
      </c>
      <c r="W407" s="30">
        <v>10</v>
      </c>
      <c r="Y407" s="62">
        <v>10021008</v>
      </c>
      <c r="Z407" s="6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30">
        <v>10</v>
      </c>
      <c r="Q408" s="9">
        <v>10000147</v>
      </c>
      <c r="R408" s="9" t="s">
        <v>878</v>
      </c>
      <c r="S408" s="2">
        <v>1</v>
      </c>
      <c r="U408" s="62">
        <v>10021006</v>
      </c>
      <c r="V408" s="66" t="s">
        <v>240</v>
      </c>
      <c r="W408" s="30">
        <v>10</v>
      </c>
      <c r="Y408" s="62">
        <v>10021008</v>
      </c>
      <c r="Z408" s="6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7" t="s">
        <v>1189</v>
      </c>
      <c r="M409" s="2">
        <v>10020001</v>
      </c>
      <c r="N409" s="2" t="s">
        <v>95</v>
      </c>
      <c r="O409" s="30">
        <v>20</v>
      </c>
      <c r="Q409" s="9">
        <v>10000147</v>
      </c>
      <c r="R409" s="9" t="s">
        <v>878</v>
      </c>
      <c r="S409" s="2">
        <v>4</v>
      </c>
      <c r="U409" s="62">
        <v>10021007</v>
      </c>
      <c r="V409" s="66" t="s">
        <v>243</v>
      </c>
      <c r="W409" s="30">
        <v>20</v>
      </c>
      <c r="Y409" s="62">
        <v>10021008</v>
      </c>
      <c r="Z409" s="63" t="s">
        <v>246</v>
      </c>
      <c r="AA409" s="2">
        <v>1</v>
      </c>
      <c r="AC409" s="62"/>
      <c r="AD409" s="6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30">
        <v>10</v>
      </c>
      <c r="Q410" s="9">
        <v>10000147</v>
      </c>
      <c r="R410" s="9" t="s">
        <v>878</v>
      </c>
      <c r="S410" s="2">
        <v>1</v>
      </c>
      <c r="U410" s="62">
        <v>10021004</v>
      </c>
      <c r="V410" s="66" t="s">
        <v>234</v>
      </c>
      <c r="W410" s="30">
        <v>10</v>
      </c>
      <c r="Y410" s="62">
        <v>10021008</v>
      </c>
      <c r="Z410" s="6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30">
        <v>10</v>
      </c>
      <c r="Q411" s="9">
        <v>10000147</v>
      </c>
      <c r="R411" s="9" t="s">
        <v>878</v>
      </c>
      <c r="S411" s="2">
        <v>1</v>
      </c>
      <c r="U411" s="62">
        <v>10021005</v>
      </c>
      <c r="V411" s="66" t="s">
        <v>237</v>
      </c>
      <c r="W411" s="30">
        <v>10</v>
      </c>
      <c r="Y411" s="62">
        <v>10021008</v>
      </c>
      <c r="Z411" s="6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30">
        <v>10</v>
      </c>
      <c r="Q412" s="9">
        <v>10000147</v>
      </c>
      <c r="R412" s="9" t="s">
        <v>878</v>
      </c>
      <c r="S412" s="2">
        <v>1</v>
      </c>
      <c r="U412" s="62">
        <v>10021006</v>
      </c>
      <c r="V412" s="66" t="s">
        <v>240</v>
      </c>
      <c r="W412" s="30">
        <v>10</v>
      </c>
      <c r="Y412" s="62">
        <v>10021008</v>
      </c>
      <c r="Z412" s="6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7" t="s">
        <v>1193</v>
      </c>
      <c r="M413" s="2">
        <v>10020001</v>
      </c>
      <c r="N413" s="2" t="s">
        <v>95</v>
      </c>
      <c r="O413" s="30">
        <v>20</v>
      </c>
      <c r="Q413" s="9">
        <v>10000147</v>
      </c>
      <c r="R413" s="9" t="s">
        <v>878</v>
      </c>
      <c r="S413" s="2">
        <v>4</v>
      </c>
      <c r="U413" s="62">
        <v>10021007</v>
      </c>
      <c r="V413" s="66" t="s">
        <v>243</v>
      </c>
      <c r="W413" s="30">
        <v>20</v>
      </c>
      <c r="Y413" s="62">
        <v>10021008</v>
      </c>
      <c r="Z413" s="63" t="s">
        <v>246</v>
      </c>
      <c r="AA413" s="2">
        <v>1</v>
      </c>
      <c r="AC413" s="62"/>
      <c r="AD413" s="6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30">
        <v>10</v>
      </c>
      <c r="Q414" s="9">
        <v>10000147</v>
      </c>
      <c r="R414" s="9" t="s">
        <v>878</v>
      </c>
      <c r="S414" s="2">
        <v>1</v>
      </c>
      <c r="U414" s="62">
        <v>10021003</v>
      </c>
      <c r="V414" s="66" t="s">
        <v>232</v>
      </c>
      <c r="W414" s="30">
        <v>10</v>
      </c>
      <c r="Y414" s="62"/>
      <c r="Z414" s="6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30">
        <v>10</v>
      </c>
      <c r="Q415" s="9">
        <v>10000147</v>
      </c>
      <c r="R415" s="9" t="s">
        <v>878</v>
      </c>
      <c r="S415" s="2">
        <v>1</v>
      </c>
      <c r="U415" s="62">
        <v>10021006</v>
      </c>
      <c r="V415" s="66" t="s">
        <v>240</v>
      </c>
      <c r="W415" s="30">
        <v>10</v>
      </c>
      <c r="Y415" s="62"/>
      <c r="Z415" s="6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7" t="s">
        <v>1197</v>
      </c>
      <c r="M416" s="2">
        <v>10020001</v>
      </c>
      <c r="N416" s="2" t="s">
        <v>95</v>
      </c>
      <c r="O416" s="30">
        <v>20</v>
      </c>
      <c r="Q416" s="9">
        <v>10000147</v>
      </c>
      <c r="R416" s="9" t="s">
        <v>878</v>
      </c>
      <c r="S416" s="2">
        <v>4</v>
      </c>
      <c r="U416" s="62">
        <v>10021007</v>
      </c>
      <c r="V416" s="66" t="s">
        <v>243</v>
      </c>
      <c r="W416" s="30">
        <v>20</v>
      </c>
      <c r="Y416" s="62">
        <v>10021008</v>
      </c>
      <c r="Z416" s="63" t="s">
        <v>246</v>
      </c>
      <c r="AA416" s="2">
        <v>1</v>
      </c>
      <c r="AC416" s="62"/>
      <c r="AD416" s="6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9">
        <v>10000147</v>
      </c>
      <c r="R417" s="9" t="s">
        <v>878</v>
      </c>
      <c r="S417" s="2">
        <v>2</v>
      </c>
      <c r="U417" s="62">
        <v>10021001</v>
      </c>
      <c r="V417" s="66" t="s">
        <v>204</v>
      </c>
      <c r="W417" s="30">
        <f>W397+5</f>
        <v>15</v>
      </c>
      <c r="Y417" s="62"/>
      <c r="Z417" s="6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9">
        <v>10000147</v>
      </c>
      <c r="R418" s="9" t="s">
        <v>878</v>
      </c>
      <c r="S418" s="2">
        <v>2</v>
      </c>
      <c r="U418" s="62">
        <v>10021002</v>
      </c>
      <c r="V418" s="66" t="s">
        <v>229</v>
      </c>
      <c r="W418" s="30">
        <f t="shared" ref="W418:W456" si="179">W398+5</f>
        <v>15</v>
      </c>
      <c r="Y418" s="62">
        <v>10023008</v>
      </c>
      <c r="Z418" s="6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7" t="s">
        <v>1202</v>
      </c>
      <c r="M419" s="2">
        <v>10020001</v>
      </c>
      <c r="N419" s="2" t="s">
        <v>95</v>
      </c>
      <c r="O419" s="30">
        <f t="shared" si="178"/>
        <v>25</v>
      </c>
      <c r="Q419" s="9">
        <v>10000147</v>
      </c>
      <c r="R419" s="9" t="s">
        <v>878</v>
      </c>
      <c r="S419" s="2">
        <v>6</v>
      </c>
      <c r="U419" s="62">
        <v>10021003</v>
      </c>
      <c r="V419" s="66" t="s">
        <v>232</v>
      </c>
      <c r="W419" s="30">
        <f t="shared" si="179"/>
        <v>25</v>
      </c>
      <c r="Y419" s="62">
        <v>10023008</v>
      </c>
      <c r="Z419" s="63" t="s">
        <v>290</v>
      </c>
      <c r="AA419" s="2">
        <v>1</v>
      </c>
      <c r="AC419" s="62"/>
      <c r="AD419" s="6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9">
        <v>10000147</v>
      </c>
      <c r="R420" s="9" t="s">
        <v>878</v>
      </c>
      <c r="S420" s="2">
        <v>2</v>
      </c>
      <c r="U420" s="62">
        <v>10021001</v>
      </c>
      <c r="V420" s="66" t="s">
        <v>204</v>
      </c>
      <c r="W420" s="30">
        <f t="shared" si="179"/>
        <v>15</v>
      </c>
      <c r="Y420" s="62"/>
      <c r="Z420" s="6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9">
        <v>10000147</v>
      </c>
      <c r="R421" s="9" t="s">
        <v>878</v>
      </c>
      <c r="S421" s="2">
        <v>2</v>
      </c>
      <c r="U421" s="62">
        <v>10021005</v>
      </c>
      <c r="V421" s="66" t="s">
        <v>237</v>
      </c>
      <c r="W421" s="30">
        <f t="shared" si="179"/>
        <v>15</v>
      </c>
      <c r="Y421" s="62">
        <v>10023008</v>
      </c>
      <c r="Z421" s="6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7" t="s">
        <v>1207</v>
      </c>
      <c r="M422" s="2">
        <v>10020001</v>
      </c>
      <c r="N422" s="2" t="s">
        <v>95</v>
      </c>
      <c r="O422" s="30">
        <f t="shared" si="178"/>
        <v>25</v>
      </c>
      <c r="Q422" s="9">
        <v>10000147</v>
      </c>
      <c r="R422" s="9" t="s">
        <v>878</v>
      </c>
      <c r="S422" s="2">
        <v>6</v>
      </c>
      <c r="U422" s="62">
        <v>10021006</v>
      </c>
      <c r="V422" s="66" t="s">
        <v>240</v>
      </c>
      <c r="W422" s="30">
        <f t="shared" si="179"/>
        <v>25</v>
      </c>
      <c r="Y422" s="62">
        <v>10023008</v>
      </c>
      <c r="Z422" s="63" t="s">
        <v>290</v>
      </c>
      <c r="AA422" s="2">
        <v>1</v>
      </c>
      <c r="AC422" s="62"/>
      <c r="AD422" s="6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9">
        <v>10000147</v>
      </c>
      <c r="R423" s="9" t="s">
        <v>878</v>
      </c>
      <c r="S423" s="2">
        <v>2</v>
      </c>
      <c r="U423" s="62">
        <v>10021002</v>
      </c>
      <c r="V423" s="66" t="s">
        <v>229</v>
      </c>
      <c r="W423" s="30">
        <f t="shared" si="179"/>
        <v>15</v>
      </c>
      <c r="Y423" s="62"/>
      <c r="Z423" s="6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9">
        <v>10000147</v>
      </c>
      <c r="R424" s="9" t="s">
        <v>878</v>
      </c>
      <c r="S424" s="2">
        <v>2</v>
      </c>
      <c r="U424" s="62">
        <v>10021006</v>
      </c>
      <c r="V424" s="66" t="s">
        <v>240</v>
      </c>
      <c r="W424" s="30">
        <f t="shared" si="179"/>
        <v>15</v>
      </c>
      <c r="Y424" s="62"/>
      <c r="Z424" s="6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7" t="s">
        <v>1212</v>
      </c>
      <c r="M425" s="2">
        <v>10020001</v>
      </c>
      <c r="N425" s="2" t="s">
        <v>95</v>
      </c>
      <c r="O425" s="30">
        <f t="shared" si="178"/>
        <v>25</v>
      </c>
      <c r="Q425" s="9">
        <v>10000147</v>
      </c>
      <c r="R425" s="9" t="s">
        <v>878</v>
      </c>
      <c r="S425" s="2">
        <v>6</v>
      </c>
      <c r="U425" s="62">
        <v>10021007</v>
      </c>
      <c r="V425" s="66" t="s">
        <v>243</v>
      </c>
      <c r="W425" s="30">
        <f t="shared" si="179"/>
        <v>25</v>
      </c>
      <c r="Y425" s="62">
        <v>10023008</v>
      </c>
      <c r="Z425" s="63" t="s">
        <v>290</v>
      </c>
      <c r="AA425" s="2">
        <v>1</v>
      </c>
      <c r="AC425" s="62"/>
      <c r="AD425" s="6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9">
        <v>10000147</v>
      </c>
      <c r="R426" s="9" t="s">
        <v>878</v>
      </c>
      <c r="S426" s="2">
        <v>2</v>
      </c>
      <c r="U426" s="62">
        <v>10021004</v>
      </c>
      <c r="V426" s="66" t="s">
        <v>234</v>
      </c>
      <c r="W426" s="30">
        <f t="shared" si="179"/>
        <v>15</v>
      </c>
      <c r="Y426" s="62">
        <v>10023008</v>
      </c>
      <c r="Z426" s="6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9">
        <v>10000147</v>
      </c>
      <c r="R427" s="9" t="s">
        <v>878</v>
      </c>
      <c r="S427" s="2">
        <v>2</v>
      </c>
      <c r="U427" s="62">
        <v>10021005</v>
      </c>
      <c r="V427" s="66" t="s">
        <v>237</v>
      </c>
      <c r="W427" s="30">
        <f t="shared" si="179"/>
        <v>15</v>
      </c>
      <c r="Y427" s="62">
        <v>10023008</v>
      </c>
      <c r="Z427" s="6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9">
        <v>10000147</v>
      </c>
      <c r="R428" s="9" t="s">
        <v>878</v>
      </c>
      <c r="S428" s="2">
        <v>2</v>
      </c>
      <c r="U428" s="62">
        <v>10021006</v>
      </c>
      <c r="V428" s="66" t="s">
        <v>240</v>
      </c>
      <c r="W428" s="30">
        <f t="shared" si="179"/>
        <v>15</v>
      </c>
      <c r="Y428" s="62">
        <v>10023008</v>
      </c>
      <c r="Z428" s="6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7" t="s">
        <v>1183</v>
      </c>
      <c r="M429" s="2">
        <v>10020001</v>
      </c>
      <c r="N429" s="2" t="s">
        <v>95</v>
      </c>
      <c r="O429" s="30">
        <f t="shared" si="178"/>
        <v>25</v>
      </c>
      <c r="Q429" s="9">
        <v>10000147</v>
      </c>
      <c r="R429" s="9" t="s">
        <v>878</v>
      </c>
      <c r="S429" s="2">
        <v>6</v>
      </c>
      <c r="U429" s="62">
        <v>10021007</v>
      </c>
      <c r="V429" s="66" t="s">
        <v>243</v>
      </c>
      <c r="W429" s="30">
        <f t="shared" si="179"/>
        <v>25</v>
      </c>
      <c r="Y429" s="62">
        <v>10023008</v>
      </c>
      <c r="Z429" s="63" t="s">
        <v>290</v>
      </c>
      <c r="AA429" s="2">
        <v>1</v>
      </c>
      <c r="AC429" s="62"/>
      <c r="AD429" s="6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9">
        <v>10000147</v>
      </c>
      <c r="R430" s="9" t="s">
        <v>878</v>
      </c>
      <c r="S430" s="2">
        <v>2</v>
      </c>
      <c r="U430" s="62">
        <v>10021004</v>
      </c>
      <c r="V430" s="66" t="s">
        <v>234</v>
      </c>
      <c r="W430" s="30">
        <f t="shared" si="179"/>
        <v>15</v>
      </c>
      <c r="Y430" s="62">
        <v>10023008</v>
      </c>
      <c r="Z430" s="6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9">
        <v>10000147</v>
      </c>
      <c r="R431" s="9" t="s">
        <v>878</v>
      </c>
      <c r="S431" s="2">
        <v>2</v>
      </c>
      <c r="U431" s="62">
        <v>10021005</v>
      </c>
      <c r="V431" s="66" t="s">
        <v>237</v>
      </c>
      <c r="W431" s="30">
        <f t="shared" si="179"/>
        <v>15</v>
      </c>
      <c r="Y431" s="62">
        <v>10023008</v>
      </c>
      <c r="Z431" s="6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9">
        <v>10000147</v>
      </c>
      <c r="R432" s="9" t="s">
        <v>878</v>
      </c>
      <c r="S432" s="2">
        <v>2</v>
      </c>
      <c r="U432" s="62">
        <v>10021006</v>
      </c>
      <c r="V432" s="66" t="s">
        <v>240</v>
      </c>
      <c r="W432" s="30">
        <f t="shared" si="179"/>
        <v>15</v>
      </c>
      <c r="Y432" s="62">
        <v>10023008</v>
      </c>
      <c r="Z432" s="6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7" t="s">
        <v>1220</v>
      </c>
      <c r="M433" s="2">
        <v>10020001</v>
      </c>
      <c r="N433" s="2" t="s">
        <v>95</v>
      </c>
      <c r="O433" s="30">
        <f t="shared" si="178"/>
        <v>25</v>
      </c>
      <c r="Q433" s="9">
        <v>10000147</v>
      </c>
      <c r="R433" s="9" t="s">
        <v>878</v>
      </c>
      <c r="S433" s="2">
        <v>6</v>
      </c>
      <c r="U433" s="62">
        <v>10021007</v>
      </c>
      <c r="V433" s="66" t="s">
        <v>243</v>
      </c>
      <c r="W433" s="30">
        <f t="shared" si="179"/>
        <v>25</v>
      </c>
      <c r="Y433" s="62">
        <v>10023008</v>
      </c>
      <c r="Z433" s="63" t="s">
        <v>290</v>
      </c>
      <c r="AA433" s="2">
        <v>1</v>
      </c>
      <c r="AC433" s="62"/>
      <c r="AD433" s="6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9">
        <v>10000147</v>
      </c>
      <c r="R434" s="9" t="s">
        <v>878</v>
      </c>
      <c r="S434" s="2">
        <v>2</v>
      </c>
      <c r="U434" s="62">
        <v>10021003</v>
      </c>
      <c r="V434" s="66" t="s">
        <v>232</v>
      </c>
      <c r="W434" s="30">
        <f t="shared" si="179"/>
        <v>15</v>
      </c>
      <c r="Y434" s="62">
        <v>10023008</v>
      </c>
      <c r="Z434" s="6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9">
        <v>10000147</v>
      </c>
      <c r="R435" s="9" t="s">
        <v>878</v>
      </c>
      <c r="S435" s="2">
        <v>2</v>
      </c>
      <c r="U435" s="62">
        <v>10021006</v>
      </c>
      <c r="V435" s="66" t="s">
        <v>240</v>
      </c>
      <c r="W435" s="30">
        <f t="shared" si="179"/>
        <v>15</v>
      </c>
      <c r="Y435" s="62">
        <v>10023008</v>
      </c>
      <c r="Z435" s="6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7" t="s">
        <v>1224</v>
      </c>
      <c r="M436" s="2">
        <v>10020001</v>
      </c>
      <c r="N436" s="2" t="s">
        <v>95</v>
      </c>
      <c r="O436" s="30">
        <f t="shared" si="178"/>
        <v>25</v>
      </c>
      <c r="Q436" s="9">
        <v>10000147</v>
      </c>
      <c r="R436" s="9" t="s">
        <v>878</v>
      </c>
      <c r="S436" s="2">
        <v>6</v>
      </c>
      <c r="U436" s="62">
        <v>10021007</v>
      </c>
      <c r="V436" s="66" t="s">
        <v>243</v>
      </c>
      <c r="W436" s="30">
        <f t="shared" si="179"/>
        <v>25</v>
      </c>
      <c r="Y436" s="62">
        <v>10023008</v>
      </c>
      <c r="Z436" s="63" t="s">
        <v>290</v>
      </c>
      <c r="AA436" s="2">
        <v>1</v>
      </c>
      <c r="AC436" s="62"/>
      <c r="AD436" s="6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9">
        <v>10000147</v>
      </c>
      <c r="R437" s="9" t="s">
        <v>878</v>
      </c>
      <c r="S437" s="2">
        <v>3</v>
      </c>
      <c r="U437" s="62">
        <v>10021001</v>
      </c>
      <c r="V437" s="66" t="s">
        <v>204</v>
      </c>
      <c r="W437" s="30">
        <f t="shared" si="179"/>
        <v>20</v>
      </c>
      <c r="Y437" s="62"/>
      <c r="Z437" s="6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9">
        <v>10000147</v>
      </c>
      <c r="R438" s="9" t="s">
        <v>878</v>
      </c>
      <c r="S438" s="2">
        <v>3</v>
      </c>
      <c r="U438" s="62">
        <v>10021002</v>
      </c>
      <c r="V438" s="66" t="s">
        <v>229</v>
      </c>
      <c r="W438" s="30">
        <f t="shared" si="179"/>
        <v>20</v>
      </c>
      <c r="Y438" s="62">
        <v>10025008</v>
      </c>
      <c r="Z438" s="6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7" t="s">
        <v>1229</v>
      </c>
      <c r="M439" s="2">
        <v>10020001</v>
      </c>
      <c r="N439" s="2" t="s">
        <v>95</v>
      </c>
      <c r="O439" s="30">
        <f t="shared" si="178"/>
        <v>30</v>
      </c>
      <c r="Q439" s="9">
        <v>10000147</v>
      </c>
      <c r="R439" s="9" t="s">
        <v>878</v>
      </c>
      <c r="S439" s="2">
        <v>8</v>
      </c>
      <c r="U439" s="62">
        <v>10021003</v>
      </c>
      <c r="V439" s="66" t="s">
        <v>232</v>
      </c>
      <c r="W439" s="30">
        <f t="shared" si="179"/>
        <v>30</v>
      </c>
      <c r="Y439" s="62">
        <v>10025008</v>
      </c>
      <c r="Z439" s="63" t="s">
        <v>333</v>
      </c>
      <c r="AA439" s="2">
        <v>1</v>
      </c>
      <c r="AC439" s="62"/>
      <c r="AD439" s="6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9">
        <v>10000147</v>
      </c>
      <c r="R440" s="9" t="s">
        <v>878</v>
      </c>
      <c r="S440" s="2">
        <v>3</v>
      </c>
      <c r="U440" s="62">
        <v>10021001</v>
      </c>
      <c r="V440" s="66" t="s">
        <v>204</v>
      </c>
      <c r="W440" s="30">
        <f t="shared" si="179"/>
        <v>20</v>
      </c>
      <c r="Y440" s="62"/>
      <c r="Z440" s="6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9">
        <v>10000147</v>
      </c>
      <c r="R441" s="9" t="s">
        <v>878</v>
      </c>
      <c r="S441" s="2">
        <v>3</v>
      </c>
      <c r="U441" s="62">
        <v>10021005</v>
      </c>
      <c r="V441" s="66" t="s">
        <v>237</v>
      </c>
      <c r="W441" s="30">
        <f t="shared" si="179"/>
        <v>20</v>
      </c>
      <c r="Y441" s="62">
        <v>10025008</v>
      </c>
      <c r="Z441" s="6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7" t="s">
        <v>1234</v>
      </c>
      <c r="M442" s="2">
        <v>10020001</v>
      </c>
      <c r="N442" s="2" t="s">
        <v>95</v>
      </c>
      <c r="O442" s="30">
        <f t="shared" si="178"/>
        <v>30</v>
      </c>
      <c r="Q442" s="9">
        <v>10000147</v>
      </c>
      <c r="R442" s="9" t="s">
        <v>878</v>
      </c>
      <c r="S442" s="2">
        <v>8</v>
      </c>
      <c r="U442" s="62">
        <v>10021006</v>
      </c>
      <c r="V442" s="66" t="s">
        <v>240</v>
      </c>
      <c r="W442" s="30">
        <f t="shared" si="179"/>
        <v>30</v>
      </c>
      <c r="Y442" s="62">
        <v>10025008</v>
      </c>
      <c r="Z442" s="63" t="s">
        <v>333</v>
      </c>
      <c r="AA442" s="2">
        <v>1</v>
      </c>
      <c r="AC442" s="62"/>
      <c r="AD442" s="6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9">
        <v>10000147</v>
      </c>
      <c r="R443" s="9" t="s">
        <v>878</v>
      </c>
      <c r="S443" s="2">
        <v>3</v>
      </c>
      <c r="U443" s="62">
        <v>10021002</v>
      </c>
      <c r="V443" s="66" t="s">
        <v>229</v>
      </c>
      <c r="W443" s="30">
        <f t="shared" si="179"/>
        <v>20</v>
      </c>
      <c r="Y443" s="62"/>
      <c r="Z443" s="6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9">
        <v>10000147</v>
      </c>
      <c r="R444" s="9" t="s">
        <v>878</v>
      </c>
      <c r="S444" s="2">
        <v>3</v>
      </c>
      <c r="U444" s="62">
        <v>10021006</v>
      </c>
      <c r="V444" s="66" t="s">
        <v>240</v>
      </c>
      <c r="W444" s="30">
        <f t="shared" si="179"/>
        <v>20</v>
      </c>
      <c r="Y444" s="62"/>
      <c r="Z444" s="6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7" t="s">
        <v>1239</v>
      </c>
      <c r="M445" s="2">
        <v>10020001</v>
      </c>
      <c r="N445" s="2" t="s">
        <v>95</v>
      </c>
      <c r="O445" s="30">
        <f t="shared" si="178"/>
        <v>30</v>
      </c>
      <c r="Q445" s="9">
        <v>10000147</v>
      </c>
      <c r="R445" s="9" t="s">
        <v>878</v>
      </c>
      <c r="S445" s="2">
        <v>8</v>
      </c>
      <c r="U445" s="62">
        <v>10021007</v>
      </c>
      <c r="V445" s="66" t="s">
        <v>243</v>
      </c>
      <c r="W445" s="30">
        <f t="shared" si="179"/>
        <v>30</v>
      </c>
      <c r="Y445" s="62">
        <v>10025008</v>
      </c>
      <c r="Z445" s="63" t="s">
        <v>333</v>
      </c>
      <c r="AA445" s="2">
        <v>1</v>
      </c>
      <c r="AC445" s="62"/>
      <c r="AD445" s="6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9">
        <v>10000147</v>
      </c>
      <c r="R446" s="9" t="s">
        <v>878</v>
      </c>
      <c r="S446" s="2">
        <v>3</v>
      </c>
      <c r="U446" s="62">
        <v>10021004</v>
      </c>
      <c r="V446" s="66" t="s">
        <v>234</v>
      </c>
      <c r="W446" s="30">
        <f t="shared" si="179"/>
        <v>20</v>
      </c>
      <c r="Y446" s="62">
        <v>10025008</v>
      </c>
      <c r="Z446" s="6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9">
        <v>10000147</v>
      </c>
      <c r="R447" s="9" t="s">
        <v>878</v>
      </c>
      <c r="S447" s="2">
        <v>3</v>
      </c>
      <c r="U447" s="62">
        <v>10021005</v>
      </c>
      <c r="V447" s="66" t="s">
        <v>237</v>
      </c>
      <c r="W447" s="30">
        <f t="shared" si="179"/>
        <v>20</v>
      </c>
      <c r="Y447" s="62">
        <v>10025008</v>
      </c>
      <c r="Z447" s="6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9">
        <v>10000147</v>
      </c>
      <c r="R448" s="9" t="s">
        <v>878</v>
      </c>
      <c r="S448" s="2">
        <v>3</v>
      </c>
      <c r="U448" s="62">
        <v>10021006</v>
      </c>
      <c r="V448" s="66" t="s">
        <v>240</v>
      </c>
      <c r="W448" s="30">
        <f t="shared" si="179"/>
        <v>20</v>
      </c>
      <c r="Y448" s="62">
        <v>10025008</v>
      </c>
      <c r="Z448" s="6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7" t="s">
        <v>1245</v>
      </c>
      <c r="M449" s="2">
        <v>10020001</v>
      </c>
      <c r="N449" s="2" t="s">
        <v>95</v>
      </c>
      <c r="O449" s="30">
        <f t="shared" si="178"/>
        <v>30</v>
      </c>
      <c r="Q449" s="9">
        <v>10000147</v>
      </c>
      <c r="R449" s="9" t="s">
        <v>878</v>
      </c>
      <c r="S449" s="2">
        <v>8</v>
      </c>
      <c r="U449" s="62">
        <v>10021007</v>
      </c>
      <c r="V449" s="66" t="s">
        <v>243</v>
      </c>
      <c r="W449" s="30">
        <f t="shared" si="179"/>
        <v>30</v>
      </c>
      <c r="Y449" s="62">
        <v>10025008</v>
      </c>
      <c r="Z449" s="63" t="s">
        <v>333</v>
      </c>
      <c r="AA449" s="2">
        <v>1</v>
      </c>
      <c r="AC449" s="62"/>
      <c r="AD449" s="6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9">
        <v>10000147</v>
      </c>
      <c r="R450" s="9" t="s">
        <v>878</v>
      </c>
      <c r="S450" s="2">
        <v>3</v>
      </c>
      <c r="U450" s="62">
        <v>10021004</v>
      </c>
      <c r="V450" s="66" t="s">
        <v>234</v>
      </c>
      <c r="W450" s="30">
        <f t="shared" si="179"/>
        <v>20</v>
      </c>
      <c r="Y450" s="62">
        <v>10025008</v>
      </c>
      <c r="Z450" s="6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9">
        <v>10000147</v>
      </c>
      <c r="R451" s="9" t="s">
        <v>878</v>
      </c>
      <c r="S451" s="2">
        <v>3</v>
      </c>
      <c r="U451" s="62">
        <v>10021005</v>
      </c>
      <c r="V451" s="66" t="s">
        <v>237</v>
      </c>
      <c r="W451" s="30">
        <f t="shared" si="179"/>
        <v>20</v>
      </c>
      <c r="Y451" s="62">
        <v>10025008</v>
      </c>
      <c r="Z451" s="6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9">
        <v>10000147</v>
      </c>
      <c r="R452" s="9" t="s">
        <v>878</v>
      </c>
      <c r="S452" s="2">
        <v>3</v>
      </c>
      <c r="U452" s="62">
        <v>10021006</v>
      </c>
      <c r="V452" s="66" t="s">
        <v>240</v>
      </c>
      <c r="W452" s="30">
        <f t="shared" si="179"/>
        <v>20</v>
      </c>
      <c r="Y452" s="62">
        <v>10025008</v>
      </c>
      <c r="Z452" s="6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7" t="s">
        <v>1248</v>
      </c>
      <c r="M453" s="2">
        <v>10020001</v>
      </c>
      <c r="N453" s="2" t="s">
        <v>95</v>
      </c>
      <c r="O453" s="30">
        <f t="shared" si="178"/>
        <v>30</v>
      </c>
      <c r="Q453" s="9">
        <v>10000147</v>
      </c>
      <c r="R453" s="9" t="s">
        <v>878</v>
      </c>
      <c r="S453" s="2">
        <v>8</v>
      </c>
      <c r="U453" s="62">
        <v>10021007</v>
      </c>
      <c r="V453" s="66" t="s">
        <v>243</v>
      </c>
      <c r="W453" s="30">
        <f t="shared" si="179"/>
        <v>30</v>
      </c>
      <c r="Y453" s="62">
        <v>10025008</v>
      </c>
      <c r="Z453" s="63" t="s">
        <v>333</v>
      </c>
      <c r="AA453" s="2">
        <v>1</v>
      </c>
      <c r="AC453" s="62"/>
      <c r="AD453" s="6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9">
        <v>10000147</v>
      </c>
      <c r="R454" s="9" t="s">
        <v>878</v>
      </c>
      <c r="S454" s="2">
        <v>3</v>
      </c>
      <c r="U454" s="62">
        <v>10021003</v>
      </c>
      <c r="V454" s="66" t="s">
        <v>232</v>
      </c>
      <c r="W454" s="30">
        <f t="shared" si="179"/>
        <v>20</v>
      </c>
      <c r="Y454" s="62"/>
      <c r="Z454" s="6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9">
        <v>10000147</v>
      </c>
      <c r="R455" s="9" t="s">
        <v>878</v>
      </c>
      <c r="S455" s="2">
        <v>3</v>
      </c>
      <c r="U455" s="62">
        <v>10021006</v>
      </c>
      <c r="V455" s="66" t="s">
        <v>240</v>
      </c>
      <c r="W455" s="30">
        <f t="shared" si="179"/>
        <v>20</v>
      </c>
      <c r="Y455" s="62"/>
      <c r="Z455" s="6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7" t="s">
        <v>1252</v>
      </c>
      <c r="M456" s="2">
        <v>10020001</v>
      </c>
      <c r="N456" s="2" t="s">
        <v>95</v>
      </c>
      <c r="O456" s="30">
        <f t="shared" si="178"/>
        <v>30</v>
      </c>
      <c r="Q456" s="9">
        <v>10000147</v>
      </c>
      <c r="R456" s="9" t="s">
        <v>878</v>
      </c>
      <c r="S456" s="2">
        <v>8</v>
      </c>
      <c r="U456" s="62">
        <v>10021007</v>
      </c>
      <c r="V456" s="66" t="s">
        <v>243</v>
      </c>
      <c r="W456" s="30">
        <f t="shared" si="179"/>
        <v>30</v>
      </c>
      <c r="Y456" s="62">
        <v>10025008</v>
      </c>
      <c r="Z456" s="63" t="s">
        <v>333</v>
      </c>
      <c r="AA456" s="2">
        <v>1</v>
      </c>
      <c r="AC456" s="62"/>
      <c r="AD456" s="6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9">
        <v>10000101</v>
      </c>
      <c r="I3" s="1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9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9">
        <v>10000131</v>
      </c>
      <c r="I5" s="1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9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4">
        <v>10010034</v>
      </c>
      <c r="I7" s="4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9">
        <v>10000132</v>
      </c>
      <c r="I8" s="1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9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9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9">
        <v>10000131</v>
      </c>
      <c r="I12" s="1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9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4">
        <v>10010034</v>
      </c>
      <c r="I14" s="4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9">
        <v>10000132</v>
      </c>
      <c r="I15" s="1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9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9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9">
        <v>10000131</v>
      </c>
      <c r="I19" s="1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9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4">
        <v>10010034</v>
      </c>
      <c r="I21" s="4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9">
        <v>10000132</v>
      </c>
      <c r="I22" s="1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9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9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9">
        <v>10000131</v>
      </c>
      <c r="I26" s="1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9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4">
        <v>10010034</v>
      </c>
      <c r="I28" s="4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9">
        <v>10000132</v>
      </c>
      <c r="I29" s="1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9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7" customFormat="1" ht="20.100000000000001" customHeight="1" x14ac:dyDescent="0.2"/>
    <row r="2" spans="1:14" s="17" customFormat="1" ht="20.100000000000001" customHeight="1" x14ac:dyDescent="0.2">
      <c r="B2" s="17" t="s">
        <v>1293</v>
      </c>
    </row>
    <row r="3" spans="1:14" s="17" customFormat="1" ht="20.100000000000001" customHeight="1" x14ac:dyDescent="0.2">
      <c r="B3" s="17" t="s">
        <v>1294</v>
      </c>
      <c r="C3" s="17">
        <v>1</v>
      </c>
      <c r="F3" s="2" t="s">
        <v>1295</v>
      </c>
      <c r="G3" s="2">
        <v>1</v>
      </c>
      <c r="H3" s="43">
        <v>0.5</v>
      </c>
    </row>
    <row r="4" spans="1:14" s="17" customFormat="1" ht="20.100000000000001" customHeight="1" x14ac:dyDescent="0.2">
      <c r="B4" s="17" t="s">
        <v>1296</v>
      </c>
      <c r="C4" s="17" t="s">
        <v>1297</v>
      </c>
      <c r="F4" s="2"/>
      <c r="G4" s="2">
        <v>2</v>
      </c>
      <c r="H4" s="43">
        <v>1</v>
      </c>
    </row>
    <row r="5" spans="1:14" s="17" customFormat="1" ht="20.100000000000001" customHeight="1" x14ac:dyDescent="0.2">
      <c r="B5" s="17" t="s">
        <v>1298</v>
      </c>
      <c r="C5" s="17" t="s">
        <v>1299</v>
      </c>
      <c r="F5" s="2"/>
      <c r="G5" s="2">
        <v>3</v>
      </c>
      <c r="H5" s="43">
        <v>1.2</v>
      </c>
    </row>
    <row r="6" spans="1:14" s="17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7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7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7" customFormat="1" ht="20.100000000000001" customHeight="1" x14ac:dyDescent="0.2">
      <c r="A9" s="2"/>
      <c r="B9" s="2" t="s">
        <v>1301</v>
      </c>
      <c r="C9" s="2">
        <v>3</v>
      </c>
      <c r="D9" s="2"/>
      <c r="E9" s="9">
        <v>10000143</v>
      </c>
      <c r="F9" s="1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7" customFormat="1" ht="20.100000000000001" customHeight="1" x14ac:dyDescent="0.2">
      <c r="A10" s="2"/>
      <c r="B10" s="2" t="s">
        <v>1302</v>
      </c>
      <c r="C10" s="2">
        <v>2</v>
      </c>
      <c r="D10" s="2"/>
      <c r="E10" s="9">
        <v>10010046</v>
      </c>
      <c r="F10" s="1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7" customFormat="1" ht="20.100000000000001" customHeight="1" x14ac:dyDescent="0.2">
      <c r="A11" s="2"/>
      <c r="B11" s="2" t="s">
        <v>1303</v>
      </c>
      <c r="C11" s="2">
        <v>1</v>
      </c>
      <c r="D11" s="2"/>
      <c r="E11" s="9">
        <v>10000150</v>
      </c>
      <c r="F11" s="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7" customFormat="1" ht="20.100000000000001" customHeight="1" x14ac:dyDescent="0.2">
      <c r="A12" s="2"/>
      <c r="B12" s="2" t="s">
        <v>1305</v>
      </c>
      <c r="C12" s="2">
        <v>3</v>
      </c>
      <c r="D12" s="2"/>
      <c r="E12" s="9">
        <v>10010045</v>
      </c>
      <c r="F12" s="1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7" customFormat="1" ht="20.100000000000001" customHeight="1" x14ac:dyDescent="0.2">
      <c r="A13" s="2"/>
      <c r="D13" s="2"/>
      <c r="E13" s="9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7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9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7" customFormat="1" ht="20.100000000000001" customHeight="1" x14ac:dyDescent="0.2">
      <c r="A15" s="2"/>
      <c r="B15" s="2"/>
      <c r="C15" s="2"/>
      <c r="D15" s="2"/>
      <c r="E15" s="9">
        <v>10000121</v>
      </c>
      <c r="F15" s="1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7" customFormat="1" ht="20.100000000000001" customHeight="1" x14ac:dyDescent="0.2">
      <c r="A16" s="2"/>
      <c r="B16" s="2"/>
      <c r="C16" s="2"/>
      <c r="D16" s="2"/>
      <c r="E16" s="9">
        <v>10000122</v>
      </c>
      <c r="F16" s="1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7" customFormat="1" ht="20.100000000000001" customHeight="1" x14ac:dyDescent="0.2">
      <c r="A17" s="2"/>
      <c r="B17" s="9">
        <v>10000149</v>
      </c>
      <c r="C17" s="9" t="s">
        <v>1307</v>
      </c>
      <c r="D17" s="2"/>
      <c r="E17" s="9">
        <v>10000123</v>
      </c>
      <c r="F17" s="1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7" customFormat="1" ht="20.100000000000001" customHeight="1" x14ac:dyDescent="0.2">
      <c r="A18" s="2"/>
      <c r="B18" s="2"/>
      <c r="C18" s="2"/>
      <c r="D18" s="2"/>
      <c r="E18" s="9">
        <v>10000124</v>
      </c>
      <c r="F18" s="1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7" customFormat="1" ht="20.100000000000001" customHeight="1" x14ac:dyDescent="0.2">
      <c r="A19" s="2"/>
      <c r="B19" s="2"/>
      <c r="C19" s="2"/>
      <c r="D19" s="2"/>
      <c r="E19" s="9">
        <v>10000125</v>
      </c>
      <c r="F19" s="1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7" customFormat="1" ht="20.100000000000001" customHeight="1" x14ac:dyDescent="0.2">
      <c r="A20" s="2"/>
      <c r="B20" s="2"/>
      <c r="C20" s="2"/>
      <c r="D20" s="2"/>
      <c r="E20" s="9">
        <v>10000144</v>
      </c>
      <c r="F20" s="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7" customFormat="1" ht="20.100000000000001" customHeight="1" x14ac:dyDescent="0.2">
      <c r="A21" s="2"/>
      <c r="B21" s="2"/>
      <c r="C21" s="2"/>
      <c r="D21" s="2"/>
      <c r="E21" s="9">
        <v>10000145</v>
      </c>
      <c r="F21" s="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7" customFormat="1" ht="20.100000000000001" customHeight="1" x14ac:dyDescent="0.2">
      <c r="A22" s="2"/>
      <c r="B22" s="2"/>
      <c r="C22" s="2"/>
      <c r="D22" s="2"/>
      <c r="E22" s="9">
        <v>10000146</v>
      </c>
      <c r="F22" s="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7" customFormat="1" ht="20.100000000000001" customHeight="1" x14ac:dyDescent="0.2">
      <c r="A23" s="2"/>
      <c r="B23" s="2"/>
      <c r="C23" s="2"/>
      <c r="D23" s="2"/>
      <c r="E23" s="9">
        <v>10000147</v>
      </c>
      <c r="F23" s="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7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7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7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7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7" customFormat="1" ht="20.100000000000001" customHeight="1" x14ac:dyDescent="0.2"/>
    <row r="29" spans="1:14" s="17" customFormat="1" ht="20.100000000000001" customHeight="1" x14ac:dyDescent="0.2"/>
    <row r="30" spans="1:14" s="17" customFormat="1" ht="20.100000000000001" customHeight="1" x14ac:dyDescent="0.2"/>
    <row r="31" spans="1:14" s="17" customFormat="1" ht="20.100000000000001" customHeight="1" x14ac:dyDescent="0.2"/>
    <row r="32" spans="1:14" s="17" customFormat="1" ht="20.100000000000001" customHeight="1" x14ac:dyDescent="0.2"/>
    <row r="33" s="17" customFormat="1" ht="20.100000000000001" customHeight="1" x14ac:dyDescent="0.2"/>
    <row r="34" s="17" customFormat="1" ht="20.100000000000001" customHeight="1" x14ac:dyDescent="0.2"/>
    <row r="35" s="17" customFormat="1" ht="20.100000000000001" customHeight="1" x14ac:dyDescent="0.2"/>
    <row r="36" s="17" customFormat="1" ht="20.100000000000001" customHeight="1" x14ac:dyDescent="0.2"/>
    <row r="37" s="17" customFormat="1" ht="20.100000000000001" customHeight="1" x14ac:dyDescent="0.2"/>
    <row r="38" s="17" customFormat="1" ht="20.100000000000001" customHeight="1" x14ac:dyDescent="0.2"/>
    <row r="39" s="17" customFormat="1" ht="20.100000000000001" customHeight="1" x14ac:dyDescent="0.2"/>
    <row r="40" s="17" customFormat="1" ht="20.100000000000001" customHeight="1" x14ac:dyDescent="0.2"/>
    <row r="41" s="17" customFormat="1" ht="20.100000000000001" customHeight="1" x14ac:dyDescent="0.2"/>
    <row r="42" s="17" customFormat="1" ht="20.100000000000001" customHeight="1" x14ac:dyDescent="0.2"/>
    <row r="43" s="17" customFormat="1" ht="20.100000000000001" customHeight="1" x14ac:dyDescent="0.2"/>
    <row r="44" s="17" customFormat="1" ht="20.100000000000001" customHeight="1" x14ac:dyDescent="0.2"/>
    <row r="45" s="17" customFormat="1" ht="20.100000000000001" customHeight="1" x14ac:dyDescent="0.2"/>
    <row r="46" s="17" customFormat="1" ht="20.100000000000001" customHeight="1" x14ac:dyDescent="0.2"/>
    <row r="47" s="17" customFormat="1" ht="20.100000000000001" customHeight="1" x14ac:dyDescent="0.2"/>
    <row r="48" s="17" customFormat="1" ht="20.100000000000001" customHeight="1" x14ac:dyDescent="0.2"/>
    <row r="49" s="17" customFormat="1" ht="20.100000000000001" customHeight="1" x14ac:dyDescent="0.2"/>
    <row r="50" s="17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9">
        <v>10010041</v>
      </c>
      <c r="H3" s="1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9">
        <v>10010041</v>
      </c>
      <c r="O3" s="1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9">
        <v>10010041</v>
      </c>
      <c r="V3" s="1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9">
        <v>10010041</v>
      </c>
      <c r="AC3" s="1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9">
        <v>10010041</v>
      </c>
      <c r="AJ3" s="1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9">
        <v>10010042</v>
      </c>
      <c r="H4" s="1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9">
        <v>10010042</v>
      </c>
      <c r="O4" s="1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9">
        <v>10010042</v>
      </c>
      <c r="V4" s="1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9">
        <v>10010042</v>
      </c>
      <c r="AC4" s="1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9">
        <v>10010042</v>
      </c>
      <c r="AJ4" s="1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9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9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9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9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9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9">
        <v>10020001</v>
      </c>
      <c r="H7" s="32" t="s">
        <v>95</v>
      </c>
      <c r="I7" s="33">
        <v>3</v>
      </c>
      <c r="J7" s="2">
        <v>5</v>
      </c>
      <c r="K7" s="2">
        <v>20</v>
      </c>
      <c r="L7" s="2">
        <v>0.05</v>
      </c>
      <c r="N7" s="29">
        <v>10020001</v>
      </c>
      <c r="O7" s="32" t="s">
        <v>95</v>
      </c>
      <c r="P7" s="33">
        <v>3</v>
      </c>
      <c r="Q7" s="2">
        <v>5</v>
      </c>
      <c r="R7" s="2">
        <v>20</v>
      </c>
      <c r="S7" s="2">
        <v>0.05</v>
      </c>
      <c r="U7" s="29">
        <v>10020001</v>
      </c>
      <c r="V7" s="32" t="s">
        <v>95</v>
      </c>
      <c r="W7" s="33">
        <v>3</v>
      </c>
      <c r="X7" s="2">
        <v>5</v>
      </c>
      <c r="Y7" s="2">
        <v>20</v>
      </c>
      <c r="Z7" s="2">
        <v>0.05</v>
      </c>
      <c r="AB7" s="29">
        <v>10020001</v>
      </c>
      <c r="AC7" s="32" t="s">
        <v>95</v>
      </c>
      <c r="AD7" s="33">
        <v>3</v>
      </c>
      <c r="AE7" s="2">
        <v>5</v>
      </c>
      <c r="AF7" s="2">
        <v>20</v>
      </c>
      <c r="AG7" s="2">
        <v>0.05</v>
      </c>
      <c r="AI7" s="29">
        <v>10020001</v>
      </c>
      <c r="AJ7" s="32" t="s">
        <v>95</v>
      </c>
      <c r="AK7" s="33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9">
        <v>10021001</v>
      </c>
      <c r="H8" s="31" t="s">
        <v>204</v>
      </c>
      <c r="I8" s="33">
        <v>2</v>
      </c>
      <c r="J8" s="2">
        <v>5</v>
      </c>
      <c r="K8" s="2">
        <v>20</v>
      </c>
      <c r="L8" s="2">
        <v>1.4999999999999999E-2</v>
      </c>
      <c r="N8" s="29">
        <v>10022001</v>
      </c>
      <c r="O8" s="31" t="s">
        <v>252</v>
      </c>
      <c r="P8" s="33">
        <v>2</v>
      </c>
      <c r="Q8" s="2">
        <v>5</v>
      </c>
      <c r="R8" s="2">
        <v>20</v>
      </c>
      <c r="S8" s="2">
        <v>1.4999999999999999E-2</v>
      </c>
      <c r="U8" s="29">
        <v>10023001</v>
      </c>
      <c r="V8" s="31" t="s">
        <v>272</v>
      </c>
      <c r="W8" s="33">
        <v>2</v>
      </c>
      <c r="X8" s="2">
        <v>5</v>
      </c>
      <c r="Y8" s="2">
        <v>20</v>
      </c>
      <c r="Z8" s="2">
        <v>1.4999999999999999E-2</v>
      </c>
      <c r="AB8" s="29">
        <v>10024001</v>
      </c>
      <c r="AC8" s="31" t="s">
        <v>296</v>
      </c>
      <c r="AD8" s="33">
        <v>2</v>
      </c>
      <c r="AE8" s="2">
        <v>5</v>
      </c>
      <c r="AF8" s="2">
        <v>20</v>
      </c>
      <c r="AG8" s="2">
        <v>1.4999999999999999E-2</v>
      </c>
      <c r="AI8" s="29">
        <v>10025001</v>
      </c>
      <c r="AJ8" s="31" t="s">
        <v>316</v>
      </c>
      <c r="AK8" s="33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9">
        <v>10021002</v>
      </c>
      <c r="H9" s="31" t="s">
        <v>229</v>
      </c>
      <c r="I9" s="33">
        <v>2</v>
      </c>
      <c r="J9" s="2">
        <v>5</v>
      </c>
      <c r="K9" s="2">
        <v>20</v>
      </c>
      <c r="L9" s="2">
        <v>1.4999999999999999E-2</v>
      </c>
      <c r="N9" s="29">
        <v>10022002</v>
      </c>
      <c r="O9" s="31" t="s">
        <v>254</v>
      </c>
      <c r="P9" s="33">
        <v>2</v>
      </c>
      <c r="Q9" s="2">
        <v>5</v>
      </c>
      <c r="R9" s="2">
        <v>20</v>
      </c>
      <c r="S9" s="2">
        <v>1.4999999999999999E-2</v>
      </c>
      <c r="U9" s="29">
        <v>10023002</v>
      </c>
      <c r="V9" s="31" t="s">
        <v>274</v>
      </c>
      <c r="W9" s="33">
        <v>2</v>
      </c>
      <c r="X9" s="2">
        <v>5</v>
      </c>
      <c r="Y9" s="2">
        <v>20</v>
      </c>
      <c r="Z9" s="2">
        <v>1.4999999999999999E-2</v>
      </c>
      <c r="AB9" s="29">
        <v>10024002</v>
      </c>
      <c r="AC9" s="31" t="s">
        <v>299</v>
      </c>
      <c r="AD9" s="33">
        <v>2</v>
      </c>
      <c r="AE9" s="2">
        <v>5</v>
      </c>
      <c r="AF9" s="2">
        <v>20</v>
      </c>
      <c r="AG9" s="2">
        <v>1.4999999999999999E-2</v>
      </c>
      <c r="AI9" s="29">
        <v>10025002</v>
      </c>
      <c r="AJ9" s="31" t="s">
        <v>318</v>
      </c>
      <c r="AK9" s="33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9">
        <v>10021003</v>
      </c>
      <c r="H10" s="31" t="s">
        <v>232</v>
      </c>
      <c r="I10" s="33">
        <v>2</v>
      </c>
      <c r="J10" s="2">
        <v>5</v>
      </c>
      <c r="K10" s="2">
        <v>20</v>
      </c>
      <c r="L10" s="2">
        <v>1.4999999999999999E-2</v>
      </c>
      <c r="N10" s="29">
        <v>10022003</v>
      </c>
      <c r="O10" s="31" t="s">
        <v>256</v>
      </c>
      <c r="P10" s="33">
        <v>2</v>
      </c>
      <c r="Q10" s="2">
        <v>5</v>
      </c>
      <c r="R10" s="2">
        <v>20</v>
      </c>
      <c r="S10" s="2">
        <v>1.4999999999999999E-2</v>
      </c>
      <c r="U10" s="29">
        <v>10023003</v>
      </c>
      <c r="V10" s="31" t="s">
        <v>276</v>
      </c>
      <c r="W10" s="33">
        <v>2</v>
      </c>
      <c r="X10" s="2">
        <v>5</v>
      </c>
      <c r="Y10" s="2">
        <v>20</v>
      </c>
      <c r="Z10" s="2">
        <v>1.4999999999999999E-2</v>
      </c>
      <c r="AB10" s="29">
        <v>10024003</v>
      </c>
      <c r="AC10" s="31" t="s">
        <v>301</v>
      </c>
      <c r="AD10" s="33">
        <v>2</v>
      </c>
      <c r="AE10" s="2">
        <v>5</v>
      </c>
      <c r="AF10" s="2">
        <v>20</v>
      </c>
      <c r="AG10" s="2">
        <v>1.4999999999999999E-2</v>
      </c>
      <c r="AI10" s="29">
        <v>10025003</v>
      </c>
      <c r="AJ10" s="31" t="s">
        <v>321</v>
      </c>
      <c r="AK10" s="33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9">
        <v>10021004</v>
      </c>
      <c r="H11" s="31" t="s">
        <v>234</v>
      </c>
      <c r="I11" s="33">
        <v>2</v>
      </c>
      <c r="J11" s="2">
        <v>5</v>
      </c>
      <c r="K11" s="2">
        <v>20</v>
      </c>
      <c r="L11" s="2">
        <v>1.4999999999999999E-2</v>
      </c>
      <c r="N11" s="29">
        <v>10022004</v>
      </c>
      <c r="O11" s="31" t="s">
        <v>258</v>
      </c>
      <c r="P11" s="33">
        <v>2</v>
      </c>
      <c r="Q11" s="2">
        <v>5</v>
      </c>
      <c r="R11" s="2">
        <v>20</v>
      </c>
      <c r="S11" s="2">
        <v>1.4999999999999999E-2</v>
      </c>
      <c r="U11" s="29">
        <v>10023004</v>
      </c>
      <c r="V11" s="31" t="s">
        <v>278</v>
      </c>
      <c r="W11" s="33">
        <v>2</v>
      </c>
      <c r="X11" s="2">
        <v>5</v>
      </c>
      <c r="Y11" s="2">
        <v>20</v>
      </c>
      <c r="Z11" s="2">
        <v>1.4999999999999999E-2</v>
      </c>
      <c r="AB11" s="29">
        <v>10024004</v>
      </c>
      <c r="AC11" s="31" t="s">
        <v>303</v>
      </c>
      <c r="AD11" s="33">
        <v>2</v>
      </c>
      <c r="AE11" s="2">
        <v>5</v>
      </c>
      <c r="AF11" s="2">
        <v>20</v>
      </c>
      <c r="AG11" s="2">
        <v>1.4999999999999999E-2</v>
      </c>
      <c r="AI11" s="29">
        <v>10025004</v>
      </c>
      <c r="AJ11" s="31" t="s">
        <v>324</v>
      </c>
      <c r="AK11" s="33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9">
        <v>10021005</v>
      </c>
      <c r="H12" s="31" t="s">
        <v>237</v>
      </c>
      <c r="I12" s="33">
        <v>2</v>
      </c>
      <c r="J12" s="2">
        <v>5</v>
      </c>
      <c r="K12" s="2">
        <v>20</v>
      </c>
      <c r="L12" s="2">
        <v>1.4999999999999999E-2</v>
      </c>
      <c r="N12" s="29">
        <v>10022005</v>
      </c>
      <c r="O12" s="31" t="s">
        <v>260</v>
      </c>
      <c r="P12" s="33">
        <v>2</v>
      </c>
      <c r="Q12" s="2">
        <v>5</v>
      </c>
      <c r="R12" s="2">
        <v>20</v>
      </c>
      <c r="S12" s="2">
        <v>1.4999999999999999E-2</v>
      </c>
      <c r="U12" s="29">
        <v>10023005</v>
      </c>
      <c r="V12" s="31" t="s">
        <v>827</v>
      </c>
      <c r="W12" s="33">
        <v>2</v>
      </c>
      <c r="X12" s="2">
        <v>5</v>
      </c>
      <c r="Y12" s="2">
        <v>20</v>
      </c>
      <c r="Z12" s="2">
        <v>1.4999999999999999E-2</v>
      </c>
      <c r="AB12" s="29">
        <v>10024005</v>
      </c>
      <c r="AC12" s="31" t="s">
        <v>305</v>
      </c>
      <c r="AD12" s="33">
        <v>2</v>
      </c>
      <c r="AE12" s="2">
        <v>5</v>
      </c>
      <c r="AF12" s="2">
        <v>20</v>
      </c>
      <c r="AG12" s="2">
        <v>1.4999999999999999E-2</v>
      </c>
      <c r="AI12" s="29">
        <v>10025005</v>
      </c>
      <c r="AJ12" s="31" t="s">
        <v>327</v>
      </c>
      <c r="AK12" s="33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9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3">
        <v>2</v>
      </c>
      <c r="J13" s="2">
        <v>5</v>
      </c>
      <c r="K13" s="2">
        <v>20</v>
      </c>
      <c r="L13" s="2">
        <v>1.4999999999999999E-2</v>
      </c>
      <c r="N13" s="29">
        <v>10022006</v>
      </c>
      <c r="O13" s="35" t="s">
        <v>264</v>
      </c>
      <c r="P13" s="33">
        <v>2</v>
      </c>
      <c r="Q13" s="2">
        <v>5</v>
      </c>
      <c r="R13" s="2">
        <v>20</v>
      </c>
      <c r="S13" s="2">
        <v>1.4999999999999999E-2</v>
      </c>
      <c r="U13" s="29">
        <v>10023006</v>
      </c>
      <c r="V13" s="31" t="s">
        <v>285</v>
      </c>
      <c r="W13" s="33">
        <v>2</v>
      </c>
      <c r="X13" s="2">
        <v>5</v>
      </c>
      <c r="Y13" s="2">
        <v>20</v>
      </c>
      <c r="Z13" s="2">
        <v>1.4999999999999999E-2</v>
      </c>
      <c r="AB13" s="29">
        <v>10024006</v>
      </c>
      <c r="AC13" s="31" t="s">
        <v>307</v>
      </c>
      <c r="AD13" s="33">
        <v>2</v>
      </c>
      <c r="AE13" s="2">
        <v>5</v>
      </c>
      <c r="AF13" s="2">
        <v>20</v>
      </c>
      <c r="AG13" s="2">
        <v>1.4999999999999999E-2</v>
      </c>
      <c r="AI13" s="29">
        <v>10025006</v>
      </c>
      <c r="AJ13" s="31" t="s">
        <v>329</v>
      </c>
      <c r="AK13" s="33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9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3">
        <v>2</v>
      </c>
      <c r="J14" s="2">
        <v>5</v>
      </c>
      <c r="K14" s="2">
        <v>20</v>
      </c>
      <c r="L14" s="2">
        <v>1.4999999999999999E-2</v>
      </c>
      <c r="N14" s="29">
        <v>10022007</v>
      </c>
      <c r="O14" s="31" t="s">
        <v>266</v>
      </c>
      <c r="P14" s="33">
        <v>2</v>
      </c>
      <c r="Q14" s="2">
        <v>5</v>
      </c>
      <c r="R14" s="2">
        <v>20</v>
      </c>
      <c r="S14" s="2">
        <v>1.4999999999999999E-2</v>
      </c>
      <c r="U14" s="29">
        <v>10023007</v>
      </c>
      <c r="V14" s="31" t="s">
        <v>288</v>
      </c>
      <c r="W14" s="33">
        <v>2</v>
      </c>
      <c r="X14" s="2">
        <v>5</v>
      </c>
      <c r="Y14" s="2">
        <v>20</v>
      </c>
      <c r="Z14" s="2">
        <v>1.4999999999999999E-2</v>
      </c>
      <c r="AB14" s="29">
        <v>10024007</v>
      </c>
      <c r="AC14" s="31" t="s">
        <v>309</v>
      </c>
      <c r="AD14" s="33">
        <v>2</v>
      </c>
      <c r="AE14" s="2">
        <v>5</v>
      </c>
      <c r="AF14" s="2">
        <v>20</v>
      </c>
      <c r="AG14" s="2">
        <v>1.4999999999999999E-2</v>
      </c>
      <c r="AI14" s="29">
        <v>10025007</v>
      </c>
      <c r="AJ14" s="31" t="s">
        <v>331</v>
      </c>
      <c r="AK14" s="33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9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3">
        <v>4</v>
      </c>
      <c r="J15" s="2">
        <v>1</v>
      </c>
      <c r="K15" s="2">
        <v>1</v>
      </c>
      <c r="L15" s="2">
        <v>1.4999999999999999E-2</v>
      </c>
      <c r="N15" s="29">
        <v>10022008</v>
      </c>
      <c r="O15" s="30" t="s">
        <v>268</v>
      </c>
      <c r="P15" s="33">
        <v>4</v>
      </c>
      <c r="Q15" s="2">
        <v>1</v>
      </c>
      <c r="R15" s="2">
        <v>1</v>
      </c>
      <c r="S15" s="2">
        <v>1.4999999999999999E-2</v>
      </c>
      <c r="U15" s="29">
        <v>10023008</v>
      </c>
      <c r="V15" s="30" t="s">
        <v>290</v>
      </c>
      <c r="W15" s="33">
        <v>4</v>
      </c>
      <c r="X15" s="2">
        <v>1</v>
      </c>
      <c r="Y15" s="2">
        <v>1</v>
      </c>
      <c r="Z15" s="2">
        <v>1.4999999999999999E-2</v>
      </c>
      <c r="AB15" s="29">
        <v>10024008</v>
      </c>
      <c r="AC15" s="30" t="s">
        <v>311</v>
      </c>
      <c r="AD15" s="33">
        <v>4</v>
      </c>
      <c r="AE15" s="2">
        <v>1</v>
      </c>
      <c r="AF15" s="2">
        <v>1</v>
      </c>
      <c r="AG15" s="2">
        <v>1.4999999999999999E-2</v>
      </c>
      <c r="AI15" s="29">
        <v>10025008</v>
      </c>
      <c r="AJ15" s="30" t="s">
        <v>333</v>
      </c>
      <c r="AK15" s="33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3">
        <v>4</v>
      </c>
      <c r="J16" s="2">
        <v>1</v>
      </c>
      <c r="K16" s="2">
        <v>1</v>
      </c>
      <c r="L16" s="2">
        <v>1.4999999999999999E-2</v>
      </c>
      <c r="N16" s="29">
        <v>10022009</v>
      </c>
      <c r="O16" s="30" t="s">
        <v>270</v>
      </c>
      <c r="P16" s="33">
        <v>4</v>
      </c>
      <c r="Q16" s="2">
        <v>1</v>
      </c>
      <c r="R16" s="2">
        <v>1</v>
      </c>
      <c r="S16" s="2">
        <v>1.4999999999999999E-2</v>
      </c>
      <c r="U16" s="29">
        <v>10023009</v>
      </c>
      <c r="V16" s="30" t="s">
        <v>292</v>
      </c>
      <c r="W16" s="33">
        <v>4</v>
      </c>
      <c r="X16" s="2">
        <v>1</v>
      </c>
      <c r="Y16" s="2">
        <v>1</v>
      </c>
      <c r="Z16" s="2">
        <v>1.4999999999999999E-2</v>
      </c>
      <c r="AB16" s="29">
        <v>10024009</v>
      </c>
      <c r="AC16" s="30" t="s">
        <v>313</v>
      </c>
      <c r="AD16" s="33">
        <v>4</v>
      </c>
      <c r="AE16" s="2">
        <v>1</v>
      </c>
      <c r="AF16" s="2">
        <v>1</v>
      </c>
      <c r="AG16" s="2">
        <v>1.4999999999999999E-2</v>
      </c>
      <c r="AI16" s="29">
        <v>10025009</v>
      </c>
      <c r="AJ16" s="30" t="s">
        <v>335</v>
      </c>
      <c r="AK16" s="33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3">
        <v>3</v>
      </c>
      <c r="J17" s="2">
        <v>5</v>
      </c>
      <c r="K17" s="2">
        <v>20</v>
      </c>
      <c r="L17" s="2">
        <v>1.4999999999999999E-2</v>
      </c>
      <c r="N17" s="29">
        <v>10022010</v>
      </c>
      <c r="O17" s="31" t="s">
        <v>826</v>
      </c>
      <c r="P17" s="33">
        <v>3</v>
      </c>
      <c r="Q17" s="2">
        <v>5</v>
      </c>
      <c r="R17" s="2">
        <v>20</v>
      </c>
      <c r="S17" s="2">
        <v>1.4999999999999999E-2</v>
      </c>
      <c r="U17" s="29">
        <v>10023010</v>
      </c>
      <c r="V17" s="31" t="s">
        <v>828</v>
      </c>
      <c r="W17" s="33">
        <v>3</v>
      </c>
      <c r="X17" s="2">
        <v>5</v>
      </c>
      <c r="Y17" s="2">
        <v>20</v>
      </c>
      <c r="Z17" s="2">
        <v>1.4999999999999999E-2</v>
      </c>
      <c r="AB17" s="29">
        <v>10024010</v>
      </c>
      <c r="AC17" s="31" t="s">
        <v>829</v>
      </c>
      <c r="AD17" s="33">
        <v>3</v>
      </c>
      <c r="AE17" s="2">
        <v>5</v>
      </c>
      <c r="AF17" s="2">
        <v>20</v>
      </c>
      <c r="AG17" s="2">
        <v>1.4999999999999999E-2</v>
      </c>
      <c r="AI17" s="29">
        <v>10025010</v>
      </c>
      <c r="AJ17" s="30" t="s">
        <v>830</v>
      </c>
      <c r="AK17" s="33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9">
        <v>10021009</v>
      </c>
      <c r="D18" s="2">
        <v>1</v>
      </c>
      <c r="E18" s="2" t="str">
        <f t="shared" si="0"/>
        <v>10021009;1@</v>
      </c>
      <c r="G18" s="39">
        <v>10041101</v>
      </c>
      <c r="H18" s="39" t="s">
        <v>1315</v>
      </c>
      <c r="I18" s="14">
        <v>3</v>
      </c>
      <c r="J18" s="2">
        <v>1</v>
      </c>
      <c r="K18" s="2">
        <v>1</v>
      </c>
      <c r="L18" s="2">
        <v>4.1666666666666701E-3</v>
      </c>
      <c r="N18" s="39">
        <v>10041101</v>
      </c>
      <c r="O18" s="39" t="s">
        <v>1315</v>
      </c>
      <c r="P18" s="14">
        <v>3</v>
      </c>
      <c r="Q18" s="2">
        <v>1</v>
      </c>
      <c r="R18" s="2">
        <v>1</v>
      </c>
      <c r="S18" s="2">
        <v>4.1666666666666701E-3</v>
      </c>
      <c r="U18" s="39">
        <v>10041201</v>
      </c>
      <c r="V18" s="39" t="s">
        <v>1316</v>
      </c>
      <c r="W18" s="14">
        <v>3</v>
      </c>
      <c r="X18" s="2">
        <v>1</v>
      </c>
      <c r="Y18" s="2">
        <v>1</v>
      </c>
      <c r="Z18" s="2">
        <v>4.1666666666666701E-3</v>
      </c>
      <c r="AB18" s="39">
        <v>10041301</v>
      </c>
      <c r="AC18" s="39" t="s">
        <v>1317</v>
      </c>
      <c r="AD18" s="14">
        <v>3</v>
      </c>
      <c r="AE18" s="2">
        <v>1</v>
      </c>
      <c r="AF18" s="2">
        <v>1</v>
      </c>
      <c r="AG18" s="2">
        <v>4.1666666666666701E-3</v>
      </c>
      <c r="AI18" s="39">
        <v>10041401</v>
      </c>
      <c r="AJ18" s="39" t="s">
        <v>1318</v>
      </c>
      <c r="AK18" s="1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9">
        <v>10045106</v>
      </c>
      <c r="D19" s="2">
        <v>1</v>
      </c>
      <c r="E19" s="2" t="str">
        <f t="shared" si="0"/>
        <v>10045106;1@</v>
      </c>
      <c r="G19" s="39">
        <v>10041102</v>
      </c>
      <c r="H19" s="39" t="s">
        <v>1319</v>
      </c>
      <c r="I19" s="14">
        <v>3</v>
      </c>
      <c r="J19" s="2">
        <v>1</v>
      </c>
      <c r="K19" s="2">
        <v>1</v>
      </c>
      <c r="L19" s="2">
        <v>4.1666666666666701E-3</v>
      </c>
      <c r="N19" s="39">
        <v>10041102</v>
      </c>
      <c r="O19" s="39" t="s">
        <v>1319</v>
      </c>
      <c r="P19" s="14">
        <v>3</v>
      </c>
      <c r="Q19" s="2">
        <v>1</v>
      </c>
      <c r="R19" s="2">
        <v>1</v>
      </c>
      <c r="S19" s="2">
        <v>4.1666666666666701E-3</v>
      </c>
      <c r="U19" s="39">
        <v>10041202</v>
      </c>
      <c r="V19" s="39" t="s">
        <v>1320</v>
      </c>
      <c r="W19" s="14">
        <v>3</v>
      </c>
      <c r="X19" s="2">
        <v>1</v>
      </c>
      <c r="Y19" s="2">
        <v>1</v>
      </c>
      <c r="Z19" s="2">
        <v>4.1666666666666701E-3</v>
      </c>
      <c r="AB19" s="39">
        <v>10041302</v>
      </c>
      <c r="AC19" s="39" t="s">
        <v>1321</v>
      </c>
      <c r="AD19" s="14">
        <v>3</v>
      </c>
      <c r="AE19" s="2">
        <v>1</v>
      </c>
      <c r="AF19" s="2">
        <v>1</v>
      </c>
      <c r="AG19" s="2">
        <v>4.1666666666666701E-3</v>
      </c>
      <c r="AI19" s="39">
        <v>10041402</v>
      </c>
      <c r="AJ19" s="39" t="s">
        <v>1322</v>
      </c>
      <c r="AK19" s="1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9">
        <v>10045206</v>
      </c>
      <c r="C20" s="39" t="s">
        <v>1323</v>
      </c>
      <c r="D20" s="2">
        <v>1</v>
      </c>
      <c r="E20" s="2" t="str">
        <f t="shared" si="0"/>
        <v>10045206;1@</v>
      </c>
      <c r="G20" s="39">
        <v>10041103</v>
      </c>
      <c r="H20" s="39" t="s">
        <v>1324</v>
      </c>
      <c r="I20" s="14">
        <v>3</v>
      </c>
      <c r="J20" s="2">
        <v>1</v>
      </c>
      <c r="K20" s="2">
        <v>1</v>
      </c>
      <c r="L20" s="2">
        <v>4.1666666666666701E-3</v>
      </c>
      <c r="N20" s="39">
        <v>10041103</v>
      </c>
      <c r="O20" s="39" t="s">
        <v>1324</v>
      </c>
      <c r="P20" s="14">
        <v>3</v>
      </c>
      <c r="Q20" s="2">
        <v>1</v>
      </c>
      <c r="R20" s="2">
        <v>1</v>
      </c>
      <c r="S20" s="2">
        <v>4.1666666666666701E-3</v>
      </c>
      <c r="U20" s="39">
        <v>10041203</v>
      </c>
      <c r="V20" s="39" t="s">
        <v>1325</v>
      </c>
      <c r="W20" s="14">
        <v>3</v>
      </c>
      <c r="X20" s="2">
        <v>1</v>
      </c>
      <c r="Y20" s="2">
        <v>1</v>
      </c>
      <c r="Z20" s="2">
        <v>4.1666666666666701E-3</v>
      </c>
      <c r="AB20" s="39">
        <v>10041303</v>
      </c>
      <c r="AC20" s="39" t="s">
        <v>1326</v>
      </c>
      <c r="AD20" s="14">
        <v>3</v>
      </c>
      <c r="AE20" s="2">
        <v>1</v>
      </c>
      <c r="AF20" s="2">
        <v>1</v>
      </c>
      <c r="AG20" s="2">
        <v>4.1666666666666701E-3</v>
      </c>
      <c r="AI20" s="39">
        <v>10041403</v>
      </c>
      <c r="AJ20" s="39" t="s">
        <v>1327</v>
      </c>
      <c r="AK20" s="1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9">
        <v>10045306</v>
      </c>
      <c r="C21" s="39" t="s">
        <v>1328</v>
      </c>
      <c r="D21" s="2">
        <v>1</v>
      </c>
      <c r="E21" s="2" t="str">
        <f t="shared" si="0"/>
        <v>10045306;1@</v>
      </c>
      <c r="G21" s="39">
        <v>10041104</v>
      </c>
      <c r="H21" s="39" t="s">
        <v>1329</v>
      </c>
      <c r="I21" s="14">
        <v>3</v>
      </c>
      <c r="J21" s="2">
        <v>1</v>
      </c>
      <c r="K21" s="2">
        <v>1</v>
      </c>
      <c r="L21" s="2">
        <v>4.1666666666666701E-3</v>
      </c>
      <c r="N21" s="39">
        <v>10041104</v>
      </c>
      <c r="O21" s="39" t="s">
        <v>1329</v>
      </c>
      <c r="P21" s="14">
        <v>3</v>
      </c>
      <c r="Q21" s="2">
        <v>1</v>
      </c>
      <c r="R21" s="2">
        <v>1</v>
      </c>
      <c r="S21" s="2">
        <v>4.1666666666666701E-3</v>
      </c>
      <c r="U21" s="39">
        <v>10041204</v>
      </c>
      <c r="V21" s="39" t="s">
        <v>1330</v>
      </c>
      <c r="W21" s="14">
        <v>3</v>
      </c>
      <c r="X21" s="2">
        <v>1</v>
      </c>
      <c r="Y21" s="2">
        <v>1</v>
      </c>
      <c r="Z21" s="2">
        <v>4.1666666666666701E-3</v>
      </c>
      <c r="AB21" s="39">
        <v>10041304</v>
      </c>
      <c r="AC21" s="39" t="s">
        <v>1331</v>
      </c>
      <c r="AD21" s="14">
        <v>3</v>
      </c>
      <c r="AE21" s="2">
        <v>1</v>
      </c>
      <c r="AF21" s="2">
        <v>1</v>
      </c>
      <c r="AG21" s="2">
        <v>4.1666666666666701E-3</v>
      </c>
      <c r="AI21" s="39">
        <v>10041404</v>
      </c>
      <c r="AJ21" s="39" t="s">
        <v>1332</v>
      </c>
      <c r="AK21" s="1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9">
        <v>10045406</v>
      </c>
      <c r="C22" s="39" t="s">
        <v>1333</v>
      </c>
      <c r="D22" s="2">
        <v>1</v>
      </c>
      <c r="E22" s="2" t="str">
        <f t="shared" si="0"/>
        <v>10045406;1@</v>
      </c>
      <c r="G22" s="39">
        <v>10041105</v>
      </c>
      <c r="H22" s="39" t="s">
        <v>1334</v>
      </c>
      <c r="I22" s="14">
        <v>3</v>
      </c>
      <c r="J22" s="2">
        <v>1</v>
      </c>
      <c r="K22" s="2">
        <v>1</v>
      </c>
      <c r="L22" s="2">
        <v>4.1666666666666701E-3</v>
      </c>
      <c r="N22" s="39">
        <v>10041105</v>
      </c>
      <c r="O22" s="39" t="s">
        <v>1334</v>
      </c>
      <c r="P22" s="14">
        <v>3</v>
      </c>
      <c r="Q22" s="2">
        <v>1</v>
      </c>
      <c r="R22" s="2">
        <v>1</v>
      </c>
      <c r="S22" s="2">
        <v>4.1666666666666701E-3</v>
      </c>
      <c r="U22" s="39">
        <v>10041205</v>
      </c>
      <c r="V22" s="39" t="s">
        <v>1335</v>
      </c>
      <c r="W22" s="14">
        <v>3</v>
      </c>
      <c r="X22" s="2">
        <v>1</v>
      </c>
      <c r="Y22" s="2">
        <v>1</v>
      </c>
      <c r="Z22" s="2">
        <v>4.1666666666666701E-3</v>
      </c>
      <c r="AB22" s="39">
        <v>10041305</v>
      </c>
      <c r="AC22" s="39" t="s">
        <v>1336</v>
      </c>
      <c r="AD22" s="14">
        <v>3</v>
      </c>
      <c r="AE22" s="2">
        <v>1</v>
      </c>
      <c r="AF22" s="2">
        <v>1</v>
      </c>
      <c r="AG22" s="2">
        <v>4.1666666666666701E-3</v>
      </c>
      <c r="AI22" s="39">
        <v>10041405</v>
      </c>
      <c r="AJ22" s="39" t="s">
        <v>1337</v>
      </c>
      <c r="AK22" s="1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0">
        <v>14100004</v>
      </c>
      <c r="C23" s="32" t="s">
        <v>302</v>
      </c>
      <c r="D23" s="2">
        <v>1</v>
      </c>
      <c r="E23" s="2" t="str">
        <f t="shared" si="0"/>
        <v>14100004;1@</v>
      </c>
      <c r="G23" s="39">
        <v>10041106</v>
      </c>
      <c r="H23" s="39" t="s">
        <v>1338</v>
      </c>
      <c r="I23" s="14">
        <v>3</v>
      </c>
      <c r="J23" s="2">
        <v>1</v>
      </c>
      <c r="K23" s="2">
        <v>1</v>
      </c>
      <c r="L23" s="2">
        <v>4.1666666666666701E-3</v>
      </c>
      <c r="N23" s="39">
        <v>10041106</v>
      </c>
      <c r="O23" s="39" t="s">
        <v>1338</v>
      </c>
      <c r="P23" s="14">
        <v>3</v>
      </c>
      <c r="Q23" s="2">
        <v>1</v>
      </c>
      <c r="R23" s="2">
        <v>1</v>
      </c>
      <c r="S23" s="2">
        <v>4.1666666666666701E-3</v>
      </c>
      <c r="U23" s="39">
        <v>10041206</v>
      </c>
      <c r="V23" s="39" t="s">
        <v>1339</v>
      </c>
      <c r="W23" s="14">
        <v>3</v>
      </c>
      <c r="X23" s="2">
        <v>1</v>
      </c>
      <c r="Y23" s="2">
        <v>1</v>
      </c>
      <c r="Z23" s="2">
        <v>4.1666666666666701E-3</v>
      </c>
      <c r="AB23" s="39">
        <v>10041306</v>
      </c>
      <c r="AC23" s="39" t="s">
        <v>1340</v>
      </c>
      <c r="AD23" s="14">
        <v>3</v>
      </c>
      <c r="AE23" s="2">
        <v>1</v>
      </c>
      <c r="AF23" s="2">
        <v>1</v>
      </c>
      <c r="AG23" s="2">
        <v>4.1666666666666701E-3</v>
      </c>
      <c r="AI23" s="39">
        <v>10041406</v>
      </c>
      <c r="AJ23" s="39" t="s">
        <v>1341</v>
      </c>
      <c r="AK23" s="1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0">
        <v>14100008</v>
      </c>
      <c r="C24" s="32" t="s">
        <v>310</v>
      </c>
      <c r="D24" s="2">
        <v>1</v>
      </c>
      <c r="E24" s="2" t="str">
        <f t="shared" si="0"/>
        <v>14100008;1@</v>
      </c>
      <c r="G24" s="39">
        <v>10041107</v>
      </c>
      <c r="H24" s="39" t="s">
        <v>1342</v>
      </c>
      <c r="I24" s="14">
        <v>3</v>
      </c>
      <c r="J24" s="2">
        <v>1</v>
      </c>
      <c r="K24" s="2">
        <v>1</v>
      </c>
      <c r="L24" s="2">
        <v>4.1666666666666701E-3</v>
      </c>
      <c r="N24" s="39">
        <v>10041107</v>
      </c>
      <c r="O24" s="39" t="s">
        <v>1342</v>
      </c>
      <c r="P24" s="14">
        <v>3</v>
      </c>
      <c r="Q24" s="2">
        <v>1</v>
      </c>
      <c r="R24" s="2">
        <v>1</v>
      </c>
      <c r="S24" s="2">
        <v>4.1666666666666701E-3</v>
      </c>
      <c r="U24" s="39">
        <v>10041207</v>
      </c>
      <c r="V24" s="39" t="s">
        <v>1343</v>
      </c>
      <c r="W24" s="14">
        <v>3</v>
      </c>
      <c r="X24" s="2">
        <v>1</v>
      </c>
      <c r="Y24" s="2">
        <v>1</v>
      </c>
      <c r="Z24" s="2">
        <v>4.1666666666666701E-3</v>
      </c>
      <c r="AB24" s="39">
        <v>10041307</v>
      </c>
      <c r="AC24" s="39" t="s">
        <v>1344</v>
      </c>
      <c r="AD24" s="14">
        <v>3</v>
      </c>
      <c r="AE24" s="2">
        <v>1</v>
      </c>
      <c r="AF24" s="2">
        <v>1</v>
      </c>
      <c r="AG24" s="2">
        <v>4.1666666666666701E-3</v>
      </c>
      <c r="AI24" s="39">
        <v>10041407</v>
      </c>
      <c r="AJ24" s="39" t="s">
        <v>1345</v>
      </c>
      <c r="AK24" s="1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42">
        <v>14100104</v>
      </c>
      <c r="C25" s="12" t="s">
        <v>1346</v>
      </c>
      <c r="D25" s="2">
        <v>1</v>
      </c>
      <c r="E25" s="2" t="str">
        <f t="shared" si="0"/>
        <v>14100104;1@</v>
      </c>
      <c r="G25" s="39">
        <v>10041108</v>
      </c>
      <c r="H25" s="39" t="s">
        <v>1347</v>
      </c>
      <c r="I25" s="14">
        <v>3</v>
      </c>
      <c r="J25" s="2">
        <v>1</v>
      </c>
      <c r="K25" s="2">
        <v>1</v>
      </c>
      <c r="L25" s="2">
        <v>4.1666666666666701E-3</v>
      </c>
      <c r="N25" s="39">
        <v>10041108</v>
      </c>
      <c r="O25" s="39" t="s">
        <v>1347</v>
      </c>
      <c r="P25" s="14">
        <v>3</v>
      </c>
      <c r="Q25" s="2">
        <v>1</v>
      </c>
      <c r="R25" s="2">
        <v>1</v>
      </c>
      <c r="S25" s="2">
        <v>4.1666666666666701E-3</v>
      </c>
      <c r="U25" s="39">
        <v>10041208</v>
      </c>
      <c r="V25" s="39" t="s">
        <v>1348</v>
      </c>
      <c r="W25" s="14">
        <v>3</v>
      </c>
      <c r="X25" s="2">
        <v>1</v>
      </c>
      <c r="Y25" s="2">
        <v>1</v>
      </c>
      <c r="Z25" s="2">
        <v>4.1666666666666701E-3</v>
      </c>
      <c r="AB25" s="39">
        <v>10041308</v>
      </c>
      <c r="AC25" s="39" t="s">
        <v>1349</v>
      </c>
      <c r="AD25" s="14">
        <v>3</v>
      </c>
      <c r="AE25" s="2">
        <v>1</v>
      </c>
      <c r="AF25" s="2">
        <v>1</v>
      </c>
      <c r="AG25" s="2">
        <v>4.1666666666666701E-3</v>
      </c>
      <c r="AI25" s="39">
        <v>10041408</v>
      </c>
      <c r="AJ25" s="39" t="s">
        <v>1350</v>
      </c>
      <c r="AK25" s="1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42">
        <v>14100108</v>
      </c>
      <c r="C26" s="12" t="s">
        <v>1351</v>
      </c>
      <c r="D26" s="2">
        <v>1</v>
      </c>
      <c r="E26" s="2" t="str">
        <f t="shared" si="0"/>
        <v>14100108;1@</v>
      </c>
      <c r="G26" s="39">
        <v>10041109</v>
      </c>
      <c r="H26" s="39" t="s">
        <v>1352</v>
      </c>
      <c r="I26" s="14">
        <v>4</v>
      </c>
      <c r="J26" s="2">
        <v>1</v>
      </c>
      <c r="K26" s="2">
        <v>1</v>
      </c>
      <c r="L26" s="2">
        <v>4.1666666666666701E-3</v>
      </c>
      <c r="N26" s="39">
        <v>10041109</v>
      </c>
      <c r="O26" s="39" t="s">
        <v>1352</v>
      </c>
      <c r="P26" s="14">
        <v>4</v>
      </c>
      <c r="Q26" s="2">
        <v>1</v>
      </c>
      <c r="R26" s="2">
        <v>1</v>
      </c>
      <c r="S26" s="2">
        <v>4.1666666666666701E-3</v>
      </c>
      <c r="U26" s="39">
        <v>10041209</v>
      </c>
      <c r="V26" s="39" t="s">
        <v>1353</v>
      </c>
      <c r="W26" s="14">
        <v>4</v>
      </c>
      <c r="X26" s="2">
        <v>1</v>
      </c>
      <c r="Y26" s="2">
        <v>1</v>
      </c>
      <c r="Z26" s="2">
        <v>4.1666666666666701E-3</v>
      </c>
      <c r="AB26" s="39">
        <v>10041309</v>
      </c>
      <c r="AC26" s="39" t="s">
        <v>1354</v>
      </c>
      <c r="AD26" s="14">
        <v>4</v>
      </c>
      <c r="AE26" s="2">
        <v>1</v>
      </c>
      <c r="AF26" s="2">
        <v>1</v>
      </c>
      <c r="AG26" s="2">
        <v>4.1666666666666701E-3</v>
      </c>
      <c r="AI26" s="39">
        <v>10041409</v>
      </c>
      <c r="AJ26" s="39" t="s">
        <v>1355</v>
      </c>
      <c r="AK26" s="1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0">
        <v>14110004</v>
      </c>
      <c r="C27" s="32" t="s">
        <v>320</v>
      </c>
      <c r="D27" s="2">
        <v>1</v>
      </c>
      <c r="E27" s="2" t="str">
        <f t="shared" si="0"/>
        <v>14110004;1@</v>
      </c>
      <c r="G27" s="39">
        <v>10041110</v>
      </c>
      <c r="H27" s="39" t="s">
        <v>1356</v>
      </c>
      <c r="I27" s="14">
        <v>4</v>
      </c>
      <c r="J27" s="2">
        <v>1</v>
      </c>
      <c r="K27" s="2">
        <v>1</v>
      </c>
      <c r="L27" s="2">
        <v>4.1666666666666701E-3</v>
      </c>
      <c r="N27" s="39">
        <v>10041110</v>
      </c>
      <c r="O27" s="39" t="s">
        <v>1356</v>
      </c>
      <c r="P27" s="14">
        <v>4</v>
      </c>
      <c r="Q27" s="2">
        <v>1</v>
      </c>
      <c r="R27" s="2">
        <v>1</v>
      </c>
      <c r="S27" s="2">
        <v>4.1666666666666701E-3</v>
      </c>
      <c r="U27" s="39">
        <v>10041210</v>
      </c>
      <c r="V27" s="39" t="s">
        <v>1357</v>
      </c>
      <c r="W27" s="14">
        <v>4</v>
      </c>
      <c r="X27" s="2">
        <v>1</v>
      </c>
      <c r="Y27" s="2">
        <v>1</v>
      </c>
      <c r="Z27" s="2">
        <v>4.1666666666666701E-3</v>
      </c>
      <c r="AB27" s="39">
        <v>10041310</v>
      </c>
      <c r="AC27" s="39" t="s">
        <v>1358</v>
      </c>
      <c r="AD27" s="14">
        <v>4</v>
      </c>
      <c r="AE27" s="2">
        <v>1</v>
      </c>
      <c r="AF27" s="2">
        <v>1</v>
      </c>
      <c r="AG27" s="2">
        <v>4.1666666666666701E-3</v>
      </c>
      <c r="AI27" s="39">
        <v>10041410</v>
      </c>
      <c r="AJ27" s="39" t="s">
        <v>1359</v>
      </c>
      <c r="AK27" s="1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0">
        <v>14110008</v>
      </c>
      <c r="C28" s="32" t="s">
        <v>330</v>
      </c>
      <c r="D28" s="2">
        <v>1</v>
      </c>
      <c r="E28" s="2" t="str">
        <f t="shared" si="0"/>
        <v>14110008;1@</v>
      </c>
      <c r="G28" s="39">
        <v>10041111</v>
      </c>
      <c r="H28" s="39" t="s">
        <v>1360</v>
      </c>
      <c r="I28" s="14">
        <v>4</v>
      </c>
      <c r="J28" s="2">
        <v>1</v>
      </c>
      <c r="K28" s="2">
        <v>1</v>
      </c>
      <c r="L28" s="2">
        <v>4.1666666666666701E-3</v>
      </c>
      <c r="N28" s="39">
        <v>10041111</v>
      </c>
      <c r="O28" s="39" t="s">
        <v>1360</v>
      </c>
      <c r="P28" s="14">
        <v>4</v>
      </c>
      <c r="Q28" s="2">
        <v>1</v>
      </c>
      <c r="R28" s="2">
        <v>1</v>
      </c>
      <c r="S28" s="2">
        <v>4.1666666666666701E-3</v>
      </c>
      <c r="U28" s="39">
        <v>10041211</v>
      </c>
      <c r="V28" s="39" t="s">
        <v>1361</v>
      </c>
      <c r="W28" s="14">
        <v>4</v>
      </c>
      <c r="X28" s="2">
        <v>1</v>
      </c>
      <c r="Y28" s="2">
        <v>1</v>
      </c>
      <c r="Z28" s="2">
        <v>4.1666666666666701E-3</v>
      </c>
      <c r="AB28" s="39">
        <v>10041311</v>
      </c>
      <c r="AC28" s="39" t="s">
        <v>1362</v>
      </c>
      <c r="AD28" s="14">
        <v>4</v>
      </c>
      <c r="AE28" s="2">
        <v>1</v>
      </c>
      <c r="AF28" s="2">
        <v>1</v>
      </c>
      <c r="AG28" s="2">
        <v>4.1666666666666701E-3</v>
      </c>
      <c r="AI28" s="39">
        <v>10041411</v>
      </c>
      <c r="AJ28" s="39" t="s">
        <v>1363</v>
      </c>
      <c r="AK28" s="1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0">
        <v>14110012</v>
      </c>
      <c r="C29" s="32" t="s">
        <v>337</v>
      </c>
      <c r="D29" s="2">
        <v>1</v>
      </c>
      <c r="E29" s="2" t="str">
        <f t="shared" si="0"/>
        <v>14110012;1@</v>
      </c>
      <c r="G29" s="39">
        <v>10041112</v>
      </c>
      <c r="H29" s="39" t="s">
        <v>1364</v>
      </c>
      <c r="I29" s="14">
        <v>4</v>
      </c>
      <c r="J29" s="2">
        <v>1</v>
      </c>
      <c r="K29" s="2">
        <v>1</v>
      </c>
      <c r="L29" s="2">
        <v>4.1666666666666701E-3</v>
      </c>
      <c r="N29" s="39">
        <v>10041112</v>
      </c>
      <c r="O29" s="39" t="s">
        <v>1364</v>
      </c>
      <c r="P29" s="14">
        <v>4</v>
      </c>
      <c r="Q29" s="2">
        <v>1</v>
      </c>
      <c r="R29" s="2">
        <v>1</v>
      </c>
      <c r="S29" s="2">
        <v>4.1666666666666701E-3</v>
      </c>
      <c r="U29" s="39">
        <v>10041212</v>
      </c>
      <c r="V29" s="39" t="s">
        <v>1365</v>
      </c>
      <c r="W29" s="14">
        <v>4</v>
      </c>
      <c r="X29" s="2">
        <v>1</v>
      </c>
      <c r="Y29" s="2">
        <v>1</v>
      </c>
      <c r="Z29" s="2">
        <v>4.1666666666666701E-3</v>
      </c>
      <c r="AB29" s="39">
        <v>10041312</v>
      </c>
      <c r="AC29" s="39" t="s">
        <v>1366</v>
      </c>
      <c r="AD29" s="14">
        <v>4</v>
      </c>
      <c r="AE29" s="2">
        <v>1</v>
      </c>
      <c r="AF29" s="2">
        <v>1</v>
      </c>
      <c r="AG29" s="2">
        <v>4.1666666666666701E-3</v>
      </c>
      <c r="AI29" s="39">
        <v>10041412</v>
      </c>
      <c r="AJ29" s="39" t="s">
        <v>1367</v>
      </c>
      <c r="AK29" s="1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0">
        <v>14060004</v>
      </c>
      <c r="C30" s="32" t="s">
        <v>267</v>
      </c>
      <c r="D30" s="32">
        <v>1</v>
      </c>
      <c r="E30" s="2" t="str">
        <f t="shared" si="0"/>
        <v>14060004;1@</v>
      </c>
      <c r="G30" s="39">
        <v>10045101</v>
      </c>
      <c r="H30" s="39" t="s">
        <v>1368</v>
      </c>
      <c r="I30" s="14">
        <v>4</v>
      </c>
      <c r="J30" s="2">
        <v>1</v>
      </c>
      <c r="K30" s="2">
        <v>1</v>
      </c>
      <c r="L30" s="2">
        <v>4.1666666666666701E-3</v>
      </c>
      <c r="N30" s="39">
        <v>10045101</v>
      </c>
      <c r="O30" s="39" t="s">
        <v>1368</v>
      </c>
      <c r="P30" s="14">
        <v>4</v>
      </c>
      <c r="Q30" s="2">
        <v>1</v>
      </c>
      <c r="R30" s="2">
        <v>1</v>
      </c>
      <c r="S30" s="2">
        <v>4.1666666666666701E-3</v>
      </c>
      <c r="U30" s="39">
        <v>10045101</v>
      </c>
      <c r="V30" s="39" t="s">
        <v>1368</v>
      </c>
      <c r="W30" s="14">
        <v>4</v>
      </c>
      <c r="X30" s="2">
        <v>1</v>
      </c>
      <c r="Y30" s="2">
        <v>1</v>
      </c>
      <c r="Z30" s="2">
        <v>4.1666666666666701E-3</v>
      </c>
      <c r="AB30" s="39">
        <v>10045101</v>
      </c>
      <c r="AC30" s="39" t="s">
        <v>1368</v>
      </c>
      <c r="AD30" s="14">
        <v>4</v>
      </c>
      <c r="AE30" s="2">
        <v>1</v>
      </c>
      <c r="AF30" s="2">
        <v>1</v>
      </c>
      <c r="AG30" s="2">
        <v>4.1666666666666701E-3</v>
      </c>
      <c r="AI30" s="39">
        <v>10045101</v>
      </c>
      <c r="AJ30" s="39" t="s">
        <v>1368</v>
      </c>
      <c r="AK30" s="1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0">
        <v>14070004</v>
      </c>
      <c r="C31" s="32" t="s">
        <v>275</v>
      </c>
      <c r="D31" s="32">
        <v>1</v>
      </c>
      <c r="E31" s="2" t="str">
        <f t="shared" si="0"/>
        <v>14070004;1@</v>
      </c>
      <c r="G31" s="39">
        <v>10045102</v>
      </c>
      <c r="H31" s="39" t="s">
        <v>1369</v>
      </c>
      <c r="I31" s="14">
        <v>4</v>
      </c>
      <c r="J31" s="2">
        <v>1</v>
      </c>
      <c r="K31" s="2">
        <v>1</v>
      </c>
      <c r="L31" s="2">
        <v>4.1666666666666701E-3</v>
      </c>
      <c r="N31" s="39">
        <v>10045102</v>
      </c>
      <c r="O31" s="39" t="s">
        <v>1369</v>
      </c>
      <c r="P31" s="14">
        <v>4</v>
      </c>
      <c r="Q31" s="2">
        <v>1</v>
      </c>
      <c r="R31" s="2">
        <v>1</v>
      </c>
      <c r="S31" s="2">
        <v>4.1666666666666701E-3</v>
      </c>
      <c r="U31" s="39">
        <v>10045102</v>
      </c>
      <c r="V31" s="39" t="s">
        <v>1369</v>
      </c>
      <c r="W31" s="14">
        <v>4</v>
      </c>
      <c r="X31" s="2">
        <v>1</v>
      </c>
      <c r="Y31" s="2">
        <v>1</v>
      </c>
      <c r="Z31" s="2">
        <v>4.1666666666666701E-3</v>
      </c>
      <c r="AB31" s="39">
        <v>10045102</v>
      </c>
      <c r="AC31" s="39" t="s">
        <v>1369</v>
      </c>
      <c r="AD31" s="14">
        <v>4</v>
      </c>
      <c r="AE31" s="2">
        <v>1</v>
      </c>
      <c r="AF31" s="2">
        <v>1</v>
      </c>
      <c r="AG31" s="2">
        <v>4.1666666666666701E-3</v>
      </c>
      <c r="AI31" s="39">
        <v>10045102</v>
      </c>
      <c r="AJ31" s="39" t="s">
        <v>1369</v>
      </c>
      <c r="AK31" s="1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9">
        <v>10045103</v>
      </c>
      <c r="H32" s="39" t="s">
        <v>1370</v>
      </c>
      <c r="I32" s="14">
        <v>4</v>
      </c>
      <c r="J32" s="2">
        <v>1</v>
      </c>
      <c r="K32" s="2">
        <v>1</v>
      </c>
      <c r="L32" s="2">
        <v>4.1666666666666701E-3</v>
      </c>
      <c r="N32" s="39">
        <v>10045103</v>
      </c>
      <c r="O32" s="39" t="s">
        <v>1370</v>
      </c>
      <c r="P32" s="14">
        <v>4</v>
      </c>
      <c r="Q32" s="2">
        <v>1</v>
      </c>
      <c r="R32" s="2">
        <v>1</v>
      </c>
      <c r="S32" s="2">
        <v>4.1666666666666701E-3</v>
      </c>
      <c r="U32" s="39">
        <v>10045103</v>
      </c>
      <c r="V32" s="39" t="s">
        <v>1370</v>
      </c>
      <c r="W32" s="14">
        <v>4</v>
      </c>
      <c r="X32" s="2">
        <v>1</v>
      </c>
      <c r="Y32" s="2">
        <v>1</v>
      </c>
      <c r="Z32" s="2">
        <v>4.1666666666666701E-3</v>
      </c>
      <c r="AB32" s="39">
        <v>10045103</v>
      </c>
      <c r="AC32" s="39" t="s">
        <v>1370</v>
      </c>
      <c r="AD32" s="14">
        <v>4</v>
      </c>
      <c r="AE32" s="2">
        <v>1</v>
      </c>
      <c r="AF32" s="2">
        <v>1</v>
      </c>
      <c r="AG32" s="2">
        <v>4.1666666666666701E-3</v>
      </c>
      <c r="AI32" s="39">
        <v>10045103</v>
      </c>
      <c r="AJ32" s="39" t="s">
        <v>1370</v>
      </c>
      <c r="AK32" s="1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9">
        <v>10045104</v>
      </c>
      <c r="H33" s="39" t="s">
        <v>1371</v>
      </c>
      <c r="I33" s="14">
        <v>4</v>
      </c>
      <c r="J33" s="2">
        <v>1</v>
      </c>
      <c r="K33" s="2">
        <v>1</v>
      </c>
      <c r="L33" s="2">
        <v>4.1666666666666701E-3</v>
      </c>
      <c r="N33" s="39">
        <v>10045104</v>
      </c>
      <c r="O33" s="39" t="s">
        <v>1371</v>
      </c>
      <c r="P33" s="14">
        <v>4</v>
      </c>
      <c r="Q33" s="2">
        <v>1</v>
      </c>
      <c r="R33" s="2">
        <v>1</v>
      </c>
      <c r="S33" s="2">
        <v>4.1666666666666701E-3</v>
      </c>
      <c r="U33" s="39">
        <v>10045104</v>
      </c>
      <c r="V33" s="39" t="s">
        <v>1371</v>
      </c>
      <c r="W33" s="14">
        <v>4</v>
      </c>
      <c r="X33" s="2">
        <v>1</v>
      </c>
      <c r="Y33" s="2">
        <v>1</v>
      </c>
      <c r="Z33" s="2">
        <v>4.1666666666666701E-3</v>
      </c>
      <c r="AB33" s="39">
        <v>10045104</v>
      </c>
      <c r="AC33" s="39" t="s">
        <v>1371</v>
      </c>
      <c r="AD33" s="14">
        <v>4</v>
      </c>
      <c r="AE33" s="2">
        <v>1</v>
      </c>
      <c r="AF33" s="2">
        <v>1</v>
      </c>
      <c r="AG33" s="2">
        <v>4.1666666666666701E-3</v>
      </c>
      <c r="AI33" s="39">
        <v>10045104</v>
      </c>
      <c r="AJ33" s="39" t="s">
        <v>1371</v>
      </c>
      <c r="AK33" s="1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9">
        <v>10010041</v>
      </c>
      <c r="D34" s="2">
        <v>1</v>
      </c>
      <c r="E34" s="2" t="str">
        <f>B34&amp;";"&amp;D34&amp;"@"</f>
        <v>10010041;1@</v>
      </c>
      <c r="G34" s="39">
        <v>10045105</v>
      </c>
      <c r="H34" s="39" t="s">
        <v>1372</v>
      </c>
      <c r="I34" s="14">
        <v>4</v>
      </c>
      <c r="J34" s="2">
        <v>1</v>
      </c>
      <c r="K34" s="2">
        <v>1</v>
      </c>
      <c r="L34" s="2">
        <v>4.1666666666666701E-3</v>
      </c>
      <c r="N34" s="39">
        <v>10045105</v>
      </c>
      <c r="O34" s="39" t="s">
        <v>1372</v>
      </c>
      <c r="P34" s="14">
        <v>4</v>
      </c>
      <c r="Q34" s="2">
        <v>1</v>
      </c>
      <c r="R34" s="2">
        <v>1</v>
      </c>
      <c r="S34" s="2">
        <v>4.1666666666666701E-3</v>
      </c>
      <c r="U34" s="39">
        <v>10045105</v>
      </c>
      <c r="V34" s="39" t="s">
        <v>1372</v>
      </c>
      <c r="W34" s="14">
        <v>4</v>
      </c>
      <c r="X34" s="2">
        <v>1</v>
      </c>
      <c r="Y34" s="2">
        <v>1</v>
      </c>
      <c r="Z34" s="2">
        <v>4.1666666666666701E-3</v>
      </c>
      <c r="AB34" s="39">
        <v>10045105</v>
      </c>
      <c r="AC34" s="39" t="s">
        <v>1372</v>
      </c>
      <c r="AD34" s="14">
        <v>4</v>
      </c>
      <c r="AE34" s="2">
        <v>1</v>
      </c>
      <c r="AF34" s="2">
        <v>1</v>
      </c>
      <c r="AG34" s="2">
        <v>4.1666666666666701E-3</v>
      </c>
      <c r="AI34" s="39">
        <v>10045105</v>
      </c>
      <c r="AJ34" s="39" t="s">
        <v>1372</v>
      </c>
      <c r="AK34" s="1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9">
        <v>10010042</v>
      </c>
      <c r="D35" s="2">
        <v>1</v>
      </c>
      <c r="E35" s="2" t="str">
        <f t="shared" ref="E35:E52" si="1">B35&amp;";"&amp;D35&amp;"@"</f>
        <v>10010042;1@</v>
      </c>
      <c r="G35" s="39">
        <v>10045106</v>
      </c>
      <c r="H35" s="39" t="s">
        <v>1373</v>
      </c>
      <c r="I35" s="14">
        <v>4</v>
      </c>
      <c r="J35" s="2">
        <v>1</v>
      </c>
      <c r="K35" s="2">
        <v>1</v>
      </c>
      <c r="L35" s="2">
        <v>4.1666666666666701E-3</v>
      </c>
      <c r="N35" s="39">
        <v>10045106</v>
      </c>
      <c r="O35" s="39" t="s">
        <v>1373</v>
      </c>
      <c r="P35" s="14">
        <v>4</v>
      </c>
      <c r="Q35" s="2">
        <v>1</v>
      </c>
      <c r="R35" s="2">
        <v>1</v>
      </c>
      <c r="S35" s="2">
        <v>4.1666666666666701E-3</v>
      </c>
      <c r="U35" s="39">
        <v>10045106</v>
      </c>
      <c r="V35" s="39" t="s">
        <v>1373</v>
      </c>
      <c r="W35" s="14">
        <v>4</v>
      </c>
      <c r="X35" s="2">
        <v>1</v>
      </c>
      <c r="Y35" s="2">
        <v>1</v>
      </c>
      <c r="Z35" s="2">
        <v>4.1666666666666701E-3</v>
      </c>
      <c r="AB35" s="39">
        <v>10045106</v>
      </c>
      <c r="AC35" s="39" t="s">
        <v>1373</v>
      </c>
      <c r="AD35" s="14">
        <v>4</v>
      </c>
      <c r="AE35" s="2">
        <v>1</v>
      </c>
      <c r="AF35" s="2">
        <v>1</v>
      </c>
      <c r="AG35" s="2">
        <v>4.1666666666666701E-3</v>
      </c>
      <c r="AI35" s="39">
        <v>10045106</v>
      </c>
      <c r="AJ35" s="39" t="s">
        <v>1373</v>
      </c>
      <c r="AK35" s="1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9">
        <v>10010083</v>
      </c>
      <c r="D36" s="2">
        <v>1</v>
      </c>
      <c r="E36" s="2" t="str">
        <f t="shared" si="1"/>
        <v>10010083;1@</v>
      </c>
      <c r="G36" s="39">
        <v>10045201</v>
      </c>
      <c r="H36" s="39" t="s">
        <v>1374</v>
      </c>
      <c r="I36" s="14">
        <v>4</v>
      </c>
      <c r="J36" s="2">
        <v>1</v>
      </c>
      <c r="K36" s="2">
        <v>1</v>
      </c>
      <c r="L36" s="2">
        <v>4.1666666666666701E-3</v>
      </c>
      <c r="N36" s="39">
        <v>10045201</v>
      </c>
      <c r="O36" s="39" t="s">
        <v>1374</v>
      </c>
      <c r="P36" s="14">
        <v>4</v>
      </c>
      <c r="Q36" s="2">
        <v>1</v>
      </c>
      <c r="R36" s="2">
        <v>1</v>
      </c>
      <c r="S36" s="2">
        <v>4.1666666666666701E-3</v>
      </c>
      <c r="U36" s="39">
        <v>10045201</v>
      </c>
      <c r="V36" s="39" t="s">
        <v>1374</v>
      </c>
      <c r="W36" s="14">
        <v>4</v>
      </c>
      <c r="X36" s="2">
        <v>1</v>
      </c>
      <c r="Y36" s="2">
        <v>1</v>
      </c>
      <c r="Z36" s="2">
        <v>4.1666666666666701E-3</v>
      </c>
      <c r="AB36" s="39">
        <v>10045201</v>
      </c>
      <c r="AC36" s="39" t="s">
        <v>1374</v>
      </c>
      <c r="AD36" s="14">
        <v>4</v>
      </c>
      <c r="AE36" s="2">
        <v>1</v>
      </c>
      <c r="AF36" s="2">
        <v>1</v>
      </c>
      <c r="AG36" s="2">
        <v>4.1666666666666701E-3</v>
      </c>
      <c r="AI36" s="39">
        <v>10045201</v>
      </c>
      <c r="AJ36" s="39" t="s">
        <v>1374</v>
      </c>
      <c r="AK36" s="1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3">
        <v>10010098</v>
      </c>
      <c r="D37" s="2">
        <v>1</v>
      </c>
      <c r="E37" s="2" t="str">
        <f t="shared" si="1"/>
        <v>10010098;1@</v>
      </c>
      <c r="G37" s="39">
        <v>10045202</v>
      </c>
      <c r="H37" s="39" t="s">
        <v>1375</v>
      </c>
      <c r="I37" s="14">
        <v>4</v>
      </c>
      <c r="J37" s="2">
        <v>1</v>
      </c>
      <c r="K37" s="2">
        <v>1</v>
      </c>
      <c r="L37" s="2">
        <v>4.1666666666666701E-3</v>
      </c>
      <c r="N37" s="39">
        <v>10045202</v>
      </c>
      <c r="O37" s="39" t="s">
        <v>1375</v>
      </c>
      <c r="P37" s="14">
        <v>4</v>
      </c>
      <c r="Q37" s="2">
        <v>1</v>
      </c>
      <c r="R37" s="2">
        <v>1</v>
      </c>
      <c r="S37" s="2">
        <v>4.1666666666666701E-3</v>
      </c>
      <c r="U37" s="39">
        <v>10045202</v>
      </c>
      <c r="V37" s="39" t="s">
        <v>1375</v>
      </c>
      <c r="W37" s="14">
        <v>4</v>
      </c>
      <c r="X37" s="2">
        <v>1</v>
      </c>
      <c r="Y37" s="2">
        <v>1</v>
      </c>
      <c r="Z37" s="2">
        <v>4.1666666666666701E-3</v>
      </c>
      <c r="AB37" s="39">
        <v>10045202</v>
      </c>
      <c r="AC37" s="39" t="s">
        <v>1375</v>
      </c>
      <c r="AD37" s="14">
        <v>4</v>
      </c>
      <c r="AE37" s="2">
        <v>1</v>
      </c>
      <c r="AF37" s="2">
        <v>1</v>
      </c>
      <c r="AG37" s="2">
        <v>4.1666666666666701E-3</v>
      </c>
      <c r="AI37" s="39">
        <v>10045202</v>
      </c>
      <c r="AJ37" s="39" t="s">
        <v>1375</v>
      </c>
      <c r="AK37" s="1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39">
        <v>10045203</v>
      </c>
      <c r="H38" s="39" t="s">
        <v>1376</v>
      </c>
      <c r="I38" s="14">
        <v>4</v>
      </c>
      <c r="J38" s="2">
        <v>1</v>
      </c>
      <c r="K38" s="2">
        <v>1</v>
      </c>
      <c r="L38" s="2">
        <v>4.1666666666666701E-3</v>
      </c>
      <c r="N38" s="39">
        <v>10045203</v>
      </c>
      <c r="O38" s="39" t="s">
        <v>1376</v>
      </c>
      <c r="P38" s="14">
        <v>4</v>
      </c>
      <c r="Q38" s="2">
        <v>1</v>
      </c>
      <c r="R38" s="2">
        <v>1</v>
      </c>
      <c r="S38" s="2">
        <v>4.1666666666666701E-3</v>
      </c>
      <c r="U38" s="39">
        <v>10045203</v>
      </c>
      <c r="V38" s="39" t="s">
        <v>1376</v>
      </c>
      <c r="W38" s="14">
        <v>4</v>
      </c>
      <c r="X38" s="2">
        <v>1</v>
      </c>
      <c r="Y38" s="2">
        <v>1</v>
      </c>
      <c r="Z38" s="2">
        <v>4.1666666666666701E-3</v>
      </c>
      <c r="AB38" s="39">
        <v>10045203</v>
      </c>
      <c r="AC38" s="39" t="s">
        <v>1376</v>
      </c>
      <c r="AD38" s="14">
        <v>4</v>
      </c>
      <c r="AE38" s="2">
        <v>1</v>
      </c>
      <c r="AF38" s="2">
        <v>1</v>
      </c>
      <c r="AG38" s="2">
        <v>4.1666666666666701E-3</v>
      </c>
      <c r="AI38" s="39">
        <v>10045203</v>
      </c>
      <c r="AJ38" s="39" t="s">
        <v>1376</v>
      </c>
      <c r="AK38" s="1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39">
        <v>10045204</v>
      </c>
      <c r="H39" s="39" t="s">
        <v>1377</v>
      </c>
      <c r="I39" s="14">
        <v>4</v>
      </c>
      <c r="J39" s="2">
        <v>1</v>
      </c>
      <c r="K39" s="2">
        <v>1</v>
      </c>
      <c r="L39" s="2">
        <v>4.1666666666666701E-3</v>
      </c>
      <c r="N39" s="39">
        <v>10045204</v>
      </c>
      <c r="O39" s="39" t="s">
        <v>1377</v>
      </c>
      <c r="P39" s="14">
        <v>4</v>
      </c>
      <c r="Q39" s="2">
        <v>1</v>
      </c>
      <c r="R39" s="2">
        <v>1</v>
      </c>
      <c r="S39" s="2">
        <v>4.1666666666666701E-3</v>
      </c>
      <c r="U39" s="39">
        <v>10045204</v>
      </c>
      <c r="V39" s="39" t="s">
        <v>1377</v>
      </c>
      <c r="W39" s="14">
        <v>4</v>
      </c>
      <c r="X39" s="2">
        <v>1</v>
      </c>
      <c r="Y39" s="2">
        <v>1</v>
      </c>
      <c r="Z39" s="2">
        <v>4.1666666666666701E-3</v>
      </c>
      <c r="AB39" s="39">
        <v>10045204</v>
      </c>
      <c r="AC39" s="39" t="s">
        <v>1377</v>
      </c>
      <c r="AD39" s="14">
        <v>4</v>
      </c>
      <c r="AE39" s="2">
        <v>1</v>
      </c>
      <c r="AF39" s="2">
        <v>1</v>
      </c>
      <c r="AG39" s="2">
        <v>4.1666666666666701E-3</v>
      </c>
      <c r="AI39" s="39">
        <v>10045204</v>
      </c>
      <c r="AJ39" s="39" t="s">
        <v>1377</v>
      </c>
      <c r="AK39" s="1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9">
        <v>10045106</v>
      </c>
      <c r="D40" s="2">
        <v>1</v>
      </c>
      <c r="E40" s="2" t="str">
        <f t="shared" si="1"/>
        <v>10045106;1@</v>
      </c>
      <c r="G40" s="39">
        <v>10045205</v>
      </c>
      <c r="H40" s="39" t="s">
        <v>1378</v>
      </c>
      <c r="I40" s="14">
        <v>4</v>
      </c>
      <c r="J40" s="2">
        <v>1</v>
      </c>
      <c r="K40" s="2">
        <v>1</v>
      </c>
      <c r="L40" s="2">
        <v>4.1666666666666701E-3</v>
      </c>
      <c r="N40" s="39">
        <v>10045205</v>
      </c>
      <c r="O40" s="39" t="s">
        <v>1378</v>
      </c>
      <c r="P40" s="14">
        <v>4</v>
      </c>
      <c r="Q40" s="2">
        <v>1</v>
      </c>
      <c r="R40" s="2">
        <v>1</v>
      </c>
      <c r="S40" s="2">
        <v>4.1666666666666701E-3</v>
      </c>
      <c r="U40" s="39">
        <v>10045205</v>
      </c>
      <c r="V40" s="39" t="s">
        <v>1378</v>
      </c>
      <c r="W40" s="14">
        <v>4</v>
      </c>
      <c r="X40" s="2">
        <v>1</v>
      </c>
      <c r="Y40" s="2">
        <v>1</v>
      </c>
      <c r="Z40" s="2">
        <v>4.1666666666666701E-3</v>
      </c>
      <c r="AB40" s="39">
        <v>10045205</v>
      </c>
      <c r="AC40" s="39" t="s">
        <v>1378</v>
      </c>
      <c r="AD40" s="14">
        <v>4</v>
      </c>
      <c r="AE40" s="2">
        <v>1</v>
      </c>
      <c r="AF40" s="2">
        <v>1</v>
      </c>
      <c r="AG40" s="2">
        <v>4.1666666666666701E-3</v>
      </c>
      <c r="AI40" s="39">
        <v>10045205</v>
      </c>
      <c r="AJ40" s="39" t="s">
        <v>1378</v>
      </c>
      <c r="AK40" s="1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9">
        <v>10045206</v>
      </c>
      <c r="C41" s="39" t="s">
        <v>1323</v>
      </c>
      <c r="D41" s="2">
        <v>1</v>
      </c>
      <c r="E41" s="2" t="str">
        <f t="shared" si="1"/>
        <v>10045206;1@</v>
      </c>
      <c r="G41" s="39">
        <v>10045206</v>
      </c>
      <c r="H41" s="39" t="s">
        <v>1323</v>
      </c>
      <c r="I41" s="14">
        <v>4</v>
      </c>
      <c r="J41" s="2">
        <v>1</v>
      </c>
      <c r="K41" s="2">
        <v>1</v>
      </c>
      <c r="L41" s="2">
        <v>4.1666666666666701E-3</v>
      </c>
      <c r="N41" s="39">
        <v>10045206</v>
      </c>
      <c r="O41" s="39" t="s">
        <v>1323</v>
      </c>
      <c r="P41" s="14">
        <v>4</v>
      </c>
      <c r="Q41" s="2">
        <v>1</v>
      </c>
      <c r="R41" s="2">
        <v>1</v>
      </c>
      <c r="S41" s="2">
        <v>4.1666666666666701E-3</v>
      </c>
      <c r="U41" s="39">
        <v>10045206</v>
      </c>
      <c r="V41" s="39" t="s">
        <v>1323</v>
      </c>
      <c r="W41" s="14">
        <v>4</v>
      </c>
      <c r="X41" s="2">
        <v>1</v>
      </c>
      <c r="Y41" s="2">
        <v>1</v>
      </c>
      <c r="Z41" s="2">
        <v>4.1666666666666701E-3</v>
      </c>
      <c r="AB41" s="39">
        <v>10045206</v>
      </c>
      <c r="AC41" s="39" t="s">
        <v>1323</v>
      </c>
      <c r="AD41" s="14">
        <v>4</v>
      </c>
      <c r="AE41" s="2">
        <v>1</v>
      </c>
      <c r="AF41" s="2">
        <v>1</v>
      </c>
      <c r="AG41" s="2">
        <v>4.1666666666666701E-3</v>
      </c>
      <c r="AI41" s="39">
        <v>10045206</v>
      </c>
      <c r="AJ41" s="39" t="s">
        <v>1323</v>
      </c>
      <c r="AK41" s="1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9">
        <v>10045306</v>
      </c>
      <c r="C42" s="39" t="s">
        <v>1328</v>
      </c>
      <c r="D42" s="2">
        <v>1</v>
      </c>
      <c r="E42" s="2" t="str">
        <f t="shared" si="1"/>
        <v>10045306;1@</v>
      </c>
      <c r="G42" s="39">
        <v>10045301</v>
      </c>
      <c r="H42" s="39" t="s">
        <v>1379</v>
      </c>
      <c r="I42" s="14">
        <v>4</v>
      </c>
      <c r="J42" s="2">
        <v>1</v>
      </c>
      <c r="K42" s="2">
        <v>1</v>
      </c>
      <c r="L42" s="2">
        <v>4.1666666666666701E-3</v>
      </c>
      <c r="N42" s="39">
        <v>10045301</v>
      </c>
      <c r="O42" s="39" t="s">
        <v>1379</v>
      </c>
      <c r="P42" s="14">
        <v>4</v>
      </c>
      <c r="Q42" s="2">
        <v>1</v>
      </c>
      <c r="R42" s="2">
        <v>1</v>
      </c>
      <c r="S42" s="2">
        <v>4.1666666666666701E-3</v>
      </c>
      <c r="U42" s="39">
        <v>10045301</v>
      </c>
      <c r="V42" s="39" t="s">
        <v>1379</v>
      </c>
      <c r="W42" s="14">
        <v>4</v>
      </c>
      <c r="X42" s="2">
        <v>1</v>
      </c>
      <c r="Y42" s="2">
        <v>1</v>
      </c>
      <c r="Z42" s="2">
        <v>4.1666666666666701E-3</v>
      </c>
      <c r="AB42" s="39">
        <v>10045301</v>
      </c>
      <c r="AC42" s="39" t="s">
        <v>1379</v>
      </c>
      <c r="AD42" s="14">
        <v>4</v>
      </c>
      <c r="AE42" s="2">
        <v>1</v>
      </c>
      <c r="AF42" s="2">
        <v>1</v>
      </c>
      <c r="AG42" s="2">
        <v>4.1666666666666701E-3</v>
      </c>
      <c r="AI42" s="39">
        <v>10045301</v>
      </c>
      <c r="AJ42" s="39" t="s">
        <v>1379</v>
      </c>
      <c r="AK42" s="1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9">
        <v>10045406</v>
      </c>
      <c r="C43" s="39" t="s">
        <v>1333</v>
      </c>
      <c r="D43" s="2">
        <v>1</v>
      </c>
      <c r="E43" s="2" t="str">
        <f t="shared" si="1"/>
        <v>10045406;1@</v>
      </c>
      <c r="G43" s="39">
        <v>10045302</v>
      </c>
      <c r="H43" s="39" t="s">
        <v>1380</v>
      </c>
      <c r="I43" s="14">
        <v>4</v>
      </c>
      <c r="J43" s="2">
        <v>1</v>
      </c>
      <c r="K43" s="2">
        <v>1</v>
      </c>
      <c r="L43" s="2">
        <v>4.1666666666666701E-3</v>
      </c>
      <c r="N43" s="39">
        <v>10045302</v>
      </c>
      <c r="O43" s="39" t="s">
        <v>1380</v>
      </c>
      <c r="P43" s="14">
        <v>4</v>
      </c>
      <c r="Q43" s="2">
        <v>1</v>
      </c>
      <c r="R43" s="2">
        <v>1</v>
      </c>
      <c r="S43" s="2">
        <v>4.1666666666666701E-3</v>
      </c>
      <c r="U43" s="39">
        <v>10045302</v>
      </c>
      <c r="V43" s="39" t="s">
        <v>1380</v>
      </c>
      <c r="W43" s="14">
        <v>4</v>
      </c>
      <c r="X43" s="2">
        <v>1</v>
      </c>
      <c r="Y43" s="2">
        <v>1</v>
      </c>
      <c r="Z43" s="2">
        <v>4.1666666666666701E-3</v>
      </c>
      <c r="AB43" s="39">
        <v>10045302</v>
      </c>
      <c r="AC43" s="39" t="s">
        <v>1380</v>
      </c>
      <c r="AD43" s="14">
        <v>4</v>
      </c>
      <c r="AE43" s="2">
        <v>1</v>
      </c>
      <c r="AF43" s="2">
        <v>1</v>
      </c>
      <c r="AG43" s="2">
        <v>4.1666666666666701E-3</v>
      </c>
      <c r="AI43" s="39">
        <v>10045302</v>
      </c>
      <c r="AJ43" s="39" t="s">
        <v>1380</v>
      </c>
      <c r="AK43" s="1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32">
        <v>15210002</v>
      </c>
      <c r="C44" s="32" t="s">
        <v>390</v>
      </c>
      <c r="D44" s="2">
        <v>1</v>
      </c>
      <c r="E44" s="2" t="str">
        <f t="shared" si="1"/>
        <v>15210002;1@</v>
      </c>
      <c r="G44" s="39">
        <v>10045303</v>
      </c>
      <c r="H44" s="39" t="s">
        <v>1381</v>
      </c>
      <c r="I44" s="14">
        <v>4</v>
      </c>
      <c r="J44" s="2">
        <v>1</v>
      </c>
      <c r="K44" s="2">
        <v>1</v>
      </c>
      <c r="L44" s="2">
        <v>4.1666666666666701E-3</v>
      </c>
      <c r="N44" s="39">
        <v>10045303</v>
      </c>
      <c r="O44" s="39" t="s">
        <v>1381</v>
      </c>
      <c r="P44" s="14">
        <v>4</v>
      </c>
      <c r="Q44" s="2">
        <v>1</v>
      </c>
      <c r="R44" s="2">
        <v>1</v>
      </c>
      <c r="S44" s="2">
        <v>4.1666666666666701E-3</v>
      </c>
      <c r="U44" s="39">
        <v>10045303</v>
      </c>
      <c r="V44" s="39" t="s">
        <v>1381</v>
      </c>
      <c r="W44" s="14">
        <v>4</v>
      </c>
      <c r="X44" s="2">
        <v>1</v>
      </c>
      <c r="Y44" s="2">
        <v>1</v>
      </c>
      <c r="Z44" s="2">
        <v>4.1666666666666701E-3</v>
      </c>
      <c r="AB44" s="39">
        <v>10045303</v>
      </c>
      <c r="AC44" s="39" t="s">
        <v>1381</v>
      </c>
      <c r="AD44" s="14">
        <v>4</v>
      </c>
      <c r="AE44" s="2">
        <v>1</v>
      </c>
      <c r="AF44" s="2">
        <v>1</v>
      </c>
      <c r="AG44" s="2">
        <v>4.1666666666666701E-3</v>
      </c>
      <c r="AI44" s="39">
        <v>10045303</v>
      </c>
      <c r="AJ44" s="39" t="s">
        <v>1381</v>
      </c>
      <c r="AK44" s="1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32">
        <v>15210004</v>
      </c>
      <c r="C45" s="32" t="s">
        <v>392</v>
      </c>
      <c r="D45" s="2">
        <v>1</v>
      </c>
      <c r="E45" s="2" t="str">
        <f t="shared" si="1"/>
        <v>15210004;1@</v>
      </c>
      <c r="G45" s="39">
        <v>10045304</v>
      </c>
      <c r="H45" s="39" t="s">
        <v>1382</v>
      </c>
      <c r="I45" s="14">
        <v>4</v>
      </c>
      <c r="J45" s="2">
        <v>1</v>
      </c>
      <c r="K45" s="2">
        <v>1</v>
      </c>
      <c r="L45" s="2">
        <v>4.1666666666666701E-3</v>
      </c>
      <c r="N45" s="39">
        <v>10045304</v>
      </c>
      <c r="O45" s="39" t="s">
        <v>1382</v>
      </c>
      <c r="P45" s="14">
        <v>4</v>
      </c>
      <c r="Q45" s="2">
        <v>1</v>
      </c>
      <c r="R45" s="2">
        <v>1</v>
      </c>
      <c r="S45" s="2">
        <v>4.1666666666666701E-3</v>
      </c>
      <c r="U45" s="39">
        <v>10045304</v>
      </c>
      <c r="V45" s="39" t="s">
        <v>1382</v>
      </c>
      <c r="W45" s="14">
        <v>4</v>
      </c>
      <c r="X45" s="2">
        <v>1</v>
      </c>
      <c r="Y45" s="2">
        <v>1</v>
      </c>
      <c r="Z45" s="2">
        <v>4.1666666666666701E-3</v>
      </c>
      <c r="AB45" s="39">
        <v>10045304</v>
      </c>
      <c r="AC45" s="39" t="s">
        <v>1382</v>
      </c>
      <c r="AD45" s="14">
        <v>4</v>
      </c>
      <c r="AE45" s="2">
        <v>1</v>
      </c>
      <c r="AF45" s="2">
        <v>1</v>
      </c>
      <c r="AG45" s="2">
        <v>4.1666666666666701E-3</v>
      </c>
      <c r="AI45" s="39">
        <v>10045304</v>
      </c>
      <c r="AJ45" s="39" t="s">
        <v>1382</v>
      </c>
      <c r="AK45" s="1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12">
        <v>15210102</v>
      </c>
      <c r="C46" s="12" t="s">
        <v>1383</v>
      </c>
      <c r="D46" s="2">
        <v>1</v>
      </c>
      <c r="E46" s="2" t="str">
        <f t="shared" si="1"/>
        <v>15210102;1@</v>
      </c>
      <c r="G46" s="39">
        <v>10045305</v>
      </c>
      <c r="H46" s="39" t="s">
        <v>1384</v>
      </c>
      <c r="I46" s="14">
        <v>4</v>
      </c>
      <c r="J46" s="2">
        <v>1</v>
      </c>
      <c r="K46" s="2">
        <v>1</v>
      </c>
      <c r="L46" s="2">
        <v>4.1666666666666701E-3</v>
      </c>
      <c r="N46" s="39">
        <v>10045305</v>
      </c>
      <c r="O46" s="39" t="s">
        <v>1384</v>
      </c>
      <c r="P46" s="14">
        <v>4</v>
      </c>
      <c r="Q46" s="2">
        <v>1</v>
      </c>
      <c r="R46" s="2">
        <v>1</v>
      </c>
      <c r="S46" s="2">
        <v>4.1666666666666701E-3</v>
      </c>
      <c r="U46" s="39">
        <v>10045305</v>
      </c>
      <c r="V46" s="39" t="s">
        <v>1384</v>
      </c>
      <c r="W46" s="14">
        <v>4</v>
      </c>
      <c r="X46" s="2">
        <v>1</v>
      </c>
      <c r="Y46" s="2">
        <v>1</v>
      </c>
      <c r="Z46" s="2">
        <v>4.1666666666666701E-3</v>
      </c>
      <c r="AB46" s="39">
        <v>10045305</v>
      </c>
      <c r="AC46" s="39" t="s">
        <v>1384</v>
      </c>
      <c r="AD46" s="14">
        <v>4</v>
      </c>
      <c r="AE46" s="2">
        <v>1</v>
      </c>
      <c r="AF46" s="2">
        <v>1</v>
      </c>
      <c r="AG46" s="2">
        <v>4.1666666666666701E-3</v>
      </c>
      <c r="AI46" s="39">
        <v>10045305</v>
      </c>
      <c r="AJ46" s="39" t="s">
        <v>1384</v>
      </c>
      <c r="AK46" s="1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12">
        <v>15210104</v>
      </c>
      <c r="C47" s="12" t="s">
        <v>1385</v>
      </c>
      <c r="D47" s="2">
        <v>1</v>
      </c>
      <c r="E47" s="2" t="str">
        <f t="shared" si="1"/>
        <v>15210104;1@</v>
      </c>
      <c r="G47" s="39">
        <v>10045306</v>
      </c>
      <c r="H47" s="39" t="s">
        <v>1328</v>
      </c>
      <c r="I47" s="14">
        <v>4</v>
      </c>
      <c r="J47" s="2">
        <v>1</v>
      </c>
      <c r="K47" s="2">
        <v>1</v>
      </c>
      <c r="L47" s="2">
        <v>4.1666666666666701E-3</v>
      </c>
      <c r="N47" s="39">
        <v>10045306</v>
      </c>
      <c r="O47" s="39" t="s">
        <v>1328</v>
      </c>
      <c r="P47" s="14">
        <v>4</v>
      </c>
      <c r="Q47" s="2">
        <v>1</v>
      </c>
      <c r="R47" s="2">
        <v>1</v>
      </c>
      <c r="S47" s="2">
        <v>4.1666666666666701E-3</v>
      </c>
      <c r="U47" s="39">
        <v>10045306</v>
      </c>
      <c r="V47" s="39" t="s">
        <v>1328</v>
      </c>
      <c r="W47" s="14">
        <v>4</v>
      </c>
      <c r="X47" s="2">
        <v>1</v>
      </c>
      <c r="Y47" s="2">
        <v>1</v>
      </c>
      <c r="Z47" s="2">
        <v>4.1666666666666701E-3</v>
      </c>
      <c r="AB47" s="39">
        <v>10045306</v>
      </c>
      <c r="AC47" s="39" t="s">
        <v>1328</v>
      </c>
      <c r="AD47" s="14">
        <v>4</v>
      </c>
      <c r="AE47" s="2">
        <v>1</v>
      </c>
      <c r="AF47" s="2">
        <v>1</v>
      </c>
      <c r="AG47" s="2">
        <v>4.1666666666666701E-3</v>
      </c>
      <c r="AI47" s="39">
        <v>10045306</v>
      </c>
      <c r="AJ47" s="39" t="s">
        <v>1328</v>
      </c>
      <c r="AK47" s="1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32">
        <v>15211002</v>
      </c>
      <c r="C48" s="32" t="s">
        <v>394</v>
      </c>
      <c r="D48" s="2">
        <v>1</v>
      </c>
      <c r="E48" s="2" t="str">
        <f t="shared" si="1"/>
        <v>15211002;1@</v>
      </c>
      <c r="G48" s="39">
        <v>10045401</v>
      </c>
      <c r="H48" s="39" t="s">
        <v>1386</v>
      </c>
      <c r="I48" s="14">
        <v>4</v>
      </c>
      <c r="J48" s="2">
        <v>1</v>
      </c>
      <c r="K48" s="2">
        <v>1</v>
      </c>
      <c r="L48" s="2">
        <v>4.1666666666666701E-3</v>
      </c>
      <c r="N48" s="39">
        <v>10045401</v>
      </c>
      <c r="O48" s="39" t="s">
        <v>1386</v>
      </c>
      <c r="P48" s="14">
        <v>4</v>
      </c>
      <c r="Q48" s="2">
        <v>1</v>
      </c>
      <c r="R48" s="2">
        <v>1</v>
      </c>
      <c r="S48" s="2">
        <v>4.1666666666666701E-3</v>
      </c>
      <c r="U48" s="39">
        <v>10045401</v>
      </c>
      <c r="V48" s="39" t="s">
        <v>1386</v>
      </c>
      <c r="W48" s="14">
        <v>4</v>
      </c>
      <c r="X48" s="2">
        <v>1</v>
      </c>
      <c r="Y48" s="2">
        <v>1</v>
      </c>
      <c r="Z48" s="2">
        <v>4.1666666666666701E-3</v>
      </c>
      <c r="AB48" s="39">
        <v>10045401</v>
      </c>
      <c r="AC48" s="39" t="s">
        <v>1386</v>
      </c>
      <c r="AD48" s="14">
        <v>4</v>
      </c>
      <c r="AE48" s="2">
        <v>1</v>
      </c>
      <c r="AF48" s="2">
        <v>1</v>
      </c>
      <c r="AG48" s="2">
        <v>4.1666666666666701E-3</v>
      </c>
      <c r="AI48" s="39">
        <v>10045401</v>
      </c>
      <c r="AJ48" s="39" t="s">
        <v>1386</v>
      </c>
      <c r="AK48" s="1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32">
        <v>15211004</v>
      </c>
      <c r="C49" s="32" t="s">
        <v>396</v>
      </c>
      <c r="D49" s="2">
        <v>1</v>
      </c>
      <c r="E49" s="2" t="str">
        <f t="shared" si="1"/>
        <v>15211004;1@</v>
      </c>
      <c r="G49" s="39">
        <v>10045402</v>
      </c>
      <c r="H49" s="39" t="s">
        <v>1387</v>
      </c>
      <c r="I49" s="14">
        <v>4</v>
      </c>
      <c r="J49" s="2">
        <v>1</v>
      </c>
      <c r="K49" s="2">
        <v>1</v>
      </c>
      <c r="L49" s="2">
        <v>4.1666666666666701E-3</v>
      </c>
      <c r="N49" s="39">
        <v>10045402</v>
      </c>
      <c r="O49" s="39" t="s">
        <v>1387</v>
      </c>
      <c r="P49" s="14">
        <v>4</v>
      </c>
      <c r="Q49" s="2">
        <v>1</v>
      </c>
      <c r="R49" s="2">
        <v>1</v>
      </c>
      <c r="S49" s="2">
        <v>4.1666666666666701E-3</v>
      </c>
      <c r="U49" s="39">
        <v>10045402</v>
      </c>
      <c r="V49" s="39" t="s">
        <v>1387</v>
      </c>
      <c r="W49" s="14">
        <v>4</v>
      </c>
      <c r="X49" s="2">
        <v>1</v>
      </c>
      <c r="Y49" s="2">
        <v>1</v>
      </c>
      <c r="Z49" s="2">
        <v>4.1666666666666701E-3</v>
      </c>
      <c r="AB49" s="39">
        <v>10045402</v>
      </c>
      <c r="AC49" s="39" t="s">
        <v>1387</v>
      </c>
      <c r="AD49" s="14">
        <v>4</v>
      </c>
      <c r="AE49" s="2">
        <v>1</v>
      </c>
      <c r="AF49" s="2">
        <v>1</v>
      </c>
      <c r="AG49" s="2">
        <v>4.1666666666666701E-3</v>
      </c>
      <c r="AI49" s="39">
        <v>10045402</v>
      </c>
      <c r="AJ49" s="39" t="s">
        <v>1387</v>
      </c>
      <c r="AK49" s="1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32">
        <v>15211006</v>
      </c>
      <c r="C50" s="32" t="s">
        <v>398</v>
      </c>
      <c r="D50" s="2">
        <v>1</v>
      </c>
      <c r="E50" s="2" t="str">
        <f t="shared" si="1"/>
        <v>15211006;1@</v>
      </c>
      <c r="G50" s="39">
        <v>10045403</v>
      </c>
      <c r="H50" s="39" t="s">
        <v>1388</v>
      </c>
      <c r="I50" s="14">
        <v>4</v>
      </c>
      <c r="J50" s="2">
        <v>1</v>
      </c>
      <c r="K50" s="2">
        <v>1</v>
      </c>
      <c r="L50" s="2">
        <v>4.1666666666666701E-3</v>
      </c>
      <c r="N50" s="39">
        <v>10045403</v>
      </c>
      <c r="O50" s="39" t="s">
        <v>1388</v>
      </c>
      <c r="P50" s="14">
        <v>4</v>
      </c>
      <c r="Q50" s="2">
        <v>1</v>
      </c>
      <c r="R50" s="2">
        <v>1</v>
      </c>
      <c r="S50" s="2">
        <v>4.1666666666666701E-3</v>
      </c>
      <c r="U50" s="39">
        <v>10045403</v>
      </c>
      <c r="V50" s="39" t="s">
        <v>1388</v>
      </c>
      <c r="W50" s="14">
        <v>4</v>
      </c>
      <c r="X50" s="2">
        <v>1</v>
      </c>
      <c r="Y50" s="2">
        <v>1</v>
      </c>
      <c r="Z50" s="2">
        <v>4.1666666666666701E-3</v>
      </c>
      <c r="AB50" s="39">
        <v>10045403</v>
      </c>
      <c r="AC50" s="39" t="s">
        <v>1388</v>
      </c>
      <c r="AD50" s="14">
        <v>4</v>
      </c>
      <c r="AE50" s="2">
        <v>1</v>
      </c>
      <c r="AF50" s="2">
        <v>1</v>
      </c>
      <c r="AG50" s="2">
        <v>4.1666666666666701E-3</v>
      </c>
      <c r="AI50" s="39">
        <v>10045403</v>
      </c>
      <c r="AJ50" s="39" t="s">
        <v>1388</v>
      </c>
      <c r="AK50" s="1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32">
        <v>15206002</v>
      </c>
      <c r="C51" s="32" t="s">
        <v>383</v>
      </c>
      <c r="D51" s="2">
        <v>1</v>
      </c>
      <c r="E51" s="2" t="str">
        <f t="shared" si="1"/>
        <v>15206002;1@</v>
      </c>
      <c r="G51" s="39">
        <v>10045404</v>
      </c>
      <c r="H51" s="39" t="s">
        <v>1389</v>
      </c>
      <c r="I51" s="14">
        <v>4</v>
      </c>
      <c r="J51" s="2">
        <v>1</v>
      </c>
      <c r="K51" s="2">
        <v>1</v>
      </c>
      <c r="L51" s="2">
        <v>4.1666666666666701E-3</v>
      </c>
      <c r="N51" s="39">
        <v>10045404</v>
      </c>
      <c r="O51" s="39" t="s">
        <v>1389</v>
      </c>
      <c r="P51" s="14">
        <v>4</v>
      </c>
      <c r="Q51" s="2">
        <v>1</v>
      </c>
      <c r="R51" s="2">
        <v>1</v>
      </c>
      <c r="S51" s="2">
        <v>4.1666666666666701E-3</v>
      </c>
      <c r="U51" s="39">
        <v>10045404</v>
      </c>
      <c r="V51" s="39" t="s">
        <v>1389</v>
      </c>
      <c r="W51" s="14">
        <v>4</v>
      </c>
      <c r="X51" s="2">
        <v>1</v>
      </c>
      <c r="Y51" s="2">
        <v>1</v>
      </c>
      <c r="Z51" s="2">
        <v>4.1666666666666701E-3</v>
      </c>
      <c r="AB51" s="39">
        <v>10045404</v>
      </c>
      <c r="AC51" s="39" t="s">
        <v>1389</v>
      </c>
      <c r="AD51" s="14">
        <v>4</v>
      </c>
      <c r="AE51" s="2">
        <v>1</v>
      </c>
      <c r="AF51" s="2">
        <v>1</v>
      </c>
      <c r="AG51" s="2">
        <v>4.1666666666666701E-3</v>
      </c>
      <c r="AI51" s="39">
        <v>10045404</v>
      </c>
      <c r="AJ51" s="39" t="s">
        <v>1389</v>
      </c>
      <c r="AK51" s="1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32">
        <v>15207002</v>
      </c>
      <c r="C52" s="32" t="s">
        <v>385</v>
      </c>
      <c r="D52" s="2">
        <v>1</v>
      </c>
      <c r="E52" s="2" t="str">
        <f t="shared" si="1"/>
        <v>15207002;1@</v>
      </c>
      <c r="G52" s="39">
        <v>10045405</v>
      </c>
      <c r="H52" s="39" t="s">
        <v>1390</v>
      </c>
      <c r="I52" s="14">
        <v>4</v>
      </c>
      <c r="J52" s="2">
        <v>1</v>
      </c>
      <c r="K52" s="2">
        <v>1</v>
      </c>
      <c r="L52" s="2">
        <v>4.1666666666666701E-3</v>
      </c>
      <c r="N52" s="39">
        <v>10045405</v>
      </c>
      <c r="O52" s="39" t="s">
        <v>1390</v>
      </c>
      <c r="P52" s="14">
        <v>4</v>
      </c>
      <c r="Q52" s="2">
        <v>1</v>
      </c>
      <c r="R52" s="2">
        <v>1</v>
      </c>
      <c r="S52" s="2">
        <v>4.1666666666666701E-3</v>
      </c>
      <c r="U52" s="39">
        <v>10045405</v>
      </c>
      <c r="V52" s="39" t="s">
        <v>1390</v>
      </c>
      <c r="W52" s="14">
        <v>4</v>
      </c>
      <c r="X52" s="2">
        <v>1</v>
      </c>
      <c r="Y52" s="2">
        <v>1</v>
      </c>
      <c r="Z52" s="2">
        <v>4.1666666666666701E-3</v>
      </c>
      <c r="AB52" s="39">
        <v>10045405</v>
      </c>
      <c r="AC52" s="39" t="s">
        <v>1390</v>
      </c>
      <c r="AD52" s="14">
        <v>4</v>
      </c>
      <c r="AE52" s="2">
        <v>1</v>
      </c>
      <c r="AF52" s="2">
        <v>1</v>
      </c>
      <c r="AG52" s="2">
        <v>4.1666666666666701E-3</v>
      </c>
      <c r="AI52" s="39">
        <v>10045405</v>
      </c>
      <c r="AJ52" s="39" t="s">
        <v>1390</v>
      </c>
      <c r="AK52" s="1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9">
        <v>10045406</v>
      </c>
      <c r="H53" s="39" t="s">
        <v>1333</v>
      </c>
      <c r="I53" s="14">
        <v>4</v>
      </c>
      <c r="J53" s="2">
        <v>1</v>
      </c>
      <c r="K53" s="2">
        <v>1</v>
      </c>
      <c r="L53" s="2">
        <v>4.1666666666666701E-3</v>
      </c>
      <c r="N53" s="39">
        <v>10045406</v>
      </c>
      <c r="O53" s="39" t="s">
        <v>1333</v>
      </c>
      <c r="P53" s="14">
        <v>4</v>
      </c>
      <c r="Q53" s="2">
        <v>1</v>
      </c>
      <c r="R53" s="2">
        <v>1</v>
      </c>
      <c r="S53" s="2">
        <v>4.1666666666666701E-3</v>
      </c>
      <c r="U53" s="39">
        <v>10045406</v>
      </c>
      <c r="V53" s="39" t="s">
        <v>1333</v>
      </c>
      <c r="W53" s="14">
        <v>4</v>
      </c>
      <c r="X53" s="2">
        <v>1</v>
      </c>
      <c r="Y53" s="2">
        <v>1</v>
      </c>
      <c r="Z53" s="2">
        <v>4.1666666666666701E-3</v>
      </c>
      <c r="AB53" s="39">
        <v>10045406</v>
      </c>
      <c r="AC53" s="39" t="s">
        <v>1333</v>
      </c>
      <c r="AD53" s="14">
        <v>4</v>
      </c>
      <c r="AE53" s="2">
        <v>1</v>
      </c>
      <c r="AF53" s="2">
        <v>1</v>
      </c>
      <c r="AG53" s="2">
        <v>4.1666666666666701E-3</v>
      </c>
      <c r="AI53" s="39">
        <v>10045406</v>
      </c>
      <c r="AJ53" s="39" t="s">
        <v>1333</v>
      </c>
      <c r="AK53" s="1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0">
        <v>14010001</v>
      </c>
      <c r="H54" s="32" t="s">
        <v>96</v>
      </c>
      <c r="I54" s="32">
        <v>2</v>
      </c>
      <c r="J54" s="2">
        <v>1</v>
      </c>
      <c r="K54" s="2">
        <v>1</v>
      </c>
      <c r="L54" s="2">
        <v>4.9019607843137298E-3</v>
      </c>
      <c r="N54" s="32">
        <v>15201001</v>
      </c>
      <c r="O54" s="32" t="s">
        <v>338</v>
      </c>
      <c r="P54" s="32">
        <v>3</v>
      </c>
      <c r="Q54" s="2">
        <v>1</v>
      </c>
      <c r="R54" s="2">
        <v>1</v>
      </c>
      <c r="S54" s="2">
        <v>9.6153846153846194E-3</v>
      </c>
      <c r="U54" s="32">
        <v>15301001</v>
      </c>
      <c r="V54" s="32" t="s">
        <v>399</v>
      </c>
      <c r="W54" s="32">
        <v>3</v>
      </c>
      <c r="X54" s="2">
        <v>1</v>
      </c>
      <c r="Y54" s="2">
        <v>1</v>
      </c>
      <c r="Z54" s="2">
        <v>9.6153846153846194E-3</v>
      </c>
      <c r="AB54" s="32">
        <v>15401001</v>
      </c>
      <c r="AC54" s="32" t="s">
        <v>444</v>
      </c>
      <c r="AD54" s="32">
        <v>3</v>
      </c>
      <c r="AE54" s="2">
        <v>1</v>
      </c>
      <c r="AF54" s="2">
        <v>1</v>
      </c>
      <c r="AG54" s="2">
        <v>9.6153846153846194E-3</v>
      </c>
      <c r="AI54" s="32">
        <v>15501001</v>
      </c>
      <c r="AJ54" s="32" t="s">
        <v>490</v>
      </c>
      <c r="AK54" s="32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9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2" t="s">
        <v>102</v>
      </c>
      <c r="I55" s="32">
        <v>2</v>
      </c>
      <c r="J55" s="2">
        <v>1</v>
      </c>
      <c r="K55" s="2">
        <v>1</v>
      </c>
      <c r="L55" s="2">
        <v>4.9019607843137298E-3</v>
      </c>
      <c r="N55" s="32">
        <v>15201002</v>
      </c>
      <c r="O55" s="32" t="s">
        <v>340</v>
      </c>
      <c r="P55" s="32">
        <v>4</v>
      </c>
      <c r="Q55" s="2">
        <v>1</v>
      </c>
      <c r="R55" s="2">
        <v>1</v>
      </c>
      <c r="S55" s="2">
        <v>9.6153846153846194E-3</v>
      </c>
      <c r="U55" s="32">
        <v>15301002</v>
      </c>
      <c r="V55" s="32" t="s">
        <v>400</v>
      </c>
      <c r="W55" s="32">
        <v>4</v>
      </c>
      <c r="X55" s="2">
        <v>1</v>
      </c>
      <c r="Y55" s="2">
        <v>1</v>
      </c>
      <c r="Z55" s="2">
        <v>9.6153846153846194E-3</v>
      </c>
      <c r="AB55" s="32">
        <v>15401002</v>
      </c>
      <c r="AC55" s="32" t="s">
        <v>445</v>
      </c>
      <c r="AD55" s="32">
        <v>4</v>
      </c>
      <c r="AE55" s="2">
        <v>1</v>
      </c>
      <c r="AF55" s="2">
        <v>1</v>
      </c>
      <c r="AG55" s="2">
        <v>9.6153846153846194E-3</v>
      </c>
      <c r="AI55" s="32">
        <v>15501002</v>
      </c>
      <c r="AJ55" s="32" t="s">
        <v>491</v>
      </c>
      <c r="AK55" s="32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9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2" t="s">
        <v>107</v>
      </c>
      <c r="I56" s="32">
        <v>3</v>
      </c>
      <c r="J56" s="2">
        <v>1</v>
      </c>
      <c r="K56" s="2">
        <v>1</v>
      </c>
      <c r="L56" s="2">
        <v>4.9019607843137298E-3</v>
      </c>
      <c r="N56" s="32">
        <v>15201003</v>
      </c>
      <c r="O56" s="32" t="s">
        <v>342</v>
      </c>
      <c r="P56" s="32">
        <v>3</v>
      </c>
      <c r="Q56" s="2">
        <v>1</v>
      </c>
      <c r="R56" s="2">
        <v>1</v>
      </c>
      <c r="S56" s="2">
        <v>9.6153846153846194E-3</v>
      </c>
      <c r="U56" s="32">
        <v>15301003</v>
      </c>
      <c r="V56" s="32" t="s">
        <v>401</v>
      </c>
      <c r="W56" s="32">
        <v>3</v>
      </c>
      <c r="X56" s="2">
        <v>1</v>
      </c>
      <c r="Y56" s="2">
        <v>1</v>
      </c>
      <c r="Z56" s="2">
        <v>9.6153846153846194E-3</v>
      </c>
      <c r="AB56" s="32">
        <v>15401003</v>
      </c>
      <c r="AC56" s="32" t="s">
        <v>446</v>
      </c>
      <c r="AD56" s="32">
        <v>3</v>
      </c>
      <c r="AE56" s="2">
        <v>1</v>
      </c>
      <c r="AF56" s="2">
        <v>1</v>
      </c>
      <c r="AG56" s="2">
        <v>9.6153846153846194E-3</v>
      </c>
      <c r="AI56" s="32">
        <v>15501003</v>
      </c>
      <c r="AJ56" s="32" t="s">
        <v>492</v>
      </c>
      <c r="AK56" s="32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9">
        <v>10010083</v>
      </c>
      <c r="D57" s="2">
        <v>1</v>
      </c>
      <c r="E57" s="2" t="str">
        <f t="shared" si="2"/>
        <v>10010083;1@</v>
      </c>
      <c r="G57" s="30">
        <v>14010004</v>
      </c>
      <c r="H57" s="32" t="s">
        <v>111</v>
      </c>
      <c r="I57" s="32">
        <v>4</v>
      </c>
      <c r="J57" s="2">
        <v>1</v>
      </c>
      <c r="K57" s="2">
        <v>1</v>
      </c>
      <c r="L57" s="2">
        <v>4.9019607843137298E-3</v>
      </c>
      <c r="N57" s="32">
        <v>15201004</v>
      </c>
      <c r="O57" s="32" t="s">
        <v>344</v>
      </c>
      <c r="P57" s="32">
        <v>4</v>
      </c>
      <c r="Q57" s="2">
        <v>1</v>
      </c>
      <c r="R57" s="2">
        <v>1</v>
      </c>
      <c r="S57" s="2">
        <v>9.6153846153846194E-3</v>
      </c>
      <c r="U57" s="32">
        <v>15301004</v>
      </c>
      <c r="V57" s="32" t="s">
        <v>402</v>
      </c>
      <c r="W57" s="32">
        <v>4</v>
      </c>
      <c r="X57" s="2">
        <v>1</v>
      </c>
      <c r="Y57" s="2">
        <v>1</v>
      </c>
      <c r="Z57" s="2">
        <v>9.6153846153846194E-3</v>
      </c>
      <c r="AB57" s="32">
        <v>15401004</v>
      </c>
      <c r="AC57" s="32" t="s">
        <v>447</v>
      </c>
      <c r="AD57" s="32">
        <v>4</v>
      </c>
      <c r="AE57" s="2">
        <v>1</v>
      </c>
      <c r="AF57" s="2">
        <v>1</v>
      </c>
      <c r="AG57" s="2">
        <v>9.6153846153846194E-3</v>
      </c>
      <c r="AI57" s="32">
        <v>15501004</v>
      </c>
      <c r="AJ57" s="32" t="s">
        <v>493</v>
      </c>
      <c r="AK57" s="32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2" t="s">
        <v>117</v>
      </c>
      <c r="I58" s="32">
        <v>2</v>
      </c>
      <c r="J58" s="2">
        <v>1</v>
      </c>
      <c r="K58" s="2">
        <v>1</v>
      </c>
      <c r="L58" s="2">
        <v>4.9019607843137298E-3</v>
      </c>
      <c r="N58" s="32">
        <v>15201005</v>
      </c>
      <c r="O58" s="32" t="s">
        <v>346</v>
      </c>
      <c r="P58" s="32">
        <v>3</v>
      </c>
      <c r="Q58" s="2">
        <v>1</v>
      </c>
      <c r="R58" s="2">
        <v>1</v>
      </c>
      <c r="S58" s="2">
        <v>9.6153846153846194E-3</v>
      </c>
      <c r="U58" s="32">
        <v>15301005</v>
      </c>
      <c r="V58" s="32" t="s">
        <v>403</v>
      </c>
      <c r="W58" s="32">
        <v>3</v>
      </c>
      <c r="X58" s="2">
        <v>1</v>
      </c>
      <c r="Y58" s="2">
        <v>1</v>
      </c>
      <c r="Z58" s="2">
        <v>9.6153846153846194E-3</v>
      </c>
      <c r="AB58" s="32">
        <v>15401005</v>
      </c>
      <c r="AC58" s="32" t="s">
        <v>448</v>
      </c>
      <c r="AD58" s="32">
        <v>3</v>
      </c>
      <c r="AE58" s="2">
        <v>1</v>
      </c>
      <c r="AF58" s="2">
        <v>1</v>
      </c>
      <c r="AG58" s="2">
        <v>9.6153846153846194E-3</v>
      </c>
      <c r="AI58" s="32">
        <v>15501005</v>
      </c>
      <c r="AJ58" s="32" t="s">
        <v>494</v>
      </c>
      <c r="AK58" s="32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2" t="s">
        <v>121</v>
      </c>
      <c r="I59" s="32">
        <v>2</v>
      </c>
      <c r="J59" s="2">
        <v>1</v>
      </c>
      <c r="K59" s="2">
        <v>1</v>
      </c>
      <c r="L59" s="2">
        <v>4.9019607843137298E-3</v>
      </c>
      <c r="N59" s="32">
        <v>15201006</v>
      </c>
      <c r="O59" s="32" t="s">
        <v>347</v>
      </c>
      <c r="P59" s="32">
        <v>4</v>
      </c>
      <c r="Q59" s="2">
        <v>1</v>
      </c>
      <c r="R59" s="2">
        <v>1</v>
      </c>
      <c r="S59" s="2">
        <v>9.6153846153846194E-3</v>
      </c>
      <c r="U59" s="32">
        <v>15301006</v>
      </c>
      <c r="V59" s="32" t="s">
        <v>404</v>
      </c>
      <c r="W59" s="32">
        <v>4</v>
      </c>
      <c r="X59" s="2">
        <v>1</v>
      </c>
      <c r="Y59" s="2">
        <v>1</v>
      </c>
      <c r="Z59" s="2">
        <v>9.6153846153846194E-3</v>
      </c>
      <c r="AB59" s="32">
        <v>15401006</v>
      </c>
      <c r="AC59" s="32" t="s">
        <v>449</v>
      </c>
      <c r="AD59" s="32">
        <v>4</v>
      </c>
      <c r="AE59" s="2">
        <v>1</v>
      </c>
      <c r="AF59" s="2">
        <v>1</v>
      </c>
      <c r="AG59" s="2">
        <v>9.6153846153846194E-3</v>
      </c>
      <c r="AI59" s="32">
        <v>15501006</v>
      </c>
      <c r="AJ59" s="32" t="s">
        <v>495</v>
      </c>
      <c r="AK59" s="32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2" t="s">
        <v>125</v>
      </c>
      <c r="I60" s="32">
        <v>3</v>
      </c>
      <c r="J60" s="2">
        <v>1</v>
      </c>
      <c r="K60" s="2">
        <v>1</v>
      </c>
      <c r="L60" s="2">
        <v>4.9019607843137298E-3</v>
      </c>
      <c r="N60" s="32">
        <v>15202001</v>
      </c>
      <c r="O60" s="32" t="s">
        <v>349</v>
      </c>
      <c r="P60" s="32">
        <v>3</v>
      </c>
      <c r="Q60" s="2">
        <v>1</v>
      </c>
      <c r="R60" s="2">
        <v>1</v>
      </c>
      <c r="S60" s="2">
        <v>9.6153846153846194E-3</v>
      </c>
      <c r="U60" s="32">
        <v>15302001</v>
      </c>
      <c r="V60" s="32" t="s">
        <v>405</v>
      </c>
      <c r="W60" s="32">
        <v>3</v>
      </c>
      <c r="X60" s="2">
        <v>1</v>
      </c>
      <c r="Y60" s="2">
        <v>1</v>
      </c>
      <c r="Z60" s="2">
        <v>9.6153846153846194E-3</v>
      </c>
      <c r="AB60" s="32">
        <v>15402001</v>
      </c>
      <c r="AC60" s="32" t="s">
        <v>450</v>
      </c>
      <c r="AD60" s="32">
        <v>3</v>
      </c>
      <c r="AE60" s="2">
        <v>1</v>
      </c>
      <c r="AF60" s="2">
        <v>1</v>
      </c>
      <c r="AG60" s="2">
        <v>9.6153846153846194E-3</v>
      </c>
      <c r="AI60" s="32">
        <v>15502001</v>
      </c>
      <c r="AJ60" s="32" t="s">
        <v>496</v>
      </c>
      <c r="AK60" s="32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9">
        <v>10045106</v>
      </c>
      <c r="D61" s="2">
        <v>1</v>
      </c>
      <c r="E61" s="2" t="str">
        <f t="shared" si="2"/>
        <v>10045106;1@</v>
      </c>
      <c r="G61" s="30">
        <v>14010008</v>
      </c>
      <c r="H61" s="32" t="s">
        <v>129</v>
      </c>
      <c r="I61" s="32">
        <v>4</v>
      </c>
      <c r="J61" s="2">
        <v>1</v>
      </c>
      <c r="K61" s="2">
        <v>1</v>
      </c>
      <c r="L61" s="2">
        <v>4.9019607843137298E-3</v>
      </c>
      <c r="N61" s="32">
        <v>15202002</v>
      </c>
      <c r="O61" s="32" t="s">
        <v>350</v>
      </c>
      <c r="P61" s="32">
        <v>4</v>
      </c>
      <c r="Q61" s="2">
        <v>1</v>
      </c>
      <c r="R61" s="2">
        <v>1</v>
      </c>
      <c r="S61" s="2">
        <v>9.6153846153846194E-3</v>
      </c>
      <c r="U61" s="32">
        <v>15302002</v>
      </c>
      <c r="V61" s="32" t="s">
        <v>406</v>
      </c>
      <c r="W61" s="32">
        <v>4</v>
      </c>
      <c r="X61" s="2">
        <v>1</v>
      </c>
      <c r="Y61" s="2">
        <v>1</v>
      </c>
      <c r="Z61" s="2">
        <v>9.6153846153846194E-3</v>
      </c>
      <c r="AB61" s="32">
        <v>15402002</v>
      </c>
      <c r="AC61" s="32" t="s">
        <v>451</v>
      </c>
      <c r="AD61" s="32">
        <v>4</v>
      </c>
      <c r="AE61" s="2">
        <v>1</v>
      </c>
      <c r="AF61" s="2">
        <v>1</v>
      </c>
      <c r="AG61" s="2">
        <v>9.6153846153846194E-3</v>
      </c>
      <c r="AI61" s="32">
        <v>15502002</v>
      </c>
      <c r="AJ61" s="32" t="s">
        <v>497</v>
      </c>
      <c r="AK61" s="32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9">
        <v>10045206</v>
      </c>
      <c r="C62" s="39" t="s">
        <v>1323</v>
      </c>
      <c r="D62" s="2">
        <v>1</v>
      </c>
      <c r="E62" s="2" t="str">
        <f t="shared" si="2"/>
        <v>10045206;1@</v>
      </c>
      <c r="G62" s="30">
        <v>14010009</v>
      </c>
      <c r="H62" s="32" t="s">
        <v>132</v>
      </c>
      <c r="I62" s="32">
        <v>2</v>
      </c>
      <c r="J62" s="2">
        <v>1</v>
      </c>
      <c r="K62" s="2">
        <v>1</v>
      </c>
      <c r="L62" s="2">
        <v>4.9019607843137298E-3</v>
      </c>
      <c r="N62" s="32">
        <v>15202003</v>
      </c>
      <c r="O62" s="32" t="s">
        <v>351</v>
      </c>
      <c r="P62" s="32">
        <v>3</v>
      </c>
      <c r="Q62" s="2">
        <v>1</v>
      </c>
      <c r="R62" s="2">
        <v>1</v>
      </c>
      <c r="S62" s="2">
        <v>9.6153846153846194E-3</v>
      </c>
      <c r="U62" s="32">
        <v>15302003</v>
      </c>
      <c r="V62" s="32" t="s">
        <v>407</v>
      </c>
      <c r="W62" s="32">
        <v>3</v>
      </c>
      <c r="X62" s="2">
        <v>1</v>
      </c>
      <c r="Y62" s="2">
        <v>1</v>
      </c>
      <c r="Z62" s="2">
        <v>9.6153846153846194E-3</v>
      </c>
      <c r="AB62" s="32">
        <v>15402003</v>
      </c>
      <c r="AC62" s="32" t="s">
        <v>452</v>
      </c>
      <c r="AD62" s="32">
        <v>3</v>
      </c>
      <c r="AE62" s="2">
        <v>1</v>
      </c>
      <c r="AF62" s="2">
        <v>1</v>
      </c>
      <c r="AG62" s="2">
        <v>9.6153846153846194E-3</v>
      </c>
      <c r="AI62" s="32">
        <v>15502003</v>
      </c>
      <c r="AJ62" s="32" t="s">
        <v>498</v>
      </c>
      <c r="AK62" s="32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9">
        <v>10045306</v>
      </c>
      <c r="C63" s="39" t="s">
        <v>1328</v>
      </c>
      <c r="D63" s="2">
        <v>1</v>
      </c>
      <c r="E63" s="2" t="str">
        <f t="shared" si="2"/>
        <v>10045306;1@</v>
      </c>
      <c r="G63" s="30">
        <v>14010010</v>
      </c>
      <c r="H63" s="32" t="s">
        <v>133</v>
      </c>
      <c r="I63" s="32">
        <v>2</v>
      </c>
      <c r="J63" s="2">
        <v>1</v>
      </c>
      <c r="K63" s="2">
        <v>1</v>
      </c>
      <c r="L63" s="2">
        <v>4.9019607843137298E-3</v>
      </c>
      <c r="N63" s="32">
        <v>15202004</v>
      </c>
      <c r="O63" s="32" t="s">
        <v>352</v>
      </c>
      <c r="P63" s="32">
        <v>4</v>
      </c>
      <c r="Q63" s="2">
        <v>1</v>
      </c>
      <c r="R63" s="2">
        <v>1</v>
      </c>
      <c r="S63" s="2">
        <v>9.6153846153846194E-3</v>
      </c>
      <c r="U63" s="32">
        <v>15302004</v>
      </c>
      <c r="V63" s="32" t="s">
        <v>408</v>
      </c>
      <c r="W63" s="32">
        <v>4</v>
      </c>
      <c r="X63" s="2">
        <v>1</v>
      </c>
      <c r="Y63" s="2">
        <v>1</v>
      </c>
      <c r="Z63" s="2">
        <v>9.6153846153846194E-3</v>
      </c>
      <c r="AB63" s="32">
        <v>15402004</v>
      </c>
      <c r="AC63" s="32" t="s">
        <v>453</v>
      </c>
      <c r="AD63" s="32">
        <v>4</v>
      </c>
      <c r="AE63" s="2">
        <v>1</v>
      </c>
      <c r="AF63" s="2">
        <v>1</v>
      </c>
      <c r="AG63" s="2">
        <v>9.6153846153846194E-3</v>
      </c>
      <c r="AI63" s="32">
        <v>15502004</v>
      </c>
      <c r="AJ63" s="32" t="s">
        <v>499</v>
      </c>
      <c r="AK63" s="32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9">
        <v>10045406</v>
      </c>
      <c r="C64" s="39" t="s">
        <v>1333</v>
      </c>
      <c r="D64" s="2">
        <v>1</v>
      </c>
      <c r="E64" s="2" t="str">
        <f t="shared" si="2"/>
        <v>10045406;1@</v>
      </c>
      <c r="G64" s="30">
        <v>14010011</v>
      </c>
      <c r="H64" s="32" t="s">
        <v>136</v>
      </c>
      <c r="I64" s="32">
        <v>3</v>
      </c>
      <c r="J64" s="2">
        <v>1</v>
      </c>
      <c r="K64" s="2">
        <v>1</v>
      </c>
      <c r="L64" s="2">
        <v>4.9019607843137298E-3</v>
      </c>
      <c r="N64" s="32">
        <v>15202005</v>
      </c>
      <c r="O64" s="32" t="s">
        <v>353</v>
      </c>
      <c r="P64" s="32">
        <v>3</v>
      </c>
      <c r="Q64" s="2">
        <v>1</v>
      </c>
      <c r="R64" s="2">
        <v>1</v>
      </c>
      <c r="S64" s="2">
        <v>9.6153846153846194E-3</v>
      </c>
      <c r="U64" s="32">
        <v>15302005</v>
      </c>
      <c r="V64" s="32" t="s">
        <v>409</v>
      </c>
      <c r="W64" s="32">
        <v>3</v>
      </c>
      <c r="X64" s="2">
        <v>1</v>
      </c>
      <c r="Y64" s="2">
        <v>1</v>
      </c>
      <c r="Z64" s="2">
        <v>9.6153846153846194E-3</v>
      </c>
      <c r="AB64" s="32">
        <v>15402005</v>
      </c>
      <c r="AC64" s="32" t="s">
        <v>454</v>
      </c>
      <c r="AD64" s="32">
        <v>3</v>
      </c>
      <c r="AE64" s="2">
        <v>1</v>
      </c>
      <c r="AF64" s="2">
        <v>1</v>
      </c>
      <c r="AG64" s="2">
        <v>9.6153846153846194E-3</v>
      </c>
      <c r="AI64" s="32">
        <v>15502005</v>
      </c>
      <c r="AJ64" s="32" t="s">
        <v>500</v>
      </c>
      <c r="AK64" s="32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32">
        <v>15310002</v>
      </c>
      <c r="C65" s="32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2" t="s">
        <v>139</v>
      </c>
      <c r="I65" s="32">
        <v>4</v>
      </c>
      <c r="J65" s="2">
        <v>1</v>
      </c>
      <c r="K65" s="2">
        <v>1</v>
      </c>
      <c r="L65" s="2">
        <v>4.9019607843137298E-3</v>
      </c>
      <c r="N65" s="32">
        <v>15202006</v>
      </c>
      <c r="O65" s="32" t="s">
        <v>354</v>
      </c>
      <c r="P65" s="32">
        <v>4</v>
      </c>
      <c r="Q65" s="2">
        <v>1</v>
      </c>
      <c r="R65" s="2">
        <v>1</v>
      </c>
      <c r="S65" s="2">
        <v>9.6153846153846194E-3</v>
      </c>
      <c r="U65" s="32">
        <v>15302006</v>
      </c>
      <c r="V65" s="32" t="s">
        <v>410</v>
      </c>
      <c r="W65" s="32">
        <v>4</v>
      </c>
      <c r="X65" s="2">
        <v>1</v>
      </c>
      <c r="Y65" s="2">
        <v>1</v>
      </c>
      <c r="Z65" s="2">
        <v>9.6153846153846194E-3</v>
      </c>
      <c r="AB65" s="32">
        <v>15402006</v>
      </c>
      <c r="AC65" s="32" t="s">
        <v>455</v>
      </c>
      <c r="AD65" s="32">
        <v>4</v>
      </c>
      <c r="AE65" s="2">
        <v>1</v>
      </c>
      <c r="AF65" s="2">
        <v>1</v>
      </c>
      <c r="AG65" s="2">
        <v>9.6153846153846194E-3</v>
      </c>
      <c r="AI65" s="32">
        <v>15502006</v>
      </c>
      <c r="AJ65" s="32" t="s">
        <v>501</v>
      </c>
      <c r="AK65" s="32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32">
        <v>15310004</v>
      </c>
      <c r="C66" s="32" t="s">
        <v>437</v>
      </c>
      <c r="D66" s="2">
        <v>1</v>
      </c>
      <c r="E66" s="2" t="str">
        <f t="shared" si="3"/>
        <v>15310004;1@</v>
      </c>
      <c r="G66" s="30">
        <v>14020001</v>
      </c>
      <c r="H66" s="32" t="s">
        <v>142</v>
      </c>
      <c r="I66" s="32">
        <v>2</v>
      </c>
      <c r="J66" s="2">
        <v>1</v>
      </c>
      <c r="K66" s="2">
        <v>1</v>
      </c>
      <c r="L66" s="2">
        <v>4.9019607843137298E-3</v>
      </c>
      <c r="N66" s="32">
        <v>15203001</v>
      </c>
      <c r="O66" s="32" t="s">
        <v>355</v>
      </c>
      <c r="P66" s="32">
        <v>3</v>
      </c>
      <c r="Q66" s="2">
        <v>1</v>
      </c>
      <c r="R66" s="2">
        <v>1</v>
      </c>
      <c r="S66" s="2">
        <v>9.6153846153846194E-3</v>
      </c>
      <c r="U66" s="32">
        <v>15303001</v>
      </c>
      <c r="V66" s="32" t="s">
        <v>411</v>
      </c>
      <c r="W66" s="32">
        <v>3</v>
      </c>
      <c r="X66" s="2">
        <v>1</v>
      </c>
      <c r="Y66" s="2">
        <v>1</v>
      </c>
      <c r="Z66" s="2">
        <v>9.6153846153846194E-3</v>
      </c>
      <c r="AB66" s="32">
        <v>15403001</v>
      </c>
      <c r="AC66" s="32" t="s">
        <v>456</v>
      </c>
      <c r="AD66" s="32">
        <v>3</v>
      </c>
      <c r="AE66" s="2">
        <v>1</v>
      </c>
      <c r="AF66" s="2">
        <v>1</v>
      </c>
      <c r="AG66" s="2">
        <v>9.6153846153846194E-3</v>
      </c>
      <c r="AI66" s="32">
        <v>15503001</v>
      </c>
      <c r="AJ66" s="32" t="s">
        <v>502</v>
      </c>
      <c r="AK66" s="32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12">
        <v>15310102</v>
      </c>
      <c r="C67" s="12" t="s">
        <v>1391</v>
      </c>
      <c r="D67" s="2">
        <v>1</v>
      </c>
      <c r="E67" s="2" t="str">
        <f t="shared" si="3"/>
        <v>15310102;1@</v>
      </c>
      <c r="G67" s="30">
        <v>14020002</v>
      </c>
      <c r="H67" s="32" t="s">
        <v>145</v>
      </c>
      <c r="I67" s="32">
        <v>2</v>
      </c>
      <c r="J67" s="2">
        <v>1</v>
      </c>
      <c r="K67" s="2">
        <v>1</v>
      </c>
      <c r="L67" s="2">
        <v>4.9019607843137298E-3</v>
      </c>
      <c r="N67" s="32">
        <v>15203002</v>
      </c>
      <c r="O67" s="32" t="s">
        <v>357</v>
      </c>
      <c r="P67" s="32">
        <v>4</v>
      </c>
      <c r="Q67" s="2">
        <v>1</v>
      </c>
      <c r="R67" s="2">
        <v>1</v>
      </c>
      <c r="S67" s="2">
        <v>9.6153846153846194E-3</v>
      </c>
      <c r="U67" s="32">
        <v>15303002</v>
      </c>
      <c r="V67" s="32" t="s">
        <v>412</v>
      </c>
      <c r="W67" s="32">
        <v>4</v>
      </c>
      <c r="X67" s="2">
        <v>1</v>
      </c>
      <c r="Y67" s="2">
        <v>1</v>
      </c>
      <c r="Z67" s="2">
        <v>9.6153846153846194E-3</v>
      </c>
      <c r="AB67" s="32">
        <v>15403002</v>
      </c>
      <c r="AC67" s="32" t="s">
        <v>457</v>
      </c>
      <c r="AD67" s="32">
        <v>4</v>
      </c>
      <c r="AE67" s="2">
        <v>1</v>
      </c>
      <c r="AF67" s="2">
        <v>1</v>
      </c>
      <c r="AG67" s="2">
        <v>9.6153846153846194E-3</v>
      </c>
      <c r="AI67" s="32">
        <v>15503002</v>
      </c>
      <c r="AJ67" s="32" t="s">
        <v>503</v>
      </c>
      <c r="AK67" s="32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12">
        <v>15310104</v>
      </c>
      <c r="C68" s="12" t="s">
        <v>1392</v>
      </c>
      <c r="D68" s="2">
        <v>1</v>
      </c>
      <c r="E68" s="2" t="str">
        <f t="shared" si="3"/>
        <v>15310104;1@</v>
      </c>
      <c r="G68" s="30">
        <v>14020003</v>
      </c>
      <c r="H68" s="32" t="s">
        <v>148</v>
      </c>
      <c r="I68" s="32">
        <v>3</v>
      </c>
      <c r="J68" s="2">
        <v>1</v>
      </c>
      <c r="K68" s="2">
        <v>1</v>
      </c>
      <c r="L68" s="2">
        <v>4.9019607843137298E-3</v>
      </c>
      <c r="N68" s="32">
        <v>15203003</v>
      </c>
      <c r="O68" s="32" t="s">
        <v>358</v>
      </c>
      <c r="P68" s="32">
        <v>3</v>
      </c>
      <c r="Q68" s="2">
        <v>1</v>
      </c>
      <c r="R68" s="2">
        <v>1</v>
      </c>
      <c r="S68" s="2">
        <v>9.6153846153846194E-3</v>
      </c>
      <c r="U68" s="32">
        <v>15303003</v>
      </c>
      <c r="V68" s="32" t="s">
        <v>413</v>
      </c>
      <c r="W68" s="32">
        <v>3</v>
      </c>
      <c r="X68" s="2">
        <v>1</v>
      </c>
      <c r="Y68" s="2">
        <v>1</v>
      </c>
      <c r="Z68" s="2">
        <v>9.6153846153846194E-3</v>
      </c>
      <c r="AB68" s="32">
        <v>15403003</v>
      </c>
      <c r="AC68" s="32" t="s">
        <v>458</v>
      </c>
      <c r="AD68" s="32">
        <v>3</v>
      </c>
      <c r="AE68" s="2">
        <v>1</v>
      </c>
      <c r="AF68" s="2">
        <v>1</v>
      </c>
      <c r="AG68" s="2">
        <v>9.6153846153846194E-3</v>
      </c>
      <c r="AI68" s="32">
        <v>15503003</v>
      </c>
      <c r="AJ68" s="32" t="s">
        <v>504</v>
      </c>
      <c r="AK68" s="32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32">
        <v>15311002</v>
      </c>
      <c r="C69" s="32" t="s">
        <v>439</v>
      </c>
      <c r="D69" s="2">
        <v>1</v>
      </c>
      <c r="E69" s="2" t="str">
        <f t="shared" si="3"/>
        <v>15311002;1@</v>
      </c>
      <c r="G69" s="30">
        <v>14020004</v>
      </c>
      <c r="H69" s="32" t="s">
        <v>150</v>
      </c>
      <c r="I69" s="32">
        <v>4</v>
      </c>
      <c r="J69" s="2">
        <v>1</v>
      </c>
      <c r="K69" s="2">
        <v>1</v>
      </c>
      <c r="L69" s="2">
        <v>4.9019607843137298E-3</v>
      </c>
      <c r="N69" s="32">
        <v>15203004</v>
      </c>
      <c r="O69" s="32" t="s">
        <v>360</v>
      </c>
      <c r="P69" s="32">
        <v>4</v>
      </c>
      <c r="Q69" s="2">
        <v>1</v>
      </c>
      <c r="R69" s="2">
        <v>1</v>
      </c>
      <c r="S69" s="2">
        <v>9.6153846153846194E-3</v>
      </c>
      <c r="U69" s="32">
        <v>15303004</v>
      </c>
      <c r="V69" s="32" t="s">
        <v>414</v>
      </c>
      <c r="W69" s="32">
        <v>4</v>
      </c>
      <c r="X69" s="2">
        <v>1</v>
      </c>
      <c r="Y69" s="2">
        <v>1</v>
      </c>
      <c r="Z69" s="2">
        <v>9.6153846153846194E-3</v>
      </c>
      <c r="AB69" s="32">
        <v>15403004</v>
      </c>
      <c r="AC69" s="32" t="s">
        <v>459</v>
      </c>
      <c r="AD69" s="32">
        <v>4</v>
      </c>
      <c r="AE69" s="2">
        <v>1</v>
      </c>
      <c r="AF69" s="2">
        <v>1</v>
      </c>
      <c r="AG69" s="2">
        <v>9.6153846153846194E-3</v>
      </c>
      <c r="AI69" s="32">
        <v>15503004</v>
      </c>
      <c r="AJ69" s="32" t="s">
        <v>505</v>
      </c>
      <c r="AK69" s="32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32">
        <v>15311004</v>
      </c>
      <c r="C70" s="32" t="s">
        <v>441</v>
      </c>
      <c r="D70" s="2">
        <v>1</v>
      </c>
      <c r="E70" s="2" t="str">
        <f t="shared" si="3"/>
        <v>15311004;1@</v>
      </c>
      <c r="G70" s="30">
        <v>14020005</v>
      </c>
      <c r="H70" s="32" t="s">
        <v>153</v>
      </c>
      <c r="I70" s="32">
        <v>2</v>
      </c>
      <c r="J70" s="2">
        <v>1</v>
      </c>
      <c r="K70" s="2">
        <v>1</v>
      </c>
      <c r="L70" s="2">
        <v>4.9019607843137298E-3</v>
      </c>
      <c r="N70" s="32">
        <v>15203005</v>
      </c>
      <c r="O70" s="32" t="s">
        <v>362</v>
      </c>
      <c r="P70" s="32">
        <v>3</v>
      </c>
      <c r="Q70" s="2">
        <v>1</v>
      </c>
      <c r="R70" s="2">
        <v>1</v>
      </c>
      <c r="S70" s="2">
        <v>9.6153846153846194E-3</v>
      </c>
      <c r="U70" s="32">
        <v>15303005</v>
      </c>
      <c r="V70" s="32" t="s">
        <v>415</v>
      </c>
      <c r="W70" s="32">
        <v>3</v>
      </c>
      <c r="X70" s="2">
        <v>1</v>
      </c>
      <c r="Y70" s="2">
        <v>1</v>
      </c>
      <c r="Z70" s="2">
        <v>9.6153846153846194E-3</v>
      </c>
      <c r="AB70" s="32">
        <v>15403005</v>
      </c>
      <c r="AC70" s="32" t="s">
        <v>460</v>
      </c>
      <c r="AD70" s="32">
        <v>3</v>
      </c>
      <c r="AE70" s="2">
        <v>1</v>
      </c>
      <c r="AF70" s="2">
        <v>1</v>
      </c>
      <c r="AG70" s="2">
        <v>9.6153846153846194E-3</v>
      </c>
      <c r="AI70" s="32">
        <v>15503005</v>
      </c>
      <c r="AJ70" s="32" t="s">
        <v>506</v>
      </c>
      <c r="AK70" s="32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32">
        <v>15311006</v>
      </c>
      <c r="C71" s="32" t="s">
        <v>443</v>
      </c>
      <c r="D71" s="2">
        <v>1</v>
      </c>
      <c r="E71" s="2" t="str">
        <f t="shared" si="3"/>
        <v>15311006;1@</v>
      </c>
      <c r="G71" s="30">
        <v>14020006</v>
      </c>
      <c r="H71" s="32" t="s">
        <v>155</v>
      </c>
      <c r="I71" s="32">
        <v>2</v>
      </c>
      <c r="J71" s="2">
        <v>1</v>
      </c>
      <c r="K71" s="2">
        <v>1</v>
      </c>
      <c r="L71" s="2">
        <v>4.9019607843137298E-3</v>
      </c>
      <c r="N71" s="32">
        <v>15203006</v>
      </c>
      <c r="O71" s="32" t="s">
        <v>364</v>
      </c>
      <c r="P71" s="32">
        <v>4</v>
      </c>
      <c r="Q71" s="2">
        <v>1</v>
      </c>
      <c r="R71" s="2">
        <v>1</v>
      </c>
      <c r="S71" s="2">
        <v>9.6153846153846194E-3</v>
      </c>
      <c r="U71" s="32">
        <v>15303006</v>
      </c>
      <c r="V71" s="32" t="s">
        <v>416</v>
      </c>
      <c r="W71" s="32">
        <v>4</v>
      </c>
      <c r="X71" s="2">
        <v>1</v>
      </c>
      <c r="Y71" s="2">
        <v>1</v>
      </c>
      <c r="Z71" s="2">
        <v>9.6153846153846194E-3</v>
      </c>
      <c r="AB71" s="32">
        <v>15403006</v>
      </c>
      <c r="AC71" s="32" t="s">
        <v>461</v>
      </c>
      <c r="AD71" s="32">
        <v>4</v>
      </c>
      <c r="AE71" s="2">
        <v>1</v>
      </c>
      <c r="AF71" s="2">
        <v>1</v>
      </c>
      <c r="AG71" s="2">
        <v>9.6153846153846194E-3</v>
      </c>
      <c r="AI71" s="32">
        <v>15503006</v>
      </c>
      <c r="AJ71" s="32" t="s">
        <v>507</v>
      </c>
      <c r="AK71" s="32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32">
        <v>15306002</v>
      </c>
      <c r="C72" s="32" t="s">
        <v>429</v>
      </c>
      <c r="D72" s="2">
        <v>1</v>
      </c>
      <c r="E72" s="2" t="str">
        <f t="shared" si="3"/>
        <v>15306002;1@</v>
      </c>
      <c r="G72" s="30">
        <v>14020007</v>
      </c>
      <c r="H72" s="32" t="s">
        <v>158</v>
      </c>
      <c r="I72" s="32">
        <v>3</v>
      </c>
      <c r="J72" s="2">
        <v>1</v>
      </c>
      <c r="K72" s="2">
        <v>1</v>
      </c>
      <c r="L72" s="2">
        <v>4.9019607843137298E-3</v>
      </c>
      <c r="N72" s="32">
        <v>15204001</v>
      </c>
      <c r="O72" s="32" t="s">
        <v>366</v>
      </c>
      <c r="P72" s="32">
        <v>3</v>
      </c>
      <c r="Q72" s="2">
        <v>1</v>
      </c>
      <c r="R72" s="2">
        <v>1</v>
      </c>
      <c r="S72" s="2">
        <v>9.6153846153846194E-3</v>
      </c>
      <c r="U72" s="32">
        <v>15304001</v>
      </c>
      <c r="V72" s="32" t="s">
        <v>417</v>
      </c>
      <c r="W72" s="32">
        <v>3</v>
      </c>
      <c r="X72" s="2">
        <v>1</v>
      </c>
      <c r="Y72" s="2">
        <v>1</v>
      </c>
      <c r="Z72" s="2">
        <v>9.6153846153846194E-3</v>
      </c>
      <c r="AB72" s="32">
        <v>15404001</v>
      </c>
      <c r="AC72" s="32" t="s">
        <v>462</v>
      </c>
      <c r="AD72" s="32">
        <v>3</v>
      </c>
      <c r="AE72" s="2">
        <v>1</v>
      </c>
      <c r="AF72" s="2">
        <v>1</v>
      </c>
      <c r="AG72" s="2">
        <v>9.6153846153846194E-3</v>
      </c>
      <c r="AI72" s="32">
        <v>15504001</v>
      </c>
      <c r="AJ72" s="32" t="s">
        <v>508</v>
      </c>
      <c r="AK72" s="32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32">
        <v>15307002</v>
      </c>
      <c r="C73" s="32" t="s">
        <v>431</v>
      </c>
      <c r="D73" s="2">
        <v>1</v>
      </c>
      <c r="E73" s="2" t="str">
        <f t="shared" si="3"/>
        <v>15307002;1@</v>
      </c>
      <c r="G73" s="30">
        <v>14020008</v>
      </c>
      <c r="H73" s="32" t="s">
        <v>160</v>
      </c>
      <c r="I73" s="32">
        <v>4</v>
      </c>
      <c r="J73" s="2">
        <v>1</v>
      </c>
      <c r="K73" s="2">
        <v>1</v>
      </c>
      <c r="L73" s="2">
        <v>4.9019607843137298E-3</v>
      </c>
      <c r="N73" s="32">
        <v>15204002</v>
      </c>
      <c r="O73" s="32" t="s">
        <v>368</v>
      </c>
      <c r="P73" s="32">
        <v>4</v>
      </c>
      <c r="Q73" s="2">
        <v>1</v>
      </c>
      <c r="R73" s="2">
        <v>1</v>
      </c>
      <c r="S73" s="2">
        <v>9.6153846153846194E-3</v>
      </c>
      <c r="U73" s="32">
        <v>15304002</v>
      </c>
      <c r="V73" s="32" t="s">
        <v>418</v>
      </c>
      <c r="W73" s="32">
        <v>4</v>
      </c>
      <c r="X73" s="2">
        <v>1</v>
      </c>
      <c r="Y73" s="2">
        <v>1</v>
      </c>
      <c r="Z73" s="2">
        <v>9.6153846153846194E-3</v>
      </c>
      <c r="AB73" s="32">
        <v>15404002</v>
      </c>
      <c r="AC73" s="32" t="s">
        <v>463</v>
      </c>
      <c r="AD73" s="32">
        <v>4</v>
      </c>
      <c r="AE73" s="2">
        <v>1</v>
      </c>
      <c r="AF73" s="2">
        <v>1</v>
      </c>
      <c r="AG73" s="2">
        <v>9.6153846153846194E-3</v>
      </c>
      <c r="AI73" s="32">
        <v>15504002</v>
      </c>
      <c r="AJ73" s="32" t="s">
        <v>509</v>
      </c>
      <c r="AK73" s="32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32"/>
      <c r="C74" s="32"/>
      <c r="D74" s="2"/>
      <c r="E74" s="2"/>
      <c r="G74" s="30">
        <v>14020009</v>
      </c>
      <c r="H74" s="32" t="s">
        <v>164</v>
      </c>
      <c r="I74" s="32">
        <v>2</v>
      </c>
      <c r="J74" s="2">
        <v>1</v>
      </c>
      <c r="K74" s="2">
        <v>1</v>
      </c>
      <c r="L74" s="2">
        <v>4.9019607843137298E-3</v>
      </c>
      <c r="N74" s="32">
        <v>15204003</v>
      </c>
      <c r="O74" s="32" t="s">
        <v>370</v>
      </c>
      <c r="P74" s="32">
        <v>3</v>
      </c>
      <c r="Q74" s="2">
        <v>1</v>
      </c>
      <c r="R74" s="2">
        <v>1</v>
      </c>
      <c r="S74" s="2">
        <v>9.6153846153846194E-3</v>
      </c>
      <c r="U74" s="32">
        <v>15304003</v>
      </c>
      <c r="V74" s="32" t="s">
        <v>419</v>
      </c>
      <c r="W74" s="32">
        <v>3</v>
      </c>
      <c r="X74" s="2">
        <v>1</v>
      </c>
      <c r="Y74" s="2">
        <v>1</v>
      </c>
      <c r="Z74" s="2">
        <v>9.6153846153846194E-3</v>
      </c>
      <c r="AB74" s="32">
        <v>15404003</v>
      </c>
      <c r="AC74" s="32" t="s">
        <v>464</v>
      </c>
      <c r="AD74" s="32">
        <v>3</v>
      </c>
      <c r="AE74" s="2">
        <v>1</v>
      </c>
      <c r="AF74" s="2">
        <v>1</v>
      </c>
      <c r="AG74" s="2">
        <v>9.6153846153846194E-3</v>
      </c>
      <c r="AI74" s="32">
        <v>15504003</v>
      </c>
      <c r="AJ74" s="32" t="s">
        <v>510</v>
      </c>
      <c r="AK74" s="32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32"/>
      <c r="C75" s="32"/>
      <c r="D75" s="2"/>
      <c r="E75" s="2"/>
      <c r="G75" s="30">
        <v>14020010</v>
      </c>
      <c r="H75" s="32" t="s">
        <v>167</v>
      </c>
      <c r="I75" s="32">
        <v>2</v>
      </c>
      <c r="J75" s="2">
        <v>1</v>
      </c>
      <c r="K75" s="2">
        <v>1</v>
      </c>
      <c r="L75" s="2">
        <v>4.9019607843137298E-3</v>
      </c>
      <c r="N75" s="32">
        <v>15204004</v>
      </c>
      <c r="O75" s="32" t="s">
        <v>372</v>
      </c>
      <c r="P75" s="32">
        <v>4</v>
      </c>
      <c r="Q75" s="2">
        <v>1</v>
      </c>
      <c r="R75" s="2">
        <v>1</v>
      </c>
      <c r="S75" s="2">
        <v>9.6153846153846194E-3</v>
      </c>
      <c r="U75" s="32">
        <v>15304004</v>
      </c>
      <c r="V75" s="32" t="s">
        <v>420</v>
      </c>
      <c r="W75" s="32">
        <v>4</v>
      </c>
      <c r="X75" s="2">
        <v>1</v>
      </c>
      <c r="Y75" s="2">
        <v>1</v>
      </c>
      <c r="Z75" s="2">
        <v>9.6153846153846194E-3</v>
      </c>
      <c r="AB75" s="32">
        <v>15404004</v>
      </c>
      <c r="AC75" s="32" t="s">
        <v>465</v>
      </c>
      <c r="AD75" s="32">
        <v>4</v>
      </c>
      <c r="AE75" s="2">
        <v>1</v>
      </c>
      <c r="AF75" s="2">
        <v>1</v>
      </c>
      <c r="AG75" s="2">
        <v>9.6153846153846194E-3</v>
      </c>
      <c r="AI75" s="32">
        <v>15504004</v>
      </c>
      <c r="AJ75" s="32" t="s">
        <v>511</v>
      </c>
      <c r="AK75" s="32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9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2" t="s">
        <v>168</v>
      </c>
      <c r="I76" s="32">
        <v>3</v>
      </c>
      <c r="J76" s="2">
        <v>1</v>
      </c>
      <c r="K76" s="2">
        <v>1</v>
      </c>
      <c r="L76" s="2">
        <v>4.9019607843137298E-3</v>
      </c>
      <c r="N76" s="32">
        <v>15204005</v>
      </c>
      <c r="O76" s="32" t="s">
        <v>374</v>
      </c>
      <c r="P76" s="32">
        <v>3</v>
      </c>
      <c r="Q76" s="2">
        <v>1</v>
      </c>
      <c r="R76" s="2">
        <v>1</v>
      </c>
      <c r="S76" s="2">
        <v>9.6153846153846194E-3</v>
      </c>
      <c r="U76" s="32">
        <v>15304005</v>
      </c>
      <c r="V76" s="32" t="s">
        <v>421</v>
      </c>
      <c r="W76" s="32">
        <v>3</v>
      </c>
      <c r="X76" s="2">
        <v>1</v>
      </c>
      <c r="Y76" s="2">
        <v>1</v>
      </c>
      <c r="Z76" s="2">
        <v>9.6153846153846194E-3</v>
      </c>
      <c r="AB76" s="32">
        <v>15404005</v>
      </c>
      <c r="AC76" s="32" t="s">
        <v>466</v>
      </c>
      <c r="AD76" s="32">
        <v>3</v>
      </c>
      <c r="AE76" s="2">
        <v>1</v>
      </c>
      <c r="AF76" s="2">
        <v>1</v>
      </c>
      <c r="AG76" s="2">
        <v>9.6153846153846194E-3</v>
      </c>
      <c r="AI76" s="32">
        <v>15504005</v>
      </c>
      <c r="AJ76" s="32" t="s">
        <v>512</v>
      </c>
      <c r="AK76" s="32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9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2" t="s">
        <v>172</v>
      </c>
      <c r="I77" s="32">
        <v>4</v>
      </c>
      <c r="J77" s="2">
        <v>1</v>
      </c>
      <c r="K77" s="2">
        <v>1</v>
      </c>
      <c r="L77" s="2">
        <v>4.9019607843137298E-3</v>
      </c>
      <c r="N77" s="32">
        <v>15204006</v>
      </c>
      <c r="O77" s="32" t="s">
        <v>375</v>
      </c>
      <c r="P77" s="32">
        <v>4</v>
      </c>
      <c r="Q77" s="2">
        <v>1</v>
      </c>
      <c r="R77" s="2">
        <v>1</v>
      </c>
      <c r="S77" s="2">
        <v>9.6153846153846194E-3</v>
      </c>
      <c r="U77" s="32">
        <v>15304006</v>
      </c>
      <c r="V77" s="32" t="s">
        <v>422</v>
      </c>
      <c r="W77" s="32">
        <v>4</v>
      </c>
      <c r="X77" s="2">
        <v>1</v>
      </c>
      <c r="Y77" s="2">
        <v>1</v>
      </c>
      <c r="Z77" s="2">
        <v>9.6153846153846194E-3</v>
      </c>
      <c r="AB77" s="32">
        <v>15404006</v>
      </c>
      <c r="AC77" s="32" t="s">
        <v>467</v>
      </c>
      <c r="AD77" s="32">
        <v>4</v>
      </c>
      <c r="AE77" s="2">
        <v>1</v>
      </c>
      <c r="AF77" s="2">
        <v>1</v>
      </c>
      <c r="AG77" s="2">
        <v>9.6153846153846194E-3</v>
      </c>
      <c r="AI77" s="32">
        <v>15504006</v>
      </c>
      <c r="AJ77" s="32" t="s">
        <v>513</v>
      </c>
      <c r="AK77" s="32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9">
        <v>10010083</v>
      </c>
      <c r="D78" s="2">
        <v>1</v>
      </c>
      <c r="E78" s="2" t="str">
        <f t="shared" si="4"/>
        <v>10010083;1@</v>
      </c>
      <c r="G78" s="30">
        <v>14030001</v>
      </c>
      <c r="H78" s="32" t="s">
        <v>174</v>
      </c>
      <c r="I78" s="32">
        <v>2</v>
      </c>
      <c r="J78" s="2">
        <v>1</v>
      </c>
      <c r="K78" s="2">
        <v>1</v>
      </c>
      <c r="L78" s="2">
        <v>4.9019607843137298E-3</v>
      </c>
      <c r="N78" s="32">
        <v>15205001</v>
      </c>
      <c r="O78" s="32" t="s">
        <v>376</v>
      </c>
      <c r="P78" s="32">
        <v>3</v>
      </c>
      <c r="Q78" s="2">
        <v>1</v>
      </c>
      <c r="R78" s="2">
        <v>1</v>
      </c>
      <c r="S78" s="2">
        <v>9.6153846153846194E-3</v>
      </c>
      <c r="U78" s="32">
        <v>15305001</v>
      </c>
      <c r="V78" s="32" t="s">
        <v>423</v>
      </c>
      <c r="W78" s="32">
        <v>3</v>
      </c>
      <c r="X78" s="2">
        <v>1</v>
      </c>
      <c r="Y78" s="2">
        <v>1</v>
      </c>
      <c r="Z78" s="2">
        <v>9.6153846153846194E-3</v>
      </c>
      <c r="AB78" s="32">
        <v>15405001</v>
      </c>
      <c r="AC78" s="32" t="s">
        <v>468</v>
      </c>
      <c r="AD78" s="32">
        <v>3</v>
      </c>
      <c r="AE78" s="2">
        <v>1</v>
      </c>
      <c r="AF78" s="2">
        <v>1</v>
      </c>
      <c r="AG78" s="2">
        <v>9.6153846153846194E-3</v>
      </c>
      <c r="AI78" s="32">
        <v>15505001</v>
      </c>
      <c r="AJ78" s="32" t="s">
        <v>514</v>
      </c>
      <c r="AK78" s="32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2" t="s">
        <v>178</v>
      </c>
      <c r="I79" s="32">
        <v>2</v>
      </c>
      <c r="J79" s="2">
        <v>1</v>
      </c>
      <c r="K79" s="2">
        <v>1</v>
      </c>
      <c r="L79" s="2">
        <v>4.9019607843137298E-3</v>
      </c>
      <c r="N79" s="32">
        <v>15205002</v>
      </c>
      <c r="O79" s="32" t="s">
        <v>377</v>
      </c>
      <c r="P79" s="32">
        <v>4</v>
      </c>
      <c r="Q79" s="2">
        <v>1</v>
      </c>
      <c r="R79" s="2">
        <v>1</v>
      </c>
      <c r="S79" s="2">
        <v>9.6153846153846194E-3</v>
      </c>
      <c r="U79" s="32">
        <v>15305002</v>
      </c>
      <c r="V79" s="32" t="s">
        <v>424</v>
      </c>
      <c r="W79" s="32">
        <v>4</v>
      </c>
      <c r="X79" s="2">
        <v>1</v>
      </c>
      <c r="Y79" s="2">
        <v>1</v>
      </c>
      <c r="Z79" s="2">
        <v>9.6153846153846194E-3</v>
      </c>
      <c r="AB79" s="32">
        <v>15405002</v>
      </c>
      <c r="AC79" s="32" t="s">
        <v>469</v>
      </c>
      <c r="AD79" s="32">
        <v>4</v>
      </c>
      <c r="AE79" s="2">
        <v>1</v>
      </c>
      <c r="AF79" s="2">
        <v>1</v>
      </c>
      <c r="AG79" s="2">
        <v>9.6153846153846194E-3</v>
      </c>
      <c r="AI79" s="32">
        <v>15505002</v>
      </c>
      <c r="AJ79" s="32" t="s">
        <v>515</v>
      </c>
      <c r="AK79" s="32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2" t="s">
        <v>181</v>
      </c>
      <c r="I80" s="32">
        <v>3</v>
      </c>
      <c r="J80" s="2">
        <v>1</v>
      </c>
      <c r="K80" s="2">
        <v>1</v>
      </c>
      <c r="L80" s="2">
        <v>4.9019607843137298E-3</v>
      </c>
      <c r="N80" s="32">
        <v>15205003</v>
      </c>
      <c r="O80" s="32" t="s">
        <v>378</v>
      </c>
      <c r="P80" s="32">
        <v>3</v>
      </c>
      <c r="Q80" s="2">
        <v>1</v>
      </c>
      <c r="R80" s="2">
        <v>1</v>
      </c>
      <c r="S80" s="2">
        <v>9.6153846153846194E-3</v>
      </c>
      <c r="U80" s="32">
        <v>15305003</v>
      </c>
      <c r="V80" s="32" t="s">
        <v>425</v>
      </c>
      <c r="W80" s="32">
        <v>3</v>
      </c>
      <c r="X80" s="2">
        <v>1</v>
      </c>
      <c r="Y80" s="2">
        <v>1</v>
      </c>
      <c r="Z80" s="2">
        <v>9.6153846153846194E-3</v>
      </c>
      <c r="AB80" s="32">
        <v>15405003</v>
      </c>
      <c r="AC80" s="32" t="s">
        <v>470</v>
      </c>
      <c r="AD80" s="32">
        <v>3</v>
      </c>
      <c r="AE80" s="2">
        <v>1</v>
      </c>
      <c r="AF80" s="2">
        <v>1</v>
      </c>
      <c r="AG80" s="2">
        <v>9.6153846153846194E-3</v>
      </c>
      <c r="AI80" s="32">
        <v>15505003</v>
      </c>
      <c r="AJ80" s="32" t="s">
        <v>516</v>
      </c>
      <c r="AK80" s="32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2" t="s">
        <v>183</v>
      </c>
      <c r="I81" s="32">
        <v>4</v>
      </c>
      <c r="J81" s="2">
        <v>1</v>
      </c>
      <c r="K81" s="2">
        <v>1</v>
      </c>
      <c r="L81" s="2">
        <v>4.9019607843137298E-3</v>
      </c>
      <c r="N81" s="32">
        <v>15205004</v>
      </c>
      <c r="O81" s="32" t="s">
        <v>379</v>
      </c>
      <c r="P81" s="32">
        <v>4</v>
      </c>
      <c r="Q81" s="2">
        <v>1</v>
      </c>
      <c r="R81" s="2">
        <v>1</v>
      </c>
      <c r="S81" s="2">
        <v>9.6153846153846194E-3</v>
      </c>
      <c r="U81" s="32">
        <v>15305004</v>
      </c>
      <c r="V81" s="32" t="s">
        <v>426</v>
      </c>
      <c r="W81" s="32">
        <v>4</v>
      </c>
      <c r="X81" s="2">
        <v>1</v>
      </c>
      <c r="Y81" s="2">
        <v>1</v>
      </c>
      <c r="Z81" s="2">
        <v>9.6153846153846194E-3</v>
      </c>
      <c r="AB81" s="32">
        <v>15405004</v>
      </c>
      <c r="AC81" s="32" t="s">
        <v>471</v>
      </c>
      <c r="AD81" s="32">
        <v>4</v>
      </c>
      <c r="AE81" s="2">
        <v>1</v>
      </c>
      <c r="AF81" s="2">
        <v>1</v>
      </c>
      <c r="AG81" s="2">
        <v>9.6153846153846194E-3</v>
      </c>
      <c r="AI81" s="32">
        <v>15505004</v>
      </c>
      <c r="AJ81" s="32" t="s">
        <v>517</v>
      </c>
      <c r="AK81" s="32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9">
        <v>10045106</v>
      </c>
      <c r="D82" s="2">
        <v>1</v>
      </c>
      <c r="E82" s="2" t="str">
        <f t="shared" si="4"/>
        <v>10045106;1@</v>
      </c>
      <c r="G82" s="30">
        <v>14030005</v>
      </c>
      <c r="H82" s="32" t="s">
        <v>185</v>
      </c>
      <c r="I82" s="32">
        <v>2</v>
      </c>
      <c r="J82" s="2">
        <v>1</v>
      </c>
      <c r="K82" s="2">
        <v>1</v>
      </c>
      <c r="L82" s="2">
        <v>4.9019607843137298E-3</v>
      </c>
      <c r="N82" s="32">
        <v>15205005</v>
      </c>
      <c r="O82" s="32" t="s">
        <v>380</v>
      </c>
      <c r="P82" s="32">
        <v>3</v>
      </c>
      <c r="Q82" s="2">
        <v>1</v>
      </c>
      <c r="R82" s="2">
        <v>1</v>
      </c>
      <c r="S82" s="2">
        <v>9.6153846153846194E-3</v>
      </c>
      <c r="U82" s="32">
        <v>15305005</v>
      </c>
      <c r="V82" s="32" t="s">
        <v>427</v>
      </c>
      <c r="W82" s="32">
        <v>3</v>
      </c>
      <c r="X82" s="2">
        <v>1</v>
      </c>
      <c r="Y82" s="2">
        <v>1</v>
      </c>
      <c r="Z82" s="2">
        <v>9.6153846153846194E-3</v>
      </c>
      <c r="AB82" s="32">
        <v>15405005</v>
      </c>
      <c r="AC82" s="32" t="s">
        <v>472</v>
      </c>
      <c r="AD82" s="32">
        <v>3</v>
      </c>
      <c r="AE82" s="2">
        <v>1</v>
      </c>
      <c r="AF82" s="2">
        <v>1</v>
      </c>
      <c r="AG82" s="2">
        <v>9.6153846153846194E-3</v>
      </c>
      <c r="AI82" s="32">
        <v>15505005</v>
      </c>
      <c r="AJ82" s="32" t="s">
        <v>518</v>
      </c>
      <c r="AK82" s="32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9">
        <v>10045206</v>
      </c>
      <c r="C83" s="39" t="s">
        <v>1323</v>
      </c>
      <c r="D83" s="2">
        <v>1</v>
      </c>
      <c r="E83" s="2" t="str">
        <f t="shared" si="4"/>
        <v>10045206;1@</v>
      </c>
      <c r="G83" s="30">
        <v>14030006</v>
      </c>
      <c r="H83" s="32" t="s">
        <v>187</v>
      </c>
      <c r="I83" s="32">
        <v>2</v>
      </c>
      <c r="J83" s="2">
        <v>1</v>
      </c>
      <c r="K83" s="2">
        <v>1</v>
      </c>
      <c r="L83" s="2">
        <v>4.9019607843137298E-3</v>
      </c>
      <c r="N83" s="32">
        <v>15205006</v>
      </c>
      <c r="O83" s="32" t="s">
        <v>381</v>
      </c>
      <c r="P83" s="32">
        <v>4</v>
      </c>
      <c r="Q83" s="2">
        <v>1</v>
      </c>
      <c r="R83" s="2">
        <v>1</v>
      </c>
      <c r="S83" s="2">
        <v>9.6153846153846194E-3</v>
      </c>
      <c r="U83" s="32">
        <v>15305006</v>
      </c>
      <c r="V83" s="32" t="s">
        <v>428</v>
      </c>
      <c r="W83" s="32">
        <v>4</v>
      </c>
      <c r="X83" s="2">
        <v>1</v>
      </c>
      <c r="Y83" s="2">
        <v>1</v>
      </c>
      <c r="Z83" s="2">
        <v>9.6153846153846194E-3</v>
      </c>
      <c r="AB83" s="32">
        <v>15405006</v>
      </c>
      <c r="AC83" s="32" t="s">
        <v>473</v>
      </c>
      <c r="AD83" s="32">
        <v>4</v>
      </c>
      <c r="AE83" s="2">
        <v>1</v>
      </c>
      <c r="AF83" s="2">
        <v>1</v>
      </c>
      <c r="AG83" s="2">
        <v>9.6153846153846194E-3</v>
      </c>
      <c r="AI83" s="32">
        <v>15505006</v>
      </c>
      <c r="AJ83" s="32" t="s">
        <v>519</v>
      </c>
      <c r="AK83" s="32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9">
        <v>10045306</v>
      </c>
      <c r="C84" s="39" t="s">
        <v>1328</v>
      </c>
      <c r="D84" s="2">
        <v>1</v>
      </c>
      <c r="E84" s="2" t="str">
        <f t="shared" si="4"/>
        <v>10045306;1@</v>
      </c>
      <c r="G84" s="30">
        <v>14030007</v>
      </c>
      <c r="H84" s="32" t="s">
        <v>189</v>
      </c>
      <c r="I84" s="32">
        <v>3</v>
      </c>
      <c r="J84" s="2">
        <v>1</v>
      </c>
      <c r="K84" s="2">
        <v>1</v>
      </c>
      <c r="L84" s="2">
        <v>4.9019607843137298E-3</v>
      </c>
      <c r="N84" s="32">
        <v>15206001</v>
      </c>
      <c r="O84" s="32" t="s">
        <v>382</v>
      </c>
      <c r="P84" s="32">
        <v>3</v>
      </c>
      <c r="Q84" s="2">
        <v>1</v>
      </c>
      <c r="R84" s="2">
        <v>1</v>
      </c>
      <c r="S84" s="2">
        <v>9.6153846153846194E-3</v>
      </c>
      <c r="U84" s="32">
        <v>15306001</v>
      </c>
      <c r="V84" s="32" t="s">
        <v>265</v>
      </c>
      <c r="W84" s="32">
        <v>3</v>
      </c>
      <c r="X84" s="2">
        <v>1</v>
      </c>
      <c r="Y84" s="2">
        <v>1</v>
      </c>
      <c r="Z84" s="2">
        <v>9.6153846153846194E-3</v>
      </c>
      <c r="AB84" s="32">
        <v>15406001</v>
      </c>
      <c r="AC84" s="32" t="s">
        <v>474</v>
      </c>
      <c r="AD84" s="32">
        <v>3</v>
      </c>
      <c r="AE84" s="2">
        <v>1</v>
      </c>
      <c r="AF84" s="2">
        <v>1</v>
      </c>
      <c r="AG84" s="2">
        <v>9.6153846153846194E-3</v>
      </c>
      <c r="AI84" s="32">
        <v>15506001</v>
      </c>
      <c r="AJ84" s="32" t="s">
        <v>520</v>
      </c>
      <c r="AK84" s="32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9">
        <v>10045406</v>
      </c>
      <c r="C85" s="39" t="s">
        <v>1333</v>
      </c>
      <c r="D85" s="2">
        <v>1</v>
      </c>
      <c r="E85" s="2" t="str">
        <f t="shared" si="4"/>
        <v>10045406;1@</v>
      </c>
      <c r="G85" s="30">
        <v>14030008</v>
      </c>
      <c r="H85" s="32" t="s">
        <v>192</v>
      </c>
      <c r="I85" s="32">
        <v>4</v>
      </c>
      <c r="J85" s="2">
        <v>1</v>
      </c>
      <c r="K85" s="2">
        <v>1</v>
      </c>
      <c r="L85" s="2">
        <v>4.9019607843137298E-3</v>
      </c>
      <c r="N85" s="32">
        <v>15206002</v>
      </c>
      <c r="O85" s="32" t="s">
        <v>383</v>
      </c>
      <c r="P85" s="32">
        <v>4</v>
      </c>
      <c r="Q85" s="2">
        <v>1</v>
      </c>
      <c r="R85" s="2">
        <v>1</v>
      </c>
      <c r="S85" s="2">
        <v>9.6153846153846194E-3</v>
      </c>
      <c r="U85" s="32">
        <v>15306002</v>
      </c>
      <c r="V85" s="32" t="s">
        <v>429</v>
      </c>
      <c r="W85" s="32">
        <v>4</v>
      </c>
      <c r="X85" s="2">
        <v>1</v>
      </c>
      <c r="Y85" s="2">
        <v>1</v>
      </c>
      <c r="Z85" s="2">
        <v>9.6153846153846194E-3</v>
      </c>
      <c r="AB85" s="32">
        <v>15406002</v>
      </c>
      <c r="AC85" s="32" t="s">
        <v>475</v>
      </c>
      <c r="AD85" s="32">
        <v>4</v>
      </c>
      <c r="AE85" s="2">
        <v>1</v>
      </c>
      <c r="AF85" s="2">
        <v>1</v>
      </c>
      <c r="AG85" s="2">
        <v>9.6153846153846194E-3</v>
      </c>
      <c r="AI85" s="32">
        <v>15506002</v>
      </c>
      <c r="AJ85" s="32" t="s">
        <v>521</v>
      </c>
      <c r="AK85" s="32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32">
        <v>15406002</v>
      </c>
      <c r="C86" s="32" t="s">
        <v>475</v>
      </c>
      <c r="D86" s="2">
        <v>1</v>
      </c>
      <c r="E86" s="2" t="str">
        <f t="shared" si="4"/>
        <v>15406002;1@</v>
      </c>
      <c r="G86" s="30">
        <v>14030009</v>
      </c>
      <c r="H86" s="32" t="s">
        <v>194</v>
      </c>
      <c r="I86" s="32">
        <v>2</v>
      </c>
      <c r="J86" s="2">
        <v>1</v>
      </c>
      <c r="K86" s="2">
        <v>1</v>
      </c>
      <c r="L86" s="2">
        <v>4.9019607843137298E-3</v>
      </c>
      <c r="N86" s="32">
        <v>15207001</v>
      </c>
      <c r="O86" s="32" t="s">
        <v>384</v>
      </c>
      <c r="P86" s="32">
        <v>3</v>
      </c>
      <c r="Q86" s="2">
        <v>1</v>
      </c>
      <c r="R86" s="2">
        <v>1</v>
      </c>
      <c r="S86" s="2">
        <v>9.6153846153846194E-3</v>
      </c>
      <c r="U86" s="32">
        <v>15307001</v>
      </c>
      <c r="V86" s="32" t="s">
        <v>430</v>
      </c>
      <c r="W86" s="32">
        <v>3</v>
      </c>
      <c r="X86" s="2">
        <v>1</v>
      </c>
      <c r="Y86" s="2">
        <v>1</v>
      </c>
      <c r="Z86" s="2">
        <v>9.6153846153846194E-3</v>
      </c>
      <c r="AB86" s="32">
        <v>15407001</v>
      </c>
      <c r="AC86" s="32" t="s">
        <v>476</v>
      </c>
      <c r="AD86" s="32">
        <v>3</v>
      </c>
      <c r="AE86" s="2">
        <v>1</v>
      </c>
      <c r="AF86" s="2">
        <v>1</v>
      </c>
      <c r="AG86" s="2">
        <v>9.6153846153846194E-3</v>
      </c>
      <c r="AI86" s="32">
        <v>15507001</v>
      </c>
      <c r="AJ86" s="32" t="s">
        <v>522</v>
      </c>
      <c r="AK86" s="32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32">
        <v>15407002</v>
      </c>
      <c r="C87" s="32" t="s">
        <v>477</v>
      </c>
      <c r="D87" s="2">
        <v>1</v>
      </c>
      <c r="E87" s="2" t="str">
        <f t="shared" si="4"/>
        <v>15407002;1@</v>
      </c>
      <c r="G87" s="30">
        <v>14030010</v>
      </c>
      <c r="H87" s="32" t="s">
        <v>196</v>
      </c>
      <c r="I87" s="32">
        <v>2</v>
      </c>
      <c r="J87" s="2">
        <v>1</v>
      </c>
      <c r="K87" s="2">
        <v>1</v>
      </c>
      <c r="L87" s="2">
        <v>4.9019607843137298E-3</v>
      </c>
      <c r="N87" s="32">
        <v>15207002</v>
      </c>
      <c r="O87" s="32" t="s">
        <v>385</v>
      </c>
      <c r="P87" s="32">
        <v>4</v>
      </c>
      <c r="Q87" s="2">
        <v>1</v>
      </c>
      <c r="R87" s="2">
        <v>1</v>
      </c>
      <c r="S87" s="2">
        <v>9.6153846153846194E-3</v>
      </c>
      <c r="U87" s="32">
        <v>15307002</v>
      </c>
      <c r="V87" s="32" t="s">
        <v>431</v>
      </c>
      <c r="W87" s="32">
        <v>4</v>
      </c>
      <c r="X87" s="2">
        <v>1</v>
      </c>
      <c r="Y87" s="2">
        <v>1</v>
      </c>
      <c r="Z87" s="2">
        <v>9.6153846153846194E-3</v>
      </c>
      <c r="AB87" s="32">
        <v>15407002</v>
      </c>
      <c r="AC87" s="32" t="s">
        <v>477</v>
      </c>
      <c r="AD87" s="32">
        <v>4</v>
      </c>
      <c r="AE87" s="2">
        <v>1</v>
      </c>
      <c r="AF87" s="2">
        <v>1</v>
      </c>
      <c r="AG87" s="2">
        <v>9.6153846153846194E-3</v>
      </c>
      <c r="AI87" s="32">
        <v>15507002</v>
      </c>
      <c r="AJ87" s="32" t="s">
        <v>523</v>
      </c>
      <c r="AK87" s="32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32">
        <v>15410002</v>
      </c>
      <c r="C88" s="32" t="s">
        <v>482</v>
      </c>
      <c r="D88" s="2">
        <v>1</v>
      </c>
      <c r="E88" s="2" t="str">
        <f t="shared" si="4"/>
        <v>15410002;1@</v>
      </c>
      <c r="G88" s="30">
        <v>14030011</v>
      </c>
      <c r="H88" s="32" t="s">
        <v>200</v>
      </c>
      <c r="I88" s="32">
        <v>3</v>
      </c>
      <c r="J88" s="2">
        <v>1</v>
      </c>
      <c r="K88" s="2">
        <v>1</v>
      </c>
      <c r="L88" s="2">
        <v>4.9019607843137298E-3</v>
      </c>
      <c r="N88" s="32">
        <v>15208001</v>
      </c>
      <c r="O88" s="32" t="s">
        <v>1393</v>
      </c>
      <c r="P88" s="32">
        <v>3</v>
      </c>
      <c r="Q88" s="2">
        <v>1</v>
      </c>
      <c r="R88" s="2">
        <v>1</v>
      </c>
      <c r="S88" s="2">
        <v>9.6153846153846194E-3</v>
      </c>
      <c r="U88" s="32">
        <v>15308001</v>
      </c>
      <c r="V88" s="32" t="s">
        <v>1394</v>
      </c>
      <c r="W88" s="32">
        <v>3</v>
      </c>
      <c r="X88" s="2">
        <v>1</v>
      </c>
      <c r="Y88" s="2">
        <v>1</v>
      </c>
      <c r="Z88" s="2">
        <v>9.6153846153846194E-3</v>
      </c>
      <c r="AB88" s="32">
        <v>15408001</v>
      </c>
      <c r="AC88" s="32" t="s">
        <v>1395</v>
      </c>
      <c r="AD88" s="32">
        <v>3</v>
      </c>
      <c r="AE88" s="2">
        <v>1</v>
      </c>
      <c r="AF88" s="2">
        <v>1</v>
      </c>
      <c r="AG88" s="2">
        <v>9.6153846153846194E-3</v>
      </c>
      <c r="AI88" s="32">
        <v>15508001</v>
      </c>
      <c r="AJ88" s="32" t="s">
        <v>1396</v>
      </c>
      <c r="AK88" s="32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32">
        <v>15410004</v>
      </c>
      <c r="C89" s="32" t="s">
        <v>1397</v>
      </c>
      <c r="D89" s="2">
        <v>1</v>
      </c>
      <c r="E89" s="2" t="str">
        <f t="shared" si="4"/>
        <v>15410004;1@</v>
      </c>
      <c r="G89" s="30">
        <v>14030012</v>
      </c>
      <c r="H89" s="32" t="s">
        <v>205</v>
      </c>
      <c r="I89" s="32">
        <v>4</v>
      </c>
      <c r="J89" s="2">
        <v>1</v>
      </c>
      <c r="K89" s="2">
        <v>1</v>
      </c>
      <c r="L89" s="2">
        <v>4.9019607843137298E-3</v>
      </c>
      <c r="N89" s="32">
        <v>15208002</v>
      </c>
      <c r="O89" s="32" t="s">
        <v>386</v>
      </c>
      <c r="P89" s="32">
        <v>4</v>
      </c>
      <c r="Q89" s="2">
        <v>1</v>
      </c>
      <c r="R89" s="2">
        <v>1</v>
      </c>
      <c r="S89" s="2">
        <v>9.6153846153846194E-3</v>
      </c>
      <c r="U89" s="32">
        <v>15308002</v>
      </c>
      <c r="V89" s="32" t="s">
        <v>432</v>
      </c>
      <c r="W89" s="32">
        <v>4</v>
      </c>
      <c r="X89" s="2">
        <v>1</v>
      </c>
      <c r="Y89" s="2">
        <v>1</v>
      </c>
      <c r="Z89" s="2">
        <v>9.6153846153846194E-3</v>
      </c>
      <c r="AB89" s="32">
        <v>15408002</v>
      </c>
      <c r="AC89" s="32" t="s">
        <v>478</v>
      </c>
      <c r="AD89" s="32">
        <v>4</v>
      </c>
      <c r="AE89" s="2">
        <v>1</v>
      </c>
      <c r="AF89" s="2">
        <v>1</v>
      </c>
      <c r="AG89" s="2">
        <v>9.6153846153846194E-3</v>
      </c>
      <c r="AI89" s="32">
        <v>15508002</v>
      </c>
      <c r="AJ89" s="32" t="s">
        <v>524</v>
      </c>
      <c r="AK89" s="32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32">
        <v>15410102</v>
      </c>
      <c r="C90" s="32" t="s">
        <v>1398</v>
      </c>
      <c r="D90" s="2">
        <v>1</v>
      </c>
      <c r="E90" s="2" t="str">
        <f t="shared" si="4"/>
        <v>15410102;1@</v>
      </c>
      <c r="G90" s="30">
        <v>14040001</v>
      </c>
      <c r="H90" s="32" t="s">
        <v>207</v>
      </c>
      <c r="I90" s="32">
        <v>2</v>
      </c>
      <c r="J90" s="2">
        <v>1</v>
      </c>
      <c r="K90" s="2">
        <v>1</v>
      </c>
      <c r="L90" s="2">
        <v>4.9019607843137298E-3</v>
      </c>
      <c r="N90" s="32">
        <v>15209001</v>
      </c>
      <c r="O90" s="32" t="s">
        <v>387</v>
      </c>
      <c r="P90" s="32">
        <v>2</v>
      </c>
      <c r="Q90" s="2">
        <v>1</v>
      </c>
      <c r="R90" s="2">
        <v>1</v>
      </c>
      <c r="S90" s="2">
        <v>9.6153846153846194E-3</v>
      </c>
      <c r="U90" s="32">
        <v>15309001</v>
      </c>
      <c r="V90" s="32" t="s">
        <v>289</v>
      </c>
      <c r="W90" s="32">
        <v>3</v>
      </c>
      <c r="X90" s="2">
        <v>1</v>
      </c>
      <c r="Y90" s="2">
        <v>1</v>
      </c>
      <c r="Z90" s="2">
        <v>9.6153846153846194E-3</v>
      </c>
      <c r="AB90" s="32">
        <v>15409001</v>
      </c>
      <c r="AC90" s="32" t="s">
        <v>479</v>
      </c>
      <c r="AD90" s="32">
        <v>3</v>
      </c>
      <c r="AE90" s="2">
        <v>1</v>
      </c>
      <c r="AF90" s="2">
        <v>1</v>
      </c>
      <c r="AG90" s="2">
        <v>9.6153846153846194E-3</v>
      </c>
      <c r="AI90" s="32">
        <v>15509001</v>
      </c>
      <c r="AJ90" s="32" t="s">
        <v>525</v>
      </c>
      <c r="AK90" s="32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32">
        <v>15410104</v>
      </c>
      <c r="C91" s="32" t="s">
        <v>1398</v>
      </c>
      <c r="D91" s="2">
        <v>1</v>
      </c>
      <c r="E91" s="2" t="str">
        <f t="shared" si="4"/>
        <v>15410104;1@</v>
      </c>
      <c r="G91" s="30">
        <v>14040002</v>
      </c>
      <c r="H91" s="32" t="s">
        <v>209</v>
      </c>
      <c r="I91" s="32">
        <v>2</v>
      </c>
      <c r="J91" s="2">
        <v>1</v>
      </c>
      <c r="K91" s="2">
        <v>1</v>
      </c>
      <c r="L91" s="2">
        <v>4.9019607843137298E-3</v>
      </c>
      <c r="N91" s="32">
        <v>15209002</v>
      </c>
      <c r="O91" s="32" t="s">
        <v>388</v>
      </c>
      <c r="P91" s="32">
        <v>4</v>
      </c>
      <c r="Q91" s="2">
        <v>1</v>
      </c>
      <c r="R91" s="2">
        <v>1</v>
      </c>
      <c r="S91" s="2">
        <v>9.6153846153846194E-3</v>
      </c>
      <c r="U91" s="32">
        <v>15309002</v>
      </c>
      <c r="V91" s="32" t="s">
        <v>433</v>
      </c>
      <c r="W91" s="32">
        <v>4</v>
      </c>
      <c r="X91" s="2">
        <v>1</v>
      </c>
      <c r="Y91" s="2">
        <v>1</v>
      </c>
      <c r="Z91" s="2">
        <v>9.6153846153846194E-3</v>
      </c>
      <c r="AB91" s="32">
        <v>15409002</v>
      </c>
      <c r="AC91" s="32" t="s">
        <v>480</v>
      </c>
      <c r="AD91" s="32">
        <v>4</v>
      </c>
      <c r="AE91" s="2">
        <v>1</v>
      </c>
      <c r="AF91" s="2">
        <v>1</v>
      </c>
      <c r="AG91" s="2">
        <v>9.6153846153846194E-3</v>
      </c>
      <c r="AI91" s="32">
        <v>15509002</v>
      </c>
      <c r="AJ91" s="32" t="s">
        <v>526</v>
      </c>
      <c r="AK91" s="32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32">
        <v>15411002</v>
      </c>
      <c r="C92" s="32" t="s">
        <v>485</v>
      </c>
      <c r="D92" s="2">
        <v>1</v>
      </c>
      <c r="E92" s="2" t="str">
        <f t="shared" si="4"/>
        <v>15411002;1@</v>
      </c>
      <c r="G92" s="30">
        <v>14040003</v>
      </c>
      <c r="H92" s="32" t="s">
        <v>211</v>
      </c>
      <c r="I92" s="32">
        <v>3</v>
      </c>
      <c r="J92" s="2">
        <v>1</v>
      </c>
      <c r="K92" s="2">
        <v>1</v>
      </c>
      <c r="L92" s="2">
        <v>4.9019607843137298E-3</v>
      </c>
      <c r="N92" s="32">
        <v>15210001</v>
      </c>
      <c r="O92" s="32" t="s">
        <v>389</v>
      </c>
      <c r="P92" s="32">
        <v>3</v>
      </c>
      <c r="Q92" s="2">
        <v>1</v>
      </c>
      <c r="R92" s="2">
        <v>1</v>
      </c>
      <c r="S92" s="2">
        <v>9.6153846153846194E-3</v>
      </c>
      <c r="U92" s="32">
        <v>15310001</v>
      </c>
      <c r="V92" s="32" t="s">
        <v>434</v>
      </c>
      <c r="W92" s="32">
        <v>3</v>
      </c>
      <c r="X92" s="2">
        <v>1</v>
      </c>
      <c r="Y92" s="2">
        <v>1</v>
      </c>
      <c r="Z92" s="2">
        <v>9.6153846153846194E-3</v>
      </c>
      <c r="AB92" s="32">
        <v>15410001</v>
      </c>
      <c r="AC92" s="32" t="s">
        <v>481</v>
      </c>
      <c r="AD92" s="32">
        <v>3</v>
      </c>
      <c r="AE92" s="2">
        <v>1</v>
      </c>
      <c r="AF92" s="2">
        <v>1</v>
      </c>
      <c r="AG92" s="2">
        <v>9.6153846153846194E-3</v>
      </c>
      <c r="AI92" s="32">
        <v>15510001</v>
      </c>
      <c r="AJ92" s="32" t="s">
        <v>527</v>
      </c>
      <c r="AK92" s="32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32">
        <v>15411004</v>
      </c>
      <c r="C93" s="32" t="s">
        <v>487</v>
      </c>
      <c r="D93" s="2">
        <v>1</v>
      </c>
      <c r="E93" s="2" t="str">
        <f t="shared" si="4"/>
        <v>15411004;1@</v>
      </c>
      <c r="G93" s="30">
        <v>14040004</v>
      </c>
      <c r="H93" s="32" t="s">
        <v>213</v>
      </c>
      <c r="I93" s="32">
        <v>4</v>
      </c>
      <c r="J93" s="2">
        <v>1</v>
      </c>
      <c r="K93" s="2">
        <v>1</v>
      </c>
      <c r="L93" s="2">
        <v>4.9019607843137298E-3</v>
      </c>
      <c r="N93" s="32">
        <v>15210002</v>
      </c>
      <c r="O93" s="32" t="s">
        <v>390</v>
      </c>
      <c r="P93" s="32">
        <v>4</v>
      </c>
      <c r="Q93" s="2">
        <v>1</v>
      </c>
      <c r="R93" s="2">
        <v>1</v>
      </c>
      <c r="S93" s="2">
        <v>9.6153846153846194E-3</v>
      </c>
      <c r="U93" s="32">
        <v>15310002</v>
      </c>
      <c r="V93" s="32" t="s">
        <v>435</v>
      </c>
      <c r="W93" s="32">
        <v>4</v>
      </c>
      <c r="X93" s="2">
        <v>1</v>
      </c>
      <c r="Y93" s="2">
        <v>1</v>
      </c>
      <c r="Z93" s="2">
        <v>9.6153846153846194E-3</v>
      </c>
      <c r="AB93" s="32">
        <v>15410002</v>
      </c>
      <c r="AC93" s="32" t="s">
        <v>482</v>
      </c>
      <c r="AD93" s="32">
        <v>4</v>
      </c>
      <c r="AE93" s="2">
        <v>1</v>
      </c>
      <c r="AF93" s="2">
        <v>1</v>
      </c>
      <c r="AG93" s="2">
        <v>9.6153846153846194E-3</v>
      </c>
      <c r="AI93" s="32">
        <v>15510002</v>
      </c>
      <c r="AJ93" s="32" t="s">
        <v>528</v>
      </c>
      <c r="AK93" s="32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32">
        <v>15411006</v>
      </c>
      <c r="C94" s="32" t="s">
        <v>489</v>
      </c>
      <c r="D94" s="2">
        <v>1</v>
      </c>
      <c r="E94" s="2" t="str">
        <f t="shared" si="4"/>
        <v>15411006;1@</v>
      </c>
      <c r="G94" s="30">
        <v>14040005</v>
      </c>
      <c r="H94" s="32" t="s">
        <v>215</v>
      </c>
      <c r="I94" s="32">
        <v>2</v>
      </c>
      <c r="J94" s="2">
        <v>1</v>
      </c>
      <c r="K94" s="2">
        <v>1</v>
      </c>
      <c r="L94" s="2">
        <v>4.9019607843137298E-3</v>
      </c>
      <c r="N94" s="32">
        <v>15210003</v>
      </c>
      <c r="O94" s="32" t="s">
        <v>391</v>
      </c>
      <c r="P94" s="32">
        <v>3</v>
      </c>
      <c r="Q94" s="2">
        <v>1</v>
      </c>
      <c r="R94" s="2">
        <v>1</v>
      </c>
      <c r="S94" s="2">
        <v>9.6153846153846194E-3</v>
      </c>
      <c r="U94" s="32">
        <v>15310003</v>
      </c>
      <c r="V94" s="32" t="s">
        <v>436</v>
      </c>
      <c r="W94" s="32">
        <v>3</v>
      </c>
      <c r="X94" s="2">
        <v>1</v>
      </c>
      <c r="Y94" s="2">
        <v>1</v>
      </c>
      <c r="Z94" s="2">
        <v>9.6153846153846194E-3</v>
      </c>
      <c r="AB94" s="32">
        <v>15410003</v>
      </c>
      <c r="AC94" s="32" t="s">
        <v>483</v>
      </c>
      <c r="AD94" s="32">
        <v>3</v>
      </c>
      <c r="AE94" s="2">
        <v>1</v>
      </c>
      <c r="AF94" s="2">
        <v>1</v>
      </c>
      <c r="AG94" s="2">
        <v>9.6153846153846194E-3</v>
      </c>
      <c r="AI94" s="32">
        <v>15510003</v>
      </c>
      <c r="AJ94" s="32" t="s">
        <v>529</v>
      </c>
      <c r="AK94" s="32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0">
        <v>14040006</v>
      </c>
      <c r="H95" s="32" t="s">
        <v>217</v>
      </c>
      <c r="I95" s="32">
        <v>2</v>
      </c>
      <c r="J95" s="2">
        <v>1</v>
      </c>
      <c r="K95" s="2">
        <v>1</v>
      </c>
      <c r="L95" s="2">
        <v>4.9019607843137298E-3</v>
      </c>
      <c r="N95" s="32">
        <v>15210004</v>
      </c>
      <c r="O95" s="32" t="s">
        <v>392</v>
      </c>
      <c r="P95" s="32">
        <v>4</v>
      </c>
      <c r="Q95" s="2">
        <v>1</v>
      </c>
      <c r="R95" s="2">
        <v>1</v>
      </c>
      <c r="S95" s="2">
        <v>9.6153846153846194E-3</v>
      </c>
      <c r="U95" s="32">
        <v>15310004</v>
      </c>
      <c r="V95" s="32" t="s">
        <v>437</v>
      </c>
      <c r="W95" s="32">
        <v>4</v>
      </c>
      <c r="X95" s="2">
        <v>1</v>
      </c>
      <c r="Y95" s="2">
        <v>1</v>
      </c>
      <c r="Z95" s="2">
        <v>9.6153846153846194E-3</v>
      </c>
      <c r="AB95" s="32">
        <v>15410004</v>
      </c>
      <c r="AC95" s="32" t="s">
        <v>1397</v>
      </c>
      <c r="AD95" s="32">
        <v>4</v>
      </c>
      <c r="AE95" s="2">
        <v>1</v>
      </c>
      <c r="AF95" s="2">
        <v>1</v>
      </c>
      <c r="AG95" s="2">
        <v>9.6153846153846194E-3</v>
      </c>
      <c r="AI95" s="32">
        <v>15510004</v>
      </c>
      <c r="AJ95" s="32" t="s">
        <v>530</v>
      </c>
      <c r="AK95" s="32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0">
        <v>14040007</v>
      </c>
      <c r="H96" s="32" t="s">
        <v>220</v>
      </c>
      <c r="I96" s="32">
        <v>3</v>
      </c>
      <c r="J96" s="2">
        <v>1</v>
      </c>
      <c r="K96" s="2">
        <v>1</v>
      </c>
      <c r="L96" s="2">
        <v>4.9019607843137298E-3</v>
      </c>
      <c r="N96" s="12">
        <v>15210101</v>
      </c>
      <c r="O96" s="12" t="s">
        <v>1399</v>
      </c>
      <c r="P96" s="12">
        <v>3</v>
      </c>
      <c r="Q96" s="2">
        <v>1</v>
      </c>
      <c r="R96" s="2">
        <v>1</v>
      </c>
      <c r="S96" s="2">
        <v>9.6153846153846194E-3</v>
      </c>
      <c r="U96" s="12">
        <v>15310101</v>
      </c>
      <c r="V96" s="12" t="s">
        <v>1400</v>
      </c>
      <c r="W96" s="12">
        <v>3</v>
      </c>
      <c r="X96" s="2">
        <v>1</v>
      </c>
      <c r="Y96" s="2">
        <v>1</v>
      </c>
      <c r="Z96" s="2">
        <v>9.6153846153846194E-3</v>
      </c>
      <c r="AB96" s="32">
        <v>15410101</v>
      </c>
      <c r="AC96" s="32" t="s">
        <v>1401</v>
      </c>
      <c r="AD96" s="32">
        <v>3</v>
      </c>
      <c r="AE96" s="2">
        <v>1</v>
      </c>
      <c r="AF96" s="2">
        <v>1</v>
      </c>
      <c r="AG96" s="2">
        <v>9.6153846153846194E-3</v>
      </c>
      <c r="AI96" s="12">
        <v>15510101</v>
      </c>
      <c r="AJ96" s="12" t="s">
        <v>1402</v>
      </c>
      <c r="AK96" s="1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9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2" t="s">
        <v>222</v>
      </c>
      <c r="I97" s="32">
        <v>4</v>
      </c>
      <c r="J97" s="2">
        <v>1</v>
      </c>
      <c r="K97" s="2">
        <v>1</v>
      </c>
      <c r="L97" s="2">
        <v>4.9019607843137298E-3</v>
      </c>
      <c r="N97" s="12">
        <v>15210102</v>
      </c>
      <c r="O97" s="12" t="s">
        <v>1383</v>
      </c>
      <c r="P97" s="12">
        <v>4</v>
      </c>
      <c r="Q97" s="2">
        <v>1</v>
      </c>
      <c r="R97" s="2">
        <v>1</v>
      </c>
      <c r="S97" s="2">
        <v>9.6153846153846194E-3</v>
      </c>
      <c r="U97" s="12">
        <v>15310102</v>
      </c>
      <c r="V97" s="12" t="s">
        <v>1391</v>
      </c>
      <c r="W97" s="12">
        <v>4</v>
      </c>
      <c r="X97" s="2">
        <v>1</v>
      </c>
      <c r="Y97" s="2">
        <v>1</v>
      </c>
      <c r="Z97" s="2">
        <v>9.6153846153846194E-3</v>
      </c>
      <c r="AB97" s="32">
        <v>15410102</v>
      </c>
      <c r="AC97" s="32" t="s">
        <v>1398</v>
      </c>
      <c r="AD97" s="32">
        <v>4</v>
      </c>
      <c r="AE97" s="2">
        <v>1</v>
      </c>
      <c r="AF97" s="2">
        <v>1</v>
      </c>
      <c r="AG97" s="2">
        <v>9.6153846153846194E-3</v>
      </c>
      <c r="AI97" s="12">
        <v>15510102</v>
      </c>
      <c r="AJ97" s="12" t="s">
        <v>1403</v>
      </c>
      <c r="AK97" s="1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9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2" t="s">
        <v>223</v>
      </c>
      <c r="I98" s="32">
        <v>2</v>
      </c>
      <c r="J98" s="2">
        <v>1</v>
      </c>
      <c r="K98" s="2">
        <v>1</v>
      </c>
      <c r="L98" s="2">
        <v>4.9019607843137298E-3</v>
      </c>
      <c r="N98" s="12">
        <v>15210103</v>
      </c>
      <c r="O98" s="12" t="s">
        <v>1404</v>
      </c>
      <c r="P98" s="12">
        <v>3</v>
      </c>
      <c r="Q98" s="2">
        <v>1</v>
      </c>
      <c r="R98" s="2">
        <v>1</v>
      </c>
      <c r="S98" s="2">
        <v>9.6153846153846194E-3</v>
      </c>
      <c r="U98" s="12">
        <v>15310103</v>
      </c>
      <c r="V98" s="12" t="s">
        <v>1405</v>
      </c>
      <c r="W98" s="12">
        <v>3</v>
      </c>
      <c r="X98" s="2">
        <v>1</v>
      </c>
      <c r="Y98" s="2">
        <v>1</v>
      </c>
      <c r="Z98" s="2">
        <v>9.6153846153846194E-3</v>
      </c>
      <c r="AB98" s="32">
        <v>15410103</v>
      </c>
      <c r="AC98" s="32" t="s">
        <v>1406</v>
      </c>
      <c r="AD98" s="32">
        <v>3</v>
      </c>
      <c r="AE98" s="2">
        <v>1</v>
      </c>
      <c r="AF98" s="2">
        <v>1</v>
      </c>
      <c r="AG98" s="2">
        <v>9.6153846153846194E-3</v>
      </c>
      <c r="AI98" s="12">
        <v>15510103</v>
      </c>
      <c r="AJ98" s="12" t="s">
        <v>1407</v>
      </c>
      <c r="AK98" s="1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9">
        <v>10010083</v>
      </c>
      <c r="D99" s="2">
        <v>1</v>
      </c>
      <c r="E99" s="2" t="str">
        <f t="shared" si="5"/>
        <v>10010083;1@</v>
      </c>
      <c r="G99" s="30">
        <v>14040010</v>
      </c>
      <c r="H99" s="32" t="s">
        <v>224</v>
      </c>
      <c r="I99" s="32">
        <v>2</v>
      </c>
      <c r="J99" s="2">
        <v>1</v>
      </c>
      <c r="K99" s="2">
        <v>1</v>
      </c>
      <c r="L99" s="2">
        <v>4.9019607843137298E-3</v>
      </c>
      <c r="N99" s="12">
        <v>15210104</v>
      </c>
      <c r="O99" s="12" t="s">
        <v>1385</v>
      </c>
      <c r="P99" s="12">
        <v>4</v>
      </c>
      <c r="Q99" s="2">
        <v>1</v>
      </c>
      <c r="R99" s="2">
        <v>1</v>
      </c>
      <c r="S99" s="2">
        <v>9.6153846153846194E-3</v>
      </c>
      <c r="U99" s="12">
        <v>15310104</v>
      </c>
      <c r="V99" s="12" t="s">
        <v>1392</v>
      </c>
      <c r="W99" s="12">
        <v>4</v>
      </c>
      <c r="X99" s="2">
        <v>1</v>
      </c>
      <c r="Y99" s="2">
        <v>1</v>
      </c>
      <c r="Z99" s="2">
        <v>9.6153846153846194E-3</v>
      </c>
      <c r="AB99" s="32">
        <v>15410104</v>
      </c>
      <c r="AC99" s="32" t="s">
        <v>1398</v>
      </c>
      <c r="AD99" s="32">
        <v>4</v>
      </c>
      <c r="AE99" s="2">
        <v>1</v>
      </c>
      <c r="AF99" s="2">
        <v>1</v>
      </c>
      <c r="AG99" s="2">
        <v>9.6153846153846194E-3</v>
      </c>
      <c r="AI99" s="12">
        <v>15510104</v>
      </c>
      <c r="AJ99" s="12" t="s">
        <v>1408</v>
      </c>
      <c r="AK99" s="1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2" t="s">
        <v>225</v>
      </c>
      <c r="I100" s="32">
        <v>3</v>
      </c>
      <c r="J100" s="2">
        <v>1</v>
      </c>
      <c r="K100" s="2">
        <v>1</v>
      </c>
      <c r="L100" s="2">
        <v>4.9019607843137298E-3</v>
      </c>
      <c r="N100" s="32">
        <v>15211001</v>
      </c>
      <c r="O100" s="32" t="s">
        <v>393</v>
      </c>
      <c r="P100" s="32">
        <v>3</v>
      </c>
      <c r="Q100" s="2">
        <v>1</v>
      </c>
      <c r="R100" s="2">
        <v>1</v>
      </c>
      <c r="S100" s="2">
        <v>9.6153846153846194E-3</v>
      </c>
      <c r="U100" s="32">
        <v>15311001</v>
      </c>
      <c r="V100" s="32" t="s">
        <v>438</v>
      </c>
      <c r="W100" s="32">
        <v>3</v>
      </c>
      <c r="X100" s="2">
        <v>1</v>
      </c>
      <c r="Y100" s="2">
        <v>1</v>
      </c>
      <c r="Z100" s="2">
        <v>9.6153846153846194E-3</v>
      </c>
      <c r="AB100" s="32">
        <v>15411001</v>
      </c>
      <c r="AC100" s="32" t="s">
        <v>484</v>
      </c>
      <c r="AD100" s="32">
        <v>3</v>
      </c>
      <c r="AE100" s="2">
        <v>1</v>
      </c>
      <c r="AF100" s="2">
        <v>1</v>
      </c>
      <c r="AG100" s="2">
        <v>9.6153846153846194E-3</v>
      </c>
      <c r="AI100" s="32">
        <v>15511001</v>
      </c>
      <c r="AJ100" s="32" t="s">
        <v>531</v>
      </c>
      <c r="AK100" s="32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2" t="s">
        <v>226</v>
      </c>
      <c r="I101" s="32">
        <v>4</v>
      </c>
      <c r="J101" s="2">
        <v>1</v>
      </c>
      <c r="K101" s="2">
        <v>1</v>
      </c>
      <c r="L101" s="2">
        <v>4.9019607843137298E-3</v>
      </c>
      <c r="N101" s="32">
        <v>15211002</v>
      </c>
      <c r="O101" s="32" t="s">
        <v>394</v>
      </c>
      <c r="P101" s="32">
        <v>4</v>
      </c>
      <c r="Q101" s="2">
        <v>1</v>
      </c>
      <c r="R101" s="2">
        <v>1</v>
      </c>
      <c r="S101" s="2">
        <v>9.6153846153846194E-3</v>
      </c>
      <c r="U101" s="32">
        <v>15311002</v>
      </c>
      <c r="V101" s="32" t="s">
        <v>439</v>
      </c>
      <c r="W101" s="32">
        <v>4</v>
      </c>
      <c r="X101" s="2">
        <v>1</v>
      </c>
      <c r="Y101" s="2">
        <v>1</v>
      </c>
      <c r="Z101" s="2">
        <v>9.6153846153846194E-3</v>
      </c>
      <c r="AB101" s="32">
        <v>15411002</v>
      </c>
      <c r="AC101" s="32" t="s">
        <v>485</v>
      </c>
      <c r="AD101" s="32">
        <v>4</v>
      </c>
      <c r="AE101" s="2">
        <v>1</v>
      </c>
      <c r="AF101" s="2">
        <v>1</v>
      </c>
      <c r="AG101" s="2">
        <v>9.6153846153846194E-3</v>
      </c>
      <c r="AI101" s="32">
        <v>15511002</v>
      </c>
      <c r="AJ101" s="32" t="s">
        <v>532</v>
      </c>
      <c r="AK101" s="32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2">
        <v>14050001</v>
      </c>
      <c r="H102" s="12" t="s">
        <v>228</v>
      </c>
      <c r="I102" s="12">
        <v>2</v>
      </c>
      <c r="J102" s="2">
        <v>1</v>
      </c>
      <c r="K102" s="2">
        <v>1</v>
      </c>
      <c r="L102" s="2">
        <v>4.9019607843137298E-3</v>
      </c>
      <c r="N102" s="32">
        <v>15211003</v>
      </c>
      <c r="O102" s="32" t="s">
        <v>395</v>
      </c>
      <c r="P102" s="32">
        <v>3</v>
      </c>
      <c r="Q102" s="2">
        <v>1</v>
      </c>
      <c r="R102" s="2">
        <v>1</v>
      </c>
      <c r="S102" s="2">
        <v>9.6153846153846194E-3</v>
      </c>
      <c r="U102" s="32">
        <v>15311003</v>
      </c>
      <c r="V102" s="32" t="s">
        <v>440</v>
      </c>
      <c r="W102" s="32">
        <v>3</v>
      </c>
      <c r="X102" s="2">
        <v>1</v>
      </c>
      <c r="Y102" s="2">
        <v>1</v>
      </c>
      <c r="Z102" s="2">
        <v>9.6153846153846194E-3</v>
      </c>
      <c r="AB102" s="32">
        <v>15411003</v>
      </c>
      <c r="AC102" s="32" t="s">
        <v>486</v>
      </c>
      <c r="AD102" s="32">
        <v>3</v>
      </c>
      <c r="AE102" s="2">
        <v>1</v>
      </c>
      <c r="AF102" s="2">
        <v>1</v>
      </c>
      <c r="AG102" s="2">
        <v>9.6153846153846194E-3</v>
      </c>
      <c r="AI102" s="32">
        <v>15511003</v>
      </c>
      <c r="AJ102" s="32" t="s">
        <v>533</v>
      </c>
      <c r="AK102" s="32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9">
        <v>10045106</v>
      </c>
      <c r="D103" s="2">
        <v>1</v>
      </c>
      <c r="E103" s="2" t="str">
        <f t="shared" si="5"/>
        <v>10045106;1@</v>
      </c>
      <c r="G103" s="42">
        <v>14050002</v>
      </c>
      <c r="H103" s="12" t="s">
        <v>231</v>
      </c>
      <c r="I103" s="12">
        <v>2</v>
      </c>
      <c r="J103" s="2">
        <v>1</v>
      </c>
      <c r="K103" s="2">
        <v>1</v>
      </c>
      <c r="L103" s="2">
        <v>4.9019607843137298E-3</v>
      </c>
      <c r="N103" s="32">
        <v>15211004</v>
      </c>
      <c r="O103" s="32" t="s">
        <v>396</v>
      </c>
      <c r="P103" s="32">
        <v>4</v>
      </c>
      <c r="Q103" s="2">
        <v>1</v>
      </c>
      <c r="R103" s="2">
        <v>1</v>
      </c>
      <c r="S103" s="2">
        <v>9.6153846153846194E-3</v>
      </c>
      <c r="U103" s="32">
        <v>15311004</v>
      </c>
      <c r="V103" s="32" t="s">
        <v>441</v>
      </c>
      <c r="W103" s="32">
        <v>4</v>
      </c>
      <c r="X103" s="2">
        <v>1</v>
      </c>
      <c r="Y103" s="2">
        <v>1</v>
      </c>
      <c r="Z103" s="2">
        <v>9.6153846153846194E-3</v>
      </c>
      <c r="AB103" s="32">
        <v>15411004</v>
      </c>
      <c r="AC103" s="32" t="s">
        <v>487</v>
      </c>
      <c r="AD103" s="32">
        <v>4</v>
      </c>
      <c r="AE103" s="2">
        <v>1</v>
      </c>
      <c r="AF103" s="2">
        <v>1</v>
      </c>
      <c r="AG103" s="2">
        <v>9.6153846153846194E-3</v>
      </c>
      <c r="AI103" s="32">
        <v>15511004</v>
      </c>
      <c r="AJ103" s="32" t="s">
        <v>534</v>
      </c>
      <c r="AK103" s="32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9">
        <v>10045206</v>
      </c>
      <c r="C104" s="39" t="s">
        <v>1323</v>
      </c>
      <c r="D104" s="2">
        <v>1</v>
      </c>
      <c r="E104" s="2" t="str">
        <f t="shared" si="5"/>
        <v>10045206;1@</v>
      </c>
      <c r="G104" s="42">
        <v>14050003</v>
      </c>
      <c r="H104" s="12" t="s">
        <v>233</v>
      </c>
      <c r="I104" s="12">
        <v>3</v>
      </c>
      <c r="J104" s="2">
        <v>1</v>
      </c>
      <c r="K104" s="2">
        <v>1</v>
      </c>
      <c r="L104" s="2">
        <v>4.9019607843137298E-3</v>
      </c>
      <c r="N104" s="32">
        <v>15211005</v>
      </c>
      <c r="O104" s="32" t="s">
        <v>397</v>
      </c>
      <c r="P104" s="32">
        <v>3</v>
      </c>
      <c r="Q104" s="2">
        <v>1</v>
      </c>
      <c r="R104" s="2">
        <v>1</v>
      </c>
      <c r="S104" s="2">
        <v>9.6153846153846194E-3</v>
      </c>
      <c r="U104" s="32">
        <v>15311005</v>
      </c>
      <c r="V104" s="32" t="s">
        <v>442</v>
      </c>
      <c r="W104" s="32">
        <v>3</v>
      </c>
      <c r="X104" s="2">
        <v>1</v>
      </c>
      <c r="Y104" s="2">
        <v>1</v>
      </c>
      <c r="Z104" s="2">
        <v>9.6153846153846194E-3</v>
      </c>
      <c r="AB104" s="32">
        <v>15411005</v>
      </c>
      <c r="AC104" s="32" t="s">
        <v>488</v>
      </c>
      <c r="AD104" s="32">
        <v>3</v>
      </c>
      <c r="AE104" s="2">
        <v>1</v>
      </c>
      <c r="AF104" s="2">
        <v>1</v>
      </c>
      <c r="AG104" s="2">
        <v>9.6153846153846194E-3</v>
      </c>
      <c r="AI104" s="32">
        <v>15511005</v>
      </c>
      <c r="AJ104" s="32" t="s">
        <v>535</v>
      </c>
      <c r="AK104" s="32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9">
        <v>10045306</v>
      </c>
      <c r="C105" s="39" t="s">
        <v>1328</v>
      </c>
      <c r="D105" s="2">
        <v>1</v>
      </c>
      <c r="E105" s="2" t="str">
        <f t="shared" si="5"/>
        <v>10045306;1@</v>
      </c>
      <c r="G105" s="42">
        <v>14050004</v>
      </c>
      <c r="H105" s="12" t="s">
        <v>236</v>
      </c>
      <c r="I105" s="12">
        <v>4</v>
      </c>
      <c r="J105" s="2">
        <v>1</v>
      </c>
      <c r="K105" s="2">
        <v>1</v>
      </c>
      <c r="L105" s="2">
        <v>4.9019607843137298E-3</v>
      </c>
      <c r="N105" s="32">
        <v>15211006</v>
      </c>
      <c r="O105" s="32" t="s">
        <v>398</v>
      </c>
      <c r="P105" s="32">
        <v>4</v>
      </c>
      <c r="Q105" s="2">
        <v>1</v>
      </c>
      <c r="R105" s="2">
        <v>1</v>
      </c>
      <c r="S105" s="2">
        <v>9.6153846153846194E-3</v>
      </c>
      <c r="U105" s="32">
        <v>15311006</v>
      </c>
      <c r="V105" s="32" t="s">
        <v>443</v>
      </c>
      <c r="W105" s="32">
        <v>4</v>
      </c>
      <c r="X105" s="2">
        <v>1</v>
      </c>
      <c r="Y105" s="2">
        <v>1</v>
      </c>
      <c r="Z105" s="2">
        <v>9.6153846153846194E-3</v>
      </c>
      <c r="AB105" s="32">
        <v>15411006</v>
      </c>
      <c r="AC105" s="32" t="s">
        <v>489</v>
      </c>
      <c r="AD105" s="32">
        <v>4</v>
      </c>
      <c r="AE105" s="2">
        <v>1</v>
      </c>
      <c r="AF105" s="2">
        <v>1</v>
      </c>
      <c r="AG105" s="2">
        <v>9.6153846153846194E-3</v>
      </c>
      <c r="AI105" s="32">
        <v>15511006</v>
      </c>
      <c r="AJ105" s="32" t="s">
        <v>536</v>
      </c>
      <c r="AK105" s="32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9">
        <v>10045406</v>
      </c>
      <c r="C106" s="39" t="s">
        <v>1333</v>
      </c>
      <c r="D106" s="2">
        <v>1</v>
      </c>
      <c r="E106" s="2" t="str">
        <f t="shared" si="5"/>
        <v>10045406;1@</v>
      </c>
      <c r="G106" s="42">
        <v>14050005</v>
      </c>
      <c r="H106" s="12" t="s">
        <v>239</v>
      </c>
      <c r="I106" s="1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32">
        <v>15506002</v>
      </c>
      <c r="C107" s="32" t="s">
        <v>521</v>
      </c>
      <c r="D107" s="2">
        <v>1</v>
      </c>
      <c r="E107" s="2" t="str">
        <f t="shared" si="5"/>
        <v>15506002;1@</v>
      </c>
      <c r="G107" s="42">
        <v>14050006</v>
      </c>
      <c r="H107" s="12" t="s">
        <v>242</v>
      </c>
      <c r="I107" s="1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32">
        <v>15507002</v>
      </c>
      <c r="C108" s="32" t="s">
        <v>523</v>
      </c>
      <c r="D108" s="2">
        <v>1</v>
      </c>
      <c r="E108" s="2" t="str">
        <f t="shared" si="5"/>
        <v>15507002;1@</v>
      </c>
      <c r="G108" s="42">
        <v>14050007</v>
      </c>
      <c r="H108" s="12" t="s">
        <v>245</v>
      </c>
      <c r="I108" s="1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32">
        <v>15510002</v>
      </c>
      <c r="C109" s="32" t="s">
        <v>528</v>
      </c>
      <c r="D109" s="2">
        <v>1</v>
      </c>
      <c r="E109" s="2" t="str">
        <f t="shared" si="5"/>
        <v>15510002;1@</v>
      </c>
      <c r="G109" s="42">
        <v>14050008</v>
      </c>
      <c r="H109" s="12" t="s">
        <v>248</v>
      </c>
      <c r="I109" s="1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32">
        <v>15510004</v>
      </c>
      <c r="C110" s="32" t="s">
        <v>530</v>
      </c>
      <c r="D110" s="2">
        <v>1</v>
      </c>
      <c r="E110" s="2" t="str">
        <f t="shared" si="5"/>
        <v>15510004;1@</v>
      </c>
      <c r="G110" s="42">
        <v>14050009</v>
      </c>
      <c r="H110" s="12" t="s">
        <v>251</v>
      </c>
      <c r="I110" s="1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12">
        <v>15510102</v>
      </c>
      <c r="C111" s="12" t="s">
        <v>1403</v>
      </c>
      <c r="D111" s="2">
        <v>1</v>
      </c>
      <c r="E111" s="2" t="str">
        <f t="shared" si="5"/>
        <v>15510102;1@</v>
      </c>
      <c r="G111" s="42">
        <v>14050010</v>
      </c>
      <c r="H111" s="12" t="s">
        <v>253</v>
      </c>
      <c r="I111" s="1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12">
        <v>15510104</v>
      </c>
      <c r="C112" s="12" t="s">
        <v>1408</v>
      </c>
      <c r="D112" s="2">
        <v>1</v>
      </c>
      <c r="E112" s="2" t="str">
        <f t="shared" si="5"/>
        <v>15510104;1@</v>
      </c>
      <c r="G112" s="42">
        <v>14050011</v>
      </c>
      <c r="H112" s="12" t="s">
        <v>255</v>
      </c>
      <c r="I112" s="1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32">
        <v>15511002</v>
      </c>
      <c r="C113" s="32" t="s">
        <v>532</v>
      </c>
      <c r="D113" s="2">
        <v>1</v>
      </c>
      <c r="E113" s="2" t="str">
        <f t="shared" si="5"/>
        <v>15511002;1@</v>
      </c>
      <c r="G113" s="42">
        <v>14050012</v>
      </c>
      <c r="H113" s="12" t="s">
        <v>257</v>
      </c>
      <c r="I113" s="1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32">
        <v>15511004</v>
      </c>
      <c r="C114" s="32" t="s">
        <v>534</v>
      </c>
      <c r="D114" s="2">
        <v>1</v>
      </c>
      <c r="E114" s="2" t="str">
        <f t="shared" si="5"/>
        <v>15511004;1@</v>
      </c>
      <c r="G114" s="30">
        <v>14060001</v>
      </c>
      <c r="H114" s="32" t="s">
        <v>259</v>
      </c>
      <c r="I114" s="32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32">
        <v>15511006</v>
      </c>
      <c r="C115" s="32" t="s">
        <v>536</v>
      </c>
      <c r="D115" s="2">
        <v>1</v>
      </c>
      <c r="E115" s="2" t="str">
        <f t="shared" si="5"/>
        <v>15511006;1@</v>
      </c>
      <c r="G115" s="30">
        <v>14060002</v>
      </c>
      <c r="H115" s="32" t="s">
        <v>263</v>
      </c>
      <c r="I115" s="32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0">
        <v>14060003</v>
      </c>
      <c r="H116" s="32" t="s">
        <v>265</v>
      </c>
      <c r="I116" s="32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0">
        <v>14060004</v>
      </c>
      <c r="H117" s="32" t="s">
        <v>267</v>
      </c>
      <c r="I117" s="32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0">
        <v>14070001</v>
      </c>
      <c r="H118" s="32" t="s">
        <v>269</v>
      </c>
      <c r="I118" s="32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0">
        <v>14070002</v>
      </c>
      <c r="H119" s="32" t="s">
        <v>271</v>
      </c>
      <c r="I119" s="32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0">
        <v>14070003</v>
      </c>
      <c r="H120" s="32" t="s">
        <v>273</v>
      </c>
      <c r="I120" s="32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0">
        <v>14070004</v>
      </c>
      <c r="H121" s="32" t="s">
        <v>275</v>
      </c>
      <c r="I121" s="32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0">
        <v>14080001</v>
      </c>
      <c r="H122" s="32" t="s">
        <v>277</v>
      </c>
      <c r="I122" s="32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0">
        <v>14080002</v>
      </c>
      <c r="H123" s="32" t="s">
        <v>281</v>
      </c>
      <c r="I123" s="32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0">
        <v>14080003</v>
      </c>
      <c r="H124" s="32" t="s">
        <v>284</v>
      </c>
      <c r="I124" s="32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0">
        <v>14090001</v>
      </c>
      <c r="H125" s="32" t="s">
        <v>287</v>
      </c>
      <c r="I125" s="32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0">
        <v>14090002</v>
      </c>
      <c r="H126" s="32" t="s">
        <v>289</v>
      </c>
      <c r="I126" s="32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0">
        <v>14090003</v>
      </c>
      <c r="H127" s="32" t="s">
        <v>291</v>
      </c>
      <c r="I127" s="32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0">
        <v>14100001</v>
      </c>
      <c r="H128" s="32" t="s">
        <v>1409</v>
      </c>
      <c r="I128" s="32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0">
        <v>14100002</v>
      </c>
      <c r="H129" s="32" t="s">
        <v>298</v>
      </c>
      <c r="I129" s="32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0">
        <v>14100003</v>
      </c>
      <c r="H130" s="32" t="s">
        <v>300</v>
      </c>
      <c r="I130" s="32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0">
        <v>14100004</v>
      </c>
      <c r="H131" s="32" t="s">
        <v>302</v>
      </c>
      <c r="I131" s="32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0">
        <v>14100005</v>
      </c>
      <c r="H132" s="32" t="s">
        <v>304</v>
      </c>
      <c r="I132" s="32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0">
        <v>14100006</v>
      </c>
      <c r="H133" s="32" t="s">
        <v>306</v>
      </c>
      <c r="I133" s="32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0">
        <v>14100007</v>
      </c>
      <c r="H134" s="32" t="s">
        <v>308</v>
      </c>
      <c r="I134" s="32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0">
        <v>14100008</v>
      </c>
      <c r="H135" s="32" t="s">
        <v>310</v>
      </c>
      <c r="I135" s="32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42">
        <v>14100101</v>
      </c>
      <c r="H136" s="12" t="s">
        <v>1410</v>
      </c>
      <c r="I136" s="1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42">
        <v>14100102</v>
      </c>
      <c r="H137" s="12" t="s">
        <v>1411</v>
      </c>
      <c r="I137" s="1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42">
        <v>14100103</v>
      </c>
      <c r="H138" s="12" t="s">
        <v>1412</v>
      </c>
      <c r="I138" s="1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42">
        <v>14100104</v>
      </c>
      <c r="H139" s="12" t="s">
        <v>1346</v>
      </c>
      <c r="I139" s="1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42">
        <v>14100105</v>
      </c>
      <c r="H140" s="12" t="s">
        <v>1413</v>
      </c>
      <c r="I140" s="1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42">
        <v>14100106</v>
      </c>
      <c r="H141" s="12" t="s">
        <v>1414</v>
      </c>
      <c r="I141" s="1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42">
        <v>14100107</v>
      </c>
      <c r="H142" s="12" t="s">
        <v>1415</v>
      </c>
      <c r="I142" s="1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42">
        <v>14100108</v>
      </c>
      <c r="H143" s="12" t="s">
        <v>1351</v>
      </c>
      <c r="I143" s="1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0">
        <v>14110001</v>
      </c>
      <c r="H144" s="32" t="s">
        <v>312</v>
      </c>
      <c r="I144" s="32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0">
        <v>14110002</v>
      </c>
      <c r="H145" s="32" t="s">
        <v>315</v>
      </c>
      <c r="I145" s="32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0">
        <v>14110003</v>
      </c>
      <c r="H146" s="32" t="s">
        <v>317</v>
      </c>
      <c r="I146" s="32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0">
        <v>14110004</v>
      </c>
      <c r="H147" s="32" t="s">
        <v>320</v>
      </c>
      <c r="I147" s="32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0">
        <v>14110005</v>
      </c>
      <c r="H148" s="32" t="s">
        <v>323</v>
      </c>
      <c r="I148" s="32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0">
        <v>14110006</v>
      </c>
      <c r="H149" s="32" t="s">
        <v>326</v>
      </c>
      <c r="I149" s="32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0">
        <v>14110007</v>
      </c>
      <c r="H150" s="32" t="s">
        <v>328</v>
      </c>
      <c r="I150" s="32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0">
        <v>14110008</v>
      </c>
      <c r="H151" s="32" t="s">
        <v>330</v>
      </c>
      <c r="I151" s="32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0">
        <v>14110009</v>
      </c>
      <c r="H152" s="32" t="s">
        <v>332</v>
      </c>
      <c r="I152" s="32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0">
        <v>14110010</v>
      </c>
      <c r="H153" s="32" t="s">
        <v>334</v>
      </c>
      <c r="I153" s="32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0">
        <v>14110011</v>
      </c>
      <c r="H154" s="32" t="s">
        <v>336</v>
      </c>
      <c r="I154" s="32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0">
        <v>14110012</v>
      </c>
      <c r="H155" s="32" t="s">
        <v>337</v>
      </c>
      <c r="I155" s="32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11" t="s">
        <v>126</v>
      </c>
      <c r="E25" s="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7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9">
        <v>10010083</v>
      </c>
      <c r="K41" s="15" t="s">
        <v>804</v>
      </c>
      <c r="L41" s="2">
        <f>I41*4</f>
        <v>20</v>
      </c>
      <c r="M41" s="9">
        <v>10010087</v>
      </c>
      <c r="N41" s="12" t="s">
        <v>851</v>
      </c>
      <c r="O41" s="2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9">
        <v>10010083</v>
      </c>
      <c r="K42" s="15" t="s">
        <v>804</v>
      </c>
      <c r="L42" s="2">
        <v>25</v>
      </c>
      <c r="M42" s="9">
        <v>10010033</v>
      </c>
      <c r="N42" s="10" t="s">
        <v>798</v>
      </c>
      <c r="O42" s="2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12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7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9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7">
        <v>1</v>
      </c>
      <c r="P43" s="9">
        <v>10010046</v>
      </c>
      <c r="Q43" s="10" t="s">
        <v>806</v>
      </c>
      <c r="R43" s="40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9">
        <v>10010083</v>
      </c>
      <c r="K44" s="15" t="s">
        <v>804</v>
      </c>
      <c r="L44" s="2">
        <v>35</v>
      </c>
      <c r="M44" s="9">
        <v>10010026</v>
      </c>
      <c r="N44" s="10" t="s">
        <v>98</v>
      </c>
      <c r="O44" s="2">
        <v>1</v>
      </c>
      <c r="P44" s="9">
        <v>10000143</v>
      </c>
      <c r="Q44" s="10" t="s">
        <v>122</v>
      </c>
      <c r="R44" s="2">
        <v>5</v>
      </c>
      <c r="S44" s="9">
        <v>10000134</v>
      </c>
      <c r="T44" s="10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7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9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9">
        <v>10000135</v>
      </c>
      <c r="Q45" s="10" t="s">
        <v>1429</v>
      </c>
      <c r="R45" s="41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9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9">
        <v>10000143</v>
      </c>
      <c r="Q46" s="1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7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9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9">
        <v>10000104</v>
      </c>
      <c r="Q47" s="10" t="s">
        <v>118</v>
      </c>
      <c r="R47" s="2">
        <v>5</v>
      </c>
      <c r="S47" s="9">
        <v>10000134</v>
      </c>
      <c r="T47" s="10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9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9">
        <v>10000143</v>
      </c>
      <c r="Q48" s="10" t="s">
        <v>122</v>
      </c>
      <c r="R48" s="2">
        <v>10</v>
      </c>
      <c r="S48" s="9">
        <v>10010026</v>
      </c>
      <c r="T48" s="10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7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9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9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9">
        <v>10000143</v>
      </c>
      <c r="Q50" s="10" t="s">
        <v>122</v>
      </c>
      <c r="R50" s="2">
        <v>10</v>
      </c>
      <c r="S50" s="9">
        <v>10010026</v>
      </c>
      <c r="T50" s="10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7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9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9">
        <v>10000143</v>
      </c>
      <c r="Q51" s="10" t="s">
        <v>122</v>
      </c>
      <c r="R51" s="2">
        <v>20</v>
      </c>
      <c r="S51" s="9">
        <v>10000134</v>
      </c>
      <c r="T51" s="10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9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9">
        <v>10000143</v>
      </c>
      <c r="Q52" s="10" t="s">
        <v>122</v>
      </c>
      <c r="R52" s="2">
        <v>20</v>
      </c>
      <c r="S52" s="9">
        <v>10010026</v>
      </c>
      <c r="T52" s="10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7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9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9">
        <v>10000143</v>
      </c>
      <c r="Q53" s="10" t="s">
        <v>122</v>
      </c>
      <c r="R53" s="2">
        <v>20</v>
      </c>
      <c r="S53" s="9">
        <v>10010026</v>
      </c>
      <c r="T53" s="10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9">
        <v>1</v>
      </c>
      <c r="D58" s="15" t="s">
        <v>808</v>
      </c>
      <c r="E58" s="2">
        <v>150000</v>
      </c>
      <c r="F58" s="9">
        <v>10010085</v>
      </c>
      <c r="G58" s="1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9">
        <v>1</v>
      </c>
      <c r="D59" s="15" t="s">
        <v>808</v>
      </c>
      <c r="E59" s="2">
        <v>100000</v>
      </c>
      <c r="F59" s="9">
        <v>10010085</v>
      </c>
      <c r="G59" s="1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9">
        <v>1</v>
      </c>
      <c r="D60" s="15" t="s">
        <v>808</v>
      </c>
      <c r="E60" s="2">
        <v>75000</v>
      </c>
      <c r="F60" s="9">
        <v>10010085</v>
      </c>
      <c r="G60" s="1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9">
        <v>1</v>
      </c>
      <c r="D61" s="15" t="s">
        <v>808</v>
      </c>
      <c r="E61" s="2">
        <v>50000</v>
      </c>
      <c r="F61" s="9">
        <v>10010085</v>
      </c>
      <c r="G61" s="1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9">
        <v>1</v>
      </c>
      <c r="D62" s="15" t="s">
        <v>808</v>
      </c>
      <c r="E62" s="2">
        <v>50000</v>
      </c>
      <c r="F62" s="9">
        <v>10010085</v>
      </c>
      <c r="G62" s="1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9">
        <v>1</v>
      </c>
      <c r="D63" s="15" t="s">
        <v>808</v>
      </c>
      <c r="E63" s="2">
        <v>50000</v>
      </c>
      <c r="F63" s="9">
        <v>10010085</v>
      </c>
      <c r="G63" s="15" t="s">
        <v>821</v>
      </c>
      <c r="H63" s="2">
        <v>40</v>
      </c>
    </row>
    <row r="64" spans="1:23" ht="20.100000000000001" customHeight="1" x14ac:dyDescent="0.2">
      <c r="B64" s="2">
        <v>7</v>
      </c>
      <c r="C64" s="9">
        <v>1</v>
      </c>
      <c r="D64" s="15" t="s">
        <v>808</v>
      </c>
      <c r="E64" s="2">
        <v>30000</v>
      </c>
      <c r="F64" s="9">
        <v>10010085</v>
      </c>
      <c r="G64" s="15" t="s">
        <v>821</v>
      </c>
      <c r="H64" s="2">
        <v>30</v>
      </c>
    </row>
    <row r="65" spans="1:8" ht="20.100000000000001" customHeight="1" x14ac:dyDescent="0.2">
      <c r="B65" s="2">
        <v>8</v>
      </c>
      <c r="C65" s="9">
        <v>1</v>
      </c>
      <c r="D65" s="15" t="s">
        <v>808</v>
      </c>
      <c r="E65" s="2">
        <v>30000</v>
      </c>
      <c r="F65" s="9">
        <v>10010085</v>
      </c>
      <c r="G65" s="15" t="s">
        <v>821</v>
      </c>
      <c r="H65" s="2">
        <v>30</v>
      </c>
    </row>
    <row r="66" spans="1:8" ht="20.100000000000001" customHeight="1" x14ac:dyDescent="0.2">
      <c r="B66" s="2">
        <v>9</v>
      </c>
      <c r="C66" s="9">
        <v>1</v>
      </c>
      <c r="D66" s="15" t="s">
        <v>808</v>
      </c>
      <c r="E66" s="2">
        <v>30000</v>
      </c>
      <c r="F66" s="9">
        <v>10010085</v>
      </c>
      <c r="G66" s="15" t="s">
        <v>821</v>
      </c>
      <c r="H66" s="2">
        <v>30</v>
      </c>
    </row>
    <row r="67" spans="1:8" ht="20.100000000000001" customHeight="1" x14ac:dyDescent="0.2">
      <c r="B67" s="2">
        <v>10</v>
      </c>
      <c r="C67" s="9">
        <v>1</v>
      </c>
      <c r="D67" s="15" t="s">
        <v>808</v>
      </c>
      <c r="E67" s="2">
        <v>20000</v>
      </c>
      <c r="F67" s="9">
        <v>10010085</v>
      </c>
      <c r="G67" s="15" t="s">
        <v>821</v>
      </c>
      <c r="H67" s="2">
        <v>30</v>
      </c>
    </row>
    <row r="68" spans="1:8" ht="20.100000000000001" customHeight="1" x14ac:dyDescent="0.2">
      <c r="B68" s="2">
        <v>11</v>
      </c>
      <c r="C68" s="9">
        <v>1</v>
      </c>
      <c r="D68" s="15" t="s">
        <v>808</v>
      </c>
      <c r="E68" s="2">
        <v>20000</v>
      </c>
      <c r="F68" s="9">
        <v>10010085</v>
      </c>
      <c r="G68" s="15" t="s">
        <v>821</v>
      </c>
      <c r="H68" s="2">
        <v>20</v>
      </c>
    </row>
    <row r="69" spans="1:8" ht="20.100000000000001" customHeight="1" x14ac:dyDescent="0.2">
      <c r="B69" s="2">
        <v>12</v>
      </c>
      <c r="C69" s="9">
        <v>1</v>
      </c>
      <c r="D69" s="15" t="s">
        <v>808</v>
      </c>
      <c r="E69" s="2">
        <v>20000</v>
      </c>
      <c r="F69" s="9">
        <v>10010085</v>
      </c>
      <c r="G69" s="15" t="s">
        <v>821</v>
      </c>
      <c r="H69" s="2">
        <v>20</v>
      </c>
    </row>
    <row r="70" spans="1:8" ht="20.100000000000001" customHeight="1" x14ac:dyDescent="0.2">
      <c r="B70" s="2">
        <v>13</v>
      </c>
      <c r="C70" s="9">
        <v>1</v>
      </c>
      <c r="D70" s="15" t="s">
        <v>808</v>
      </c>
      <c r="E70" s="2">
        <v>20000</v>
      </c>
      <c r="F70" s="9">
        <v>10010085</v>
      </c>
      <c r="G70" s="15" t="s">
        <v>821</v>
      </c>
      <c r="H70" s="2">
        <v>20</v>
      </c>
    </row>
    <row r="71" spans="1:8" ht="20.100000000000001" customHeight="1" x14ac:dyDescent="0.2">
      <c r="B71" s="2">
        <v>14</v>
      </c>
      <c r="C71" s="9">
        <v>1</v>
      </c>
      <c r="D71" s="15" t="s">
        <v>808</v>
      </c>
      <c r="E71" s="2">
        <v>20000</v>
      </c>
      <c r="F71" s="9">
        <v>10010085</v>
      </c>
      <c r="G71" s="15" t="s">
        <v>821</v>
      </c>
      <c r="H71" s="2">
        <v>20</v>
      </c>
    </row>
    <row r="72" spans="1:8" ht="20.100000000000001" customHeight="1" x14ac:dyDescent="0.2">
      <c r="B72" s="2">
        <v>15</v>
      </c>
      <c r="C72" s="9">
        <v>1</v>
      </c>
      <c r="D72" s="15" t="s">
        <v>808</v>
      </c>
      <c r="E72" s="2">
        <v>20000</v>
      </c>
      <c r="F72" s="9">
        <v>10010085</v>
      </c>
      <c r="G72" s="15" t="s">
        <v>821</v>
      </c>
      <c r="H72" s="2">
        <v>20</v>
      </c>
    </row>
    <row r="73" spans="1:8" ht="20.100000000000001" customHeight="1" x14ac:dyDescent="0.2">
      <c r="B73" s="2">
        <v>16</v>
      </c>
      <c r="C73" s="9">
        <v>1</v>
      </c>
      <c r="D73" s="15" t="s">
        <v>808</v>
      </c>
      <c r="E73" s="2">
        <v>20000</v>
      </c>
      <c r="F73" s="9">
        <v>10010085</v>
      </c>
      <c r="G73" s="15" t="s">
        <v>821</v>
      </c>
      <c r="H73" s="2">
        <v>20</v>
      </c>
    </row>
    <row r="74" spans="1:8" ht="20.100000000000001" customHeight="1" x14ac:dyDescent="0.2">
      <c r="B74" s="2">
        <v>17</v>
      </c>
      <c r="C74" s="9">
        <v>1</v>
      </c>
      <c r="D74" s="15" t="s">
        <v>808</v>
      </c>
      <c r="E74" s="2">
        <v>20000</v>
      </c>
      <c r="F74" s="9">
        <v>10010085</v>
      </c>
      <c r="G74" s="15" t="s">
        <v>821</v>
      </c>
      <c r="H74" s="2">
        <v>20</v>
      </c>
    </row>
    <row r="75" spans="1:8" ht="20.100000000000001" customHeight="1" x14ac:dyDescent="0.2">
      <c r="B75" s="2">
        <v>18</v>
      </c>
      <c r="C75" s="9">
        <v>1</v>
      </c>
      <c r="D75" s="15" t="s">
        <v>808</v>
      </c>
      <c r="E75" s="2">
        <v>20000</v>
      </c>
      <c r="F75" s="9">
        <v>10010085</v>
      </c>
      <c r="G75" s="15" t="s">
        <v>821</v>
      </c>
      <c r="H75" s="2">
        <v>20</v>
      </c>
    </row>
    <row r="76" spans="1:8" ht="20.100000000000001" customHeight="1" x14ac:dyDescent="0.2">
      <c r="B76" s="2">
        <v>19</v>
      </c>
      <c r="C76" s="9">
        <v>1</v>
      </c>
      <c r="D76" s="15" t="s">
        <v>808</v>
      </c>
      <c r="E76" s="2">
        <v>20000</v>
      </c>
      <c r="F76" s="9">
        <v>10010085</v>
      </c>
      <c r="G76" s="15" t="s">
        <v>821</v>
      </c>
      <c r="H76" s="2">
        <v>20</v>
      </c>
    </row>
    <row r="77" spans="1:8" ht="20.100000000000001" customHeight="1" x14ac:dyDescent="0.2">
      <c r="B77" s="2">
        <v>20</v>
      </c>
      <c r="C77" s="9">
        <v>1</v>
      </c>
      <c r="D77" s="15" t="s">
        <v>808</v>
      </c>
      <c r="E77" s="2">
        <v>20000</v>
      </c>
      <c r="F77" s="9">
        <v>10010085</v>
      </c>
      <c r="G77" s="15" t="s">
        <v>821</v>
      </c>
      <c r="H77" s="2">
        <v>20</v>
      </c>
    </row>
    <row r="78" spans="1:8" ht="20.100000000000001" customHeight="1" x14ac:dyDescent="0.2">
      <c r="A78" s="17"/>
      <c r="B78" s="2"/>
      <c r="C78" s="9"/>
      <c r="D78" s="15"/>
      <c r="E78" s="2"/>
      <c r="F78" s="9"/>
      <c r="G78" s="1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9">
        <v>10041101</v>
      </c>
      <c r="E2" s="39" t="s">
        <v>1315</v>
      </c>
      <c r="F2" s="2">
        <f>1/20</f>
        <v>0.05</v>
      </c>
      <c r="H2" s="39">
        <v>10041201</v>
      </c>
      <c r="I2" s="39" t="s">
        <v>1316</v>
      </c>
      <c r="J2" s="2">
        <f>1/16</f>
        <v>6.25E-2</v>
      </c>
      <c r="L2" s="39">
        <v>10041301</v>
      </c>
      <c r="M2" s="39" t="s">
        <v>1317</v>
      </c>
      <c r="N2" s="2">
        <f>1/16</f>
        <v>6.25E-2</v>
      </c>
      <c r="P2" s="39">
        <v>10041401</v>
      </c>
      <c r="Q2" s="39" t="s">
        <v>1318</v>
      </c>
      <c r="R2" s="2">
        <f>1/16</f>
        <v>6.25E-2</v>
      </c>
      <c r="U2" s="2" t="s">
        <v>1435</v>
      </c>
      <c r="W2" s="39">
        <v>10041101</v>
      </c>
      <c r="X2" s="39" t="s">
        <v>1315</v>
      </c>
      <c r="Y2" s="2">
        <f>1/20*$U$3</f>
        <v>5.0000000000000001E-4</v>
      </c>
      <c r="Z2" s="2">
        <f>Y2*1000000</f>
        <v>500</v>
      </c>
      <c r="AA2" s="39">
        <v>10041201</v>
      </c>
      <c r="AB2" s="39" t="s">
        <v>1316</v>
      </c>
      <c r="AC2" s="2">
        <f>1/16*$U$3</f>
        <v>6.2500000000000001E-4</v>
      </c>
      <c r="AD2" s="2">
        <f>AC2*100</f>
        <v>6.25E-2</v>
      </c>
      <c r="AE2" s="39">
        <v>10041301</v>
      </c>
      <c r="AF2" s="39" t="s">
        <v>1317</v>
      </c>
      <c r="AG2" s="2">
        <f>1/16*$U$3</f>
        <v>6.2500000000000001E-4</v>
      </c>
      <c r="AI2" s="39">
        <v>10041401</v>
      </c>
      <c r="AJ2" s="39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9">
        <v>10041102</v>
      </c>
      <c r="E3" s="39" t="s">
        <v>1319</v>
      </c>
      <c r="F3" s="2">
        <f t="shared" ref="F3:F21" si="0">1/20</f>
        <v>0.05</v>
      </c>
      <c r="H3" s="39">
        <v>10041202</v>
      </c>
      <c r="I3" s="39" t="s">
        <v>1320</v>
      </c>
      <c r="J3" s="2">
        <f t="shared" ref="J3:J17" si="1">1/16</f>
        <v>6.25E-2</v>
      </c>
      <c r="L3" s="39">
        <v>10041302</v>
      </c>
      <c r="M3" s="39" t="s">
        <v>1321</v>
      </c>
      <c r="N3" s="2">
        <f t="shared" ref="N3:N17" si="2">1/16</f>
        <v>6.25E-2</v>
      </c>
      <c r="P3" s="39">
        <v>10041402</v>
      </c>
      <c r="Q3" s="39" t="s">
        <v>1322</v>
      </c>
      <c r="R3" s="2">
        <f t="shared" ref="R3:R17" si="3">1/16</f>
        <v>6.25E-2</v>
      </c>
      <c r="U3" s="2">
        <v>0.01</v>
      </c>
      <c r="W3" s="39">
        <v>10041102</v>
      </c>
      <c r="X3" s="39" t="s">
        <v>1319</v>
      </c>
      <c r="Y3" s="2">
        <f t="shared" ref="Y3:Y21" si="4">1/20*$U$3</f>
        <v>5.0000000000000001E-4</v>
      </c>
      <c r="AA3" s="39">
        <v>10041202</v>
      </c>
      <c r="AB3" s="39" t="s">
        <v>1320</v>
      </c>
      <c r="AC3" s="2">
        <f t="shared" ref="AC3:AC17" si="5">1/16*$U$3</f>
        <v>6.2500000000000001E-4</v>
      </c>
      <c r="AE3" s="39">
        <v>10041302</v>
      </c>
      <c r="AF3" s="39" t="s">
        <v>1321</v>
      </c>
      <c r="AG3" s="2">
        <f t="shared" ref="AG3:AG17" si="6">1/16*$U$3</f>
        <v>6.2500000000000001E-4</v>
      </c>
      <c r="AI3" s="39">
        <v>10041402</v>
      </c>
      <c r="AJ3" s="39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9">
        <v>10041103</v>
      </c>
      <c r="E4" s="39" t="s">
        <v>1324</v>
      </c>
      <c r="F4" s="2">
        <f t="shared" si="0"/>
        <v>0.05</v>
      </c>
      <c r="H4" s="39">
        <v>10041203</v>
      </c>
      <c r="I4" s="39" t="s">
        <v>1325</v>
      </c>
      <c r="J4" s="2">
        <f t="shared" si="1"/>
        <v>6.25E-2</v>
      </c>
      <c r="L4" s="39">
        <v>10041303</v>
      </c>
      <c r="M4" s="39" t="s">
        <v>1326</v>
      </c>
      <c r="N4" s="2">
        <f t="shared" si="2"/>
        <v>6.25E-2</v>
      </c>
      <c r="P4" s="39">
        <v>10041403</v>
      </c>
      <c r="Q4" s="39" t="s">
        <v>1327</v>
      </c>
      <c r="R4" s="2">
        <f t="shared" si="3"/>
        <v>6.25E-2</v>
      </c>
      <c r="W4" s="39">
        <v>10041103</v>
      </c>
      <c r="X4" s="39" t="s">
        <v>1324</v>
      </c>
      <c r="Y4" s="2">
        <f t="shared" si="4"/>
        <v>5.0000000000000001E-4</v>
      </c>
      <c r="AA4" s="39">
        <v>10041203</v>
      </c>
      <c r="AB4" s="39" t="s">
        <v>1325</v>
      </c>
      <c r="AC4" s="2">
        <f t="shared" si="5"/>
        <v>6.2500000000000001E-4</v>
      </c>
      <c r="AE4" s="39">
        <v>10041303</v>
      </c>
      <c r="AF4" s="39" t="s">
        <v>1326</v>
      </c>
      <c r="AG4" s="2">
        <f t="shared" si="6"/>
        <v>6.2500000000000001E-4</v>
      </c>
      <c r="AI4" s="39">
        <v>10041403</v>
      </c>
      <c r="AJ4" s="39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9">
        <v>10041104</v>
      </c>
      <c r="E5" s="39" t="s">
        <v>1329</v>
      </c>
      <c r="F5" s="2">
        <f t="shared" si="0"/>
        <v>0.05</v>
      </c>
      <c r="H5" s="39">
        <v>10041204</v>
      </c>
      <c r="I5" s="39" t="s">
        <v>1330</v>
      </c>
      <c r="J5" s="2">
        <f t="shared" si="1"/>
        <v>6.25E-2</v>
      </c>
      <c r="L5" s="39">
        <v>10041304</v>
      </c>
      <c r="M5" s="39" t="s">
        <v>1331</v>
      </c>
      <c r="N5" s="2">
        <f t="shared" si="2"/>
        <v>6.25E-2</v>
      </c>
      <c r="P5" s="39">
        <v>10041404</v>
      </c>
      <c r="Q5" s="39" t="s">
        <v>1332</v>
      </c>
      <c r="R5" s="2">
        <f t="shared" si="3"/>
        <v>6.25E-2</v>
      </c>
      <c r="W5" s="39">
        <v>10041104</v>
      </c>
      <c r="X5" s="39" t="s">
        <v>1329</v>
      </c>
      <c r="Y5" s="2">
        <f t="shared" si="4"/>
        <v>5.0000000000000001E-4</v>
      </c>
      <c r="AA5" s="39">
        <v>10041204</v>
      </c>
      <c r="AB5" s="39" t="s">
        <v>1330</v>
      </c>
      <c r="AC5" s="2">
        <f t="shared" si="5"/>
        <v>6.2500000000000001E-4</v>
      </c>
      <c r="AE5" s="39">
        <v>10041304</v>
      </c>
      <c r="AF5" s="39" t="s">
        <v>1331</v>
      </c>
      <c r="AG5" s="2">
        <f t="shared" si="6"/>
        <v>6.2500000000000001E-4</v>
      </c>
      <c r="AI5" s="39">
        <v>10041404</v>
      </c>
      <c r="AJ5" s="39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9">
        <v>10041105</v>
      </c>
      <c r="E6" s="39" t="s">
        <v>1334</v>
      </c>
      <c r="F6" s="2">
        <f t="shared" si="0"/>
        <v>0.05</v>
      </c>
      <c r="H6" s="39">
        <v>10041205</v>
      </c>
      <c r="I6" s="39" t="s">
        <v>1335</v>
      </c>
      <c r="J6" s="2">
        <f t="shared" si="1"/>
        <v>6.25E-2</v>
      </c>
      <c r="L6" s="39">
        <v>10041305</v>
      </c>
      <c r="M6" s="39" t="s">
        <v>1336</v>
      </c>
      <c r="N6" s="2">
        <f t="shared" si="2"/>
        <v>6.25E-2</v>
      </c>
      <c r="P6" s="39">
        <v>10041405</v>
      </c>
      <c r="Q6" s="39" t="s">
        <v>1337</v>
      </c>
      <c r="R6" s="2">
        <f t="shared" si="3"/>
        <v>6.25E-2</v>
      </c>
      <c r="U6" s="2" t="s">
        <v>162</v>
      </c>
      <c r="W6" s="39">
        <v>10041105</v>
      </c>
      <c r="X6" s="39" t="s">
        <v>1334</v>
      </c>
      <c r="Y6" s="2">
        <f t="shared" si="4"/>
        <v>5.0000000000000001E-4</v>
      </c>
      <c r="AA6" s="39">
        <v>10041205</v>
      </c>
      <c r="AB6" s="39" t="s">
        <v>1335</v>
      </c>
      <c r="AC6" s="2">
        <f t="shared" si="5"/>
        <v>6.2500000000000001E-4</v>
      </c>
      <c r="AE6" s="39">
        <v>10041305</v>
      </c>
      <c r="AF6" s="39" t="s">
        <v>1336</v>
      </c>
      <c r="AG6" s="2">
        <f t="shared" si="6"/>
        <v>6.2500000000000001E-4</v>
      </c>
      <c r="AI6" s="39">
        <v>10041405</v>
      </c>
      <c r="AJ6" s="39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9">
        <v>10041106</v>
      </c>
      <c r="E7" s="39" t="s">
        <v>1338</v>
      </c>
      <c r="F7" s="2">
        <f t="shared" si="0"/>
        <v>0.05</v>
      </c>
      <c r="H7" s="39">
        <v>10041206</v>
      </c>
      <c r="I7" s="39" t="s">
        <v>1339</v>
      </c>
      <c r="J7" s="2">
        <f t="shared" si="1"/>
        <v>6.25E-2</v>
      </c>
      <c r="L7" s="39">
        <v>10041306</v>
      </c>
      <c r="M7" s="39" t="s">
        <v>1340</v>
      </c>
      <c r="N7" s="2">
        <f t="shared" si="2"/>
        <v>6.25E-2</v>
      </c>
      <c r="P7" s="39">
        <v>10041406</v>
      </c>
      <c r="Q7" s="39" t="s">
        <v>1341</v>
      </c>
      <c r="R7" s="2">
        <f t="shared" si="3"/>
        <v>6.25E-2</v>
      </c>
      <c r="U7" s="2">
        <v>1</v>
      </c>
      <c r="W7" s="39">
        <v>10041106</v>
      </c>
      <c r="X7" s="39" t="s">
        <v>1338</v>
      </c>
      <c r="Y7" s="2">
        <f t="shared" si="4"/>
        <v>5.0000000000000001E-4</v>
      </c>
      <c r="AA7" s="39">
        <v>10041206</v>
      </c>
      <c r="AB7" s="39" t="s">
        <v>1339</v>
      </c>
      <c r="AC7" s="2">
        <f t="shared" si="5"/>
        <v>6.2500000000000001E-4</v>
      </c>
      <c r="AE7" s="39">
        <v>10041306</v>
      </c>
      <c r="AF7" s="39" t="s">
        <v>1340</v>
      </c>
      <c r="AG7" s="2">
        <f t="shared" si="6"/>
        <v>6.2500000000000001E-4</v>
      </c>
      <c r="AI7" s="39">
        <v>10041406</v>
      </c>
      <c r="AJ7" s="39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9">
        <v>10041107</v>
      </c>
      <c r="E8" s="39" t="s">
        <v>1342</v>
      </c>
      <c r="F8" s="2">
        <f t="shared" si="0"/>
        <v>0.05</v>
      </c>
      <c r="H8" s="39">
        <v>10041207</v>
      </c>
      <c r="I8" s="39" t="s">
        <v>1343</v>
      </c>
      <c r="J8" s="2">
        <f t="shared" si="1"/>
        <v>6.25E-2</v>
      </c>
      <c r="L8" s="39">
        <v>10041307</v>
      </c>
      <c r="M8" s="39" t="s">
        <v>1344</v>
      </c>
      <c r="N8" s="2">
        <f t="shared" si="2"/>
        <v>6.25E-2</v>
      </c>
      <c r="P8" s="39">
        <v>10041407</v>
      </c>
      <c r="Q8" s="39" t="s">
        <v>1345</v>
      </c>
      <c r="R8" s="2">
        <f t="shared" si="3"/>
        <v>6.25E-2</v>
      </c>
      <c r="W8" s="39">
        <v>10041107</v>
      </c>
      <c r="X8" s="39" t="s">
        <v>1342</v>
      </c>
      <c r="Y8" s="2">
        <f t="shared" si="4"/>
        <v>5.0000000000000001E-4</v>
      </c>
      <c r="AA8" s="39">
        <v>10041207</v>
      </c>
      <c r="AB8" s="39" t="s">
        <v>1343</v>
      </c>
      <c r="AC8" s="2">
        <f t="shared" si="5"/>
        <v>6.2500000000000001E-4</v>
      </c>
      <c r="AE8" s="39">
        <v>10041307</v>
      </c>
      <c r="AF8" s="39" t="s">
        <v>1344</v>
      </c>
      <c r="AG8" s="2">
        <f t="shared" si="6"/>
        <v>6.2500000000000001E-4</v>
      </c>
      <c r="AI8" s="39">
        <v>10041407</v>
      </c>
      <c r="AJ8" s="39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9">
        <v>10041108</v>
      </c>
      <c r="E9" s="39" t="s">
        <v>1347</v>
      </c>
      <c r="F9" s="2">
        <f t="shared" si="0"/>
        <v>0.05</v>
      </c>
      <c r="H9" s="39">
        <v>10041208</v>
      </c>
      <c r="I9" s="39" t="s">
        <v>1348</v>
      </c>
      <c r="J9" s="2">
        <f t="shared" si="1"/>
        <v>6.25E-2</v>
      </c>
      <c r="L9" s="39">
        <v>10041308</v>
      </c>
      <c r="M9" s="39" t="s">
        <v>1349</v>
      </c>
      <c r="N9" s="2">
        <f t="shared" si="2"/>
        <v>6.25E-2</v>
      </c>
      <c r="P9" s="39">
        <v>10041408</v>
      </c>
      <c r="Q9" s="39" t="s">
        <v>1350</v>
      </c>
      <c r="R9" s="2">
        <f t="shared" si="3"/>
        <v>6.25E-2</v>
      </c>
      <c r="W9" s="39">
        <v>10041108</v>
      </c>
      <c r="X9" s="39" t="s">
        <v>1347</v>
      </c>
      <c r="Y9" s="2">
        <f t="shared" si="4"/>
        <v>5.0000000000000001E-4</v>
      </c>
      <c r="AA9" s="39">
        <v>10041208</v>
      </c>
      <c r="AB9" s="39" t="s">
        <v>1348</v>
      </c>
      <c r="AC9" s="2">
        <f t="shared" si="5"/>
        <v>6.2500000000000001E-4</v>
      </c>
      <c r="AE9" s="39">
        <v>10041308</v>
      </c>
      <c r="AF9" s="39" t="s">
        <v>1349</v>
      </c>
      <c r="AG9" s="2">
        <f t="shared" si="6"/>
        <v>6.2500000000000001E-4</v>
      </c>
      <c r="AI9" s="39">
        <v>10041408</v>
      </c>
      <c r="AJ9" s="39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9">
        <v>10041109</v>
      </c>
      <c r="E10" s="39" t="s">
        <v>1352</v>
      </c>
      <c r="F10" s="2">
        <f t="shared" si="0"/>
        <v>0.05</v>
      </c>
      <c r="H10" s="39">
        <v>10041209</v>
      </c>
      <c r="I10" s="39" t="s">
        <v>1353</v>
      </c>
      <c r="J10" s="2">
        <f t="shared" si="1"/>
        <v>6.25E-2</v>
      </c>
      <c r="L10" s="39">
        <v>10041309</v>
      </c>
      <c r="M10" s="39" t="s">
        <v>1354</v>
      </c>
      <c r="N10" s="2">
        <f t="shared" si="2"/>
        <v>6.25E-2</v>
      </c>
      <c r="P10" s="39">
        <v>10041409</v>
      </c>
      <c r="Q10" s="39" t="s">
        <v>1355</v>
      </c>
      <c r="R10" s="2">
        <f t="shared" si="3"/>
        <v>6.25E-2</v>
      </c>
      <c r="W10" s="39">
        <v>10041109</v>
      </c>
      <c r="X10" s="39" t="s">
        <v>1352</v>
      </c>
      <c r="Y10" s="2">
        <f t="shared" si="4"/>
        <v>5.0000000000000001E-4</v>
      </c>
      <c r="AA10" s="39">
        <v>10041209</v>
      </c>
      <c r="AB10" s="39" t="s">
        <v>1353</v>
      </c>
      <c r="AC10" s="2">
        <f t="shared" si="5"/>
        <v>6.2500000000000001E-4</v>
      </c>
      <c r="AE10" s="39">
        <v>10041309</v>
      </c>
      <c r="AF10" s="39" t="s">
        <v>1354</v>
      </c>
      <c r="AG10" s="2">
        <f t="shared" si="6"/>
        <v>6.2500000000000001E-4</v>
      </c>
      <c r="AI10" s="39">
        <v>10041409</v>
      </c>
      <c r="AJ10" s="39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9">
        <v>10041110</v>
      </c>
      <c r="E11" s="39" t="s">
        <v>1356</v>
      </c>
      <c r="F11" s="2">
        <f t="shared" si="0"/>
        <v>0.05</v>
      </c>
      <c r="H11" s="39">
        <v>10041210</v>
      </c>
      <c r="I11" s="39" t="s">
        <v>1357</v>
      </c>
      <c r="J11" s="2">
        <f t="shared" si="1"/>
        <v>6.25E-2</v>
      </c>
      <c r="L11" s="39">
        <v>10041310</v>
      </c>
      <c r="M11" s="39" t="s">
        <v>1358</v>
      </c>
      <c r="N11" s="2">
        <f t="shared" si="2"/>
        <v>6.25E-2</v>
      </c>
      <c r="P11" s="39">
        <v>10041410</v>
      </c>
      <c r="Q11" s="39" t="s">
        <v>1359</v>
      </c>
      <c r="R11" s="2">
        <f t="shared" si="3"/>
        <v>6.25E-2</v>
      </c>
      <c r="W11" s="39">
        <v>10041110</v>
      </c>
      <c r="X11" s="39" t="s">
        <v>1356</v>
      </c>
      <c r="Y11" s="2">
        <f t="shared" si="4"/>
        <v>5.0000000000000001E-4</v>
      </c>
      <c r="AA11" s="39">
        <v>10041210</v>
      </c>
      <c r="AB11" s="39" t="s">
        <v>1357</v>
      </c>
      <c r="AC11" s="2">
        <f t="shared" si="5"/>
        <v>6.2500000000000001E-4</v>
      </c>
      <c r="AE11" s="39">
        <v>10041310</v>
      </c>
      <c r="AF11" s="39" t="s">
        <v>1358</v>
      </c>
      <c r="AG11" s="2">
        <f t="shared" si="6"/>
        <v>6.2500000000000001E-4</v>
      </c>
      <c r="AI11" s="39">
        <v>10041410</v>
      </c>
      <c r="AJ11" s="39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9">
        <v>10041111</v>
      </c>
      <c r="E12" s="39" t="s">
        <v>1360</v>
      </c>
      <c r="F12" s="2">
        <f t="shared" si="0"/>
        <v>0.05</v>
      </c>
      <c r="H12" s="39">
        <v>10041211</v>
      </c>
      <c r="I12" s="39" t="s">
        <v>1361</v>
      </c>
      <c r="J12" s="2">
        <f t="shared" si="1"/>
        <v>6.25E-2</v>
      </c>
      <c r="L12" s="39">
        <v>10041311</v>
      </c>
      <c r="M12" s="39" t="s">
        <v>1362</v>
      </c>
      <c r="N12" s="2">
        <f t="shared" si="2"/>
        <v>6.25E-2</v>
      </c>
      <c r="P12" s="39">
        <v>10041411</v>
      </c>
      <c r="Q12" s="39" t="s">
        <v>1363</v>
      </c>
      <c r="R12" s="2">
        <f t="shared" si="3"/>
        <v>6.25E-2</v>
      </c>
      <c r="W12" s="39">
        <v>10041111</v>
      </c>
      <c r="X12" s="39" t="s">
        <v>1360</v>
      </c>
      <c r="Y12" s="2">
        <f t="shared" si="4"/>
        <v>5.0000000000000001E-4</v>
      </c>
      <c r="AA12" s="39">
        <v>10041211</v>
      </c>
      <c r="AB12" s="39" t="s">
        <v>1361</v>
      </c>
      <c r="AC12" s="2">
        <f t="shared" si="5"/>
        <v>6.2500000000000001E-4</v>
      </c>
      <c r="AE12" s="39">
        <v>10041311</v>
      </c>
      <c r="AF12" s="39" t="s">
        <v>1362</v>
      </c>
      <c r="AG12" s="2">
        <f t="shared" si="6"/>
        <v>6.2500000000000001E-4</v>
      </c>
      <c r="AI12" s="39">
        <v>10041411</v>
      </c>
      <c r="AJ12" s="39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9">
        <v>10041112</v>
      </c>
      <c r="E13" s="39" t="s">
        <v>1364</v>
      </c>
      <c r="F13" s="2">
        <f t="shared" si="0"/>
        <v>0.05</v>
      </c>
      <c r="H13" s="39">
        <v>10041212</v>
      </c>
      <c r="I13" s="39" t="s">
        <v>1365</v>
      </c>
      <c r="J13" s="2">
        <f t="shared" si="1"/>
        <v>6.25E-2</v>
      </c>
      <c r="L13" s="39">
        <v>10041312</v>
      </c>
      <c r="M13" s="39" t="s">
        <v>1366</v>
      </c>
      <c r="N13" s="2">
        <f t="shared" si="2"/>
        <v>6.25E-2</v>
      </c>
      <c r="P13" s="39">
        <v>10041412</v>
      </c>
      <c r="Q13" s="39" t="s">
        <v>1367</v>
      </c>
      <c r="R13" s="2">
        <f t="shared" si="3"/>
        <v>6.25E-2</v>
      </c>
      <c r="W13" s="39">
        <v>10041112</v>
      </c>
      <c r="X13" s="39" t="s">
        <v>1364</v>
      </c>
      <c r="Y13" s="2">
        <f t="shared" si="4"/>
        <v>5.0000000000000001E-4</v>
      </c>
      <c r="AA13" s="39">
        <v>10041212</v>
      </c>
      <c r="AB13" s="39" t="s">
        <v>1365</v>
      </c>
      <c r="AC13" s="2">
        <f t="shared" si="5"/>
        <v>6.2500000000000001E-4</v>
      </c>
      <c r="AE13" s="39">
        <v>10041312</v>
      </c>
      <c r="AF13" s="39" t="s">
        <v>1366</v>
      </c>
      <c r="AG13" s="2">
        <f t="shared" si="6"/>
        <v>6.2500000000000001E-4</v>
      </c>
      <c r="AI13" s="39">
        <v>10041412</v>
      </c>
      <c r="AJ13" s="39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9">
        <v>10045101</v>
      </c>
      <c r="E14" s="39" t="s">
        <v>1368</v>
      </c>
      <c r="F14" s="2">
        <f t="shared" si="0"/>
        <v>0.05</v>
      </c>
      <c r="H14" s="39">
        <v>10045103</v>
      </c>
      <c r="I14" s="39" t="s">
        <v>1370</v>
      </c>
      <c r="J14" s="2">
        <f t="shared" si="1"/>
        <v>6.25E-2</v>
      </c>
      <c r="L14" s="39">
        <f>H14+1</f>
        <v>10045104</v>
      </c>
      <c r="M14" s="39" t="s">
        <v>1370</v>
      </c>
      <c r="N14" s="2">
        <f t="shared" si="2"/>
        <v>6.25E-2</v>
      </c>
      <c r="P14" s="39">
        <f>L14+1</f>
        <v>10045105</v>
      </c>
      <c r="Q14" s="39" t="s">
        <v>1370</v>
      </c>
      <c r="R14" s="2">
        <f t="shared" si="3"/>
        <v>6.25E-2</v>
      </c>
      <c r="W14" s="39">
        <v>10045101</v>
      </c>
      <c r="X14" s="39" t="s">
        <v>1368</v>
      </c>
      <c r="Y14" s="2">
        <f t="shared" si="4"/>
        <v>5.0000000000000001E-4</v>
      </c>
      <c r="AA14" s="39">
        <v>10045103</v>
      </c>
      <c r="AB14" s="39" t="s">
        <v>1370</v>
      </c>
      <c r="AC14" s="2">
        <f t="shared" si="5"/>
        <v>6.2500000000000001E-4</v>
      </c>
      <c r="AE14" s="39">
        <f>AA14+1</f>
        <v>10045104</v>
      </c>
      <c r="AF14" s="39" t="s">
        <v>1370</v>
      </c>
      <c r="AG14" s="2">
        <f t="shared" si="6"/>
        <v>6.2500000000000001E-4</v>
      </c>
      <c r="AI14" s="39">
        <f>AE14+1</f>
        <v>10045105</v>
      </c>
      <c r="AJ14" s="39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9">
        <v>10045102</v>
      </c>
      <c r="E15" s="39" t="s">
        <v>1369</v>
      </c>
      <c r="F15" s="2">
        <f t="shared" si="0"/>
        <v>0.05</v>
      </c>
      <c r="H15" s="39">
        <v>10045203</v>
      </c>
      <c r="I15" s="39" t="s">
        <v>1376</v>
      </c>
      <c r="J15" s="2">
        <f t="shared" si="1"/>
        <v>6.25E-2</v>
      </c>
      <c r="L15" s="39">
        <f t="shared" ref="L15:L17" si="8">H15+1</f>
        <v>10045204</v>
      </c>
      <c r="M15" s="39" t="s">
        <v>1376</v>
      </c>
      <c r="N15" s="2">
        <f t="shared" si="2"/>
        <v>6.25E-2</v>
      </c>
      <c r="P15" s="39">
        <f t="shared" ref="P15:P17" si="9">L15+1</f>
        <v>10045205</v>
      </c>
      <c r="Q15" s="39" t="s">
        <v>1376</v>
      </c>
      <c r="R15" s="2">
        <f t="shared" si="3"/>
        <v>6.25E-2</v>
      </c>
      <c r="W15" s="39">
        <v>10045102</v>
      </c>
      <c r="X15" s="39" t="s">
        <v>1369</v>
      </c>
      <c r="Y15" s="2">
        <f t="shared" si="4"/>
        <v>5.0000000000000001E-4</v>
      </c>
      <c r="AA15" s="39">
        <v>10045203</v>
      </c>
      <c r="AB15" s="39" t="s">
        <v>1376</v>
      </c>
      <c r="AC15" s="2">
        <f t="shared" si="5"/>
        <v>6.2500000000000001E-4</v>
      </c>
      <c r="AE15" s="39">
        <f t="shared" ref="AE15:AE17" si="10">AA15+1</f>
        <v>10045204</v>
      </c>
      <c r="AF15" s="39" t="s">
        <v>1376</v>
      </c>
      <c r="AG15" s="2">
        <f t="shared" si="6"/>
        <v>6.2500000000000001E-4</v>
      </c>
      <c r="AI15" s="39">
        <f t="shared" ref="AI15:AI17" si="11">AE15+1</f>
        <v>10045205</v>
      </c>
      <c r="AJ15" s="39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9">
        <v>10045201</v>
      </c>
      <c r="E16" s="39" t="s">
        <v>1374</v>
      </c>
      <c r="F16" s="2">
        <f t="shared" si="0"/>
        <v>0.05</v>
      </c>
      <c r="H16" s="39">
        <v>10045303</v>
      </c>
      <c r="I16" s="39" t="s">
        <v>1381</v>
      </c>
      <c r="J16" s="2">
        <f t="shared" si="1"/>
        <v>6.25E-2</v>
      </c>
      <c r="L16" s="39">
        <f t="shared" si="8"/>
        <v>10045304</v>
      </c>
      <c r="M16" s="39" t="s">
        <v>1381</v>
      </c>
      <c r="N16" s="2">
        <f t="shared" si="2"/>
        <v>6.25E-2</v>
      </c>
      <c r="P16" s="39">
        <f t="shared" si="9"/>
        <v>10045305</v>
      </c>
      <c r="Q16" s="39" t="s">
        <v>1381</v>
      </c>
      <c r="R16" s="2">
        <f t="shared" si="3"/>
        <v>6.25E-2</v>
      </c>
      <c r="W16" s="39">
        <v>10045201</v>
      </c>
      <c r="X16" s="39" t="s">
        <v>1374</v>
      </c>
      <c r="Y16" s="2">
        <f t="shared" si="4"/>
        <v>5.0000000000000001E-4</v>
      </c>
      <c r="AA16" s="39">
        <v>10045303</v>
      </c>
      <c r="AB16" s="39" t="s">
        <v>1381</v>
      </c>
      <c r="AC16" s="2">
        <f t="shared" si="5"/>
        <v>6.2500000000000001E-4</v>
      </c>
      <c r="AE16" s="39">
        <f t="shared" si="10"/>
        <v>10045304</v>
      </c>
      <c r="AF16" s="39" t="s">
        <v>1381</v>
      </c>
      <c r="AG16" s="2">
        <f t="shared" si="6"/>
        <v>6.2500000000000001E-4</v>
      </c>
      <c r="AI16" s="39">
        <f t="shared" si="11"/>
        <v>10045305</v>
      </c>
      <c r="AJ16" s="39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9">
        <v>10045202</v>
      </c>
      <c r="E17" s="39" t="s">
        <v>1375</v>
      </c>
      <c r="F17" s="2">
        <f t="shared" si="0"/>
        <v>0.05</v>
      </c>
      <c r="H17" s="39">
        <v>10045403</v>
      </c>
      <c r="I17" s="39" t="s">
        <v>1388</v>
      </c>
      <c r="J17" s="2">
        <f t="shared" si="1"/>
        <v>6.25E-2</v>
      </c>
      <c r="L17" s="39">
        <f t="shared" si="8"/>
        <v>10045404</v>
      </c>
      <c r="M17" s="39" t="s">
        <v>1388</v>
      </c>
      <c r="N17" s="2">
        <f t="shared" si="2"/>
        <v>6.25E-2</v>
      </c>
      <c r="P17" s="39">
        <f t="shared" si="9"/>
        <v>10045405</v>
      </c>
      <c r="Q17" s="39" t="s">
        <v>1388</v>
      </c>
      <c r="R17" s="2">
        <f t="shared" si="3"/>
        <v>6.25E-2</v>
      </c>
      <c r="W17" s="39">
        <v>10045202</v>
      </c>
      <c r="X17" s="39" t="s">
        <v>1375</v>
      </c>
      <c r="Y17" s="2">
        <f t="shared" si="4"/>
        <v>5.0000000000000001E-4</v>
      </c>
      <c r="AA17" s="39">
        <v>10045403</v>
      </c>
      <c r="AB17" s="39" t="s">
        <v>1388</v>
      </c>
      <c r="AC17" s="2">
        <f t="shared" si="5"/>
        <v>6.2500000000000001E-4</v>
      </c>
      <c r="AE17" s="39">
        <f t="shared" si="10"/>
        <v>10045404</v>
      </c>
      <c r="AF17" s="39" t="s">
        <v>1388</v>
      </c>
      <c r="AG17" s="2">
        <f t="shared" si="6"/>
        <v>6.2500000000000001E-4</v>
      </c>
      <c r="AI17" s="39">
        <f t="shared" si="11"/>
        <v>10045405</v>
      </c>
      <c r="AJ17" s="39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9">
        <v>10045301</v>
      </c>
      <c r="E18" s="39" t="s">
        <v>1379</v>
      </c>
      <c r="F18" s="2">
        <f t="shared" si="0"/>
        <v>0.05</v>
      </c>
      <c r="W18" s="39">
        <v>10045301</v>
      </c>
      <c r="X18" s="39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9">
        <v>10045302</v>
      </c>
      <c r="E19" s="39" t="s">
        <v>1380</v>
      </c>
      <c r="F19" s="2">
        <f t="shared" si="0"/>
        <v>0.05</v>
      </c>
      <c r="W19" s="39">
        <v>10045302</v>
      </c>
      <c r="X19" s="39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9">
        <v>10045401</v>
      </c>
      <c r="E20" s="39" t="s">
        <v>1386</v>
      </c>
      <c r="F20" s="2">
        <f t="shared" si="0"/>
        <v>0.05</v>
      </c>
      <c r="W20" s="39">
        <v>10045401</v>
      </c>
      <c r="X20" s="39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9">
        <v>10045402</v>
      </c>
      <c r="E21" s="39" t="s">
        <v>1387</v>
      </c>
      <c r="F21" s="2">
        <f t="shared" si="0"/>
        <v>0.05</v>
      </c>
      <c r="W21" s="39">
        <v>10045402</v>
      </c>
      <c r="X21" s="39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32">
        <v>15201002</v>
      </c>
      <c r="I28" s="32" t="s">
        <v>340</v>
      </c>
      <c r="J28" s="2">
        <f>1/26</f>
        <v>3.8461538461538464E-2</v>
      </c>
      <c r="L28" s="32">
        <v>15301002</v>
      </c>
      <c r="M28" s="32" t="s">
        <v>400</v>
      </c>
      <c r="N28" s="2">
        <f>1/26</f>
        <v>3.8461538461538464E-2</v>
      </c>
      <c r="P28" s="32">
        <v>15401002</v>
      </c>
      <c r="Q28" s="32" t="s">
        <v>445</v>
      </c>
      <c r="R28" s="2">
        <f>1/26</f>
        <v>3.8461538461538464E-2</v>
      </c>
      <c r="T28" s="32">
        <v>15501002</v>
      </c>
      <c r="U28" s="32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32">
        <v>15201004</v>
      </c>
      <c r="I29" s="32" t="s">
        <v>344</v>
      </c>
      <c r="J29" s="2">
        <f t="shared" ref="J29:J53" si="13">1/26</f>
        <v>3.8461538461538464E-2</v>
      </c>
      <c r="L29" s="32">
        <v>15301004</v>
      </c>
      <c r="M29" s="32" t="s">
        <v>402</v>
      </c>
      <c r="N29" s="2">
        <f t="shared" ref="N29:N53" si="14">1/26</f>
        <v>3.8461538461538464E-2</v>
      </c>
      <c r="P29" s="32">
        <v>15401004</v>
      </c>
      <c r="Q29" s="32" t="s">
        <v>447</v>
      </c>
      <c r="R29" s="2">
        <f t="shared" ref="R29:R53" si="15">1/26</f>
        <v>3.8461538461538464E-2</v>
      </c>
      <c r="T29" s="32">
        <v>15501004</v>
      </c>
      <c r="U29" s="32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32">
        <v>15201006</v>
      </c>
      <c r="I30" s="32" t="s">
        <v>347</v>
      </c>
      <c r="J30" s="2">
        <f t="shared" si="13"/>
        <v>3.8461538461538464E-2</v>
      </c>
      <c r="L30" s="32">
        <v>15301006</v>
      </c>
      <c r="M30" s="32" t="s">
        <v>404</v>
      </c>
      <c r="N30" s="2">
        <f t="shared" si="14"/>
        <v>3.8461538461538464E-2</v>
      </c>
      <c r="P30" s="32">
        <v>15401006</v>
      </c>
      <c r="Q30" s="32" t="s">
        <v>449</v>
      </c>
      <c r="R30" s="2">
        <f t="shared" si="15"/>
        <v>3.8461538461538464E-2</v>
      </c>
      <c r="T30" s="32">
        <v>15501006</v>
      </c>
      <c r="U30" s="32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32">
        <v>15202002</v>
      </c>
      <c r="I31" s="32" t="s">
        <v>350</v>
      </c>
      <c r="J31" s="2">
        <f t="shared" si="13"/>
        <v>3.8461538461538464E-2</v>
      </c>
      <c r="L31" s="32">
        <v>15302002</v>
      </c>
      <c r="M31" s="32" t="s">
        <v>406</v>
      </c>
      <c r="N31" s="2">
        <f t="shared" si="14"/>
        <v>3.8461538461538464E-2</v>
      </c>
      <c r="P31" s="32">
        <v>15402002</v>
      </c>
      <c r="Q31" s="32" t="s">
        <v>451</v>
      </c>
      <c r="R31" s="2">
        <f t="shared" si="15"/>
        <v>3.8461538461538464E-2</v>
      </c>
      <c r="T31" s="32">
        <v>15502002</v>
      </c>
      <c r="U31" s="32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32">
        <v>15202004</v>
      </c>
      <c r="I32" s="32" t="s">
        <v>352</v>
      </c>
      <c r="J32" s="2">
        <f t="shared" si="13"/>
        <v>3.8461538461538464E-2</v>
      </c>
      <c r="L32" s="32">
        <v>15302004</v>
      </c>
      <c r="M32" s="32" t="s">
        <v>408</v>
      </c>
      <c r="N32" s="2">
        <f t="shared" si="14"/>
        <v>3.8461538461538464E-2</v>
      </c>
      <c r="P32" s="32">
        <v>15402004</v>
      </c>
      <c r="Q32" s="32" t="s">
        <v>453</v>
      </c>
      <c r="R32" s="2">
        <f t="shared" si="15"/>
        <v>3.8461538461538464E-2</v>
      </c>
      <c r="T32" s="32">
        <v>15502004</v>
      </c>
      <c r="U32" s="32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32">
        <v>15202006</v>
      </c>
      <c r="I33" s="32" t="s">
        <v>354</v>
      </c>
      <c r="J33" s="2">
        <f t="shared" si="13"/>
        <v>3.8461538461538464E-2</v>
      </c>
      <c r="L33" s="32">
        <v>15302006</v>
      </c>
      <c r="M33" s="32" t="s">
        <v>410</v>
      </c>
      <c r="N33" s="2">
        <f t="shared" si="14"/>
        <v>3.8461538461538464E-2</v>
      </c>
      <c r="P33" s="32">
        <v>15402006</v>
      </c>
      <c r="Q33" s="32" t="s">
        <v>455</v>
      </c>
      <c r="R33" s="2">
        <f t="shared" si="15"/>
        <v>3.8461538461538464E-2</v>
      </c>
      <c r="T33" s="32">
        <v>15502006</v>
      </c>
      <c r="U33" s="32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32">
        <v>15203002</v>
      </c>
      <c r="I34" s="32" t="s">
        <v>357</v>
      </c>
      <c r="J34" s="2">
        <f t="shared" si="13"/>
        <v>3.8461538461538464E-2</v>
      </c>
      <c r="L34" s="32">
        <v>15303002</v>
      </c>
      <c r="M34" s="32" t="s">
        <v>412</v>
      </c>
      <c r="N34" s="2">
        <f t="shared" si="14"/>
        <v>3.8461538461538464E-2</v>
      </c>
      <c r="P34" s="32">
        <v>15403002</v>
      </c>
      <c r="Q34" s="32" t="s">
        <v>457</v>
      </c>
      <c r="R34" s="2">
        <f t="shared" si="15"/>
        <v>3.8461538461538464E-2</v>
      </c>
      <c r="T34" s="32">
        <v>15503002</v>
      </c>
      <c r="U34" s="32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32">
        <v>15203004</v>
      </c>
      <c r="I35" s="32" t="s">
        <v>360</v>
      </c>
      <c r="J35" s="2">
        <f t="shared" si="13"/>
        <v>3.8461538461538464E-2</v>
      </c>
      <c r="L35" s="32">
        <v>15303004</v>
      </c>
      <c r="M35" s="32" t="s">
        <v>414</v>
      </c>
      <c r="N35" s="2">
        <f t="shared" si="14"/>
        <v>3.8461538461538464E-2</v>
      </c>
      <c r="P35" s="32">
        <v>15403004</v>
      </c>
      <c r="Q35" s="32" t="s">
        <v>459</v>
      </c>
      <c r="R35" s="2">
        <f t="shared" si="15"/>
        <v>3.8461538461538464E-2</v>
      </c>
      <c r="T35" s="32">
        <v>15503004</v>
      </c>
      <c r="U35" s="32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32">
        <v>15203006</v>
      </c>
      <c r="I36" s="32" t="s">
        <v>364</v>
      </c>
      <c r="J36" s="2">
        <f t="shared" si="13"/>
        <v>3.8461538461538464E-2</v>
      </c>
      <c r="L36" s="32">
        <v>15303006</v>
      </c>
      <c r="M36" s="32" t="s">
        <v>416</v>
      </c>
      <c r="N36" s="2">
        <f t="shared" si="14"/>
        <v>3.8461538461538464E-2</v>
      </c>
      <c r="P36" s="32">
        <v>15403006</v>
      </c>
      <c r="Q36" s="32" t="s">
        <v>461</v>
      </c>
      <c r="R36" s="2">
        <f t="shared" si="15"/>
        <v>3.8461538461538464E-2</v>
      </c>
      <c r="T36" s="32">
        <v>15503006</v>
      </c>
      <c r="U36" s="32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32">
        <v>15204002</v>
      </c>
      <c r="I37" s="32" t="s">
        <v>368</v>
      </c>
      <c r="J37" s="2">
        <f t="shared" si="13"/>
        <v>3.8461538461538464E-2</v>
      </c>
      <c r="L37" s="32">
        <v>15304002</v>
      </c>
      <c r="M37" s="32" t="s">
        <v>418</v>
      </c>
      <c r="N37" s="2">
        <f t="shared" si="14"/>
        <v>3.8461538461538464E-2</v>
      </c>
      <c r="P37" s="32">
        <v>15404002</v>
      </c>
      <c r="Q37" s="32" t="s">
        <v>463</v>
      </c>
      <c r="R37" s="2">
        <f t="shared" si="15"/>
        <v>3.8461538461538464E-2</v>
      </c>
      <c r="T37" s="32">
        <v>15504002</v>
      </c>
      <c r="U37" s="32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32">
        <v>15204004</v>
      </c>
      <c r="I38" s="32" t="s">
        <v>372</v>
      </c>
      <c r="J38" s="2">
        <f t="shared" si="13"/>
        <v>3.8461538461538464E-2</v>
      </c>
      <c r="L38" s="32">
        <v>15304004</v>
      </c>
      <c r="M38" s="32" t="s">
        <v>420</v>
      </c>
      <c r="N38" s="2">
        <f t="shared" si="14"/>
        <v>3.8461538461538464E-2</v>
      </c>
      <c r="P38" s="32">
        <v>15404004</v>
      </c>
      <c r="Q38" s="32" t="s">
        <v>465</v>
      </c>
      <c r="R38" s="2">
        <f t="shared" si="15"/>
        <v>3.8461538461538464E-2</v>
      </c>
      <c r="T38" s="32">
        <v>15504004</v>
      </c>
      <c r="U38" s="32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32">
        <v>15204006</v>
      </c>
      <c r="I39" s="32" t="s">
        <v>375</v>
      </c>
      <c r="J39" s="2">
        <f t="shared" si="13"/>
        <v>3.8461538461538464E-2</v>
      </c>
      <c r="L39" s="32">
        <v>15304006</v>
      </c>
      <c r="M39" s="32" t="s">
        <v>422</v>
      </c>
      <c r="N39" s="2">
        <f t="shared" si="14"/>
        <v>3.8461538461538464E-2</v>
      </c>
      <c r="P39" s="32">
        <v>15404006</v>
      </c>
      <c r="Q39" s="32" t="s">
        <v>467</v>
      </c>
      <c r="R39" s="2">
        <f t="shared" si="15"/>
        <v>3.8461538461538464E-2</v>
      </c>
      <c r="T39" s="32">
        <v>15504006</v>
      </c>
      <c r="U39" s="32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32">
        <v>15205002</v>
      </c>
      <c r="I40" s="32" t="s">
        <v>377</v>
      </c>
      <c r="J40" s="2">
        <f t="shared" si="13"/>
        <v>3.8461538461538464E-2</v>
      </c>
      <c r="L40" s="32">
        <v>15305002</v>
      </c>
      <c r="M40" s="32" t="s">
        <v>424</v>
      </c>
      <c r="N40" s="2">
        <f t="shared" si="14"/>
        <v>3.8461538461538464E-2</v>
      </c>
      <c r="P40" s="32">
        <v>15405002</v>
      </c>
      <c r="Q40" s="32" t="s">
        <v>469</v>
      </c>
      <c r="R40" s="2">
        <f t="shared" si="15"/>
        <v>3.8461538461538464E-2</v>
      </c>
      <c r="T40" s="32">
        <v>15505002</v>
      </c>
      <c r="U40" s="32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32">
        <v>15205004</v>
      </c>
      <c r="I41" s="32" t="s">
        <v>379</v>
      </c>
      <c r="J41" s="2">
        <f t="shared" si="13"/>
        <v>3.8461538461538464E-2</v>
      </c>
      <c r="L41" s="32">
        <v>15305004</v>
      </c>
      <c r="M41" s="32" t="s">
        <v>426</v>
      </c>
      <c r="N41" s="2">
        <f t="shared" si="14"/>
        <v>3.8461538461538464E-2</v>
      </c>
      <c r="P41" s="32">
        <v>15405004</v>
      </c>
      <c r="Q41" s="32" t="s">
        <v>471</v>
      </c>
      <c r="R41" s="2">
        <f t="shared" si="15"/>
        <v>3.8461538461538464E-2</v>
      </c>
      <c r="T41" s="32">
        <v>15505004</v>
      </c>
      <c r="U41" s="32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32">
        <v>15205006</v>
      </c>
      <c r="I42" s="32" t="s">
        <v>381</v>
      </c>
      <c r="J42" s="2">
        <f t="shared" si="13"/>
        <v>3.8461538461538464E-2</v>
      </c>
      <c r="L42" s="32">
        <v>15305006</v>
      </c>
      <c r="M42" s="32" t="s">
        <v>428</v>
      </c>
      <c r="N42" s="2">
        <f t="shared" si="14"/>
        <v>3.8461538461538464E-2</v>
      </c>
      <c r="P42" s="32">
        <v>15405006</v>
      </c>
      <c r="Q42" s="32" t="s">
        <v>473</v>
      </c>
      <c r="R42" s="2">
        <f t="shared" si="15"/>
        <v>3.8461538461538464E-2</v>
      </c>
      <c r="T42" s="32">
        <v>15505006</v>
      </c>
      <c r="U42" s="32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32">
        <v>15206002</v>
      </c>
      <c r="I43" s="32" t="s">
        <v>383</v>
      </c>
      <c r="J43" s="2">
        <f t="shared" si="13"/>
        <v>3.8461538461538464E-2</v>
      </c>
      <c r="L43" s="32">
        <v>15306002</v>
      </c>
      <c r="M43" s="32" t="s">
        <v>429</v>
      </c>
      <c r="N43" s="2">
        <f t="shared" si="14"/>
        <v>3.8461538461538464E-2</v>
      </c>
      <c r="P43" s="32">
        <v>15406002</v>
      </c>
      <c r="Q43" s="32" t="s">
        <v>475</v>
      </c>
      <c r="R43" s="2">
        <f t="shared" si="15"/>
        <v>3.8461538461538464E-2</v>
      </c>
      <c r="T43" s="32">
        <v>15506002</v>
      </c>
      <c r="U43" s="32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32">
        <v>15207002</v>
      </c>
      <c r="I44" s="32" t="s">
        <v>385</v>
      </c>
      <c r="J44" s="2">
        <f t="shared" si="13"/>
        <v>3.8461538461538464E-2</v>
      </c>
      <c r="L44" s="32">
        <v>15307002</v>
      </c>
      <c r="M44" s="32" t="s">
        <v>431</v>
      </c>
      <c r="N44" s="2">
        <f t="shared" si="14"/>
        <v>3.8461538461538464E-2</v>
      </c>
      <c r="P44" s="32">
        <v>15407002</v>
      </c>
      <c r="Q44" s="32" t="s">
        <v>477</v>
      </c>
      <c r="R44" s="2">
        <f t="shared" si="15"/>
        <v>3.8461538461538464E-2</v>
      </c>
      <c r="T44" s="32">
        <v>15507002</v>
      </c>
      <c r="U44" s="32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32">
        <v>15208002</v>
      </c>
      <c r="I45" s="32" t="s">
        <v>386</v>
      </c>
      <c r="J45" s="2">
        <f t="shared" si="13"/>
        <v>3.8461538461538464E-2</v>
      </c>
      <c r="L45" s="32">
        <v>15308002</v>
      </c>
      <c r="M45" s="32" t="s">
        <v>432</v>
      </c>
      <c r="N45" s="2">
        <f t="shared" si="14"/>
        <v>3.8461538461538464E-2</v>
      </c>
      <c r="P45" s="32">
        <v>15408002</v>
      </c>
      <c r="Q45" s="32" t="s">
        <v>478</v>
      </c>
      <c r="R45" s="2">
        <f t="shared" si="15"/>
        <v>3.8461538461538464E-2</v>
      </c>
      <c r="T45" s="32">
        <v>15508002</v>
      </c>
      <c r="U45" s="32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32">
        <v>15209002</v>
      </c>
      <c r="I46" s="32" t="s">
        <v>388</v>
      </c>
      <c r="J46" s="2">
        <f t="shared" si="13"/>
        <v>3.8461538461538464E-2</v>
      </c>
      <c r="L46" s="32">
        <v>15309002</v>
      </c>
      <c r="M46" s="32" t="s">
        <v>433</v>
      </c>
      <c r="N46" s="2">
        <f t="shared" si="14"/>
        <v>3.8461538461538464E-2</v>
      </c>
      <c r="P46" s="32">
        <v>15409002</v>
      </c>
      <c r="Q46" s="32" t="s">
        <v>480</v>
      </c>
      <c r="R46" s="2">
        <f t="shared" si="15"/>
        <v>3.8461538461538464E-2</v>
      </c>
      <c r="T46" s="32">
        <v>15509002</v>
      </c>
      <c r="U46" s="32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32">
        <v>15210002</v>
      </c>
      <c r="I47" s="32" t="s">
        <v>390</v>
      </c>
      <c r="J47" s="2">
        <f t="shared" si="13"/>
        <v>3.8461538461538464E-2</v>
      </c>
      <c r="L47" s="32">
        <v>15310002</v>
      </c>
      <c r="M47" s="32" t="s">
        <v>435</v>
      </c>
      <c r="N47" s="2">
        <f t="shared" si="14"/>
        <v>3.8461538461538464E-2</v>
      </c>
      <c r="P47" s="32">
        <v>15410002</v>
      </c>
      <c r="Q47" s="32" t="s">
        <v>482</v>
      </c>
      <c r="R47" s="2">
        <f t="shared" si="15"/>
        <v>3.8461538461538464E-2</v>
      </c>
      <c r="T47" s="32">
        <v>15510002</v>
      </c>
      <c r="U47" s="32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32">
        <v>15210004</v>
      </c>
      <c r="I48" s="32" t="s">
        <v>392</v>
      </c>
      <c r="J48" s="2">
        <f t="shared" si="13"/>
        <v>3.8461538461538464E-2</v>
      </c>
      <c r="L48" s="32">
        <v>15310004</v>
      </c>
      <c r="M48" s="32" t="s">
        <v>437</v>
      </c>
      <c r="N48" s="2">
        <f t="shared" si="14"/>
        <v>3.8461538461538464E-2</v>
      </c>
      <c r="P48" s="32">
        <v>15410004</v>
      </c>
      <c r="Q48" s="32" t="s">
        <v>1397</v>
      </c>
      <c r="R48" s="2">
        <f t="shared" si="15"/>
        <v>3.8461538461538464E-2</v>
      </c>
      <c r="T48" s="32">
        <v>15510004</v>
      </c>
      <c r="U48" s="32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12">
        <v>15210102</v>
      </c>
      <c r="I49" s="12" t="s">
        <v>1383</v>
      </c>
      <c r="J49" s="2">
        <f t="shared" si="13"/>
        <v>3.8461538461538464E-2</v>
      </c>
      <c r="L49" s="12">
        <v>15310102</v>
      </c>
      <c r="M49" s="12" t="s">
        <v>1391</v>
      </c>
      <c r="N49" s="2">
        <f t="shared" si="14"/>
        <v>3.8461538461538464E-2</v>
      </c>
      <c r="P49" s="32">
        <v>15410102</v>
      </c>
      <c r="Q49" s="32" t="s">
        <v>1398</v>
      </c>
      <c r="R49" s="2">
        <f t="shared" si="15"/>
        <v>3.8461538461538464E-2</v>
      </c>
      <c r="T49" s="12">
        <v>15510102</v>
      </c>
      <c r="U49" s="1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12">
        <v>15210104</v>
      </c>
      <c r="I50" s="12" t="s">
        <v>1385</v>
      </c>
      <c r="J50" s="2">
        <f t="shared" si="13"/>
        <v>3.8461538461538464E-2</v>
      </c>
      <c r="L50" s="12">
        <v>15310104</v>
      </c>
      <c r="M50" s="12" t="s">
        <v>1392</v>
      </c>
      <c r="N50" s="2">
        <f t="shared" si="14"/>
        <v>3.8461538461538464E-2</v>
      </c>
      <c r="P50" s="32">
        <v>15410104</v>
      </c>
      <c r="Q50" s="32" t="s">
        <v>1398</v>
      </c>
      <c r="R50" s="2">
        <f t="shared" si="15"/>
        <v>3.8461538461538464E-2</v>
      </c>
      <c r="T50" s="12">
        <v>15510104</v>
      </c>
      <c r="U50" s="1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32">
        <v>15211002</v>
      </c>
      <c r="I51" s="32" t="s">
        <v>394</v>
      </c>
      <c r="J51" s="2">
        <f t="shared" si="13"/>
        <v>3.8461538461538464E-2</v>
      </c>
      <c r="L51" s="32">
        <v>15311002</v>
      </c>
      <c r="M51" s="32" t="s">
        <v>439</v>
      </c>
      <c r="N51" s="2">
        <f t="shared" si="14"/>
        <v>3.8461538461538464E-2</v>
      </c>
      <c r="P51" s="32">
        <v>15411002</v>
      </c>
      <c r="Q51" s="32" t="s">
        <v>485</v>
      </c>
      <c r="R51" s="2">
        <f t="shared" si="15"/>
        <v>3.8461538461538464E-2</v>
      </c>
      <c r="T51" s="32">
        <v>15511002</v>
      </c>
      <c r="U51" s="32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32">
        <v>15211004</v>
      </c>
      <c r="I52" s="32" t="s">
        <v>396</v>
      </c>
      <c r="J52" s="2">
        <f t="shared" si="13"/>
        <v>3.8461538461538464E-2</v>
      </c>
      <c r="L52" s="32">
        <v>15311004</v>
      </c>
      <c r="M52" s="32" t="s">
        <v>441</v>
      </c>
      <c r="N52" s="2">
        <f t="shared" si="14"/>
        <v>3.8461538461538464E-2</v>
      </c>
      <c r="P52" s="32">
        <v>15411004</v>
      </c>
      <c r="Q52" s="32" t="s">
        <v>487</v>
      </c>
      <c r="R52" s="2">
        <f t="shared" si="15"/>
        <v>3.8461538461538464E-2</v>
      </c>
      <c r="T52" s="32">
        <v>15511004</v>
      </c>
      <c r="U52" s="32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32">
        <v>15211006</v>
      </c>
      <c r="I53" s="32" t="s">
        <v>398</v>
      </c>
      <c r="J53" s="2">
        <f t="shared" si="13"/>
        <v>3.8461538461538464E-2</v>
      </c>
      <c r="L53" s="32">
        <v>15311006</v>
      </c>
      <c r="M53" s="32" t="s">
        <v>443</v>
      </c>
      <c r="N53" s="2">
        <f t="shared" si="14"/>
        <v>3.8461538461538464E-2</v>
      </c>
      <c r="P53" s="32">
        <v>15411006</v>
      </c>
      <c r="Q53" s="32" t="s">
        <v>489</v>
      </c>
      <c r="R53" s="2">
        <f t="shared" si="15"/>
        <v>3.8461538461538464E-2</v>
      </c>
      <c r="T53" s="32">
        <v>15511006</v>
      </c>
      <c r="U53" s="32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7"/>
    <col min="2" max="2" width="12" customWidth="1"/>
    <col min="3" max="3" width="14.875" customWidth="1"/>
    <col min="8" max="8" width="13" customWidth="1"/>
  </cols>
  <sheetData>
    <row r="1" spans="1:18" s="107" customFormat="1" ht="24.95" customHeight="1" x14ac:dyDescent="0.2">
      <c r="A1" s="108" t="s">
        <v>0</v>
      </c>
      <c r="B1" s="108" t="s">
        <v>37</v>
      </c>
      <c r="C1" s="108" t="s">
        <v>38</v>
      </c>
    </row>
    <row r="2" spans="1:18" ht="20.100000000000001" customHeight="1" x14ac:dyDescent="0.2">
      <c r="A2" s="109">
        <v>1</v>
      </c>
      <c r="B2" s="110">
        <v>5</v>
      </c>
      <c r="C2" s="110">
        <f>经济总表!F2*B2</f>
        <v>50</v>
      </c>
      <c r="H2" s="17" t="s">
        <v>39</v>
      </c>
      <c r="I2" s="17" t="s">
        <v>40</v>
      </c>
      <c r="P2" s="17" t="s">
        <v>41</v>
      </c>
      <c r="R2" s="17" t="s">
        <v>42</v>
      </c>
    </row>
    <row r="3" spans="1:18" ht="20.100000000000001" customHeight="1" x14ac:dyDescent="0.2">
      <c r="A3" s="109">
        <v>2</v>
      </c>
      <c r="B3" s="110">
        <v>5</v>
      </c>
      <c r="C3" s="110">
        <f>经济总表!F3*B3</f>
        <v>65</v>
      </c>
    </row>
    <row r="4" spans="1:18" ht="20.100000000000001" customHeight="1" x14ac:dyDescent="0.2">
      <c r="A4" s="109">
        <v>3</v>
      </c>
      <c r="B4" s="110">
        <v>5</v>
      </c>
      <c r="C4" s="110">
        <f>经济总表!F4*B4</f>
        <v>80</v>
      </c>
    </row>
    <row r="5" spans="1:18" ht="20.100000000000001" customHeight="1" x14ac:dyDescent="0.2">
      <c r="A5" s="109">
        <v>4</v>
      </c>
      <c r="B5" s="110">
        <v>10</v>
      </c>
      <c r="C5" s="110">
        <f>经济总表!F5*B5</f>
        <v>190</v>
      </c>
    </row>
    <row r="6" spans="1:18" ht="20.100000000000001" customHeight="1" x14ac:dyDescent="0.2">
      <c r="A6" s="109">
        <v>5</v>
      </c>
      <c r="B6" s="110">
        <v>10</v>
      </c>
      <c r="C6" s="110">
        <f>经济总表!F6*B6</f>
        <v>220</v>
      </c>
    </row>
    <row r="7" spans="1:18" ht="20.100000000000001" customHeight="1" x14ac:dyDescent="0.2">
      <c r="A7" s="109">
        <v>6</v>
      </c>
      <c r="B7" s="110">
        <v>10</v>
      </c>
      <c r="C7" s="110">
        <f>经济总表!F7*B7</f>
        <v>250</v>
      </c>
    </row>
    <row r="8" spans="1:18" ht="20.100000000000001" customHeight="1" x14ac:dyDescent="0.2">
      <c r="A8" s="109">
        <v>7</v>
      </c>
      <c r="B8" s="110">
        <v>15</v>
      </c>
      <c r="C8" s="110">
        <f>经济总表!F8*B8</f>
        <v>420</v>
      </c>
    </row>
    <row r="9" spans="1:18" ht="20.100000000000001" customHeight="1" x14ac:dyDescent="0.2">
      <c r="A9" s="109">
        <v>8</v>
      </c>
      <c r="B9" s="110">
        <v>15</v>
      </c>
      <c r="C9" s="110">
        <f>经济总表!F9*B9</f>
        <v>465</v>
      </c>
    </row>
    <row r="10" spans="1:18" ht="20.100000000000001" customHeight="1" x14ac:dyDescent="0.2">
      <c r="A10" s="109">
        <v>9</v>
      </c>
      <c r="B10" s="110">
        <v>15</v>
      </c>
      <c r="C10" s="110">
        <f>经济总表!F10*B10</f>
        <v>510</v>
      </c>
    </row>
    <row r="11" spans="1:18" ht="20.100000000000001" customHeight="1" x14ac:dyDescent="0.2">
      <c r="A11" s="109">
        <v>10</v>
      </c>
      <c r="B11" s="110">
        <v>20</v>
      </c>
      <c r="C11" s="110">
        <f>经济总表!F11*B11</f>
        <v>740</v>
      </c>
    </row>
    <row r="12" spans="1:18" ht="20.100000000000001" customHeight="1" x14ac:dyDescent="0.2">
      <c r="A12" s="109">
        <v>11</v>
      </c>
      <c r="B12" s="110">
        <v>20</v>
      </c>
      <c r="C12" s="110">
        <f>经济总表!F12*B12</f>
        <v>800</v>
      </c>
    </row>
    <row r="13" spans="1:18" ht="20.100000000000001" customHeight="1" x14ac:dyDescent="0.2">
      <c r="A13" s="109">
        <v>12</v>
      </c>
      <c r="B13" s="110">
        <v>20</v>
      </c>
      <c r="C13" s="110">
        <f>经济总表!F13*B13</f>
        <v>860</v>
      </c>
    </row>
    <row r="14" spans="1:18" ht="20.100000000000001" customHeight="1" x14ac:dyDescent="0.2">
      <c r="A14" s="109">
        <v>13</v>
      </c>
      <c r="B14" s="110">
        <v>20</v>
      </c>
      <c r="C14" s="110">
        <f>经济总表!F14*B14</f>
        <v>920</v>
      </c>
    </row>
    <row r="15" spans="1:18" ht="20.100000000000001" customHeight="1" x14ac:dyDescent="0.2">
      <c r="A15" s="109">
        <v>14</v>
      </c>
      <c r="B15" s="110">
        <v>20</v>
      </c>
      <c r="C15" s="110">
        <f>经济总表!F15*B15</f>
        <v>980</v>
      </c>
    </row>
    <row r="16" spans="1:18" ht="20.100000000000001" customHeight="1" x14ac:dyDescent="0.2">
      <c r="A16" s="109">
        <v>15</v>
      </c>
      <c r="B16" s="110">
        <v>20</v>
      </c>
      <c r="C16" s="110">
        <f>经济总表!F16*B16</f>
        <v>1040</v>
      </c>
    </row>
    <row r="17" spans="1:3" ht="20.100000000000001" customHeight="1" x14ac:dyDescent="0.2">
      <c r="A17" s="109">
        <v>16</v>
      </c>
      <c r="B17" s="110">
        <v>20</v>
      </c>
      <c r="C17" s="110">
        <f>经济总表!F17*B17</f>
        <v>1100</v>
      </c>
    </row>
    <row r="18" spans="1:3" ht="20.100000000000001" customHeight="1" x14ac:dyDescent="0.2">
      <c r="A18" s="109">
        <v>17</v>
      </c>
      <c r="B18" s="110">
        <v>20</v>
      </c>
      <c r="C18" s="110">
        <f>经济总表!F18*B18</f>
        <v>1160</v>
      </c>
    </row>
    <row r="19" spans="1:3" ht="20.100000000000001" customHeight="1" x14ac:dyDescent="0.2">
      <c r="A19" s="109">
        <v>18</v>
      </c>
      <c r="B19" s="110">
        <v>20</v>
      </c>
      <c r="C19" s="110">
        <f>经济总表!F19*B19</f>
        <v>1220</v>
      </c>
    </row>
    <row r="20" spans="1:3" ht="20.100000000000001" customHeight="1" x14ac:dyDescent="0.2">
      <c r="A20" s="109">
        <v>19</v>
      </c>
      <c r="B20" s="110">
        <v>20</v>
      </c>
      <c r="C20" s="110">
        <f>经济总表!F20*B20</f>
        <v>1280</v>
      </c>
    </row>
    <row r="21" spans="1:3" ht="20.100000000000001" customHeight="1" x14ac:dyDescent="0.2">
      <c r="A21" s="109">
        <v>20</v>
      </c>
      <c r="B21" s="110">
        <v>20</v>
      </c>
      <c r="C21" s="110">
        <f>经济总表!F21*B21</f>
        <v>1340</v>
      </c>
    </row>
    <row r="22" spans="1:3" ht="20.100000000000001" customHeight="1" x14ac:dyDescent="0.2">
      <c r="A22" s="109">
        <v>21</v>
      </c>
      <c r="B22" s="110">
        <v>20</v>
      </c>
      <c r="C22" s="110">
        <f>经济总表!F22*B22</f>
        <v>1400</v>
      </c>
    </row>
    <row r="23" spans="1:3" ht="20.100000000000001" customHeight="1" x14ac:dyDescent="0.2">
      <c r="A23" s="109">
        <v>22</v>
      </c>
      <c r="B23" s="110">
        <v>20</v>
      </c>
      <c r="C23" s="110">
        <f>经济总表!F23*B23</f>
        <v>1460</v>
      </c>
    </row>
    <row r="24" spans="1:3" ht="20.100000000000001" customHeight="1" x14ac:dyDescent="0.2">
      <c r="A24" s="109">
        <v>23</v>
      </c>
      <c r="B24" s="110">
        <v>20</v>
      </c>
      <c r="C24" s="110">
        <f>经济总表!F24*B24</f>
        <v>1520</v>
      </c>
    </row>
    <row r="25" spans="1:3" ht="20.100000000000001" customHeight="1" x14ac:dyDescent="0.2">
      <c r="A25" s="109">
        <v>24</v>
      </c>
      <c r="B25" s="110">
        <v>20</v>
      </c>
      <c r="C25" s="110">
        <f>经济总表!F25*B25</f>
        <v>1580</v>
      </c>
    </row>
    <row r="26" spans="1:3" ht="20.100000000000001" customHeight="1" x14ac:dyDescent="0.2">
      <c r="A26" s="109">
        <v>25</v>
      </c>
      <c r="B26" s="110">
        <v>20</v>
      </c>
      <c r="C26" s="110">
        <f>经济总表!F26*B26</f>
        <v>1640</v>
      </c>
    </row>
    <row r="27" spans="1:3" ht="20.100000000000001" customHeight="1" x14ac:dyDescent="0.2">
      <c r="A27" s="109">
        <v>26</v>
      </c>
      <c r="B27" s="110">
        <v>20</v>
      </c>
      <c r="C27" s="110">
        <f>经济总表!F27*B27</f>
        <v>1700</v>
      </c>
    </row>
    <row r="28" spans="1:3" ht="20.100000000000001" customHeight="1" x14ac:dyDescent="0.2">
      <c r="A28" s="109">
        <v>27</v>
      </c>
      <c r="B28" s="110">
        <v>20</v>
      </c>
      <c r="C28" s="110">
        <f>经济总表!F28*B28</f>
        <v>1760</v>
      </c>
    </row>
    <row r="29" spans="1:3" ht="20.100000000000001" customHeight="1" x14ac:dyDescent="0.2">
      <c r="A29" s="109">
        <v>28</v>
      </c>
      <c r="B29" s="110">
        <v>20</v>
      </c>
      <c r="C29" s="110">
        <f>经济总表!F29*B29</f>
        <v>1820</v>
      </c>
    </row>
    <row r="30" spans="1:3" ht="20.100000000000001" customHeight="1" x14ac:dyDescent="0.2">
      <c r="A30" s="109">
        <v>29</v>
      </c>
      <c r="B30" s="110">
        <v>20</v>
      </c>
      <c r="C30" s="110">
        <f>经济总表!F30*B30</f>
        <v>1880</v>
      </c>
    </row>
    <row r="31" spans="1:3" ht="20.100000000000001" customHeight="1" x14ac:dyDescent="0.2">
      <c r="A31" s="109">
        <v>30</v>
      </c>
      <c r="B31" s="110">
        <v>20</v>
      </c>
      <c r="C31" s="110">
        <f>经济总表!F31*B31</f>
        <v>1940</v>
      </c>
    </row>
    <row r="32" spans="1:3" ht="20.100000000000001" customHeight="1" x14ac:dyDescent="0.2">
      <c r="A32" s="109">
        <v>31</v>
      </c>
      <c r="B32" s="110">
        <v>20</v>
      </c>
      <c r="C32" s="110">
        <f>经济总表!F32*B32</f>
        <v>2000</v>
      </c>
    </row>
    <row r="33" spans="1:3" ht="20.100000000000001" customHeight="1" x14ac:dyDescent="0.2">
      <c r="A33" s="109">
        <v>32</v>
      </c>
      <c r="B33" s="110">
        <v>20</v>
      </c>
      <c r="C33" s="110">
        <f>经济总表!F33*B33</f>
        <v>2060</v>
      </c>
    </row>
    <row r="34" spans="1:3" ht="20.100000000000001" customHeight="1" x14ac:dyDescent="0.2">
      <c r="A34" s="109">
        <v>33</v>
      </c>
      <c r="B34" s="110">
        <v>20</v>
      </c>
      <c r="C34" s="110">
        <f>经济总表!F34*B34</f>
        <v>2120</v>
      </c>
    </row>
    <row r="35" spans="1:3" ht="20.100000000000001" customHeight="1" x14ac:dyDescent="0.2">
      <c r="A35" s="109">
        <v>34</v>
      </c>
      <c r="B35" s="110">
        <v>20</v>
      </c>
      <c r="C35" s="110">
        <f>经济总表!F35*B35</f>
        <v>2180</v>
      </c>
    </row>
    <row r="36" spans="1:3" ht="20.100000000000001" customHeight="1" x14ac:dyDescent="0.2">
      <c r="A36" s="109">
        <v>35</v>
      </c>
      <c r="B36" s="110">
        <v>20</v>
      </c>
      <c r="C36" s="110">
        <f>经济总表!F36*B36</f>
        <v>2240</v>
      </c>
    </row>
    <row r="37" spans="1:3" ht="20.100000000000001" customHeight="1" x14ac:dyDescent="0.2">
      <c r="A37" s="109">
        <v>36</v>
      </c>
      <c r="B37" s="110">
        <v>20</v>
      </c>
      <c r="C37" s="110">
        <f>经济总表!F37*B37</f>
        <v>2300</v>
      </c>
    </row>
    <row r="38" spans="1:3" ht="20.100000000000001" customHeight="1" x14ac:dyDescent="0.2">
      <c r="A38" s="109">
        <v>37</v>
      </c>
      <c r="B38" s="110">
        <v>20</v>
      </c>
      <c r="C38" s="110">
        <f>经济总表!F38*B38</f>
        <v>2360</v>
      </c>
    </row>
    <row r="39" spans="1:3" ht="20.100000000000001" customHeight="1" x14ac:dyDescent="0.2">
      <c r="A39" s="109">
        <v>38</v>
      </c>
      <c r="B39" s="110">
        <v>20</v>
      </c>
      <c r="C39" s="110">
        <f>经济总表!F39*B39</f>
        <v>2420</v>
      </c>
    </row>
    <row r="40" spans="1:3" ht="20.100000000000001" customHeight="1" x14ac:dyDescent="0.2">
      <c r="A40" s="109">
        <v>39</v>
      </c>
      <c r="B40" s="110">
        <v>20</v>
      </c>
      <c r="C40" s="110">
        <f>经济总表!F40*B40</f>
        <v>2480</v>
      </c>
    </row>
    <row r="41" spans="1:3" ht="20.100000000000001" customHeight="1" x14ac:dyDescent="0.2">
      <c r="A41" s="109">
        <v>40</v>
      </c>
      <c r="B41" s="110">
        <v>20</v>
      </c>
      <c r="C41" s="110">
        <f>经济总表!F41*B41</f>
        <v>2540</v>
      </c>
    </row>
    <row r="42" spans="1:3" ht="20.100000000000001" customHeight="1" x14ac:dyDescent="0.2">
      <c r="A42" s="109">
        <v>41</v>
      </c>
      <c r="B42" s="110">
        <v>20</v>
      </c>
      <c r="C42" s="110">
        <f>经济总表!F42*B42</f>
        <v>2600</v>
      </c>
    </row>
    <row r="43" spans="1:3" ht="20.100000000000001" customHeight="1" x14ac:dyDescent="0.2">
      <c r="A43" s="109">
        <v>42</v>
      </c>
      <c r="B43" s="110">
        <v>20</v>
      </c>
      <c r="C43" s="110">
        <f>经济总表!F43*B43</f>
        <v>2660</v>
      </c>
    </row>
    <row r="44" spans="1:3" ht="20.100000000000001" customHeight="1" x14ac:dyDescent="0.2">
      <c r="A44" s="109">
        <v>43</v>
      </c>
      <c r="B44" s="110">
        <v>20</v>
      </c>
      <c r="C44" s="110">
        <f>经济总表!F44*B44</f>
        <v>2720</v>
      </c>
    </row>
    <row r="45" spans="1:3" ht="20.100000000000001" customHeight="1" x14ac:dyDescent="0.2">
      <c r="A45" s="109">
        <v>44</v>
      </c>
      <c r="B45" s="110">
        <v>20</v>
      </c>
      <c r="C45" s="110">
        <f>经济总表!F45*B45</f>
        <v>2780</v>
      </c>
    </row>
    <row r="46" spans="1:3" ht="20.100000000000001" customHeight="1" x14ac:dyDescent="0.2">
      <c r="A46" s="109">
        <v>45</v>
      </c>
      <c r="B46" s="110">
        <v>20</v>
      </c>
      <c r="C46" s="110">
        <f>经济总表!F46*B46</f>
        <v>2840</v>
      </c>
    </row>
    <row r="47" spans="1:3" ht="20.100000000000001" customHeight="1" x14ac:dyDescent="0.2">
      <c r="A47" s="109">
        <v>46</v>
      </c>
      <c r="B47" s="110">
        <v>20</v>
      </c>
      <c r="C47" s="110">
        <f>经济总表!F47*B47</f>
        <v>2900</v>
      </c>
    </row>
    <row r="48" spans="1:3" ht="20.100000000000001" customHeight="1" x14ac:dyDescent="0.2">
      <c r="A48" s="109">
        <v>47</v>
      </c>
      <c r="B48" s="110">
        <v>20</v>
      </c>
      <c r="C48" s="110">
        <f>经济总表!F48*B48</f>
        <v>2960</v>
      </c>
    </row>
    <row r="49" spans="1:3" ht="20.100000000000001" customHeight="1" x14ac:dyDescent="0.2">
      <c r="A49" s="109">
        <v>48</v>
      </c>
      <c r="B49" s="110">
        <v>20</v>
      </c>
      <c r="C49" s="110">
        <f>经济总表!F49*B49</f>
        <v>3020</v>
      </c>
    </row>
    <row r="50" spans="1:3" ht="20.100000000000001" customHeight="1" x14ac:dyDescent="0.2">
      <c r="A50" s="109">
        <v>49</v>
      </c>
      <c r="B50" s="110">
        <v>20</v>
      </c>
      <c r="C50" s="110">
        <f>经济总表!F50*B50</f>
        <v>3080</v>
      </c>
    </row>
    <row r="51" spans="1:3" ht="20.100000000000001" customHeight="1" x14ac:dyDescent="0.2">
      <c r="A51" s="109">
        <v>50</v>
      </c>
      <c r="B51" s="110">
        <v>20</v>
      </c>
      <c r="C51" s="110">
        <f>经济总表!F51*B51</f>
        <v>3140</v>
      </c>
    </row>
    <row r="52" spans="1:3" ht="20.100000000000001" customHeight="1" x14ac:dyDescent="0.2">
      <c r="A52" s="109">
        <v>51</v>
      </c>
      <c r="B52" s="110">
        <v>20</v>
      </c>
      <c r="C52" s="110">
        <f>经济总表!F52*B52</f>
        <v>3200</v>
      </c>
    </row>
    <row r="53" spans="1:3" ht="20.100000000000001" customHeight="1" x14ac:dyDescent="0.2">
      <c r="A53" s="109">
        <v>52</v>
      </c>
      <c r="B53" s="110">
        <v>20</v>
      </c>
      <c r="C53" s="110">
        <f>经济总表!F53*B53</f>
        <v>3260</v>
      </c>
    </row>
    <row r="54" spans="1:3" ht="20.100000000000001" customHeight="1" x14ac:dyDescent="0.2">
      <c r="A54" s="109">
        <v>53</v>
      </c>
      <c r="B54" s="110">
        <v>20</v>
      </c>
      <c r="C54" s="110">
        <f>经济总表!F54*B54</f>
        <v>3320</v>
      </c>
    </row>
    <row r="55" spans="1:3" ht="20.100000000000001" customHeight="1" x14ac:dyDescent="0.2">
      <c r="A55" s="109">
        <v>54</v>
      </c>
      <c r="B55" s="110">
        <v>20</v>
      </c>
      <c r="C55" s="110">
        <f>经济总表!F55*B55</f>
        <v>3380</v>
      </c>
    </row>
    <row r="56" spans="1:3" ht="20.100000000000001" customHeight="1" x14ac:dyDescent="0.2">
      <c r="A56" s="109">
        <v>55</v>
      </c>
      <c r="B56" s="110">
        <v>20</v>
      </c>
      <c r="C56" s="110">
        <f>经济总表!F56*B56</f>
        <v>3440</v>
      </c>
    </row>
    <row r="57" spans="1:3" ht="20.100000000000001" customHeight="1" x14ac:dyDescent="0.2">
      <c r="A57" s="109">
        <v>56</v>
      </c>
      <c r="B57" s="110">
        <v>20</v>
      </c>
      <c r="C57" s="110">
        <f>经济总表!F57*B57</f>
        <v>3500</v>
      </c>
    </row>
    <row r="58" spans="1:3" ht="20.100000000000001" customHeight="1" x14ac:dyDescent="0.2">
      <c r="A58" s="109">
        <v>57</v>
      </c>
      <c r="B58" s="110">
        <v>20</v>
      </c>
      <c r="C58" s="110">
        <f>经济总表!F58*B58</f>
        <v>3560</v>
      </c>
    </row>
    <row r="59" spans="1:3" ht="20.100000000000001" customHeight="1" x14ac:dyDescent="0.2">
      <c r="A59" s="109">
        <v>58</v>
      </c>
      <c r="B59" s="110">
        <v>20</v>
      </c>
      <c r="C59" s="110">
        <f>经济总表!F59*B59</f>
        <v>3620</v>
      </c>
    </row>
    <row r="60" spans="1:3" ht="20.100000000000001" customHeight="1" x14ac:dyDescent="0.2">
      <c r="A60" s="109">
        <v>59</v>
      </c>
      <c r="B60" s="110">
        <v>20</v>
      </c>
      <c r="C60" s="110">
        <f>经济总表!F60*B60</f>
        <v>3680</v>
      </c>
    </row>
    <row r="61" spans="1:3" ht="20.100000000000001" customHeight="1" x14ac:dyDescent="0.2">
      <c r="A61" s="109">
        <v>60</v>
      </c>
      <c r="B61" s="110">
        <v>20</v>
      </c>
      <c r="C61" s="110">
        <f>经济总表!F61*B61</f>
        <v>3740</v>
      </c>
    </row>
    <row r="62" spans="1:3" ht="20.100000000000001" customHeight="1" x14ac:dyDescent="0.2">
      <c r="A62" s="109">
        <v>61</v>
      </c>
      <c r="B62" s="110">
        <v>20</v>
      </c>
      <c r="C62" s="110">
        <f>经济总表!F62*B62</f>
        <v>3800</v>
      </c>
    </row>
    <row r="63" spans="1:3" ht="20.100000000000001" customHeight="1" x14ac:dyDescent="0.2">
      <c r="A63" s="109">
        <v>62</v>
      </c>
      <c r="B63" s="110">
        <v>20</v>
      </c>
      <c r="C63" s="110">
        <f>经济总表!F63*B63</f>
        <v>3860</v>
      </c>
    </row>
    <row r="64" spans="1:3" ht="20.100000000000001" customHeight="1" x14ac:dyDescent="0.2">
      <c r="A64" s="109">
        <v>63</v>
      </c>
      <c r="B64" s="110">
        <v>20</v>
      </c>
      <c r="C64" s="110">
        <f>经济总表!F64*B64</f>
        <v>3920</v>
      </c>
    </row>
    <row r="65" spans="1:3" ht="20.100000000000001" customHeight="1" x14ac:dyDescent="0.2">
      <c r="A65" s="109">
        <v>64</v>
      </c>
      <c r="B65" s="110">
        <v>20</v>
      </c>
      <c r="C65" s="110">
        <f>经济总表!F65*B65</f>
        <v>3980</v>
      </c>
    </row>
    <row r="66" spans="1:3" ht="20.100000000000001" customHeight="1" x14ac:dyDescent="0.2">
      <c r="A66" s="109">
        <v>65</v>
      </c>
      <c r="B66" s="110">
        <v>20</v>
      </c>
      <c r="C66" s="110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9">
        <v>10010011</v>
      </c>
      <c r="D3" s="10" t="s">
        <v>1442</v>
      </c>
      <c r="E3" s="2">
        <v>20</v>
      </c>
      <c r="F3" s="2" t="str">
        <f>C3&amp;","&amp;E3</f>
        <v>10010011,20</v>
      </c>
      <c r="H3" s="9">
        <v>10010087</v>
      </c>
      <c r="I3" s="12" t="s">
        <v>851</v>
      </c>
      <c r="J3" s="2">
        <v>1</v>
      </c>
      <c r="K3" s="2" t="str">
        <f>H3&amp;","&amp;J3</f>
        <v>10010087,1</v>
      </c>
      <c r="M3" s="9">
        <v>10010042</v>
      </c>
      <c r="N3" s="1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9">
        <v>10010042</v>
      </c>
      <c r="D4" s="11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9">
        <v>10000121</v>
      </c>
      <c r="N4" s="1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2" t="s">
        <v>95</v>
      </c>
      <c r="J5" s="2">
        <v>20</v>
      </c>
      <c r="K5" s="2" t="str">
        <f t="shared" si="2"/>
        <v>10020001,20</v>
      </c>
      <c r="M5" s="9">
        <v>10010087</v>
      </c>
      <c r="N5" s="1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9">
        <v>10010091</v>
      </c>
      <c r="D6" s="12" t="s">
        <v>665</v>
      </c>
      <c r="E6" s="2">
        <v>1</v>
      </c>
      <c r="F6" s="2" t="str">
        <f t="shared" si="1"/>
        <v>10010091,1</v>
      </c>
      <c r="H6" s="9">
        <v>10010041</v>
      </c>
      <c r="I6" s="10" t="s">
        <v>805</v>
      </c>
      <c r="J6" s="2">
        <v>5</v>
      </c>
      <c r="K6" s="2" t="str">
        <f t="shared" si="2"/>
        <v>10010041,5</v>
      </c>
      <c r="M6" s="9">
        <v>10000101</v>
      </c>
      <c r="N6" s="1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9">
        <v>10000121</v>
      </c>
      <c r="N7" s="1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9">
        <v>10000121</v>
      </c>
      <c r="I8" s="10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9">
        <v>10000132</v>
      </c>
      <c r="D9" s="10" t="s">
        <v>114</v>
      </c>
      <c r="E9" s="2">
        <v>10</v>
      </c>
      <c r="F9" s="2" t="str">
        <f t="shared" si="1"/>
        <v>10000132,10</v>
      </c>
      <c r="H9" s="29">
        <v>10020001</v>
      </c>
      <c r="I9" s="32" t="s">
        <v>95</v>
      </c>
      <c r="J9" s="2">
        <v>20</v>
      </c>
      <c r="K9" s="2" t="str">
        <f t="shared" si="2"/>
        <v>10020001,20</v>
      </c>
      <c r="M9" s="9">
        <v>10010087</v>
      </c>
      <c r="N9" s="1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9">
        <v>10010083</v>
      </c>
      <c r="D10" s="15" t="s">
        <v>804</v>
      </c>
      <c r="E10" s="2">
        <v>5</v>
      </c>
      <c r="F10" s="2" t="str">
        <f t="shared" si="1"/>
        <v>10010083,5</v>
      </c>
      <c r="H10" s="9">
        <v>10010041</v>
      </c>
      <c r="I10" s="10" t="s">
        <v>805</v>
      </c>
      <c r="J10" s="2">
        <v>5</v>
      </c>
      <c r="K10" s="2" t="str">
        <f t="shared" si="2"/>
        <v>10010041,5</v>
      </c>
      <c r="M10" s="9">
        <v>10000132</v>
      </c>
      <c r="N10" s="1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9">
        <v>10000132</v>
      </c>
      <c r="I11" s="10" t="s">
        <v>114</v>
      </c>
      <c r="J11" s="2">
        <v>20</v>
      </c>
      <c r="K11" s="2" t="str">
        <f t="shared" si="2"/>
        <v>10000132,20</v>
      </c>
      <c r="M11" s="9">
        <v>10000122</v>
      </c>
      <c r="N11" s="1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9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9">
        <v>10000122</v>
      </c>
      <c r="I13" s="10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9">
        <v>10000132</v>
      </c>
      <c r="D14" s="10" t="s">
        <v>114</v>
      </c>
      <c r="E14" s="2">
        <v>10</v>
      </c>
      <c r="F14" s="2" t="str">
        <f t="shared" si="1"/>
        <v>10000132,10</v>
      </c>
      <c r="H14" s="9">
        <v>10010087</v>
      </c>
      <c r="I14" s="12" t="s">
        <v>851</v>
      </c>
      <c r="J14" s="2">
        <v>1</v>
      </c>
      <c r="K14" s="2" t="str">
        <f t="shared" si="2"/>
        <v>10010087,1</v>
      </c>
      <c r="M14" s="9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9"/>
      <c r="Z14" s="19"/>
    </row>
    <row r="15" spans="1:38" x14ac:dyDescent="0.2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9">
        <v>10000132</v>
      </c>
      <c r="I15" s="10" t="s">
        <v>114</v>
      </c>
      <c r="J15" s="2">
        <v>20</v>
      </c>
      <c r="K15" s="2" t="str">
        <f t="shared" si="2"/>
        <v>10000132,20</v>
      </c>
      <c r="M15" s="9">
        <v>10010026</v>
      </c>
      <c r="N15" s="1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9">
        <v>10000123</v>
      </c>
      <c r="N16" s="1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9">
        <v>10000102</v>
      </c>
      <c r="I17" s="10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9">
        <v>10000123</v>
      </c>
      <c r="I18" s="10" t="s">
        <v>857</v>
      </c>
      <c r="J18" s="2">
        <v>1</v>
      </c>
      <c r="K18" s="2" t="str">
        <f t="shared" si="2"/>
        <v>10000123,1</v>
      </c>
      <c r="M18" s="9">
        <v>10000132</v>
      </c>
      <c r="N18" s="1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9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9">
        <v>10000102</v>
      </c>
      <c r="D20" s="10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9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9">
        <v>10000132</v>
      </c>
      <c r="I21" s="10" t="s">
        <v>114</v>
      </c>
      <c r="J21" s="2">
        <v>20</v>
      </c>
      <c r="K21" s="2" t="str">
        <f t="shared" si="2"/>
        <v>10000132,20</v>
      </c>
      <c r="M21" s="9">
        <v>10000124</v>
      </c>
      <c r="N21" s="1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9">
        <v>10000124</v>
      </c>
      <c r="I22" s="10" t="s">
        <v>858</v>
      </c>
      <c r="J22" s="2">
        <v>1</v>
      </c>
      <c r="K22" s="2" t="str">
        <f t="shared" si="2"/>
        <v>10000124,1</v>
      </c>
      <c r="M22" s="9">
        <v>10000103</v>
      </c>
      <c r="N22" s="1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9">
        <v>10000103</v>
      </c>
      <c r="I23" s="10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9">
        <v>10000132</v>
      </c>
      <c r="N24" s="1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9">
        <v>10000103</v>
      </c>
      <c r="D25" s="10" t="s">
        <v>854</v>
      </c>
      <c r="E25" s="2">
        <v>1</v>
      </c>
      <c r="F25" s="2" t="str">
        <f t="shared" si="1"/>
        <v>10000103,1</v>
      </c>
      <c r="H25" s="9">
        <v>10010085</v>
      </c>
      <c r="I25" s="15" t="s">
        <v>821</v>
      </c>
      <c r="J25" s="2">
        <v>100</v>
      </c>
      <c r="K25" s="2" t="str">
        <f t="shared" si="2"/>
        <v>10010085,100</v>
      </c>
      <c r="M25" s="9">
        <v>10010026</v>
      </c>
      <c r="N25" s="1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9">
        <v>10000104</v>
      </c>
      <c r="I26" s="10" t="s">
        <v>118</v>
      </c>
      <c r="J26" s="2">
        <v>1</v>
      </c>
      <c r="K26" s="2" t="str">
        <f t="shared" si="2"/>
        <v>10000104,1</v>
      </c>
      <c r="M26" s="9">
        <v>10000125</v>
      </c>
      <c r="N26" s="1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9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9">
        <v>10000125</v>
      </c>
      <c r="I28" s="10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9">
        <v>10000104</v>
      </c>
      <c r="N29" s="1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9">
        <v>10000104</v>
      </c>
      <c r="D30" s="10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9">
        <v>10010026</v>
      </c>
      <c r="N30" s="1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9">
        <v>10010091</v>
      </c>
      <c r="K3" s="1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9">
        <v>10010092</v>
      </c>
      <c r="K4" s="1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9">
        <v>10010093</v>
      </c>
      <c r="K5" s="1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6">
        <v>10060101</v>
      </c>
      <c r="K6" s="37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6">
        <v>10060102</v>
      </c>
      <c r="K7" s="37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6">
        <v>10060103</v>
      </c>
      <c r="K8" s="37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12" t="s">
        <v>665</v>
      </c>
      <c r="B9" s="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6">
        <v>10060104</v>
      </c>
      <c r="K9" s="37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12" t="s">
        <v>666</v>
      </c>
      <c r="B10" s="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6">
        <v>10060105</v>
      </c>
      <c r="K10" s="37" t="s">
        <v>1459</v>
      </c>
      <c r="L10" s="2">
        <v>0.01</v>
      </c>
    </row>
    <row r="11" spans="1:20" s="2" customFormat="1" ht="20.100000000000001" customHeight="1" x14ac:dyDescent="0.2">
      <c r="A11" s="12" t="s">
        <v>668</v>
      </c>
      <c r="B11" s="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6">
        <v>10060106</v>
      </c>
      <c r="K11" s="37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6">
        <v>10060201</v>
      </c>
      <c r="K12" s="37" t="s">
        <v>1461</v>
      </c>
      <c r="L12" s="2">
        <v>3.5000000000000003E-2</v>
      </c>
    </row>
    <row r="13" spans="1:20" s="2" customFormat="1" ht="20.100000000000001" customHeight="1" x14ac:dyDescent="0.2">
      <c r="J13" s="36">
        <v>10060202</v>
      </c>
      <c r="K13" s="37" t="s">
        <v>1461</v>
      </c>
      <c r="L13" s="2">
        <v>0.03</v>
      </c>
    </row>
    <row r="14" spans="1:20" s="2" customFormat="1" ht="20.100000000000001" customHeight="1" x14ac:dyDescent="0.2">
      <c r="J14" s="36">
        <v>10060203</v>
      </c>
      <c r="K14" s="37" t="s">
        <v>1461</v>
      </c>
      <c r="L14" s="2">
        <v>0.03</v>
      </c>
    </row>
    <row r="15" spans="1:20" s="2" customFormat="1" ht="20.100000000000001" customHeight="1" x14ac:dyDescent="0.2">
      <c r="J15" s="36">
        <v>10060204</v>
      </c>
      <c r="K15" s="37" t="s">
        <v>1461</v>
      </c>
      <c r="L15" s="2">
        <v>0.02</v>
      </c>
    </row>
    <row r="16" spans="1:20" s="2" customFormat="1" ht="20.100000000000001" customHeight="1" x14ac:dyDescent="0.2">
      <c r="J16" s="36">
        <v>10060205</v>
      </c>
      <c r="K16" s="37" t="s">
        <v>1461</v>
      </c>
      <c r="L16" s="2">
        <v>0.01</v>
      </c>
    </row>
    <row r="17" spans="10:12" s="2" customFormat="1" ht="20.100000000000001" customHeight="1" x14ac:dyDescent="0.2">
      <c r="J17" s="36">
        <v>10060206</v>
      </c>
      <c r="K17" s="37" t="s">
        <v>1461</v>
      </c>
      <c r="L17" s="2">
        <v>5.0000000000000001E-3</v>
      </c>
    </row>
    <row r="18" spans="10:12" s="2" customFormat="1" ht="20.100000000000001" customHeight="1" x14ac:dyDescent="0.2">
      <c r="J18" s="36">
        <v>10060301</v>
      </c>
      <c r="K18" s="37" t="s">
        <v>1462</v>
      </c>
      <c r="L18" s="2">
        <v>3.5000000000000003E-2</v>
      </c>
    </row>
    <row r="19" spans="10:12" s="2" customFormat="1" ht="20.100000000000001" customHeight="1" x14ac:dyDescent="0.2">
      <c r="J19" s="36">
        <v>10060302</v>
      </c>
      <c r="K19" s="37" t="s">
        <v>1462</v>
      </c>
      <c r="L19" s="2">
        <v>0.03</v>
      </c>
    </row>
    <row r="20" spans="10:12" s="2" customFormat="1" ht="20.100000000000001" customHeight="1" x14ac:dyDescent="0.2">
      <c r="J20" s="36">
        <v>10060303</v>
      </c>
      <c r="K20" s="37" t="s">
        <v>1462</v>
      </c>
      <c r="L20" s="2">
        <v>0.03</v>
      </c>
    </row>
    <row r="21" spans="10:12" s="2" customFormat="1" ht="20.100000000000001" customHeight="1" x14ac:dyDescent="0.2">
      <c r="J21" s="36">
        <v>10060304</v>
      </c>
      <c r="K21" s="37" t="s">
        <v>1462</v>
      </c>
      <c r="L21" s="2">
        <v>0.02</v>
      </c>
    </row>
    <row r="22" spans="10:12" s="2" customFormat="1" ht="20.100000000000001" customHeight="1" x14ac:dyDescent="0.2">
      <c r="J22" s="36">
        <v>10060305</v>
      </c>
      <c r="K22" s="37" t="s">
        <v>1462</v>
      </c>
      <c r="L22" s="2">
        <v>0.01</v>
      </c>
    </row>
    <row r="23" spans="10:12" s="2" customFormat="1" ht="20.100000000000001" customHeight="1" x14ac:dyDescent="0.2">
      <c r="J23" s="36">
        <v>10060306</v>
      </c>
      <c r="K23" s="37" t="s">
        <v>1462</v>
      </c>
      <c r="L23" s="2">
        <v>5.0000000000000001E-3</v>
      </c>
    </row>
    <row r="24" spans="10:12" s="2" customFormat="1" ht="20.100000000000001" customHeight="1" x14ac:dyDescent="0.2">
      <c r="J24" s="36">
        <v>10060401</v>
      </c>
      <c r="K24" s="37" t="s">
        <v>1463</v>
      </c>
      <c r="L24" s="2">
        <v>3.5000000000000003E-2</v>
      </c>
    </row>
    <row r="25" spans="10:12" s="2" customFormat="1" ht="20.100000000000001" customHeight="1" x14ac:dyDescent="0.2">
      <c r="J25" s="36">
        <v>10060402</v>
      </c>
      <c r="K25" s="37" t="s">
        <v>1463</v>
      </c>
      <c r="L25" s="2">
        <v>0.03</v>
      </c>
    </row>
    <row r="26" spans="10:12" s="2" customFormat="1" ht="20.100000000000001" customHeight="1" x14ac:dyDescent="0.2">
      <c r="J26" s="36">
        <v>10060403</v>
      </c>
      <c r="K26" s="37" t="s">
        <v>1463</v>
      </c>
      <c r="L26" s="2">
        <v>0.03</v>
      </c>
    </row>
    <row r="27" spans="10:12" s="2" customFormat="1" ht="20.100000000000001" customHeight="1" x14ac:dyDescent="0.2">
      <c r="J27" s="36">
        <v>10060404</v>
      </c>
      <c r="K27" s="37" t="s">
        <v>1463</v>
      </c>
      <c r="L27" s="2">
        <v>0.02</v>
      </c>
    </row>
    <row r="28" spans="10:12" s="2" customFormat="1" ht="20.100000000000001" customHeight="1" x14ac:dyDescent="0.2">
      <c r="J28" s="36">
        <v>10060405</v>
      </c>
      <c r="K28" s="37" t="s">
        <v>1463</v>
      </c>
      <c r="L28" s="2">
        <v>0.01</v>
      </c>
    </row>
    <row r="29" spans="10:12" s="2" customFormat="1" ht="20.100000000000001" customHeight="1" x14ac:dyDescent="0.2">
      <c r="J29" s="36">
        <v>10060406</v>
      </c>
      <c r="K29" s="37" t="s">
        <v>1463</v>
      </c>
      <c r="L29" s="2">
        <v>5.0000000000000001E-3</v>
      </c>
    </row>
    <row r="30" spans="10:12" s="2" customFormat="1" ht="20.100000000000001" customHeight="1" x14ac:dyDescent="0.2">
      <c r="J30" s="36">
        <v>10060501</v>
      </c>
      <c r="K30" s="37" t="s">
        <v>1464</v>
      </c>
      <c r="L30" s="2">
        <v>3.5000000000000003E-2</v>
      </c>
    </row>
    <row r="31" spans="10:12" ht="20.100000000000001" customHeight="1" x14ac:dyDescent="0.2">
      <c r="J31" s="36">
        <v>10060502</v>
      </c>
      <c r="K31" s="37" t="s">
        <v>1464</v>
      </c>
      <c r="L31" s="2">
        <v>0.03</v>
      </c>
    </row>
    <row r="32" spans="10:12" ht="20.100000000000001" customHeight="1" x14ac:dyDescent="0.2">
      <c r="J32" s="36">
        <v>10060503</v>
      </c>
      <c r="K32" s="37" t="s">
        <v>1464</v>
      </c>
      <c r="L32" s="2">
        <v>0.03</v>
      </c>
    </row>
    <row r="33" spans="10:12" ht="20.100000000000001" customHeight="1" x14ac:dyDescent="0.2">
      <c r="J33" s="36">
        <v>10060504</v>
      </c>
      <c r="K33" s="37" t="s">
        <v>1464</v>
      </c>
      <c r="L33" s="2">
        <v>0.02</v>
      </c>
    </row>
    <row r="34" spans="10:12" ht="20.100000000000001" customHeight="1" x14ac:dyDescent="0.2">
      <c r="J34" s="36">
        <v>10060505</v>
      </c>
      <c r="K34" s="37" t="s">
        <v>1464</v>
      </c>
      <c r="L34" s="2">
        <v>0.01</v>
      </c>
    </row>
    <row r="35" spans="10:12" ht="20.100000000000001" customHeight="1" x14ac:dyDescent="0.2">
      <c r="J35" s="36">
        <v>10060506</v>
      </c>
      <c r="K35" s="37" t="s">
        <v>1464</v>
      </c>
      <c r="L35" s="2">
        <v>5.0000000000000001E-3</v>
      </c>
    </row>
    <row r="36" spans="10:12" ht="20.100000000000001" customHeight="1" x14ac:dyDescent="0.2">
      <c r="J36" s="36">
        <v>10060601</v>
      </c>
      <c r="K36" s="37" t="s">
        <v>1465</v>
      </c>
      <c r="L36" s="2">
        <v>3.5000000000000003E-2</v>
      </c>
    </row>
    <row r="37" spans="10:12" ht="20.100000000000001" customHeight="1" x14ac:dyDescent="0.2">
      <c r="J37" s="36">
        <v>10060602</v>
      </c>
      <c r="K37" s="37" t="s">
        <v>1465</v>
      </c>
      <c r="L37" s="2">
        <v>0.03</v>
      </c>
    </row>
    <row r="38" spans="10:12" ht="20.100000000000001" customHeight="1" x14ac:dyDescent="0.2">
      <c r="J38" s="36">
        <v>10060603</v>
      </c>
      <c r="K38" s="37" t="s">
        <v>1465</v>
      </c>
      <c r="L38" s="2">
        <v>0.03</v>
      </c>
    </row>
    <row r="39" spans="10:12" ht="20.100000000000001" customHeight="1" x14ac:dyDescent="0.2">
      <c r="J39" s="36">
        <v>10060604</v>
      </c>
      <c r="K39" s="37" t="s">
        <v>1465</v>
      </c>
      <c r="L39" s="2">
        <v>0.02</v>
      </c>
    </row>
    <row r="40" spans="10:12" ht="20.100000000000001" customHeight="1" x14ac:dyDescent="0.2">
      <c r="J40" s="36">
        <v>10060605</v>
      </c>
      <c r="K40" s="37" t="s">
        <v>1465</v>
      </c>
      <c r="L40" s="2">
        <v>0.01</v>
      </c>
    </row>
    <row r="41" spans="10:12" ht="20.100000000000001" customHeight="1" x14ac:dyDescent="0.2">
      <c r="J41" s="36">
        <v>10060606</v>
      </c>
      <c r="K41" s="37" t="s">
        <v>1465</v>
      </c>
      <c r="L41" s="2">
        <v>5.0000000000000001E-3</v>
      </c>
    </row>
    <row r="42" spans="10:12" ht="20.100000000000001" customHeight="1" x14ac:dyDescent="0.2">
      <c r="J42" s="36">
        <v>10060701</v>
      </c>
      <c r="K42" s="37" t="s">
        <v>1466</v>
      </c>
      <c r="L42" s="2">
        <v>3.5000000000000003E-2</v>
      </c>
    </row>
    <row r="43" spans="10:12" ht="20.100000000000001" customHeight="1" x14ac:dyDescent="0.2">
      <c r="J43" s="36">
        <v>10060702</v>
      </c>
      <c r="K43" s="37" t="s">
        <v>1466</v>
      </c>
      <c r="L43" s="2">
        <v>0.03</v>
      </c>
    </row>
    <row r="44" spans="10:12" ht="20.100000000000001" customHeight="1" x14ac:dyDescent="0.2">
      <c r="J44" s="36">
        <v>10060703</v>
      </c>
      <c r="K44" s="37" t="s">
        <v>1466</v>
      </c>
      <c r="L44" s="2">
        <v>0.03</v>
      </c>
    </row>
    <row r="45" spans="10:12" ht="20.100000000000001" customHeight="1" x14ac:dyDescent="0.2">
      <c r="J45" s="36">
        <v>10060704</v>
      </c>
      <c r="K45" s="37" t="s">
        <v>1466</v>
      </c>
      <c r="L45" s="2">
        <v>0.02</v>
      </c>
    </row>
    <row r="46" spans="10:12" ht="20.100000000000001" customHeight="1" x14ac:dyDescent="0.2">
      <c r="J46" s="36">
        <v>10060705</v>
      </c>
      <c r="K46" s="37" t="s">
        <v>1466</v>
      </c>
      <c r="L46" s="2">
        <v>0.01</v>
      </c>
    </row>
    <row r="47" spans="10:12" ht="20.100000000000001" customHeight="1" x14ac:dyDescent="0.2">
      <c r="J47" s="36">
        <v>10060706</v>
      </c>
      <c r="K47" s="37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7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9">
        <v>10000121</v>
      </c>
      <c r="G3" s="10" t="s">
        <v>855</v>
      </c>
      <c r="H3" s="18" t="s">
        <v>294</v>
      </c>
      <c r="I3" s="9">
        <v>10010083</v>
      </c>
      <c r="J3" s="15" t="s">
        <v>804</v>
      </c>
      <c r="K3" s="9">
        <v>10</v>
      </c>
      <c r="L3" s="9">
        <v>10010087</v>
      </c>
      <c r="M3" s="12" t="s">
        <v>851</v>
      </c>
      <c r="N3" s="1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5" t="s">
        <v>804</v>
      </c>
      <c r="K4" s="9">
        <v>20</v>
      </c>
      <c r="L4" s="9">
        <v>10010087</v>
      </c>
      <c r="M4" s="12" t="s">
        <v>851</v>
      </c>
      <c r="N4" s="12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5" t="s">
        <v>804</v>
      </c>
      <c r="K5" s="9">
        <v>30</v>
      </c>
      <c r="L5" s="9">
        <v>10010087</v>
      </c>
      <c r="M5" s="12" t="s">
        <v>851</v>
      </c>
      <c r="N5" s="12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9">
        <v>10000121</v>
      </c>
      <c r="G8" s="10" t="s">
        <v>855</v>
      </c>
      <c r="H8" s="18" t="s">
        <v>294</v>
      </c>
      <c r="I8" s="9">
        <v>10010083</v>
      </c>
      <c r="J8" s="15" t="s">
        <v>804</v>
      </c>
      <c r="K8" s="9">
        <v>10</v>
      </c>
      <c r="L8" s="9">
        <v>10010087</v>
      </c>
      <c r="M8" s="1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5" t="s">
        <v>804</v>
      </c>
      <c r="K9" s="9">
        <v>20</v>
      </c>
      <c r="L9" s="9">
        <v>10010087</v>
      </c>
      <c r="M9" s="12" t="s">
        <v>851</v>
      </c>
      <c r="N9" s="2">
        <v>1</v>
      </c>
      <c r="O9" s="9">
        <v>10000143</v>
      </c>
      <c r="P9" s="10" t="s">
        <v>122</v>
      </c>
      <c r="Q9" s="10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5" t="s">
        <v>804</v>
      </c>
      <c r="K10" s="9">
        <v>30</v>
      </c>
      <c r="L10" s="9">
        <v>10010087</v>
      </c>
      <c r="M10" s="12" t="s">
        <v>851</v>
      </c>
      <c r="N10" s="2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9">
        <v>10000121</v>
      </c>
      <c r="G13" s="10" t="s">
        <v>855</v>
      </c>
      <c r="H13" s="18" t="s">
        <v>294</v>
      </c>
      <c r="I13" s="9">
        <v>10010083</v>
      </c>
      <c r="J13" s="15" t="s">
        <v>804</v>
      </c>
      <c r="K13" s="9">
        <v>10</v>
      </c>
      <c r="L13" s="9">
        <v>10010087</v>
      </c>
      <c r="M13" s="1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5" t="s">
        <v>804</v>
      </c>
      <c r="K14" s="9">
        <v>20</v>
      </c>
      <c r="L14" s="9">
        <v>10010087</v>
      </c>
      <c r="M14" s="12" t="s">
        <v>851</v>
      </c>
      <c r="N14" s="2">
        <v>1</v>
      </c>
      <c r="O14" s="9">
        <v>10000143</v>
      </c>
      <c r="P14" s="10" t="s">
        <v>122</v>
      </c>
      <c r="Q14" s="10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5" t="s">
        <v>804</v>
      </c>
      <c r="K15" s="9">
        <v>30</v>
      </c>
      <c r="L15" s="9">
        <v>10010087</v>
      </c>
      <c r="M15" s="12" t="s">
        <v>851</v>
      </c>
      <c r="N15" s="2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9">
        <v>10000121</v>
      </c>
      <c r="G18" s="10" t="s">
        <v>855</v>
      </c>
      <c r="H18" s="18" t="s">
        <v>294</v>
      </c>
      <c r="I18" s="9">
        <v>10010083</v>
      </c>
      <c r="J18" s="15" t="s">
        <v>804</v>
      </c>
      <c r="K18" s="9">
        <v>10</v>
      </c>
      <c r="L18" s="9">
        <v>10010087</v>
      </c>
      <c r="M18" s="1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5" t="s">
        <v>804</v>
      </c>
      <c r="K19" s="9">
        <v>20</v>
      </c>
      <c r="L19" s="9">
        <v>10010087</v>
      </c>
      <c r="M19" s="12" t="s">
        <v>851</v>
      </c>
      <c r="N19" s="2">
        <v>1</v>
      </c>
      <c r="O19" s="9">
        <v>10000143</v>
      </c>
      <c r="P19" s="10" t="s">
        <v>122</v>
      </c>
      <c r="Q19" s="1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5" t="s">
        <v>804</v>
      </c>
      <c r="K20" s="9">
        <v>30</v>
      </c>
      <c r="L20" s="9">
        <v>10010087</v>
      </c>
      <c r="M20" s="12" t="s">
        <v>851</v>
      </c>
      <c r="N20" s="2">
        <v>1</v>
      </c>
      <c r="O20" s="9">
        <v>10000143</v>
      </c>
      <c r="P20" s="10" t="s">
        <v>122</v>
      </c>
      <c r="Q20" s="18" t="s">
        <v>1467</v>
      </c>
      <c r="R20" s="9">
        <v>10010045</v>
      </c>
      <c r="S20" s="10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9">
        <v>10000121</v>
      </c>
      <c r="G23" s="10" t="s">
        <v>855</v>
      </c>
      <c r="H23" s="18" t="s">
        <v>294</v>
      </c>
      <c r="I23" s="9">
        <v>10010083</v>
      </c>
      <c r="J23" s="15" t="s">
        <v>804</v>
      </c>
      <c r="K23" s="9">
        <v>10</v>
      </c>
      <c r="L23" s="9">
        <v>10010087</v>
      </c>
      <c r="M23" s="1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5" t="s">
        <v>804</v>
      </c>
      <c r="K24" s="9">
        <v>20</v>
      </c>
      <c r="L24" s="9">
        <v>10010087</v>
      </c>
      <c r="M24" s="12" t="s">
        <v>851</v>
      </c>
      <c r="N24" s="2">
        <v>1</v>
      </c>
      <c r="O24" s="9">
        <v>10000143</v>
      </c>
      <c r="P24" s="10" t="s">
        <v>122</v>
      </c>
      <c r="Q24" s="1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5" t="s">
        <v>804</v>
      </c>
      <c r="K25" s="9">
        <v>30</v>
      </c>
      <c r="L25" s="9">
        <v>10010087</v>
      </c>
      <c r="M25" s="12" t="s">
        <v>851</v>
      </c>
      <c r="N25" s="2">
        <v>1</v>
      </c>
      <c r="O25" s="9">
        <v>10000143</v>
      </c>
      <c r="P25" s="10" t="s">
        <v>122</v>
      </c>
      <c r="Q25" s="18" t="s">
        <v>1467</v>
      </c>
      <c r="R25" s="9">
        <v>10010045</v>
      </c>
      <c r="S25" s="10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9">
        <v>10020001</v>
      </c>
      <c r="C2" s="32" t="s">
        <v>95</v>
      </c>
      <c r="D2" s="17">
        <f>75*5</f>
        <v>375</v>
      </c>
      <c r="F2" s="29">
        <v>10021001</v>
      </c>
      <c r="G2" s="31" t="s">
        <v>204</v>
      </c>
      <c r="H2" s="29">
        <v>10021001</v>
      </c>
      <c r="I2" s="32">
        <v>0</v>
      </c>
      <c r="J2" s="33">
        <v>2</v>
      </c>
      <c r="K2" s="34">
        <v>50</v>
      </c>
      <c r="L2" s="17">
        <f>K2*5</f>
        <v>250</v>
      </c>
      <c r="M2" s="17" t="str">
        <f>"1,"&amp;L2</f>
        <v>1,250</v>
      </c>
      <c r="N2" s="29">
        <v>10022001</v>
      </c>
      <c r="O2" s="31" t="s">
        <v>252</v>
      </c>
      <c r="P2" s="29">
        <v>10022001</v>
      </c>
      <c r="Q2" s="32">
        <v>0</v>
      </c>
      <c r="R2" s="33">
        <v>2</v>
      </c>
      <c r="T2">
        <f>ROUND(L2*1.2,0)</f>
        <v>300</v>
      </c>
      <c r="U2" s="17" t="str">
        <f>"1,"&amp;T2</f>
        <v>1,300</v>
      </c>
      <c r="V2" s="29">
        <v>10023001</v>
      </c>
      <c r="W2" s="31" t="s">
        <v>272</v>
      </c>
      <c r="X2" s="29">
        <v>10023001</v>
      </c>
      <c r="Y2" s="32">
        <v>0</v>
      </c>
      <c r="Z2" s="33">
        <v>2</v>
      </c>
      <c r="AB2">
        <f>ROUND(T2*1.2,0)</f>
        <v>360</v>
      </c>
      <c r="AC2" s="17" t="str">
        <f>"1,"&amp;AB2</f>
        <v>1,360</v>
      </c>
      <c r="AD2" s="29">
        <v>10024001</v>
      </c>
      <c r="AE2" s="31" t="s">
        <v>296</v>
      </c>
      <c r="AF2" s="29">
        <v>10024001</v>
      </c>
      <c r="AG2" s="32">
        <v>0</v>
      </c>
      <c r="AH2" s="33">
        <v>2</v>
      </c>
      <c r="AJ2">
        <f>ROUND(AB2*1.2,0)</f>
        <v>432</v>
      </c>
      <c r="AK2" s="17" t="str">
        <f>"1,"&amp;AJ2</f>
        <v>1,432</v>
      </c>
      <c r="AL2" s="29">
        <v>10025001</v>
      </c>
      <c r="AM2" s="31" t="s">
        <v>316</v>
      </c>
      <c r="AN2" s="29">
        <v>10025001</v>
      </c>
      <c r="AO2" s="32">
        <v>0</v>
      </c>
      <c r="AP2" s="33">
        <v>2</v>
      </c>
      <c r="AR2">
        <f>ROUND(AJ2*1.2,0)</f>
        <v>518</v>
      </c>
      <c r="AS2" s="17" t="str">
        <f>"1,"&amp;AR2</f>
        <v>1,518</v>
      </c>
    </row>
    <row r="3" spans="2:45" ht="20.100000000000001" customHeight="1" x14ac:dyDescent="0.2">
      <c r="F3" s="29">
        <v>10021002</v>
      </c>
      <c r="G3" s="31" t="s">
        <v>229</v>
      </c>
      <c r="H3" s="29">
        <v>10021002</v>
      </c>
      <c r="I3" s="32">
        <v>0</v>
      </c>
      <c r="J3" s="33">
        <v>2</v>
      </c>
      <c r="K3" s="34">
        <f>K2+2</f>
        <v>52</v>
      </c>
      <c r="L3" s="17">
        <f t="shared" ref="L3:L11" si="0">K3*5</f>
        <v>260</v>
      </c>
      <c r="M3" s="17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2">
        <v>0</v>
      </c>
      <c r="R3" s="33">
        <v>2</v>
      </c>
      <c r="T3">
        <f t="shared" ref="T3:T11" si="2">ROUND(L3*1.2,0)</f>
        <v>312</v>
      </c>
      <c r="U3" s="17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2">
        <v>0</v>
      </c>
      <c r="Z3" s="33">
        <v>2</v>
      </c>
      <c r="AB3">
        <f t="shared" ref="AB3:AB11" si="4">ROUND(T3*1.2,0)</f>
        <v>374</v>
      </c>
      <c r="AC3" s="17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2">
        <v>0</v>
      </c>
      <c r="AH3" s="33">
        <v>2</v>
      </c>
      <c r="AJ3">
        <f t="shared" ref="AJ3:AJ11" si="6">ROUND(AB3*1.2,0)</f>
        <v>449</v>
      </c>
      <c r="AK3" s="17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2">
        <v>0</v>
      </c>
      <c r="AP3" s="33">
        <v>2</v>
      </c>
      <c r="AR3">
        <f t="shared" ref="AR3:AR11" si="8">ROUND(AJ3*1.2,0)</f>
        <v>539</v>
      </c>
      <c r="AS3" s="17" t="str">
        <f t="shared" ref="AS3:AS11" si="9">"1,"&amp;AR3</f>
        <v>1,539</v>
      </c>
    </row>
    <row r="4" spans="2:45" ht="20.100000000000001" customHeight="1" x14ac:dyDescent="0.2">
      <c r="F4" s="29">
        <v>10021003</v>
      </c>
      <c r="G4" s="31" t="s">
        <v>232</v>
      </c>
      <c r="H4" s="29">
        <v>10021003</v>
      </c>
      <c r="I4" s="32">
        <v>0</v>
      </c>
      <c r="J4" s="33">
        <v>2</v>
      </c>
      <c r="K4" s="34">
        <f t="shared" ref="K4:K8" si="10">K3+2</f>
        <v>54</v>
      </c>
      <c r="L4" s="17">
        <f t="shared" si="0"/>
        <v>270</v>
      </c>
      <c r="M4" s="17" t="str">
        <f t="shared" si="1"/>
        <v>1,270</v>
      </c>
      <c r="N4" s="29">
        <v>10022003</v>
      </c>
      <c r="O4" s="31" t="s">
        <v>256</v>
      </c>
      <c r="P4" s="29">
        <v>10022003</v>
      </c>
      <c r="Q4" s="32">
        <v>0</v>
      </c>
      <c r="R4" s="33">
        <v>2</v>
      </c>
      <c r="T4">
        <f t="shared" si="2"/>
        <v>324</v>
      </c>
      <c r="U4" s="17" t="str">
        <f t="shared" si="3"/>
        <v>1,324</v>
      </c>
      <c r="V4" s="29">
        <v>10023003</v>
      </c>
      <c r="W4" s="31" t="s">
        <v>276</v>
      </c>
      <c r="X4" s="29">
        <v>10023003</v>
      </c>
      <c r="Y4" s="32">
        <v>0</v>
      </c>
      <c r="Z4" s="33">
        <v>2</v>
      </c>
      <c r="AB4">
        <f t="shared" si="4"/>
        <v>389</v>
      </c>
      <c r="AC4" s="17" t="str">
        <f t="shared" si="5"/>
        <v>1,389</v>
      </c>
      <c r="AD4" s="29">
        <v>10024003</v>
      </c>
      <c r="AE4" s="31" t="s">
        <v>301</v>
      </c>
      <c r="AF4" s="29">
        <v>10024003</v>
      </c>
      <c r="AG4" s="32">
        <v>0</v>
      </c>
      <c r="AH4" s="33">
        <v>2</v>
      </c>
      <c r="AJ4">
        <f t="shared" si="6"/>
        <v>467</v>
      </c>
      <c r="AK4" s="17" t="str">
        <f t="shared" si="7"/>
        <v>1,467</v>
      </c>
      <c r="AL4" s="29">
        <v>10025003</v>
      </c>
      <c r="AM4" s="31" t="s">
        <v>321</v>
      </c>
      <c r="AN4" s="29">
        <v>10025003</v>
      </c>
      <c r="AO4" s="32">
        <v>0</v>
      </c>
      <c r="AP4" s="33">
        <v>2</v>
      </c>
      <c r="AR4">
        <f t="shared" si="8"/>
        <v>560</v>
      </c>
      <c r="AS4" s="17" t="str">
        <f t="shared" si="9"/>
        <v>1,560</v>
      </c>
    </row>
    <row r="5" spans="2:45" ht="20.100000000000001" customHeight="1" x14ac:dyDescent="0.2">
      <c r="F5" s="29">
        <v>10021004</v>
      </c>
      <c r="G5" s="31" t="s">
        <v>234</v>
      </c>
      <c r="H5" s="29">
        <v>10021004</v>
      </c>
      <c r="I5" s="32">
        <v>0</v>
      </c>
      <c r="J5" s="33">
        <v>2</v>
      </c>
      <c r="K5" s="34">
        <f t="shared" si="10"/>
        <v>56</v>
      </c>
      <c r="L5" s="17">
        <f t="shared" si="0"/>
        <v>280</v>
      </c>
      <c r="M5" s="17" t="str">
        <f t="shared" si="1"/>
        <v>1,280</v>
      </c>
      <c r="N5" s="29">
        <v>10022004</v>
      </c>
      <c r="O5" s="31" t="s">
        <v>258</v>
      </c>
      <c r="P5" s="29">
        <v>10022004</v>
      </c>
      <c r="Q5" s="32">
        <v>0</v>
      </c>
      <c r="R5" s="33">
        <v>2</v>
      </c>
      <c r="T5">
        <f t="shared" si="2"/>
        <v>336</v>
      </c>
      <c r="U5" s="17" t="str">
        <f t="shared" si="3"/>
        <v>1,336</v>
      </c>
      <c r="V5" s="29">
        <v>10023004</v>
      </c>
      <c r="W5" s="31" t="s">
        <v>278</v>
      </c>
      <c r="X5" s="29">
        <v>10023004</v>
      </c>
      <c r="Y5" s="32">
        <v>0</v>
      </c>
      <c r="Z5" s="33">
        <v>2</v>
      </c>
      <c r="AB5">
        <f t="shared" si="4"/>
        <v>403</v>
      </c>
      <c r="AC5" s="17" t="str">
        <f t="shared" si="5"/>
        <v>1,403</v>
      </c>
      <c r="AD5" s="29">
        <v>10024004</v>
      </c>
      <c r="AE5" s="31" t="s">
        <v>303</v>
      </c>
      <c r="AF5" s="29">
        <v>10024004</v>
      </c>
      <c r="AG5" s="32">
        <v>0</v>
      </c>
      <c r="AH5" s="33">
        <v>2</v>
      </c>
      <c r="AJ5">
        <f t="shared" si="6"/>
        <v>484</v>
      </c>
      <c r="AK5" s="17" t="str">
        <f t="shared" si="7"/>
        <v>1,484</v>
      </c>
      <c r="AL5" s="29">
        <v>10025004</v>
      </c>
      <c r="AM5" s="31" t="s">
        <v>324</v>
      </c>
      <c r="AN5" s="29">
        <v>10025004</v>
      </c>
      <c r="AO5" s="32">
        <v>0</v>
      </c>
      <c r="AP5" s="33">
        <v>2</v>
      </c>
      <c r="AR5">
        <f t="shared" si="8"/>
        <v>581</v>
      </c>
      <c r="AS5" s="17" t="str">
        <f t="shared" si="9"/>
        <v>1,581</v>
      </c>
    </row>
    <row r="6" spans="2:45" ht="20.100000000000001" customHeight="1" x14ac:dyDescent="0.2">
      <c r="F6" s="29">
        <v>10021005</v>
      </c>
      <c r="G6" s="31" t="s">
        <v>237</v>
      </c>
      <c r="H6" s="29">
        <v>10021005</v>
      </c>
      <c r="I6" s="32">
        <v>0</v>
      </c>
      <c r="J6" s="33">
        <v>2</v>
      </c>
      <c r="K6" s="34">
        <f t="shared" si="10"/>
        <v>58</v>
      </c>
      <c r="L6" s="17">
        <f t="shared" si="0"/>
        <v>290</v>
      </c>
      <c r="M6" s="17" t="str">
        <f t="shared" si="1"/>
        <v>1,290</v>
      </c>
      <c r="N6" s="29">
        <v>10022005</v>
      </c>
      <c r="O6" s="31" t="s">
        <v>260</v>
      </c>
      <c r="P6" s="29">
        <v>10022005</v>
      </c>
      <c r="Q6" s="32">
        <v>0</v>
      </c>
      <c r="R6" s="33">
        <v>2</v>
      </c>
      <c r="T6">
        <f t="shared" si="2"/>
        <v>348</v>
      </c>
      <c r="U6" s="17" t="str">
        <f t="shared" si="3"/>
        <v>1,348</v>
      </c>
      <c r="V6" s="29">
        <v>10023005</v>
      </c>
      <c r="W6" s="31" t="s">
        <v>827</v>
      </c>
      <c r="X6" s="29">
        <v>10023005</v>
      </c>
      <c r="Y6" s="32">
        <v>0</v>
      </c>
      <c r="Z6" s="33">
        <v>2</v>
      </c>
      <c r="AB6">
        <f t="shared" si="4"/>
        <v>418</v>
      </c>
      <c r="AC6" s="17" t="str">
        <f t="shared" si="5"/>
        <v>1,418</v>
      </c>
      <c r="AD6" s="29">
        <v>10024005</v>
      </c>
      <c r="AE6" s="31" t="s">
        <v>305</v>
      </c>
      <c r="AF6" s="29">
        <v>10024005</v>
      </c>
      <c r="AG6" s="32">
        <v>0</v>
      </c>
      <c r="AH6" s="33">
        <v>2</v>
      </c>
      <c r="AJ6">
        <f t="shared" si="6"/>
        <v>502</v>
      </c>
      <c r="AK6" s="17" t="str">
        <f t="shared" si="7"/>
        <v>1,502</v>
      </c>
      <c r="AL6" s="29">
        <v>10025005</v>
      </c>
      <c r="AM6" s="31" t="s">
        <v>327</v>
      </c>
      <c r="AN6" s="29">
        <v>10025005</v>
      </c>
      <c r="AO6" s="32">
        <v>0</v>
      </c>
      <c r="AP6" s="33">
        <v>2</v>
      </c>
      <c r="AR6">
        <f t="shared" si="8"/>
        <v>602</v>
      </c>
      <c r="AS6" s="17" t="str">
        <f t="shared" si="9"/>
        <v>1,602</v>
      </c>
    </row>
    <row r="7" spans="2:45" ht="20.100000000000001" customHeight="1" x14ac:dyDescent="0.2">
      <c r="F7" s="29">
        <v>10021006</v>
      </c>
      <c r="G7" s="31" t="s">
        <v>240</v>
      </c>
      <c r="H7" s="29">
        <v>10021006</v>
      </c>
      <c r="I7" s="32">
        <v>0</v>
      </c>
      <c r="J7" s="33">
        <v>2</v>
      </c>
      <c r="K7" s="34">
        <f t="shared" si="10"/>
        <v>60</v>
      </c>
      <c r="L7" s="17">
        <f t="shared" si="0"/>
        <v>300</v>
      </c>
      <c r="M7" s="17" t="str">
        <f t="shared" si="1"/>
        <v>1,300</v>
      </c>
      <c r="N7" s="29">
        <v>10022006</v>
      </c>
      <c r="O7" s="35" t="s">
        <v>264</v>
      </c>
      <c r="P7" s="29">
        <v>10022006</v>
      </c>
      <c r="Q7" s="32">
        <v>0</v>
      </c>
      <c r="R7" s="33">
        <v>2</v>
      </c>
      <c r="T7">
        <f t="shared" si="2"/>
        <v>360</v>
      </c>
      <c r="U7" s="17" t="str">
        <f t="shared" si="3"/>
        <v>1,360</v>
      </c>
      <c r="V7" s="29">
        <v>10023006</v>
      </c>
      <c r="W7" s="31" t="s">
        <v>285</v>
      </c>
      <c r="X7" s="29">
        <v>10023006</v>
      </c>
      <c r="Y7" s="32">
        <v>0</v>
      </c>
      <c r="Z7" s="33">
        <v>2</v>
      </c>
      <c r="AB7">
        <f t="shared" si="4"/>
        <v>432</v>
      </c>
      <c r="AC7" s="17" t="str">
        <f t="shared" si="5"/>
        <v>1,432</v>
      </c>
      <c r="AD7" s="29">
        <v>10024006</v>
      </c>
      <c r="AE7" s="31" t="s">
        <v>307</v>
      </c>
      <c r="AF7" s="29">
        <v>10024006</v>
      </c>
      <c r="AG7" s="32">
        <v>0</v>
      </c>
      <c r="AH7" s="33">
        <v>2</v>
      </c>
      <c r="AJ7">
        <f t="shared" si="6"/>
        <v>518</v>
      </c>
      <c r="AK7" s="17" t="str">
        <f t="shared" si="7"/>
        <v>1,518</v>
      </c>
      <c r="AL7" s="29">
        <v>10025006</v>
      </c>
      <c r="AM7" s="31" t="s">
        <v>329</v>
      </c>
      <c r="AN7" s="29">
        <v>10025006</v>
      </c>
      <c r="AO7" s="32">
        <v>0</v>
      </c>
      <c r="AP7" s="33">
        <v>2</v>
      </c>
      <c r="AR7">
        <f t="shared" si="8"/>
        <v>622</v>
      </c>
      <c r="AS7" s="17" t="str">
        <f t="shared" si="9"/>
        <v>1,622</v>
      </c>
    </row>
    <row r="8" spans="2:45" ht="20.100000000000001" customHeight="1" x14ac:dyDescent="0.2">
      <c r="F8" s="29">
        <v>10021007</v>
      </c>
      <c r="G8" s="31" t="s">
        <v>243</v>
      </c>
      <c r="H8" s="29">
        <v>10021007</v>
      </c>
      <c r="I8" s="32">
        <v>0</v>
      </c>
      <c r="J8" s="33">
        <v>2</v>
      </c>
      <c r="K8" s="34">
        <f t="shared" si="10"/>
        <v>62</v>
      </c>
      <c r="L8" s="17">
        <f t="shared" si="0"/>
        <v>310</v>
      </c>
      <c r="M8" s="17" t="str">
        <f t="shared" si="1"/>
        <v>1,310</v>
      </c>
      <c r="N8" s="29">
        <v>10022007</v>
      </c>
      <c r="O8" s="31" t="s">
        <v>266</v>
      </c>
      <c r="P8" s="29">
        <v>10022007</v>
      </c>
      <c r="Q8" s="32">
        <v>0</v>
      </c>
      <c r="R8" s="33">
        <v>2</v>
      </c>
      <c r="T8">
        <f t="shared" si="2"/>
        <v>372</v>
      </c>
      <c r="U8" s="17" t="str">
        <f t="shared" si="3"/>
        <v>1,372</v>
      </c>
      <c r="V8" s="29">
        <v>10023007</v>
      </c>
      <c r="W8" s="31" t="s">
        <v>288</v>
      </c>
      <c r="X8" s="29">
        <v>10023007</v>
      </c>
      <c r="Y8" s="32">
        <v>0</v>
      </c>
      <c r="Z8" s="33">
        <v>2</v>
      </c>
      <c r="AB8">
        <f t="shared" si="4"/>
        <v>446</v>
      </c>
      <c r="AC8" s="17" t="str">
        <f t="shared" si="5"/>
        <v>1,446</v>
      </c>
      <c r="AD8" s="29">
        <v>10024007</v>
      </c>
      <c r="AE8" s="31" t="s">
        <v>309</v>
      </c>
      <c r="AF8" s="29">
        <v>10024007</v>
      </c>
      <c r="AG8" s="32">
        <v>0</v>
      </c>
      <c r="AH8" s="33">
        <v>2</v>
      </c>
      <c r="AJ8">
        <f t="shared" si="6"/>
        <v>535</v>
      </c>
      <c r="AK8" s="17" t="str">
        <f t="shared" si="7"/>
        <v>1,535</v>
      </c>
      <c r="AL8" s="29">
        <v>10025007</v>
      </c>
      <c r="AM8" s="31" t="s">
        <v>331</v>
      </c>
      <c r="AN8" s="29">
        <v>10025007</v>
      </c>
      <c r="AO8" s="32">
        <v>0</v>
      </c>
      <c r="AP8" s="33">
        <v>2</v>
      </c>
      <c r="AR8">
        <f t="shared" si="8"/>
        <v>642</v>
      </c>
      <c r="AS8" s="17" t="str">
        <f t="shared" si="9"/>
        <v>1,642</v>
      </c>
    </row>
    <row r="9" spans="2:45" ht="20.100000000000001" customHeight="1" x14ac:dyDescent="0.2">
      <c r="F9" s="29">
        <v>10021008</v>
      </c>
      <c r="G9" s="30" t="s">
        <v>246</v>
      </c>
      <c r="H9" s="29">
        <v>10021008</v>
      </c>
      <c r="I9" s="32">
        <v>0</v>
      </c>
      <c r="J9" s="33">
        <v>4</v>
      </c>
      <c r="K9" s="34">
        <v>1250</v>
      </c>
      <c r="L9" s="17">
        <f>K9*20</f>
        <v>25000</v>
      </c>
      <c r="M9" s="17" t="str">
        <f t="shared" si="1"/>
        <v>1,25000</v>
      </c>
      <c r="N9" s="29">
        <v>10022008</v>
      </c>
      <c r="O9" s="30" t="s">
        <v>268</v>
      </c>
      <c r="P9" s="29">
        <v>10022008</v>
      </c>
      <c r="Q9" s="32">
        <v>0</v>
      </c>
      <c r="R9" s="33">
        <v>4</v>
      </c>
      <c r="T9">
        <f t="shared" si="2"/>
        <v>30000</v>
      </c>
      <c r="U9" s="17" t="str">
        <f t="shared" si="3"/>
        <v>1,30000</v>
      </c>
      <c r="V9" s="29">
        <v>10023008</v>
      </c>
      <c r="W9" s="30" t="s">
        <v>290</v>
      </c>
      <c r="X9" s="29">
        <v>10023008</v>
      </c>
      <c r="Y9" s="32">
        <v>0</v>
      </c>
      <c r="Z9" s="33">
        <v>4</v>
      </c>
      <c r="AB9">
        <f t="shared" si="4"/>
        <v>36000</v>
      </c>
      <c r="AC9" s="17" t="str">
        <f t="shared" si="5"/>
        <v>1,36000</v>
      </c>
      <c r="AD9" s="29">
        <v>10024008</v>
      </c>
      <c r="AE9" s="30" t="s">
        <v>311</v>
      </c>
      <c r="AF9" s="29">
        <v>10024008</v>
      </c>
      <c r="AG9" s="32">
        <v>0</v>
      </c>
      <c r="AH9" s="33">
        <v>4</v>
      </c>
      <c r="AJ9">
        <f t="shared" si="6"/>
        <v>43200</v>
      </c>
      <c r="AK9" s="17" t="str">
        <f t="shared" si="7"/>
        <v>1,43200</v>
      </c>
      <c r="AL9" s="29">
        <v>10025008</v>
      </c>
      <c r="AM9" s="30" t="s">
        <v>333</v>
      </c>
      <c r="AN9" s="29">
        <v>10025008</v>
      </c>
      <c r="AO9" s="32">
        <v>0</v>
      </c>
      <c r="AP9" s="33">
        <v>4</v>
      </c>
      <c r="AR9">
        <f t="shared" si="8"/>
        <v>51840</v>
      </c>
      <c r="AS9" s="17" t="str">
        <f t="shared" si="9"/>
        <v>1,51840</v>
      </c>
    </row>
    <row r="10" spans="2:45" ht="20.100000000000001" customHeight="1" x14ac:dyDescent="0.2">
      <c r="F10" s="29">
        <v>10021009</v>
      </c>
      <c r="G10" s="30" t="s">
        <v>249</v>
      </c>
      <c r="H10" s="29">
        <v>10021009</v>
      </c>
      <c r="I10" s="32">
        <v>0</v>
      </c>
      <c r="J10" s="33">
        <v>4</v>
      </c>
      <c r="K10" s="34">
        <v>2500</v>
      </c>
      <c r="L10" s="17">
        <f>K10*20</f>
        <v>50000</v>
      </c>
      <c r="M10" s="17" t="str">
        <f t="shared" si="1"/>
        <v>1,50000</v>
      </c>
      <c r="N10" s="29">
        <v>10022009</v>
      </c>
      <c r="O10" s="30" t="s">
        <v>270</v>
      </c>
      <c r="P10" s="29">
        <v>10022009</v>
      </c>
      <c r="Q10" s="32">
        <v>0</v>
      </c>
      <c r="R10" s="33">
        <v>4</v>
      </c>
      <c r="T10">
        <f t="shared" si="2"/>
        <v>60000</v>
      </c>
      <c r="U10" s="17" t="str">
        <f t="shared" si="3"/>
        <v>1,60000</v>
      </c>
      <c r="V10" s="29">
        <v>10023009</v>
      </c>
      <c r="W10" s="30" t="s">
        <v>292</v>
      </c>
      <c r="X10" s="29">
        <v>10023009</v>
      </c>
      <c r="Y10" s="32">
        <v>0</v>
      </c>
      <c r="Z10" s="33">
        <v>4</v>
      </c>
      <c r="AB10">
        <f t="shared" si="4"/>
        <v>72000</v>
      </c>
      <c r="AC10" s="17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2">
        <v>0</v>
      </c>
      <c r="AH10" s="33">
        <v>4</v>
      </c>
      <c r="AJ10">
        <f t="shared" si="6"/>
        <v>86400</v>
      </c>
      <c r="AK10" s="17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2">
        <v>0</v>
      </c>
      <c r="AP10" s="33">
        <v>4</v>
      </c>
      <c r="AR10">
        <f t="shared" si="8"/>
        <v>103680</v>
      </c>
      <c r="AS10" s="17" t="str">
        <f t="shared" si="9"/>
        <v>1,103680</v>
      </c>
    </row>
    <row r="11" spans="2:45" ht="20.100000000000001" customHeight="1" x14ac:dyDescent="0.2">
      <c r="F11" s="29">
        <v>10021010</v>
      </c>
      <c r="G11" s="30" t="s">
        <v>825</v>
      </c>
      <c r="H11" s="29">
        <v>10021010</v>
      </c>
      <c r="I11" s="32">
        <v>0</v>
      </c>
      <c r="J11" s="33">
        <v>2</v>
      </c>
      <c r="K11" s="34">
        <v>75</v>
      </c>
      <c r="L11" s="17">
        <f t="shared" si="0"/>
        <v>375</v>
      </c>
      <c r="M11" s="17" t="str">
        <f t="shared" si="1"/>
        <v>1,375</v>
      </c>
      <c r="N11" s="29">
        <v>10022010</v>
      </c>
      <c r="O11" s="31" t="s">
        <v>826</v>
      </c>
      <c r="P11" s="29">
        <v>10022010</v>
      </c>
      <c r="Q11" s="32">
        <v>0</v>
      </c>
      <c r="R11" s="33">
        <v>2</v>
      </c>
      <c r="T11">
        <f t="shared" si="2"/>
        <v>450</v>
      </c>
      <c r="U11" s="17" t="str">
        <f t="shared" si="3"/>
        <v>1,450</v>
      </c>
      <c r="V11" s="29">
        <v>10023010</v>
      </c>
      <c r="W11" s="31" t="s">
        <v>828</v>
      </c>
      <c r="X11" s="29">
        <v>10023010</v>
      </c>
      <c r="Y11" s="32">
        <v>0</v>
      </c>
      <c r="Z11" s="33">
        <v>2</v>
      </c>
      <c r="AB11">
        <f t="shared" si="4"/>
        <v>540</v>
      </c>
      <c r="AC11" s="17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2">
        <v>0</v>
      </c>
      <c r="AH11" s="33">
        <v>2</v>
      </c>
      <c r="AJ11">
        <f t="shared" si="6"/>
        <v>648</v>
      </c>
      <c r="AK11" s="17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2">
        <v>0</v>
      </c>
      <c r="AP11" s="33">
        <v>2</v>
      </c>
      <c r="AR11">
        <f t="shared" si="8"/>
        <v>778</v>
      </c>
      <c r="AS11" s="1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7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9">
        <v>10000132</v>
      </c>
      <c r="K3" s="10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9">
        <v>10000131</v>
      </c>
      <c r="K4" s="10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9">
        <v>10010042</v>
      </c>
      <c r="E5" s="11" t="s">
        <v>126</v>
      </c>
      <c r="F5" s="2">
        <v>10</v>
      </c>
      <c r="G5" s="9">
        <v>10010042</v>
      </c>
      <c r="H5" s="11" t="s">
        <v>126</v>
      </c>
      <c r="I5" s="2">
        <v>10</v>
      </c>
      <c r="J5" s="9">
        <v>10010043</v>
      </c>
      <c r="K5" s="1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9">
        <v>10010042</v>
      </c>
      <c r="E6" s="11" t="s">
        <v>126</v>
      </c>
      <c r="F6" s="2">
        <v>10</v>
      </c>
      <c r="G6" s="9">
        <v>10010041</v>
      </c>
      <c r="H6" s="10" t="s">
        <v>805</v>
      </c>
      <c r="I6" s="2">
        <v>20</v>
      </c>
      <c r="J6" s="9">
        <v>10010041</v>
      </c>
      <c r="K6" s="10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9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9">
        <v>10010083</v>
      </c>
      <c r="E8" s="15" t="s">
        <v>804</v>
      </c>
      <c r="F8" s="2">
        <v>20</v>
      </c>
      <c r="G8" s="9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9">
        <v>10010042</v>
      </c>
      <c r="E14" s="11" t="s">
        <v>126</v>
      </c>
      <c r="F14" s="2">
        <v>5</v>
      </c>
      <c r="G14" s="9">
        <v>10000121</v>
      </c>
      <c r="H14" s="10" t="s">
        <v>855</v>
      </c>
      <c r="I14" s="2">
        <v>1</v>
      </c>
      <c r="J14" s="9">
        <v>10000121</v>
      </c>
      <c r="K14" s="10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9">
        <v>10010042</v>
      </c>
      <c r="E15" s="11" t="s">
        <v>126</v>
      </c>
      <c r="F15" s="2">
        <v>5</v>
      </c>
      <c r="G15" s="9">
        <v>10000122</v>
      </c>
      <c r="H15" s="10" t="s">
        <v>856</v>
      </c>
      <c r="I15" s="2">
        <v>1</v>
      </c>
      <c r="J15" s="9">
        <v>10000122</v>
      </c>
      <c r="K15" s="10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9">
        <v>10010042</v>
      </c>
      <c r="E16" s="11" t="s">
        <v>126</v>
      </c>
      <c r="F16" s="2">
        <v>5</v>
      </c>
      <c r="G16" s="9">
        <v>10000123</v>
      </c>
      <c r="H16" s="10" t="s">
        <v>857</v>
      </c>
      <c r="I16" s="2">
        <v>1</v>
      </c>
      <c r="J16" s="9">
        <v>10000123</v>
      </c>
      <c r="K16" s="10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9">
        <v>10010042</v>
      </c>
      <c r="E17" s="11" t="s">
        <v>126</v>
      </c>
      <c r="F17" s="2">
        <v>5</v>
      </c>
      <c r="G17" s="9">
        <v>10000124</v>
      </c>
      <c r="H17" s="10" t="s">
        <v>858</v>
      </c>
      <c r="I17" s="2">
        <v>1</v>
      </c>
      <c r="J17" s="9">
        <v>10000124</v>
      </c>
      <c r="K17" s="10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9">
        <v>10010042</v>
      </c>
      <c r="E18" s="11" t="s">
        <v>126</v>
      </c>
      <c r="F18" s="2">
        <v>5</v>
      </c>
      <c r="G18" s="9">
        <v>10000125</v>
      </c>
      <c r="H18" s="10" t="s">
        <v>859</v>
      </c>
      <c r="I18" s="2">
        <v>1</v>
      </c>
      <c r="J18" s="9">
        <v>10000125</v>
      </c>
      <c r="K18" s="10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9">
        <v>10010042</v>
      </c>
      <c r="E19" s="11" t="s">
        <v>126</v>
      </c>
      <c r="F19" s="2">
        <v>5</v>
      </c>
      <c r="G19" s="9">
        <v>10010087</v>
      </c>
      <c r="H19" s="12" t="s">
        <v>851</v>
      </c>
      <c r="I19" s="2">
        <v>1</v>
      </c>
      <c r="J19" s="9">
        <v>10000101</v>
      </c>
      <c r="K19" s="10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9">
        <v>10010042</v>
      </c>
      <c r="E20" s="11" t="s">
        <v>126</v>
      </c>
      <c r="F20" s="2">
        <v>5</v>
      </c>
      <c r="G20" s="9">
        <v>10010087</v>
      </c>
      <c r="H20" s="12" t="s">
        <v>851</v>
      </c>
      <c r="I20" s="2">
        <v>1</v>
      </c>
      <c r="J20" s="9">
        <v>10000102</v>
      </c>
      <c r="K20" s="10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9">
        <v>10010042</v>
      </c>
      <c r="E21" s="11" t="s">
        <v>126</v>
      </c>
      <c r="F21" s="2">
        <v>5</v>
      </c>
      <c r="G21" s="9">
        <v>10010087</v>
      </c>
      <c r="H21" s="12" t="s">
        <v>851</v>
      </c>
      <c r="I21" s="2">
        <v>1</v>
      </c>
      <c r="J21" s="9">
        <v>10000103</v>
      </c>
      <c r="K21" s="10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9">
        <v>10010042</v>
      </c>
      <c r="E22" s="11" t="s">
        <v>126</v>
      </c>
      <c r="F22" s="2">
        <v>5</v>
      </c>
      <c r="G22" s="9">
        <v>10010087</v>
      </c>
      <c r="H22" s="12" t="s">
        <v>851</v>
      </c>
      <c r="I22" s="2">
        <v>1</v>
      </c>
      <c r="J22" s="9">
        <v>10000104</v>
      </c>
      <c r="K22" s="10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9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9">
        <v>10000144</v>
      </c>
      <c r="V14" s="9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9">
        <v>10000145</v>
      </c>
      <c r="V15" s="9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9">
        <v>10000146</v>
      </c>
      <c r="V16" s="9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9">
        <v>10000147</v>
      </c>
      <c r="V17" s="9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9">
        <v>10010033</v>
      </c>
      <c r="V18" s="10" t="s">
        <v>798</v>
      </c>
      <c r="W18" s="20">
        <v>50</v>
      </c>
      <c r="X18" s="20"/>
      <c r="Y18" s="20"/>
      <c r="Z18" s="20"/>
      <c r="AA18" s="20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9">
        <v>10010083</v>
      </c>
      <c r="V19" s="15" t="s">
        <v>804</v>
      </c>
      <c r="W19" s="20">
        <v>5</v>
      </c>
      <c r="X19" s="20"/>
      <c r="Y19" s="20"/>
      <c r="Z19" s="20"/>
      <c r="AA19" s="20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20">
        <v>5</v>
      </c>
      <c r="X20" s="20"/>
      <c r="Y20" s="20"/>
      <c r="Z20" s="20"/>
      <c r="AA20" s="20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9">
        <v>10010085</v>
      </c>
      <c r="V21" s="15" t="s">
        <v>821</v>
      </c>
      <c r="W21" s="20">
        <v>2</v>
      </c>
      <c r="X21" s="20"/>
      <c r="Y21" s="20"/>
      <c r="Z21" s="20"/>
      <c r="AA21" s="20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9">
        <v>10000131</v>
      </c>
      <c r="V22" s="10" t="s">
        <v>661</v>
      </c>
      <c r="W22" s="20">
        <v>3</v>
      </c>
      <c r="X22" s="20"/>
      <c r="Y22" s="20"/>
      <c r="Z22" s="20"/>
      <c r="AA22" s="20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9">
        <v>10000132</v>
      </c>
      <c r="V23" s="10" t="s">
        <v>114</v>
      </c>
      <c r="W23" s="20">
        <v>3</v>
      </c>
      <c r="X23" s="20"/>
      <c r="Y23" s="20"/>
      <c r="Z23" s="20"/>
      <c r="AA23" s="20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1"/>
      <c r="V24" s="21"/>
      <c r="W24" s="21"/>
      <c r="X24" s="20"/>
      <c r="Y24" s="21"/>
      <c r="Z24" s="21"/>
      <c r="AA24" s="21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0"/>
      <c r="V25" s="20"/>
      <c r="W25" s="20"/>
      <c r="X25" s="20"/>
      <c r="Y25" s="20"/>
      <c r="Z25" s="20"/>
      <c r="AA25" s="20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2"/>
      <c r="V26" s="23"/>
      <c r="W26" s="23"/>
      <c r="X26" s="20"/>
      <c r="Y26" s="23"/>
      <c r="Z26" s="23"/>
      <c r="AA26" s="23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0"/>
      <c r="V27" s="20"/>
      <c r="W27" s="20"/>
      <c r="X27" s="20"/>
      <c r="Y27" s="20"/>
      <c r="Z27" s="20"/>
      <c r="AA27" s="20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1"/>
      <c r="V28" s="21"/>
      <c r="W28" s="21"/>
      <c r="X28" s="20"/>
      <c r="Y28" s="21"/>
      <c r="Z28" s="21"/>
      <c r="AA28" s="21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1"/>
      <c r="V29" s="21"/>
      <c r="W29" s="21"/>
      <c r="X29" s="20"/>
      <c r="Y29" s="21"/>
      <c r="Z29" s="21"/>
      <c r="AA29" s="21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0"/>
      <c r="V30" s="20"/>
      <c r="W30" s="20"/>
      <c r="X30" s="20"/>
      <c r="Y30" s="20"/>
      <c r="Z30" s="20"/>
      <c r="AA30" s="20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3"/>
      <c r="V31" s="23"/>
      <c r="W31" s="23"/>
      <c r="X31" s="20"/>
      <c r="Y31" s="23"/>
      <c r="Z31" s="23"/>
      <c r="AA31" s="23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3"/>
      <c r="V32" s="23"/>
      <c r="W32" s="23"/>
      <c r="X32" s="20"/>
      <c r="Y32" s="23"/>
      <c r="Z32" s="23"/>
      <c r="AA32" s="23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1"/>
      <c r="V33" s="21"/>
      <c r="W33" s="21"/>
      <c r="X33" s="20"/>
      <c r="Y33" s="21"/>
      <c r="Z33" s="21"/>
      <c r="AA33" s="21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1"/>
      <c r="V34" s="21"/>
      <c r="W34" s="21"/>
      <c r="X34" s="20"/>
      <c r="Y34" s="21"/>
      <c r="Z34" s="21"/>
      <c r="AA34" s="21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3"/>
      <c r="V35" s="23"/>
      <c r="W35" s="23"/>
      <c r="X35" s="20"/>
      <c r="Y35" s="23"/>
      <c r="Z35" s="23"/>
      <c r="AA35" s="23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0"/>
      <c r="V36" s="20"/>
      <c r="W36" s="20"/>
      <c r="X36" s="20"/>
      <c r="Y36" s="20"/>
      <c r="Z36" s="20"/>
      <c r="AA36" s="20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3"/>
      <c r="V37" s="23"/>
      <c r="W37" s="23"/>
      <c r="X37" s="20"/>
      <c r="Y37" s="23"/>
      <c r="Z37" s="23"/>
      <c r="AA37" s="23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3"/>
      <c r="V38" s="23"/>
      <c r="W38" s="23"/>
      <c r="X38" s="20"/>
      <c r="Y38" s="23"/>
      <c r="Z38" s="23"/>
      <c r="AA38" s="23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3"/>
      <c r="V39" s="23"/>
      <c r="W39" s="23"/>
      <c r="X39" s="20"/>
      <c r="Y39" s="23"/>
      <c r="Z39" s="23"/>
      <c r="AA39" s="23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0"/>
      <c r="V40" s="20"/>
      <c r="W40" s="20"/>
      <c r="X40" s="20"/>
      <c r="Y40" s="20"/>
      <c r="Z40" s="20"/>
      <c r="AA40" s="20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0"/>
      <c r="V41" s="20"/>
      <c r="W41" s="20"/>
      <c r="X41" s="20"/>
      <c r="Y41" s="20"/>
      <c r="Z41" s="20"/>
      <c r="AA41" s="20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0"/>
      <c r="V42" s="20"/>
      <c r="W42" s="20"/>
      <c r="X42" s="20"/>
      <c r="Y42" s="20"/>
      <c r="Z42" s="20"/>
      <c r="AA42" s="20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1"/>
      <c r="V43" s="21"/>
      <c r="W43" s="21"/>
      <c r="X43" s="20"/>
      <c r="Y43" s="21"/>
      <c r="Z43" s="21"/>
      <c r="AA43" s="21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0"/>
      <c r="V44" s="20"/>
      <c r="W44" s="20"/>
      <c r="X44" s="20"/>
      <c r="Y44" s="20"/>
      <c r="Z44" s="20"/>
      <c r="AA44" s="20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1"/>
      <c r="V45" s="21"/>
      <c r="W45" s="21"/>
      <c r="X45" s="20"/>
      <c r="Y45" s="21"/>
      <c r="Z45" s="21"/>
      <c r="AA45" s="21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1"/>
      <c r="V46" s="21"/>
      <c r="W46" s="21"/>
      <c r="X46" s="20"/>
      <c r="Y46" s="21"/>
      <c r="Z46" s="21"/>
      <c r="AA46" s="21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0"/>
      <c r="V47" s="20"/>
      <c r="W47" s="20"/>
      <c r="X47" s="20"/>
      <c r="Y47" s="20"/>
      <c r="Z47" s="20"/>
      <c r="AA47" s="20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0"/>
      <c r="V48" s="20"/>
      <c r="W48" s="20"/>
      <c r="X48" s="20"/>
      <c r="Y48" s="20"/>
      <c r="Z48" s="20"/>
      <c r="AA48" s="20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1"/>
      <c r="V49" s="21"/>
      <c r="W49" s="21"/>
      <c r="X49" s="20"/>
      <c r="Y49" s="21"/>
      <c r="Z49" s="21"/>
      <c r="AA49" s="21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0"/>
      <c r="V50" s="20"/>
      <c r="W50" s="20"/>
      <c r="X50" s="20"/>
      <c r="Y50" s="20"/>
      <c r="Z50" s="20"/>
      <c r="AA50" s="20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0"/>
      <c r="V51" s="20"/>
      <c r="W51" s="20"/>
      <c r="X51" s="20"/>
      <c r="Y51" s="20"/>
      <c r="Z51" s="20"/>
      <c r="AA51" s="20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0"/>
      <c r="V52" s="20"/>
      <c r="W52" s="20"/>
      <c r="X52" s="20"/>
      <c r="Y52" s="20"/>
      <c r="Z52" s="20"/>
      <c r="AA52" s="20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0"/>
      <c r="V53" s="20"/>
      <c r="W53" s="20"/>
      <c r="X53" s="20"/>
      <c r="Y53" s="20"/>
      <c r="Z53" s="20"/>
      <c r="AA53" s="20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0"/>
      <c r="V54" s="20"/>
      <c r="W54" s="20"/>
      <c r="X54" s="20"/>
      <c r="Y54" s="20"/>
      <c r="Z54" s="20"/>
      <c r="AA54" s="20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0"/>
      <c r="V55" s="20"/>
      <c r="W55" s="20"/>
      <c r="X55" s="20"/>
      <c r="Y55" s="20"/>
      <c r="Z55" s="20"/>
      <c r="AA55" s="20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0"/>
      <c r="V56" s="20"/>
      <c r="W56" s="20"/>
      <c r="X56" s="20"/>
      <c r="Y56" s="20"/>
      <c r="Z56" s="20"/>
      <c r="AA56" s="20"/>
    </row>
    <row r="57" spans="14:27" ht="20.100000000000001" customHeight="1" x14ac:dyDescent="0.2">
      <c r="U57" s="20"/>
      <c r="V57" s="20"/>
      <c r="W57" s="20"/>
      <c r="X57" s="20"/>
      <c r="Y57" s="20"/>
      <c r="Z57" s="20"/>
      <c r="AA57" s="20"/>
    </row>
    <row r="58" spans="14:27" ht="20.100000000000001" customHeight="1" x14ac:dyDescent="0.2">
      <c r="U58" s="20"/>
      <c r="V58" s="20"/>
      <c r="W58" s="20"/>
      <c r="X58" s="20"/>
      <c r="Y58" s="20"/>
      <c r="Z58" s="20"/>
      <c r="AA58" s="20"/>
    </row>
    <row r="59" spans="14:27" ht="20.100000000000001" customHeight="1" x14ac:dyDescent="0.2">
      <c r="U59" s="20"/>
      <c r="V59" s="20"/>
      <c r="W59" s="20"/>
      <c r="X59" s="20"/>
      <c r="Y59" s="20"/>
      <c r="Z59" s="20"/>
      <c r="AA59" s="20"/>
    </row>
    <row r="60" spans="14:27" ht="20.100000000000001" customHeight="1" x14ac:dyDescent="0.2">
      <c r="U60" s="20"/>
      <c r="V60" s="20"/>
      <c r="W60" s="20"/>
      <c r="X60" s="20"/>
      <c r="Y60" s="20"/>
      <c r="Z60" s="20"/>
      <c r="AA60" s="20"/>
    </row>
    <row r="61" spans="14:27" ht="20.100000000000001" customHeight="1" x14ac:dyDescent="0.2">
      <c r="U61" s="20"/>
      <c r="V61" s="20"/>
      <c r="W61" s="20"/>
      <c r="X61" s="20"/>
      <c r="Y61" s="20"/>
      <c r="Z61" s="20"/>
      <c r="AA61" s="20"/>
    </row>
    <row r="62" spans="14:27" ht="20.100000000000001" customHeight="1" x14ac:dyDescent="0.2">
      <c r="U62" s="21"/>
      <c r="V62" s="21"/>
      <c r="W62" s="21"/>
      <c r="X62" s="20"/>
      <c r="Y62" s="21"/>
      <c r="Z62" s="21"/>
      <c r="AA62" s="21"/>
    </row>
    <row r="63" spans="14:27" ht="20.100000000000001" customHeight="1" x14ac:dyDescent="0.2">
      <c r="U63" s="20"/>
      <c r="V63" s="20"/>
      <c r="W63" s="20"/>
      <c r="X63" s="20"/>
      <c r="Y63" s="20"/>
      <c r="Z63" s="20"/>
      <c r="AA63" s="20"/>
    </row>
    <row r="64" spans="14:27" ht="20.100000000000001" customHeight="1" x14ac:dyDescent="0.2">
      <c r="U64" s="21"/>
      <c r="V64" s="21"/>
      <c r="W64" s="21"/>
      <c r="X64" s="20"/>
      <c r="Y64" s="21"/>
      <c r="Z64" s="21"/>
      <c r="AA64" s="21"/>
    </row>
    <row r="65" spans="21:27" ht="20.100000000000001" customHeight="1" x14ac:dyDescent="0.2">
      <c r="U65" s="20"/>
      <c r="V65" s="20"/>
      <c r="W65" s="20"/>
      <c r="X65" s="20"/>
      <c r="Y65" s="20"/>
      <c r="Z65" s="20"/>
      <c r="AA65" s="20"/>
    </row>
    <row r="66" spans="21:27" ht="20.100000000000001" customHeight="1" x14ac:dyDescent="0.2">
      <c r="U66" s="20"/>
      <c r="V66" s="20"/>
      <c r="W66" s="20"/>
      <c r="X66" s="20"/>
      <c r="Y66" s="20"/>
      <c r="Z66" s="20"/>
      <c r="AA66" s="20"/>
    </row>
    <row r="67" spans="21:27" ht="20.100000000000001" customHeight="1" x14ac:dyDescent="0.2">
      <c r="U67" s="20"/>
      <c r="V67" s="20"/>
      <c r="W67" s="20"/>
      <c r="X67" s="20"/>
      <c r="Y67" s="20"/>
      <c r="Z67" s="20"/>
      <c r="AA67" s="20"/>
    </row>
    <row r="68" spans="21:27" ht="20.100000000000001" customHeight="1" x14ac:dyDescent="0.2">
      <c r="U68" s="24"/>
      <c r="V68" s="25"/>
      <c r="W68" s="25"/>
      <c r="X68" s="20"/>
      <c r="Y68" s="25"/>
      <c r="Z68" s="25"/>
      <c r="AA68" s="20"/>
    </row>
    <row r="69" spans="21:27" ht="20.100000000000001" customHeight="1" x14ac:dyDescent="0.2">
      <c r="U69" s="21"/>
      <c r="V69" s="21"/>
      <c r="W69" s="21"/>
      <c r="X69" s="20"/>
      <c r="Y69" s="21"/>
      <c r="Z69" s="21"/>
      <c r="AA69" s="21"/>
    </row>
    <row r="70" spans="21:27" ht="20.100000000000001" customHeight="1" x14ac:dyDescent="0.2">
      <c r="U70" s="21"/>
      <c r="V70" s="21"/>
      <c r="W70" s="21"/>
      <c r="X70" s="20"/>
      <c r="Y70" s="21"/>
      <c r="Z70" s="21"/>
      <c r="AA70" s="21"/>
    </row>
    <row r="71" spans="21:27" x14ac:dyDescent="0.2">
      <c r="U71" s="20"/>
      <c r="V71" s="20"/>
      <c r="W71" s="20"/>
      <c r="X71" s="20"/>
      <c r="Y71" s="20"/>
      <c r="Z71" s="20"/>
      <c r="AA71" s="20"/>
    </row>
    <row r="72" spans="21:27" x14ac:dyDescent="0.2">
      <c r="U72" s="21"/>
      <c r="V72" s="21"/>
      <c r="W72" s="21"/>
      <c r="X72" s="20"/>
      <c r="Y72" s="21"/>
      <c r="Z72" s="21"/>
      <c r="AA72" s="21"/>
    </row>
    <row r="73" spans="21:27" x14ac:dyDescent="0.2">
      <c r="U73" s="21"/>
      <c r="V73" s="21"/>
      <c r="W73" s="21"/>
      <c r="X73" s="20"/>
      <c r="Y73" s="21"/>
      <c r="Z73" s="21"/>
      <c r="AA73" s="21"/>
    </row>
    <row r="74" spans="21:27" x14ac:dyDescent="0.2">
      <c r="U74" s="21"/>
      <c r="V74" s="21"/>
      <c r="W74" s="21"/>
      <c r="X74" s="20"/>
      <c r="Y74" s="21"/>
      <c r="Z74" s="21"/>
      <c r="AA74" s="21"/>
    </row>
    <row r="75" spans="21:27" x14ac:dyDescent="0.2">
      <c r="U75" s="20"/>
      <c r="V75" s="20"/>
      <c r="W75" s="20"/>
      <c r="X75" s="20"/>
      <c r="Y75" s="20"/>
      <c r="Z75" s="20"/>
      <c r="AA75" s="20"/>
    </row>
    <row r="76" spans="21:27" x14ac:dyDescent="0.2">
      <c r="U76" s="20"/>
      <c r="V76" s="20"/>
      <c r="W76" s="20"/>
      <c r="X76" s="20"/>
      <c r="Y76" s="20"/>
      <c r="Z76" s="20"/>
      <c r="AA76" s="20"/>
    </row>
    <row r="77" spans="21:27" x14ac:dyDescent="0.2">
      <c r="U77" s="20"/>
      <c r="V77" s="20"/>
      <c r="W77" s="20"/>
      <c r="X77" s="20"/>
      <c r="Y77" s="20"/>
      <c r="Z77" s="20"/>
      <c r="AA77" s="20"/>
    </row>
    <row r="78" spans="21:27" x14ac:dyDescent="0.2">
      <c r="U78" s="20"/>
      <c r="V78" s="20"/>
      <c r="W78" s="20"/>
      <c r="X78" s="20"/>
      <c r="Y78" s="20"/>
      <c r="Z78" s="20"/>
      <c r="AA78" s="20"/>
    </row>
    <row r="79" spans="21:27" x14ac:dyDescent="0.2">
      <c r="U79" s="20"/>
      <c r="V79" s="20"/>
      <c r="W79" s="20"/>
      <c r="X79" s="20"/>
      <c r="Y79" s="20"/>
      <c r="Z79" s="20"/>
      <c r="AA79" s="20"/>
    </row>
    <row r="80" spans="21:27" x14ac:dyDescent="0.2">
      <c r="U80" s="20"/>
      <c r="V80" s="20"/>
      <c r="W80" s="20"/>
      <c r="X80" s="20"/>
      <c r="Y80" s="20"/>
      <c r="Z80" s="20"/>
      <c r="AA80" s="20"/>
    </row>
    <row r="81" spans="21:27" x14ac:dyDescent="0.2">
      <c r="U81" s="21"/>
      <c r="V81" s="21"/>
      <c r="W81" s="21"/>
      <c r="X81" s="20"/>
      <c r="Y81" s="21"/>
      <c r="Z81" s="21"/>
      <c r="AA81" s="21"/>
    </row>
    <row r="82" spans="21:27" x14ac:dyDescent="0.2">
      <c r="U82" s="20"/>
      <c r="V82" s="20"/>
      <c r="W82" s="20"/>
      <c r="X82" s="20"/>
      <c r="Y82" s="20"/>
      <c r="Z82" s="20"/>
      <c r="AA82" s="20"/>
    </row>
    <row r="83" spans="21:27" x14ac:dyDescent="0.2">
      <c r="U83" s="20"/>
      <c r="V83" s="20"/>
      <c r="W83" s="20"/>
      <c r="X83" s="20"/>
      <c r="Y83" s="20"/>
      <c r="Z83" s="20"/>
      <c r="AA83" s="20"/>
    </row>
    <row r="84" spans="21:27" x14ac:dyDescent="0.2">
      <c r="U84" s="20"/>
      <c r="V84" s="20"/>
      <c r="W84" s="20"/>
      <c r="X84" s="20"/>
      <c r="Y84" s="20"/>
      <c r="Z84" s="20"/>
      <c r="AA84" s="20"/>
    </row>
    <row r="85" spans="21:27" x14ac:dyDescent="0.2">
      <c r="U85" s="20"/>
      <c r="V85" s="20"/>
      <c r="W85" s="20"/>
      <c r="X85" s="20"/>
      <c r="Y85" s="20"/>
      <c r="Z85" s="20"/>
      <c r="AA85" s="20"/>
    </row>
    <row r="86" spans="21:27" x14ac:dyDescent="0.2">
      <c r="U86" s="20"/>
      <c r="V86" s="20"/>
      <c r="W86" s="20"/>
      <c r="X86" s="20"/>
      <c r="Y86" s="20"/>
      <c r="Z86" s="20"/>
      <c r="AA86" s="20"/>
    </row>
    <row r="87" spans="21:27" x14ac:dyDescent="0.2">
      <c r="U87" s="21"/>
      <c r="V87" s="21"/>
      <c r="W87" s="21"/>
      <c r="X87" s="20"/>
      <c r="Y87" s="21"/>
      <c r="Z87" s="21"/>
      <c r="AA87" s="21"/>
    </row>
    <row r="88" spans="21:27" x14ac:dyDescent="0.2">
      <c r="U88" s="21"/>
      <c r="V88" s="21"/>
      <c r="W88" s="21"/>
      <c r="X88" s="20"/>
      <c r="Y88" s="21"/>
      <c r="Z88" s="21"/>
      <c r="AA88" s="21"/>
    </row>
    <row r="89" spans="21:27" x14ac:dyDescent="0.2">
      <c r="U89" s="21"/>
      <c r="V89" s="21"/>
      <c r="W89" s="21"/>
      <c r="X89" s="20"/>
      <c r="Y89" s="21"/>
      <c r="Z89" s="21"/>
      <c r="AA89" s="21"/>
    </row>
    <row r="90" spans="21:27" x14ac:dyDescent="0.2">
      <c r="U90" s="20"/>
      <c r="V90" s="20"/>
      <c r="W90" s="20"/>
      <c r="X90" s="20"/>
      <c r="Y90" s="20"/>
      <c r="Z90" s="20"/>
      <c r="AA90" s="20"/>
    </row>
    <row r="91" spans="21:27" x14ac:dyDescent="0.2">
      <c r="U91" s="26"/>
      <c r="V91" s="26"/>
      <c r="W91" s="26"/>
      <c r="X91" s="20"/>
      <c r="Y91" s="26"/>
      <c r="Z91" s="26"/>
      <c r="AA91" s="26"/>
    </row>
    <row r="92" spans="21:27" x14ac:dyDescent="0.2">
      <c r="U92" s="20"/>
      <c r="V92" s="20"/>
      <c r="W92" s="20"/>
      <c r="X92" s="20"/>
      <c r="Y92" s="20"/>
      <c r="Z92" s="20"/>
      <c r="AA92" s="20"/>
    </row>
    <row r="93" spans="21:27" x14ac:dyDescent="0.2">
      <c r="U93" s="20"/>
      <c r="V93" s="20"/>
      <c r="W93" s="20"/>
      <c r="X93" s="20"/>
      <c r="Y93" s="20"/>
      <c r="Z93" s="20"/>
      <c r="AA93" s="20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9">
        <v>10000131</v>
      </c>
      <c r="B5" s="10" t="s">
        <v>661</v>
      </c>
      <c r="E5" s="17">
        <v>1</v>
      </c>
      <c r="F5" s="17" t="s">
        <v>808</v>
      </c>
      <c r="G5" s="17">
        <v>1</v>
      </c>
      <c r="H5" s="17">
        <v>300000</v>
      </c>
      <c r="I5" s="10" t="s">
        <v>114</v>
      </c>
      <c r="J5" s="9">
        <v>10000132</v>
      </c>
      <c r="K5" s="17">
        <v>100</v>
      </c>
      <c r="L5" s="10" t="s">
        <v>661</v>
      </c>
      <c r="M5" s="9">
        <v>10000131</v>
      </c>
      <c r="N5" s="17">
        <v>100</v>
      </c>
      <c r="O5" s="9">
        <v>10010083</v>
      </c>
      <c r="P5" s="15" t="s">
        <v>804</v>
      </c>
      <c r="Q5" s="17">
        <v>50</v>
      </c>
      <c r="R5" s="13">
        <v>10010099</v>
      </c>
      <c r="S5" s="14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9">
        <v>10000132</v>
      </c>
      <c r="B6" s="10" t="s">
        <v>114</v>
      </c>
      <c r="E6" s="17">
        <v>2</v>
      </c>
      <c r="F6" s="17" t="s">
        <v>808</v>
      </c>
      <c r="G6" s="17">
        <v>1</v>
      </c>
      <c r="H6" s="17">
        <v>250000</v>
      </c>
      <c r="I6" s="10" t="s">
        <v>114</v>
      </c>
      <c r="J6" s="9">
        <v>10000132</v>
      </c>
      <c r="K6" s="17">
        <v>80</v>
      </c>
      <c r="L6" s="10" t="s">
        <v>661</v>
      </c>
      <c r="M6" s="9">
        <v>10000131</v>
      </c>
      <c r="N6" s="17">
        <v>80</v>
      </c>
      <c r="O6" s="9">
        <v>10010083</v>
      </c>
      <c r="P6" s="15" t="s">
        <v>804</v>
      </c>
      <c r="Q6" s="17">
        <v>40</v>
      </c>
      <c r="R6" s="13">
        <v>10010099</v>
      </c>
      <c r="S6" s="14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3">
        <v>10010099</v>
      </c>
      <c r="B7" s="14" t="s">
        <v>671</v>
      </c>
      <c r="E7" s="17">
        <v>3</v>
      </c>
      <c r="F7" s="17" t="s">
        <v>808</v>
      </c>
      <c r="G7" s="17">
        <v>1</v>
      </c>
      <c r="H7" s="17">
        <v>200000</v>
      </c>
      <c r="I7" s="10" t="s">
        <v>114</v>
      </c>
      <c r="J7" s="9">
        <v>10000132</v>
      </c>
      <c r="K7" s="17">
        <v>60</v>
      </c>
      <c r="L7" s="10" t="s">
        <v>661</v>
      </c>
      <c r="M7" s="9">
        <v>10000131</v>
      </c>
      <c r="N7" s="17">
        <v>60</v>
      </c>
      <c r="O7" s="9">
        <v>10010083</v>
      </c>
      <c r="P7" s="15" t="s">
        <v>804</v>
      </c>
      <c r="Q7" s="17">
        <v>30</v>
      </c>
      <c r="R7" s="13">
        <v>10010099</v>
      </c>
      <c r="S7" s="14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9">
        <v>10010083</v>
      </c>
      <c r="B8" s="15" t="s">
        <v>804</v>
      </c>
      <c r="E8" s="117" t="s">
        <v>1496</v>
      </c>
      <c r="F8" s="17" t="s">
        <v>808</v>
      </c>
      <c r="G8" s="17">
        <v>1</v>
      </c>
      <c r="H8" s="17">
        <v>150000</v>
      </c>
      <c r="I8" s="10" t="s">
        <v>114</v>
      </c>
      <c r="J8" s="9">
        <v>10000132</v>
      </c>
      <c r="K8" s="17">
        <v>50</v>
      </c>
      <c r="L8" s="10" t="s">
        <v>661</v>
      </c>
      <c r="M8" s="9">
        <v>10000131</v>
      </c>
      <c r="N8" s="17">
        <v>50</v>
      </c>
      <c r="O8" s="9">
        <v>10010083</v>
      </c>
      <c r="P8" s="15" t="s">
        <v>804</v>
      </c>
      <c r="Q8" s="1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8" t="s">
        <v>1497</v>
      </c>
      <c r="F9" s="17" t="s">
        <v>808</v>
      </c>
      <c r="G9" s="17">
        <v>1</v>
      </c>
      <c r="H9" s="17">
        <v>100000</v>
      </c>
      <c r="I9" s="10" t="s">
        <v>114</v>
      </c>
      <c r="J9" s="9">
        <v>10000132</v>
      </c>
      <c r="K9" s="17">
        <v>40</v>
      </c>
      <c r="L9" s="10" t="s">
        <v>661</v>
      </c>
      <c r="M9" s="9">
        <v>10000131</v>
      </c>
      <c r="N9" s="17">
        <v>40</v>
      </c>
      <c r="O9" s="9">
        <v>10010083</v>
      </c>
      <c r="P9" s="15" t="s">
        <v>804</v>
      </c>
      <c r="Q9" s="1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8" t="s">
        <v>1498</v>
      </c>
      <c r="F10" s="17" t="s">
        <v>808</v>
      </c>
      <c r="G10" s="17">
        <v>1</v>
      </c>
      <c r="H10" s="17">
        <v>80000</v>
      </c>
      <c r="I10" s="10" t="s">
        <v>114</v>
      </c>
      <c r="J10" s="9">
        <v>10000132</v>
      </c>
      <c r="K10" s="17">
        <v>30</v>
      </c>
      <c r="L10" s="10" t="s">
        <v>661</v>
      </c>
      <c r="M10" s="9">
        <v>10000131</v>
      </c>
      <c r="N10" s="17">
        <v>30</v>
      </c>
      <c r="O10" s="9">
        <v>10010083</v>
      </c>
      <c r="P10" s="15" t="s">
        <v>804</v>
      </c>
      <c r="Q10" s="1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8" t="s">
        <v>1499</v>
      </c>
      <c r="F11" s="17" t="s">
        <v>808</v>
      </c>
      <c r="G11" s="17">
        <v>1</v>
      </c>
      <c r="H11" s="17">
        <v>60000</v>
      </c>
      <c r="I11" s="10" t="s">
        <v>114</v>
      </c>
      <c r="J11" s="9">
        <v>10000132</v>
      </c>
      <c r="K11" s="17">
        <v>20</v>
      </c>
      <c r="L11" s="10" t="s">
        <v>661</v>
      </c>
      <c r="M11" s="9">
        <v>10000131</v>
      </c>
      <c r="N11" s="17">
        <v>20</v>
      </c>
      <c r="O11" s="9">
        <v>10010083</v>
      </c>
      <c r="P11" s="15" t="s">
        <v>804</v>
      </c>
      <c r="Q11" s="1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8" t="s">
        <v>1500</v>
      </c>
      <c r="F12" s="17" t="s">
        <v>808</v>
      </c>
      <c r="G12" s="17">
        <v>1</v>
      </c>
      <c r="H12" s="17">
        <v>40000</v>
      </c>
      <c r="I12" s="10" t="s">
        <v>114</v>
      </c>
      <c r="J12" s="9">
        <v>10000132</v>
      </c>
      <c r="K12" s="17">
        <v>15</v>
      </c>
      <c r="L12" s="10" t="s">
        <v>661</v>
      </c>
      <c r="M12" s="9">
        <v>10000131</v>
      </c>
      <c r="N12" s="17">
        <v>10</v>
      </c>
      <c r="O12" s="9"/>
      <c r="P12" s="1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8" t="s">
        <v>1501</v>
      </c>
      <c r="F13" s="17" t="s">
        <v>808</v>
      </c>
      <c r="G13" s="17">
        <v>1</v>
      </c>
      <c r="H13" s="17">
        <v>30000</v>
      </c>
      <c r="I13" s="10" t="s">
        <v>114</v>
      </c>
      <c r="J13" s="9">
        <v>10000132</v>
      </c>
      <c r="K13" s="17">
        <v>10</v>
      </c>
      <c r="L13" s="10" t="s">
        <v>661</v>
      </c>
      <c r="M13" s="9">
        <v>10000131</v>
      </c>
      <c r="N13" s="17">
        <v>5</v>
      </c>
      <c r="Y13" t="str">
        <f t="shared" si="1"/>
        <v>1;30000@10000132;10@10000131;5</v>
      </c>
    </row>
    <row r="14" spans="1:45" ht="20.100000000000001" customHeight="1" x14ac:dyDescent="0.2">
      <c r="E14" s="118" t="s">
        <v>1502</v>
      </c>
      <c r="F14" s="17" t="s">
        <v>808</v>
      </c>
      <c r="G14" s="17">
        <v>1</v>
      </c>
      <c r="H14" s="17">
        <v>20000</v>
      </c>
      <c r="I14" s="10" t="s">
        <v>114</v>
      </c>
      <c r="J14" s="9">
        <v>10000132</v>
      </c>
      <c r="K14" s="17">
        <v>7</v>
      </c>
      <c r="L14" s="10"/>
      <c r="M14" s="18"/>
      <c r="N14" s="17"/>
      <c r="Y14" t="str">
        <f>G14&amp;";"&amp;H14&amp;"@"&amp;J14&amp;";"&amp;K14</f>
        <v>1;20000@10000132;7</v>
      </c>
    </row>
    <row r="15" spans="1:45" ht="20.100000000000001" customHeight="1" x14ac:dyDescent="0.2">
      <c r="E15" s="118" t="s">
        <v>1503</v>
      </c>
      <c r="F15" s="17" t="s">
        <v>808</v>
      </c>
      <c r="G15" s="17">
        <v>1</v>
      </c>
      <c r="H15" s="17">
        <v>10000</v>
      </c>
      <c r="I15" s="10" t="s">
        <v>114</v>
      </c>
      <c r="J15" s="9">
        <v>10000132</v>
      </c>
      <c r="K15" s="17">
        <v>5</v>
      </c>
      <c r="L15" s="10"/>
      <c r="M15" s="18"/>
      <c r="N15" s="17"/>
      <c r="Y15" t="str">
        <f>G15&amp;";"&amp;H15&amp;"@"&amp;J15&amp;";"&amp;K15</f>
        <v>1;10000@10000132;5</v>
      </c>
    </row>
    <row r="16" spans="1:45" ht="20.100000000000001" customHeight="1" x14ac:dyDescent="0.2">
      <c r="G16" s="17"/>
      <c r="H16" s="17"/>
      <c r="I16" s="10"/>
      <c r="J16" s="18"/>
      <c r="K16" s="17"/>
      <c r="L16" s="10"/>
      <c r="M16" s="18"/>
      <c r="N16" s="17"/>
      <c r="AQ16" s="9">
        <v>10000143</v>
      </c>
      <c r="AR16" s="10" t="s">
        <v>122</v>
      </c>
    </row>
    <row r="17" spans="5:40" ht="20.100000000000001" customHeight="1" x14ac:dyDescent="0.2"/>
    <row r="18" spans="5:40" ht="20.100000000000001" customHeight="1" x14ac:dyDescent="0.2">
      <c r="E18" s="17">
        <v>1</v>
      </c>
      <c r="F18" s="17" t="s">
        <v>808</v>
      </c>
      <c r="G18" s="17">
        <v>1</v>
      </c>
      <c r="H18" s="17">
        <v>500000</v>
      </c>
      <c r="I18" s="15" t="s">
        <v>821</v>
      </c>
      <c r="J18">
        <v>10010085</v>
      </c>
      <c r="K18">
        <v>300</v>
      </c>
      <c r="L18" s="15" t="s">
        <v>804</v>
      </c>
      <c r="M18" s="9">
        <v>10010083</v>
      </c>
      <c r="N18" s="17">
        <v>100</v>
      </c>
      <c r="O18" s="9">
        <v>10000142</v>
      </c>
      <c r="P18" s="10" t="s">
        <v>108</v>
      </c>
      <c r="Q18" s="17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7">
        <v>2</v>
      </c>
      <c r="F19" s="17" t="s">
        <v>808</v>
      </c>
      <c r="G19" s="17">
        <v>1</v>
      </c>
      <c r="H19" s="17">
        <v>350000</v>
      </c>
      <c r="I19" s="15" t="s">
        <v>821</v>
      </c>
      <c r="J19">
        <v>10010085</v>
      </c>
      <c r="K19">
        <v>240</v>
      </c>
      <c r="L19" s="15" t="s">
        <v>804</v>
      </c>
      <c r="M19" s="9">
        <v>10010083</v>
      </c>
      <c r="N19" s="17">
        <v>80</v>
      </c>
      <c r="O19" s="9">
        <v>10000142</v>
      </c>
      <c r="P19" s="10" t="s">
        <v>108</v>
      </c>
      <c r="Q19" s="17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7">
        <v>3</v>
      </c>
      <c r="F20" s="17" t="s">
        <v>808</v>
      </c>
      <c r="G20" s="17">
        <v>1</v>
      </c>
      <c r="H20" s="17">
        <v>250000</v>
      </c>
      <c r="I20" s="15" t="s">
        <v>821</v>
      </c>
      <c r="J20">
        <v>10010085</v>
      </c>
      <c r="K20">
        <v>180</v>
      </c>
      <c r="L20" s="15" t="s">
        <v>804</v>
      </c>
      <c r="M20" s="9">
        <v>10010083</v>
      </c>
      <c r="N20" s="17">
        <v>60</v>
      </c>
      <c r="O20" s="9">
        <v>10000142</v>
      </c>
      <c r="P20" s="10" t="s">
        <v>108</v>
      </c>
      <c r="Q20" s="17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7" t="s">
        <v>1496</v>
      </c>
      <c r="F21" s="17" t="s">
        <v>808</v>
      </c>
      <c r="G21" s="17">
        <v>1</v>
      </c>
      <c r="H21" s="17">
        <v>200000</v>
      </c>
      <c r="I21" s="15" t="s">
        <v>821</v>
      </c>
      <c r="J21">
        <v>10010085</v>
      </c>
      <c r="K21">
        <v>150</v>
      </c>
      <c r="L21" s="15" t="s">
        <v>804</v>
      </c>
      <c r="M21" s="9">
        <v>10010083</v>
      </c>
      <c r="N21" s="17">
        <v>40</v>
      </c>
      <c r="O21" s="9">
        <v>10000142</v>
      </c>
      <c r="P21" s="10" t="s">
        <v>108</v>
      </c>
      <c r="Q21" s="1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8" t="s">
        <v>1497</v>
      </c>
      <c r="F22" s="17" t="s">
        <v>808</v>
      </c>
      <c r="G22" s="17">
        <v>1</v>
      </c>
      <c r="H22" s="17">
        <v>150000</v>
      </c>
      <c r="I22" s="15" t="s">
        <v>821</v>
      </c>
      <c r="J22">
        <v>10010085</v>
      </c>
      <c r="K22">
        <v>120</v>
      </c>
      <c r="L22" s="15" t="s">
        <v>804</v>
      </c>
      <c r="M22" s="9">
        <v>10010083</v>
      </c>
      <c r="N22" s="17">
        <v>30</v>
      </c>
      <c r="O22" s="9">
        <v>10000142</v>
      </c>
      <c r="P22" s="10" t="s">
        <v>108</v>
      </c>
      <c r="Q22" s="1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8" t="s">
        <v>1498</v>
      </c>
      <c r="F23" s="17" t="s">
        <v>808</v>
      </c>
      <c r="G23" s="17">
        <v>1</v>
      </c>
      <c r="H23" s="17">
        <v>120000</v>
      </c>
      <c r="I23" s="15" t="s">
        <v>821</v>
      </c>
      <c r="J23">
        <v>10010085</v>
      </c>
      <c r="K23">
        <v>90</v>
      </c>
      <c r="L23" s="15" t="s">
        <v>804</v>
      </c>
      <c r="M23" s="9">
        <v>10010083</v>
      </c>
      <c r="N23" s="17">
        <v>20</v>
      </c>
      <c r="O23" s="9">
        <v>10000142</v>
      </c>
      <c r="P23" s="10" t="s">
        <v>108</v>
      </c>
      <c r="Q23" s="1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8" t="s">
        <v>1499</v>
      </c>
      <c r="F24" s="17" t="s">
        <v>808</v>
      </c>
      <c r="G24" s="17">
        <v>1</v>
      </c>
      <c r="H24" s="17">
        <v>90000</v>
      </c>
      <c r="I24" s="15" t="s">
        <v>821</v>
      </c>
      <c r="J24">
        <v>10010085</v>
      </c>
      <c r="K24">
        <v>60</v>
      </c>
      <c r="L24" s="15" t="s">
        <v>804</v>
      </c>
      <c r="M24" s="9">
        <v>10010083</v>
      </c>
      <c r="N24" s="1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8" t="s">
        <v>1500</v>
      </c>
      <c r="F25" s="17" t="s">
        <v>808</v>
      </c>
      <c r="G25" s="17">
        <v>1</v>
      </c>
      <c r="H25" s="17">
        <v>60000</v>
      </c>
      <c r="I25" s="15" t="s">
        <v>821</v>
      </c>
      <c r="J25">
        <v>10010085</v>
      </c>
      <c r="K25">
        <v>40</v>
      </c>
      <c r="L25" s="15" t="s">
        <v>804</v>
      </c>
      <c r="M25" s="9">
        <v>10010083</v>
      </c>
      <c r="N25" s="17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7"/>
    </row>
    <row r="26" spans="5:40" ht="20.100000000000001" customHeight="1" x14ac:dyDescent="0.2">
      <c r="E26" s="118" t="s">
        <v>1501</v>
      </c>
      <c r="F26" s="17" t="s">
        <v>808</v>
      </c>
      <c r="G26" s="17">
        <v>1</v>
      </c>
      <c r="H26" s="17">
        <v>45000</v>
      </c>
      <c r="I26" s="15" t="s">
        <v>821</v>
      </c>
      <c r="J26">
        <v>10010085</v>
      </c>
      <c r="K26">
        <v>30</v>
      </c>
      <c r="L26" s="15" t="s">
        <v>804</v>
      </c>
      <c r="M26" s="9">
        <v>10010083</v>
      </c>
      <c r="N26" s="17">
        <v>5</v>
      </c>
      <c r="Y26" t="str">
        <f t="shared" si="3"/>
        <v>1;45000@10010085;30@10010083;5</v>
      </c>
      <c r="AL26" s="9"/>
      <c r="AM26" s="10"/>
      <c r="AN26" s="17"/>
    </row>
    <row r="27" spans="5:40" ht="20.100000000000001" customHeight="1" x14ac:dyDescent="0.2">
      <c r="E27" s="118" t="s">
        <v>1502</v>
      </c>
      <c r="F27" s="17" t="s">
        <v>808</v>
      </c>
      <c r="G27" s="17">
        <v>1</v>
      </c>
      <c r="H27" s="17">
        <v>30000</v>
      </c>
      <c r="I27" s="15" t="s">
        <v>821</v>
      </c>
      <c r="J27">
        <v>10010085</v>
      </c>
      <c r="K27">
        <v>20</v>
      </c>
      <c r="L27" s="17"/>
      <c r="M27" s="9"/>
      <c r="N27" s="17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7"/>
    </row>
    <row r="28" spans="5:40" ht="20.100000000000001" customHeight="1" x14ac:dyDescent="0.2">
      <c r="E28" s="118" t="s">
        <v>1503</v>
      </c>
      <c r="F28" s="17" t="s">
        <v>808</v>
      </c>
      <c r="G28" s="17">
        <v>1</v>
      </c>
      <c r="H28" s="17">
        <v>15000</v>
      </c>
      <c r="I28" s="15" t="s">
        <v>821</v>
      </c>
      <c r="J28">
        <v>10010085</v>
      </c>
      <c r="K28">
        <v>10</v>
      </c>
      <c r="L28" s="17"/>
      <c r="M28" s="10"/>
      <c r="N28" s="1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7" t="s">
        <v>1504</v>
      </c>
      <c r="F37" s="17" t="s">
        <v>1505</v>
      </c>
    </row>
    <row r="38" spans="5:7" ht="20.100000000000001" customHeight="1" x14ac:dyDescent="0.2">
      <c r="F38" s="17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10" t="s">
        <v>114</v>
      </c>
      <c r="G41" s="118" t="s">
        <v>1508</v>
      </c>
    </row>
    <row r="42" spans="5:7" x14ac:dyDescent="0.2">
      <c r="F42" s="10" t="s">
        <v>661</v>
      </c>
      <c r="G42" s="118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7"/>
      <c r="I2" s="107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53"/>
  <sheetViews>
    <sheetView workbookViewId="0">
      <selection activeCell="P8" sqref="P8"/>
    </sheetView>
  </sheetViews>
  <sheetFormatPr defaultColWidth="9" defaultRowHeight="14.25" x14ac:dyDescent="0.2"/>
  <cols>
    <col min="10" max="10" width="12.75" customWidth="1"/>
    <col min="25" max="25" width="11.375" bestFit="1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7">
        <v>360</v>
      </c>
      <c r="H4" s="2">
        <v>1</v>
      </c>
      <c r="I4" s="2">
        <v>10010083</v>
      </c>
      <c r="J4" s="2" t="s">
        <v>804</v>
      </c>
      <c r="K4" s="2">
        <v>5</v>
      </c>
      <c r="M4" s="8" t="s">
        <v>1515</v>
      </c>
      <c r="P4" t="str">
        <f>M4&amp;G4&amp;""",Get = “"&amp;I4&amp;";"&amp;K4&amp;"""},"</f>
        <v>new BuyCellCost{ Cost = "3;360",Get = “10010083;5"},</v>
      </c>
      <c r="X4" s="16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7">
        <v>360</v>
      </c>
      <c r="H5" s="2">
        <v>2</v>
      </c>
      <c r="I5" s="2">
        <v>10010085</v>
      </c>
      <c r="J5" s="2" t="s">
        <v>821</v>
      </c>
      <c r="K5" s="2">
        <v>200</v>
      </c>
      <c r="M5" s="8" t="s">
        <v>1515</v>
      </c>
      <c r="P5" t="str">
        <f t="shared" ref="P5:P13" si="1">M5&amp;G5&amp;""",Get = “"&amp;I5&amp;";"&amp;K5&amp;"""},"</f>
        <v>new BuyCellCost{ Cost = "3;360",Get = “10010085;200"},</v>
      </c>
      <c r="X5" s="16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7">
        <v>360</v>
      </c>
      <c r="H6" s="2">
        <v>3</v>
      </c>
      <c r="I6" s="2">
        <v>10010039</v>
      </c>
      <c r="J6" s="2" t="s">
        <v>1446</v>
      </c>
      <c r="K6" s="2">
        <v>1</v>
      </c>
      <c r="M6" s="8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7">
        <v>360</v>
      </c>
      <c r="H7" s="2">
        <v>4</v>
      </c>
      <c r="I7" s="2">
        <v>10010046</v>
      </c>
      <c r="J7" s="2" t="s">
        <v>806</v>
      </c>
      <c r="K7" s="2">
        <v>1</v>
      </c>
      <c r="M7" s="8" t="s">
        <v>1515</v>
      </c>
      <c r="P7" t="str">
        <f t="shared" si="1"/>
        <v>new BuyCellCost{ Cost = "3;360",Get = “10010046;1"},</v>
      </c>
      <c r="X7" s="119" t="s">
        <v>1655</v>
      </c>
    </row>
    <row r="8" spans="2:26" ht="20.100000000000001" customHeight="1" x14ac:dyDescent="0.2">
      <c r="B8" s="2"/>
      <c r="C8" s="2"/>
      <c r="D8" s="2"/>
      <c r="G8" s="7">
        <v>360</v>
      </c>
      <c r="H8" s="2">
        <v>5</v>
      </c>
      <c r="I8" s="2">
        <v>10000143</v>
      </c>
      <c r="J8" s="2" t="s">
        <v>122</v>
      </c>
      <c r="K8" s="2">
        <v>2</v>
      </c>
      <c r="M8" s="8" t="s">
        <v>1515</v>
      </c>
      <c r="P8" t="str">
        <f t="shared" si="1"/>
        <v>new BuyCellCost{ Cost = "3;360",Get = “10000143;2"},</v>
      </c>
      <c r="X8" s="120">
        <v>10010083</v>
      </c>
      <c r="Y8" s="121" t="s">
        <v>804</v>
      </c>
      <c r="Z8" s="17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7">
        <v>360</v>
      </c>
      <c r="H9" s="2">
        <v>6</v>
      </c>
      <c r="I9" s="9">
        <v>10010041</v>
      </c>
      <c r="J9" s="10" t="s">
        <v>805</v>
      </c>
      <c r="K9" s="2">
        <v>1</v>
      </c>
      <c r="M9" s="8" t="s">
        <v>1515</v>
      </c>
      <c r="P9" t="str">
        <f t="shared" si="1"/>
        <v>new BuyCellCost{ Cost = "3;360",Get = “10010041;1"},</v>
      </c>
      <c r="X9" s="17">
        <v>1</v>
      </c>
      <c r="Y9" s="124" t="s">
        <v>1657</v>
      </c>
      <c r="Z9" s="17">
        <v>100000</v>
      </c>
    </row>
    <row r="10" spans="2:26" ht="20.100000000000001" customHeight="1" x14ac:dyDescent="0.2">
      <c r="B10" s="2"/>
      <c r="C10" s="2"/>
      <c r="D10" s="2"/>
      <c r="G10" s="7">
        <v>360</v>
      </c>
      <c r="H10" s="2">
        <v>7</v>
      </c>
      <c r="I10" s="2">
        <v>10000101</v>
      </c>
      <c r="J10" s="2" t="s">
        <v>852</v>
      </c>
      <c r="K10" s="2">
        <v>1</v>
      </c>
      <c r="M10" s="8" t="s">
        <v>1515</v>
      </c>
      <c r="P10" t="str">
        <f t="shared" si="1"/>
        <v>new BuyCellCost{ Cost = "3;360",Get = “10000101;1"},</v>
      </c>
      <c r="X10" s="120">
        <v>10010092</v>
      </c>
      <c r="Y10" s="122" t="s">
        <v>666</v>
      </c>
      <c r="Z10" s="17">
        <v>1</v>
      </c>
    </row>
    <row r="11" spans="2:26" ht="20.100000000000001" customHeight="1" x14ac:dyDescent="0.2">
      <c r="B11" s="2"/>
      <c r="C11" s="2"/>
      <c r="D11" s="2"/>
      <c r="G11" s="7">
        <v>360</v>
      </c>
      <c r="H11" s="2">
        <v>8</v>
      </c>
      <c r="I11" s="2">
        <v>10000122</v>
      </c>
      <c r="J11" s="2" t="s">
        <v>1517</v>
      </c>
      <c r="K11" s="2">
        <v>1</v>
      </c>
      <c r="M11" s="8" t="s">
        <v>1515</v>
      </c>
      <c r="P11" t="str">
        <f t="shared" si="1"/>
        <v>new BuyCellCost{ Cost = "3;360",Get = “10000122;1"},</v>
      </c>
      <c r="X11" s="120">
        <v>10010046</v>
      </c>
      <c r="Y11" s="123" t="s">
        <v>806</v>
      </c>
      <c r="Z11" s="17">
        <v>1</v>
      </c>
    </row>
    <row r="12" spans="2:26" ht="20.100000000000001" customHeight="1" x14ac:dyDescent="0.2">
      <c r="B12" s="2"/>
      <c r="C12" s="2"/>
      <c r="D12" s="2"/>
      <c r="G12" s="7">
        <v>360</v>
      </c>
      <c r="H12" s="2">
        <v>9</v>
      </c>
      <c r="I12" s="2">
        <v>10000132</v>
      </c>
      <c r="J12" s="2" t="s">
        <v>114</v>
      </c>
      <c r="K12" s="2">
        <v>10</v>
      </c>
      <c r="M12" s="8" t="s">
        <v>1515</v>
      </c>
      <c r="P12" t="str">
        <f t="shared" si="1"/>
        <v>new BuyCellCost{ Cost = "3;360",Get = “10000132;10"},</v>
      </c>
      <c r="X12" s="119" t="s">
        <v>1656</v>
      </c>
    </row>
    <row r="13" spans="2:26" ht="20.100000000000001" customHeight="1" x14ac:dyDescent="0.2">
      <c r="B13" s="2"/>
      <c r="C13" s="2"/>
      <c r="D13" s="2"/>
      <c r="G13" s="7">
        <v>360</v>
      </c>
      <c r="H13" s="2">
        <v>10</v>
      </c>
      <c r="I13" s="2">
        <v>10000143</v>
      </c>
      <c r="J13" s="2" t="s">
        <v>122</v>
      </c>
      <c r="K13" s="2">
        <v>2</v>
      </c>
      <c r="M13" s="8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1518</v>
      </c>
      <c r="E14" s="2">
        <v>1</v>
      </c>
      <c r="G14" s="7"/>
      <c r="X14" s="119" t="s">
        <v>1658</v>
      </c>
    </row>
    <row r="15" spans="2:26" ht="20.100000000000001" customHeight="1" x14ac:dyDescent="0.2">
      <c r="B15" s="2"/>
      <c r="C15" s="2"/>
      <c r="D15" s="2"/>
      <c r="G15" s="7"/>
      <c r="H15" s="2" t="s">
        <v>1519</v>
      </c>
    </row>
    <row r="16" spans="2:26" ht="20.100000000000001" customHeight="1" x14ac:dyDescent="0.2">
      <c r="B16" s="2"/>
      <c r="C16" s="2"/>
      <c r="D16" s="2"/>
      <c r="G16" s="7">
        <v>480</v>
      </c>
      <c r="H16" s="2">
        <v>1</v>
      </c>
      <c r="I16" s="9">
        <v>10010042</v>
      </c>
      <c r="J16" s="11" t="s">
        <v>126</v>
      </c>
      <c r="K16" s="2">
        <v>5</v>
      </c>
      <c r="M16" s="8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7">
        <v>480</v>
      </c>
      <c r="H17" s="2">
        <v>2</v>
      </c>
      <c r="I17" s="9">
        <v>10000102</v>
      </c>
      <c r="J17" s="10" t="s">
        <v>853</v>
      </c>
      <c r="K17" s="2">
        <v>1</v>
      </c>
      <c r="M17" s="8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7">
        <v>480</v>
      </c>
      <c r="H18" s="2">
        <v>3</v>
      </c>
      <c r="I18" s="9">
        <v>10010092</v>
      </c>
      <c r="J18" s="12" t="s">
        <v>666</v>
      </c>
      <c r="K18" s="2">
        <v>1</v>
      </c>
      <c r="M18" s="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7">
        <v>480</v>
      </c>
      <c r="H19" s="2">
        <v>4</v>
      </c>
      <c r="I19" s="13">
        <v>10010098</v>
      </c>
      <c r="J19" s="14" t="s">
        <v>669</v>
      </c>
      <c r="K19" s="2">
        <v>10</v>
      </c>
      <c r="M19" s="8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7">
        <v>480</v>
      </c>
      <c r="H20" s="2">
        <v>5</v>
      </c>
      <c r="I20" s="9">
        <v>10000155</v>
      </c>
      <c r="J20" s="10" t="s">
        <v>1520</v>
      </c>
      <c r="K20" s="2">
        <v>1</v>
      </c>
      <c r="M20" s="8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7">
        <v>480</v>
      </c>
      <c r="H21" s="2">
        <v>6</v>
      </c>
      <c r="I21" s="9">
        <v>10010052</v>
      </c>
      <c r="J21" s="15" t="s">
        <v>1521</v>
      </c>
      <c r="K21" s="2">
        <v>1</v>
      </c>
      <c r="M21" s="8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7">
        <v>480</v>
      </c>
      <c r="H22" s="2">
        <v>7</v>
      </c>
      <c r="I22" s="9">
        <v>10010088</v>
      </c>
      <c r="J22" s="12" t="s">
        <v>1420</v>
      </c>
      <c r="K22" s="2">
        <v>2</v>
      </c>
      <c r="M22" s="8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7">
        <v>480</v>
      </c>
      <c r="H23" s="2">
        <v>8</v>
      </c>
      <c r="I23" s="9">
        <v>10000123</v>
      </c>
      <c r="J23" s="10" t="s">
        <v>1522</v>
      </c>
      <c r="K23" s="2">
        <v>1</v>
      </c>
      <c r="M23" s="8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7">
        <v>480</v>
      </c>
      <c r="H24" s="2">
        <v>9</v>
      </c>
      <c r="I24" s="9">
        <v>10010046</v>
      </c>
      <c r="J24" s="10" t="s">
        <v>806</v>
      </c>
      <c r="K24" s="2">
        <v>1</v>
      </c>
      <c r="M24" s="8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7">
        <v>480</v>
      </c>
      <c r="H25" s="2">
        <v>10</v>
      </c>
      <c r="I25" s="2">
        <v>10000143</v>
      </c>
      <c r="J25" s="2" t="s">
        <v>122</v>
      </c>
      <c r="K25" s="2">
        <v>5</v>
      </c>
      <c r="M25" s="8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7"/>
    </row>
    <row r="27" spans="2:16" ht="20.100000000000001" customHeight="1" x14ac:dyDescent="0.2">
      <c r="C27" s="1"/>
      <c r="G27" s="7"/>
      <c r="H27" s="2" t="s">
        <v>1523</v>
      </c>
    </row>
    <row r="28" spans="2:16" ht="20.100000000000001" customHeight="1" x14ac:dyDescent="0.2">
      <c r="C28" s="2">
        <v>15</v>
      </c>
      <c r="G28" s="7">
        <v>600</v>
      </c>
      <c r="H28" s="2">
        <v>1</v>
      </c>
      <c r="I28" s="2">
        <v>10010083</v>
      </c>
      <c r="J28" s="2" t="s">
        <v>804</v>
      </c>
      <c r="K28" s="2">
        <v>10</v>
      </c>
      <c r="M28" s="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7">
        <v>600</v>
      </c>
      <c r="H29" s="2">
        <v>2</v>
      </c>
      <c r="I29" s="9">
        <v>10000131</v>
      </c>
      <c r="J29" s="10" t="s">
        <v>661</v>
      </c>
      <c r="K29" s="2">
        <v>10</v>
      </c>
      <c r="M29" s="8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7">
        <v>600</v>
      </c>
      <c r="H30" s="2">
        <v>3</v>
      </c>
      <c r="I30" s="2">
        <v>10010083</v>
      </c>
      <c r="J30" s="2" t="s">
        <v>804</v>
      </c>
      <c r="K30" s="2">
        <v>10</v>
      </c>
      <c r="M30" s="8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7">
        <v>600</v>
      </c>
      <c r="H31" s="2">
        <v>4</v>
      </c>
      <c r="I31" s="9">
        <v>10010046</v>
      </c>
      <c r="J31" s="10" t="s">
        <v>806</v>
      </c>
      <c r="K31" s="2">
        <v>1</v>
      </c>
      <c r="M31" s="8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7">
        <v>600</v>
      </c>
      <c r="H32" s="2">
        <v>5</v>
      </c>
      <c r="I32" s="9">
        <v>10000143</v>
      </c>
      <c r="J32" s="10" t="s">
        <v>122</v>
      </c>
      <c r="K32" s="2">
        <v>5</v>
      </c>
      <c r="M32" s="8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7">
        <v>600</v>
      </c>
      <c r="H33" s="2">
        <v>6</v>
      </c>
      <c r="I33" s="2">
        <v>10010039</v>
      </c>
      <c r="J33" s="2" t="s">
        <v>1446</v>
      </c>
      <c r="K33" s="2">
        <v>1</v>
      </c>
      <c r="M33" s="8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7">
        <v>600</v>
      </c>
      <c r="H34" s="2">
        <v>7</v>
      </c>
      <c r="I34" s="9">
        <v>10010088</v>
      </c>
      <c r="J34" s="12" t="s">
        <v>1420</v>
      </c>
      <c r="K34" s="2">
        <v>2</v>
      </c>
      <c r="M34" s="8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7">
        <v>600</v>
      </c>
      <c r="H35" s="2">
        <v>8</v>
      </c>
      <c r="I35" s="9">
        <v>10010043</v>
      </c>
      <c r="J35" s="11" t="s">
        <v>807</v>
      </c>
      <c r="K35" s="2">
        <v>5</v>
      </c>
      <c r="M35" s="8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7">
        <v>600</v>
      </c>
      <c r="H36" s="2">
        <v>9</v>
      </c>
      <c r="I36" s="13">
        <v>10010099</v>
      </c>
      <c r="J36" s="14" t="s">
        <v>671</v>
      </c>
      <c r="K36" s="2">
        <v>1</v>
      </c>
      <c r="M36" s="8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7">
        <v>600</v>
      </c>
      <c r="H37" s="2">
        <v>10</v>
      </c>
      <c r="I37" s="9">
        <v>10010026</v>
      </c>
      <c r="J37" s="10" t="s">
        <v>98</v>
      </c>
      <c r="K37" s="2">
        <v>1</v>
      </c>
      <c r="M37" s="8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7"/>
    </row>
    <row r="39" spans="3:16" ht="20.100000000000001" customHeight="1" x14ac:dyDescent="0.2">
      <c r="G39" s="7"/>
      <c r="H39" s="2" t="s">
        <v>1524</v>
      </c>
    </row>
    <row r="40" spans="3:16" ht="20.100000000000001" customHeight="1" x14ac:dyDescent="0.2">
      <c r="G40" s="7">
        <v>720</v>
      </c>
      <c r="H40" s="2">
        <v>1</v>
      </c>
      <c r="I40" s="9">
        <v>10010046</v>
      </c>
      <c r="J40" s="10" t="s">
        <v>806</v>
      </c>
      <c r="K40" s="2">
        <v>1</v>
      </c>
      <c r="M40" s="8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7">
        <v>720</v>
      </c>
      <c r="H41" s="2">
        <v>2</v>
      </c>
      <c r="I41" s="2">
        <v>10010083</v>
      </c>
      <c r="J41" s="2" t="s">
        <v>804</v>
      </c>
      <c r="K41" s="2">
        <v>10</v>
      </c>
      <c r="M41" s="8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7">
        <v>720</v>
      </c>
      <c r="H42" s="2">
        <v>3</v>
      </c>
      <c r="I42" s="9">
        <v>10010043</v>
      </c>
      <c r="J42" s="11" t="s">
        <v>807</v>
      </c>
      <c r="K42" s="2">
        <v>5</v>
      </c>
      <c r="M42" s="8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7">
        <v>720</v>
      </c>
      <c r="H43" s="2">
        <v>4</v>
      </c>
      <c r="I43" s="2">
        <v>10010083</v>
      </c>
      <c r="J43" s="2" t="s">
        <v>804</v>
      </c>
      <c r="K43" s="2">
        <v>10</v>
      </c>
      <c r="M43" s="8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7">
        <v>720</v>
      </c>
      <c r="H44" s="2">
        <v>5</v>
      </c>
      <c r="I44" s="9">
        <v>10010093</v>
      </c>
      <c r="J44" s="12" t="s">
        <v>668</v>
      </c>
      <c r="K44" s="2">
        <v>1</v>
      </c>
      <c r="M44" s="8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7">
        <v>720</v>
      </c>
      <c r="H45" s="2">
        <v>6</v>
      </c>
      <c r="I45" s="9">
        <v>10000104</v>
      </c>
      <c r="J45" s="10" t="s">
        <v>118</v>
      </c>
      <c r="K45" s="2">
        <v>1</v>
      </c>
      <c r="M45" s="8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7">
        <v>720</v>
      </c>
      <c r="H46" s="2">
        <v>7</v>
      </c>
      <c r="I46" s="2">
        <v>10010083</v>
      </c>
      <c r="J46" s="2" t="s">
        <v>804</v>
      </c>
      <c r="K46" s="2">
        <v>10</v>
      </c>
      <c r="M46" s="8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7">
        <v>720</v>
      </c>
      <c r="H47" s="2">
        <v>8</v>
      </c>
      <c r="I47" s="2">
        <v>10010039</v>
      </c>
      <c r="J47" s="2" t="s">
        <v>1446</v>
      </c>
      <c r="K47" s="2">
        <v>1</v>
      </c>
      <c r="M47" s="8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7">
        <v>720</v>
      </c>
      <c r="H48" s="2">
        <v>9</v>
      </c>
      <c r="I48" s="2">
        <v>10000143</v>
      </c>
      <c r="J48" s="2" t="s">
        <v>122</v>
      </c>
      <c r="K48" s="2">
        <v>2</v>
      </c>
      <c r="M48" s="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7">
        <v>720</v>
      </c>
      <c r="H49" s="2">
        <v>10</v>
      </c>
      <c r="I49" s="9">
        <v>10000105</v>
      </c>
      <c r="J49" s="10" t="s">
        <v>1525</v>
      </c>
      <c r="K49" s="2">
        <v>1</v>
      </c>
      <c r="M49" s="8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ht="20.100000000000001" customHeight="1" x14ac:dyDescent="0.2"/>
    <row r="53" spans="7:16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210"/>
  <sheetViews>
    <sheetView tabSelected="1" workbookViewId="0">
      <selection activeCell="J20" sqref="J20"/>
    </sheetView>
  </sheetViews>
  <sheetFormatPr defaultColWidth="9" defaultRowHeight="14.25" x14ac:dyDescent="0.2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pans="1:26" s="1" customFormat="1" ht="20.100000000000001" customHeight="1" x14ac:dyDescent="0.2">
      <c r="A1" s="2"/>
      <c r="B1" s="2"/>
      <c r="C1" s="2"/>
    </row>
    <row r="2" spans="1:26" s="1" customFormat="1" ht="20.100000000000001" customHeight="1" x14ac:dyDescent="0.2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pans="1:26" s="1" customFormat="1" ht="20.100000000000001" customHeight="1" x14ac:dyDescent="0.2">
      <c r="A3" s="2"/>
      <c r="B3" s="2" t="s">
        <v>1529</v>
      </c>
      <c r="C3" s="2"/>
    </row>
    <row r="4" spans="1:26" s="1" customFormat="1" ht="20.100000000000001" customHeight="1" x14ac:dyDescent="0.2">
      <c r="A4" s="2"/>
      <c r="B4" s="2" t="s">
        <v>1530</v>
      </c>
      <c r="C4" s="2"/>
    </row>
    <row r="5" spans="1:26" s="1" customFormat="1" ht="20.100000000000001" customHeight="1" x14ac:dyDescent="0.2">
      <c r="A5" s="2"/>
      <c r="B5" s="2" t="s">
        <v>1531</v>
      </c>
      <c r="C5" s="2"/>
      <c r="W5" s="2" t="s">
        <v>1532</v>
      </c>
    </row>
    <row r="6" spans="1:26" s="1" customFormat="1" ht="20.100000000000001" customHeight="1" x14ac:dyDescent="0.2">
      <c r="A6" s="2"/>
      <c r="B6" s="2"/>
      <c r="C6" s="2"/>
      <c r="E6" s="2" t="s">
        <v>1533</v>
      </c>
      <c r="I6" s="2" t="s">
        <v>1534</v>
      </c>
      <c r="J6" s="2"/>
      <c r="K6" s="2"/>
      <c r="W6" s="2">
        <v>1</v>
      </c>
      <c r="X6" s="2" t="s">
        <v>1535</v>
      </c>
      <c r="Y6" s="2">
        <v>4</v>
      </c>
      <c r="Z6" s="2">
        <f>Y6/48</f>
        <v>8.3333333333333329E-2</v>
      </c>
    </row>
    <row r="7" spans="1:26" s="1" customFormat="1" ht="20.100000000000001" customHeight="1" x14ac:dyDescent="0.2">
      <c r="A7" s="2"/>
      <c r="B7" s="2" t="s">
        <v>1536</v>
      </c>
      <c r="C7" s="2"/>
      <c r="G7" s="3" t="s">
        <v>1537</v>
      </c>
      <c r="H7" s="3"/>
      <c r="I7" s="2" t="s">
        <v>1538</v>
      </c>
      <c r="J7" s="2"/>
      <c r="K7" s="2"/>
      <c r="W7" s="2">
        <v>2</v>
      </c>
      <c r="X7" s="2" t="s">
        <v>1734</v>
      </c>
      <c r="Y7" s="2">
        <v>10</v>
      </c>
      <c r="Z7" s="2">
        <f t="shared" ref="Z7:Z9" si="0">Y7/48</f>
        <v>0.20833333333333334</v>
      </c>
    </row>
    <row r="8" spans="1:26" s="1" customFormat="1" ht="20.100000000000001" customHeight="1" x14ac:dyDescent="0.2">
      <c r="A8" s="2"/>
      <c r="B8" s="2"/>
      <c r="C8" s="2"/>
      <c r="G8" s="3" t="s">
        <v>1540</v>
      </c>
      <c r="H8" s="3"/>
      <c r="I8" s="2" t="s">
        <v>1541</v>
      </c>
      <c r="J8" s="2"/>
      <c r="K8" s="2"/>
      <c r="W8" s="2">
        <v>3</v>
      </c>
      <c r="X8" s="2" t="s">
        <v>1735</v>
      </c>
      <c r="Y8" s="2">
        <v>24</v>
      </c>
      <c r="Z8" s="2">
        <f t="shared" si="0"/>
        <v>0.5</v>
      </c>
    </row>
    <row r="9" spans="1:26" s="1" customFormat="1" ht="20.100000000000001" customHeight="1" x14ac:dyDescent="0.2">
      <c r="A9" s="2"/>
      <c r="B9" s="2"/>
      <c r="C9" s="2"/>
      <c r="G9" s="3" t="s">
        <v>1543</v>
      </c>
      <c r="H9" s="3"/>
      <c r="I9" s="2" t="s">
        <v>1544</v>
      </c>
      <c r="J9" s="2"/>
      <c r="K9" s="2"/>
      <c r="W9" s="2">
        <v>4</v>
      </c>
      <c r="X9" s="2" t="s">
        <v>1736</v>
      </c>
      <c r="Y9" s="2">
        <v>48</v>
      </c>
      <c r="Z9" s="2">
        <f t="shared" si="0"/>
        <v>1</v>
      </c>
    </row>
    <row r="10" spans="1:26" s="1" customFormat="1" ht="20.100000000000001" customHeight="1" x14ac:dyDescent="0.2">
      <c r="A10" s="2"/>
      <c r="B10" s="2" t="s">
        <v>1546</v>
      </c>
      <c r="C10" s="2"/>
      <c r="G10" s="1" t="s">
        <v>1547</v>
      </c>
      <c r="I10" s="2" t="s">
        <v>1548</v>
      </c>
      <c r="J10" s="2"/>
      <c r="K10" s="3" t="s">
        <v>1549</v>
      </c>
      <c r="O10" s="3"/>
      <c r="W10" s="2">
        <v>5</v>
      </c>
      <c r="X10" s="2" t="s">
        <v>1737</v>
      </c>
      <c r="Y10" s="2">
        <v>0</v>
      </c>
      <c r="Z10" s="2"/>
    </row>
    <row r="11" spans="1:26" s="1" customFormat="1" ht="20.100000000000001" customHeight="1" x14ac:dyDescent="0.2">
      <c r="A11" s="2"/>
      <c r="B11" s="2" t="s">
        <v>1550</v>
      </c>
      <c r="C11" s="2"/>
      <c r="G11" s="1" t="s">
        <v>1551</v>
      </c>
      <c r="I11" s="2" t="s">
        <v>1552</v>
      </c>
      <c r="J11" s="2"/>
      <c r="K11" s="3" t="s">
        <v>1553</v>
      </c>
      <c r="O11" s="3" t="s">
        <v>1554</v>
      </c>
      <c r="Y11" s="2"/>
      <c r="Z11" s="2"/>
    </row>
    <row r="12" spans="1:26" s="1" customFormat="1" ht="20.100000000000001" customHeight="1" x14ac:dyDescent="0.2">
      <c r="A12" s="2"/>
      <c r="B12" s="2" t="s">
        <v>1555</v>
      </c>
      <c r="C12" s="2"/>
      <c r="G12" s="1" t="s">
        <v>1556</v>
      </c>
      <c r="I12" s="2" t="s">
        <v>1557</v>
      </c>
      <c r="J12" s="2"/>
      <c r="K12" s="3" t="s">
        <v>1558</v>
      </c>
      <c r="O12" s="3" t="s">
        <v>1559</v>
      </c>
      <c r="W12" s="2" t="s">
        <v>1560</v>
      </c>
      <c r="Y12" s="2"/>
      <c r="Z12" s="2"/>
    </row>
    <row r="13" spans="1:26" s="1" customFormat="1" ht="20.100000000000001" customHeight="1" x14ac:dyDescent="0.2">
      <c r="A13" s="2"/>
      <c r="B13" s="2"/>
      <c r="C13" s="2"/>
      <c r="I13" s="2" t="s">
        <v>1561</v>
      </c>
      <c r="J13" s="2"/>
      <c r="K13" s="3" t="s">
        <v>1562</v>
      </c>
      <c r="W13" s="2">
        <v>1</v>
      </c>
      <c r="X13" s="2" t="s">
        <v>1563</v>
      </c>
      <c r="Y13" s="2">
        <v>6</v>
      </c>
      <c r="Z13" s="2">
        <f>Y13/72</f>
        <v>8.3333333333333329E-2</v>
      </c>
    </row>
    <row r="14" spans="1:26" s="1" customFormat="1" ht="20.100000000000001" customHeight="1" x14ac:dyDescent="0.2">
      <c r="A14" s="2"/>
      <c r="B14" s="2"/>
      <c r="C14" s="2"/>
      <c r="G14" s="3" t="s">
        <v>1564</v>
      </c>
      <c r="H14" s="3"/>
      <c r="I14" s="2" t="s">
        <v>1565</v>
      </c>
      <c r="J14" s="2"/>
      <c r="K14" s="5" t="s">
        <v>1566</v>
      </c>
      <c r="W14" s="2">
        <v>2</v>
      </c>
      <c r="X14" s="2" t="s">
        <v>1567</v>
      </c>
      <c r="Y14" s="2">
        <v>15</v>
      </c>
      <c r="Z14" s="2">
        <f t="shared" ref="Z14:Z16" si="1">Y14/72</f>
        <v>0.20833333333333334</v>
      </c>
    </row>
    <row r="15" spans="1:26" s="1" customFormat="1" ht="20.100000000000001" customHeight="1" x14ac:dyDescent="0.2">
      <c r="A15" s="2"/>
      <c r="B15" s="2" t="s">
        <v>1568</v>
      </c>
      <c r="C15" s="2"/>
      <c r="I15" s="2" t="s">
        <v>1569</v>
      </c>
      <c r="J15" s="2"/>
      <c r="K15" s="5" t="s">
        <v>1570</v>
      </c>
      <c r="W15" s="2">
        <v>3</v>
      </c>
      <c r="X15" s="2" t="s">
        <v>1571</v>
      </c>
      <c r="Y15" s="2">
        <v>36</v>
      </c>
      <c r="Z15" s="2">
        <f t="shared" si="1"/>
        <v>0.5</v>
      </c>
    </row>
    <row r="16" spans="1:26" s="1" customFormat="1" ht="20.100000000000001" customHeight="1" x14ac:dyDescent="0.2">
      <c r="A16" s="2"/>
      <c r="B16" s="2"/>
      <c r="C16" s="2"/>
      <c r="G16" s="3" t="s">
        <v>1572</v>
      </c>
      <c r="H16" s="3"/>
      <c r="I16" s="2" t="s">
        <v>1573</v>
      </c>
      <c r="J16" s="2"/>
      <c r="K16" s="5" t="s">
        <v>1574</v>
      </c>
      <c r="W16" s="2">
        <v>4</v>
      </c>
      <c r="X16" s="2" t="s">
        <v>1575</v>
      </c>
      <c r="Y16" s="2">
        <v>72</v>
      </c>
      <c r="Z16" s="2">
        <f t="shared" si="1"/>
        <v>1</v>
      </c>
    </row>
    <row r="17" spans="1:40" s="1" customFormat="1" ht="20.100000000000001" customHeight="1" x14ac:dyDescent="0.2">
      <c r="A17" s="2"/>
      <c r="B17" s="2" t="s">
        <v>1576</v>
      </c>
      <c r="C17" s="2"/>
      <c r="I17" s="2"/>
      <c r="W17" s="2">
        <v>5</v>
      </c>
      <c r="X17" s="2" t="s">
        <v>1577</v>
      </c>
      <c r="Y17" s="2">
        <v>0</v>
      </c>
      <c r="Z17" s="2">
        <v>0</v>
      </c>
    </row>
    <row r="18" spans="1:40" s="1" customFormat="1" ht="20.100000000000001" customHeight="1" x14ac:dyDescent="0.2">
      <c r="A18" s="2"/>
      <c r="B18" s="2"/>
      <c r="C18" s="2"/>
      <c r="I18" s="2" t="s">
        <v>1738</v>
      </c>
    </row>
    <row r="19" spans="1:40" s="1" customFormat="1" ht="20.100000000000001" customHeight="1" x14ac:dyDescent="0.2">
      <c r="I19" s="58" t="s">
        <v>1578</v>
      </c>
      <c r="J19" s="4"/>
      <c r="K19" s="4"/>
      <c r="S19" s="2"/>
      <c r="W19" s="2" t="s">
        <v>1579</v>
      </c>
      <c r="X19" s="2">
        <v>20</v>
      </c>
      <c r="Y19" s="2"/>
      <c r="Z19" s="2"/>
      <c r="AA19" s="2"/>
      <c r="AB19" s="2"/>
      <c r="AC19" s="2"/>
    </row>
    <row r="20" spans="1:40" s="1" customFormat="1" ht="20.100000000000001" customHeight="1" x14ac:dyDescent="0.2">
      <c r="I20" s="2"/>
      <c r="S20" s="2"/>
      <c r="W20" s="2"/>
      <c r="X20" s="2"/>
      <c r="Y20" s="2"/>
      <c r="Z20" s="2"/>
      <c r="AA20" s="2"/>
      <c r="AB20" s="2"/>
      <c r="AC20" s="2"/>
    </row>
    <row r="21" spans="1:40" s="1" customFormat="1" ht="20.100000000000001" customHeight="1" x14ac:dyDescent="0.2">
      <c r="S21" s="2"/>
      <c r="W21" s="2"/>
      <c r="X21" s="2"/>
      <c r="Y21" s="2"/>
      <c r="Z21" s="2"/>
      <c r="AA21" s="2"/>
      <c r="AB21" s="2"/>
      <c r="AC21" s="2"/>
    </row>
    <row r="22" spans="1:40" s="1" customFormat="1" ht="20.100000000000001" customHeight="1" x14ac:dyDescent="0.2">
      <c r="S22" s="2"/>
      <c r="W22" s="2"/>
      <c r="X22" s="2"/>
      <c r="Y22" s="2"/>
      <c r="Z22" s="2"/>
      <c r="AA22" s="2"/>
      <c r="AB22" s="2"/>
      <c r="AC22" s="2"/>
    </row>
    <row r="23" spans="1:40" s="1" customFormat="1" ht="20.100000000000001" customHeight="1" x14ac:dyDescent="0.2">
      <c r="S23" s="2"/>
      <c r="W23" s="2"/>
      <c r="X23" s="2"/>
      <c r="Y23" s="2"/>
      <c r="Z23" s="2"/>
      <c r="AA23" s="2"/>
      <c r="AB23" s="2"/>
      <c r="AC23" s="2"/>
    </row>
    <row r="24" spans="1:40" s="1" customFormat="1" ht="20.100000000000001" customHeight="1" x14ac:dyDescent="0.2">
      <c r="S24" s="2"/>
      <c r="W24" s="2"/>
      <c r="X24" s="2"/>
      <c r="Y24" s="2"/>
      <c r="Z24" s="2"/>
      <c r="AA24" s="2"/>
      <c r="AB24" s="2"/>
      <c r="AC24" s="2"/>
    </row>
    <row r="25" spans="1:40" s="1" customFormat="1" ht="20.100000000000001" customHeight="1" x14ac:dyDescent="0.2">
      <c r="C25" s="2" t="s">
        <v>1580</v>
      </c>
      <c r="G25" s="2" t="s">
        <v>1581</v>
      </c>
      <c r="H25" s="2"/>
      <c r="I25" s="2" t="s">
        <v>1582</v>
      </c>
      <c r="J25" s="2"/>
      <c r="K25" s="6" t="s">
        <v>1583</v>
      </c>
      <c r="L25" s="2" t="s">
        <v>1584</v>
      </c>
      <c r="M25" s="2" t="s">
        <v>1585</v>
      </c>
      <c r="N25" s="2" t="s">
        <v>1586</v>
      </c>
      <c r="O25" s="2" t="s">
        <v>1587</v>
      </c>
      <c r="P25" s="2" t="s">
        <v>1587</v>
      </c>
      <c r="Q25" s="2" t="s">
        <v>1588</v>
      </c>
      <c r="R25" s="2" t="s">
        <v>1589</v>
      </c>
      <c r="S25" s="2" t="s">
        <v>1590</v>
      </c>
      <c r="T25" s="2" t="s">
        <v>1591</v>
      </c>
      <c r="U25" s="6" t="s">
        <v>1592</v>
      </c>
      <c r="V25" s="2" t="s">
        <v>1593</v>
      </c>
      <c r="W25" s="2" t="s">
        <v>1594</v>
      </c>
      <c r="X25" s="2" t="s">
        <v>1595</v>
      </c>
      <c r="Y25" s="2"/>
      <c r="Z25" s="2"/>
      <c r="AA25" s="2" t="s">
        <v>1535</v>
      </c>
      <c r="AB25" s="2"/>
      <c r="AC25" s="2" t="s">
        <v>1539</v>
      </c>
      <c r="AD25" s="2"/>
      <c r="AE25" s="2" t="s">
        <v>1542</v>
      </c>
      <c r="AF25" s="2"/>
      <c r="AG25" s="2" t="s">
        <v>1545</v>
      </c>
      <c r="AH25" s="2"/>
      <c r="AK25" s="2"/>
      <c r="AL25" s="2">
        <v>0.5</v>
      </c>
      <c r="AM25" s="2">
        <v>0.25</v>
      </c>
    </row>
    <row r="26" spans="1:40" s="1" customFormat="1" ht="20.100000000000001" customHeight="1" x14ac:dyDescent="0.2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1">
        <f>M26*24*0.5</f>
        <v>9.6000000000000014</v>
      </c>
      <c r="C26" s="2">
        <f>LOOKUP(D26,$N$61:$N$85,$E$61:$E$85)</f>
        <v>1</v>
      </c>
      <c r="D26" s="2">
        <v>1</v>
      </c>
      <c r="E26" s="2">
        <v>100101</v>
      </c>
      <c r="F26" s="2" t="s">
        <v>1596</v>
      </c>
      <c r="G26" s="2">
        <v>100101</v>
      </c>
      <c r="H26" s="2"/>
      <c r="I26" s="2">
        <v>1000</v>
      </c>
      <c r="J26" s="2"/>
      <c r="K26" s="6">
        <v>600</v>
      </c>
      <c r="L26" s="2">
        <v>0.4</v>
      </c>
      <c r="M26" s="2">
        <f t="shared" ref="M26:M39" si="2">$Y$9*L26/24</f>
        <v>0.80000000000000016</v>
      </c>
      <c r="N26" s="2">
        <v>2</v>
      </c>
      <c r="O26" s="2">
        <f>I26*N26*M26</f>
        <v>1600.0000000000002</v>
      </c>
      <c r="P26" s="2">
        <f>O26-K26</f>
        <v>1000.0000000000002</v>
      </c>
      <c r="Q26" s="2">
        <f t="shared" ref="Q26:Q39" si="3">O26/I26</f>
        <v>1.6000000000000003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6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19.200000000000003</v>
      </c>
      <c r="Y26" s="2">
        <f>X26*3600</f>
        <v>69120.000000000015</v>
      </c>
      <c r="Z26" s="2"/>
      <c r="AA26" s="2">
        <f>$Z$6</f>
        <v>8.3333333333333329E-2</v>
      </c>
      <c r="AB26" s="2">
        <f>AA26*Y26</f>
        <v>5760.0000000000009</v>
      </c>
      <c r="AC26" s="2">
        <f>$Z$7</f>
        <v>0.20833333333333334</v>
      </c>
      <c r="AD26" s="2">
        <f t="shared" ref="AD26:AH26" si="6">AC26*$Y26</f>
        <v>14400.000000000004</v>
      </c>
      <c r="AE26" s="2">
        <f>$Z$8</f>
        <v>0.5</v>
      </c>
      <c r="AF26" s="2">
        <f t="shared" si="6"/>
        <v>34560.000000000007</v>
      </c>
      <c r="AG26" s="2">
        <f>$Z$9</f>
        <v>1</v>
      </c>
      <c r="AH26" s="2">
        <f t="shared" si="6"/>
        <v>69120.000000000015</v>
      </c>
      <c r="AJ26" s="3" t="str">
        <f>AB26&amp;","&amp;AD26&amp;","&amp;AF26&amp;","&amp;AH26</f>
        <v>5760,14400,34560,69120</v>
      </c>
      <c r="AK26" s="2">
        <f>(AH26-AF26)/3</f>
        <v>11520.000000000002</v>
      </c>
      <c r="AL26" s="2">
        <f>AK26/2</f>
        <v>5760.0000000000009</v>
      </c>
      <c r="AM26" s="2">
        <f>AK26*AM$25</f>
        <v>2880.0000000000005</v>
      </c>
      <c r="AN26" s="2">
        <f>AK26/AM26</f>
        <v>4</v>
      </c>
    </row>
    <row r="27" spans="1:40" s="1" customFormat="1" ht="20.100000000000001" customHeight="1" x14ac:dyDescent="0.2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1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1597</v>
      </c>
      <c r="G27" s="2">
        <v>100201</v>
      </c>
      <c r="H27" s="2"/>
      <c r="I27" s="2">
        <f t="shared" ref="I27:I31" si="9">I26+200</f>
        <v>1200</v>
      </c>
      <c r="J27" s="2"/>
      <c r="K27" s="6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6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8.3333333333333329E-2</v>
      </c>
      <c r="AB27" s="2">
        <f t="shared" ref="AB27:AB39" si="18">AA27*Y27</f>
        <v>7200</v>
      </c>
      <c r="AC27" s="2">
        <f t="shared" ref="AC27:AC39" si="19">$Z$7</f>
        <v>0.20833333333333334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pans="1:40" s="1" customFormat="1" ht="20.100000000000001" customHeight="1" x14ac:dyDescent="0.2">
      <c r="A28" s="3" t="str">
        <f t="shared" si="7"/>
        <v>植物的种子,通过自己的劳动能换回丰厚的果实哦\n成熟时间:14.4小时</v>
      </c>
      <c r="B28" s="1">
        <f t="shared" si="8"/>
        <v>14.399999999999999</v>
      </c>
      <c r="C28" s="2">
        <v>3</v>
      </c>
      <c r="D28" s="2">
        <v>3</v>
      </c>
      <c r="E28" s="2">
        <v>100301</v>
      </c>
      <c r="F28" s="2" t="s">
        <v>1598</v>
      </c>
      <c r="G28" s="2">
        <v>100301</v>
      </c>
      <c r="H28" s="2"/>
      <c r="I28" s="2">
        <f t="shared" si="9"/>
        <v>1400</v>
      </c>
      <c r="J28" s="2"/>
      <c r="K28" s="6">
        <v>1200</v>
      </c>
      <c r="L28" s="2">
        <v>0.6</v>
      </c>
      <c r="M28" s="2">
        <f t="shared" si="2"/>
        <v>1.2</v>
      </c>
      <c r="N28" s="2">
        <v>2.2000000000000002</v>
      </c>
      <c r="O28" s="2">
        <f t="shared" si="10"/>
        <v>3696.0000000000005</v>
      </c>
      <c r="P28" s="2">
        <f t="shared" si="11"/>
        <v>2496.0000000000005</v>
      </c>
      <c r="Q28" s="2">
        <f t="shared" si="3"/>
        <v>2.64</v>
      </c>
      <c r="R28" s="2">
        <f t="shared" si="4"/>
        <v>2.2000000000000002</v>
      </c>
      <c r="S28" s="2">
        <v>3</v>
      </c>
      <c r="T28" s="2">
        <f t="shared" si="12"/>
        <v>1232</v>
      </c>
      <c r="U28" s="6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28.799999999999997</v>
      </c>
      <c r="Y28" s="2">
        <f t="shared" si="16"/>
        <v>103679.99999999999</v>
      </c>
      <c r="Z28" s="2"/>
      <c r="AA28" s="2">
        <f t="shared" si="17"/>
        <v>8.3333333333333329E-2</v>
      </c>
      <c r="AB28" s="2">
        <f t="shared" si="18"/>
        <v>8639.9999999999982</v>
      </c>
      <c r="AC28" s="2">
        <f t="shared" si="19"/>
        <v>0.20833333333333334</v>
      </c>
      <c r="AD28" s="2">
        <f t="shared" si="20"/>
        <v>21599.999999999996</v>
      </c>
      <c r="AE28" s="2">
        <f t="shared" si="21"/>
        <v>0.5</v>
      </c>
      <c r="AF28" s="2">
        <f t="shared" si="20"/>
        <v>51839.999999999993</v>
      </c>
      <c r="AG28" s="2">
        <f t="shared" si="22"/>
        <v>1</v>
      </c>
      <c r="AH28" s="2">
        <f t="shared" ref="AH28" si="29">AG28*$Y28</f>
        <v>103679.99999999999</v>
      </c>
      <c r="AJ28" s="3" t="str">
        <f t="shared" si="24"/>
        <v>8640,21600,51840,103680</v>
      </c>
      <c r="AK28" s="2">
        <f t="shared" si="25"/>
        <v>17279.999999999996</v>
      </c>
      <c r="AL28" s="2">
        <f t="shared" si="26"/>
        <v>8639.9999999999982</v>
      </c>
      <c r="AM28" s="2">
        <f t="shared" si="27"/>
        <v>4319.9999999999991</v>
      </c>
      <c r="AN28" s="2">
        <f t="shared" si="28"/>
        <v>4</v>
      </c>
    </row>
    <row r="29" spans="1:40" s="1" customFormat="1" ht="20.100000000000001" customHeight="1" x14ac:dyDescent="0.2">
      <c r="A29" s="3" t="str">
        <f t="shared" si="7"/>
        <v>植物的种子,通过自己的劳动能换回丰厚的果实哦\n成熟时间:16.8小时</v>
      </c>
      <c r="B29" s="1">
        <f t="shared" si="8"/>
        <v>16.799999999999997</v>
      </c>
      <c r="C29" s="2">
        <v>5</v>
      </c>
      <c r="D29" s="2">
        <v>4</v>
      </c>
      <c r="E29" s="2">
        <v>100401</v>
      </c>
      <c r="F29" s="2" t="s">
        <v>1599</v>
      </c>
      <c r="G29" s="2">
        <v>100401</v>
      </c>
      <c r="H29" s="2"/>
      <c r="I29" s="2">
        <f t="shared" si="9"/>
        <v>1600</v>
      </c>
      <c r="J29" s="2"/>
      <c r="K29" s="6">
        <v>1500</v>
      </c>
      <c r="L29" s="2">
        <v>0.7</v>
      </c>
      <c r="M29" s="2">
        <f t="shared" si="2"/>
        <v>1.3999999999999997</v>
      </c>
      <c r="N29" s="2">
        <v>2.2999999999999998</v>
      </c>
      <c r="O29" s="2">
        <f t="shared" si="10"/>
        <v>5151.9999999999982</v>
      </c>
      <c r="P29" s="2">
        <f t="shared" si="11"/>
        <v>3651.9999999999982</v>
      </c>
      <c r="Q29" s="2">
        <f t="shared" si="3"/>
        <v>3.2199999999999989</v>
      </c>
      <c r="R29" s="2">
        <f t="shared" si="4"/>
        <v>2.2999999999999998</v>
      </c>
      <c r="S29" s="2">
        <v>3</v>
      </c>
      <c r="T29" s="2">
        <f t="shared" si="12"/>
        <v>1717</v>
      </c>
      <c r="U29" s="6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33.599999999999994</v>
      </c>
      <c r="Y29" s="2">
        <f t="shared" si="16"/>
        <v>120959.99999999999</v>
      </c>
      <c r="Z29" s="2"/>
      <c r="AA29" s="2">
        <f t="shared" si="17"/>
        <v>8.3333333333333329E-2</v>
      </c>
      <c r="AB29" s="2">
        <f t="shared" si="18"/>
        <v>10079.999999999998</v>
      </c>
      <c r="AC29" s="2">
        <f t="shared" si="19"/>
        <v>0.20833333333333334</v>
      </c>
      <c r="AD29" s="2">
        <f t="shared" si="20"/>
        <v>25199.999999999996</v>
      </c>
      <c r="AE29" s="2">
        <f t="shared" si="21"/>
        <v>0.5</v>
      </c>
      <c r="AF29" s="2">
        <f t="shared" si="20"/>
        <v>60479.999999999993</v>
      </c>
      <c r="AG29" s="2">
        <f t="shared" si="22"/>
        <v>1</v>
      </c>
      <c r="AH29" s="2">
        <f t="shared" ref="AH29" si="30">AG29*$Y29</f>
        <v>120959.99999999999</v>
      </c>
      <c r="AJ29" s="3" t="str">
        <f t="shared" si="24"/>
        <v>10080,25200,60480,120960</v>
      </c>
      <c r="AK29" s="2">
        <f t="shared" si="25"/>
        <v>20159.999999999996</v>
      </c>
      <c r="AL29" s="2">
        <f t="shared" si="26"/>
        <v>10079.999999999998</v>
      </c>
      <c r="AM29" s="2">
        <f t="shared" si="27"/>
        <v>5039.9999999999991</v>
      </c>
      <c r="AN29" s="2">
        <f t="shared" si="28"/>
        <v>4</v>
      </c>
    </row>
    <row r="30" spans="1:40" s="1" customFormat="1" ht="20.100000000000001" customHeight="1" x14ac:dyDescent="0.2">
      <c r="A30" s="3" t="str">
        <f t="shared" si="7"/>
        <v>植物的种子,通过自己的劳动能换回丰厚的果实哦\n成熟时间:19.2小时</v>
      </c>
      <c r="B30" s="1">
        <f t="shared" si="8"/>
        <v>19.200000000000003</v>
      </c>
      <c r="C30" s="2">
        <v>7</v>
      </c>
      <c r="D30" s="2">
        <v>5</v>
      </c>
      <c r="E30" s="2">
        <v>100501</v>
      </c>
      <c r="F30" s="2" t="s">
        <v>1600</v>
      </c>
      <c r="G30" s="2">
        <v>100501</v>
      </c>
      <c r="H30" s="2"/>
      <c r="I30" s="2">
        <f t="shared" si="9"/>
        <v>1800</v>
      </c>
      <c r="J30" s="2"/>
      <c r="K30" s="6">
        <v>1800</v>
      </c>
      <c r="L30" s="2">
        <v>0.8</v>
      </c>
      <c r="M30" s="2">
        <f t="shared" si="2"/>
        <v>1.6000000000000003</v>
      </c>
      <c r="N30" s="2">
        <v>2.4</v>
      </c>
      <c r="O30" s="2">
        <f t="shared" si="10"/>
        <v>6912.0000000000009</v>
      </c>
      <c r="P30" s="2">
        <f t="shared" si="11"/>
        <v>5112.0000000000009</v>
      </c>
      <c r="Q30" s="2">
        <f t="shared" si="3"/>
        <v>3.8400000000000003</v>
      </c>
      <c r="R30" s="2">
        <f t="shared" si="4"/>
        <v>2.4</v>
      </c>
      <c r="S30" s="2">
        <v>3</v>
      </c>
      <c r="T30" s="2">
        <f t="shared" si="12"/>
        <v>2304</v>
      </c>
      <c r="U30" s="6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38.400000000000006</v>
      </c>
      <c r="Y30" s="2">
        <f t="shared" si="16"/>
        <v>138240.00000000003</v>
      </c>
      <c r="Z30" s="2"/>
      <c r="AA30" s="2">
        <f t="shared" si="17"/>
        <v>8.3333333333333329E-2</v>
      </c>
      <c r="AB30" s="2">
        <f t="shared" si="18"/>
        <v>11520.000000000002</v>
      </c>
      <c r="AC30" s="2">
        <f t="shared" si="19"/>
        <v>0.20833333333333334</v>
      </c>
      <c r="AD30" s="2">
        <f t="shared" si="20"/>
        <v>28800.000000000007</v>
      </c>
      <c r="AE30" s="2">
        <f t="shared" si="21"/>
        <v>0.5</v>
      </c>
      <c r="AF30" s="2">
        <f t="shared" si="20"/>
        <v>69120.000000000015</v>
      </c>
      <c r="AG30" s="2">
        <f t="shared" si="22"/>
        <v>1</v>
      </c>
      <c r="AH30" s="2">
        <f t="shared" ref="AH30" si="31">AG30*$Y30</f>
        <v>138240.00000000003</v>
      </c>
      <c r="AJ30" s="3" t="str">
        <f t="shared" si="24"/>
        <v>11520,28800,69120,138240</v>
      </c>
      <c r="AK30" s="2">
        <f t="shared" si="25"/>
        <v>23040.000000000004</v>
      </c>
      <c r="AL30" s="2">
        <f t="shared" si="26"/>
        <v>11520.000000000002</v>
      </c>
      <c r="AM30" s="2">
        <f t="shared" si="27"/>
        <v>5760.0000000000009</v>
      </c>
      <c r="AN30" s="2">
        <f t="shared" si="28"/>
        <v>4</v>
      </c>
    </row>
    <row r="31" spans="1:40" s="1" customFormat="1" ht="20.100000000000001" customHeight="1" x14ac:dyDescent="0.2">
      <c r="A31" s="3" t="str">
        <f t="shared" si="7"/>
        <v>植物的种子,通过自己的劳动能换回丰厚的果实哦\n成熟时间:21.6小时</v>
      </c>
      <c r="B31" s="1">
        <f t="shared" si="8"/>
        <v>21.6</v>
      </c>
      <c r="C31" s="2">
        <v>9</v>
      </c>
      <c r="D31" s="2">
        <v>6</v>
      </c>
      <c r="E31" s="2">
        <v>100601</v>
      </c>
      <c r="F31" s="2" t="s">
        <v>1601</v>
      </c>
      <c r="G31" s="2">
        <v>100601</v>
      </c>
      <c r="H31" s="2"/>
      <c r="I31" s="2">
        <f t="shared" si="9"/>
        <v>2000</v>
      </c>
      <c r="J31" s="2"/>
      <c r="K31" s="6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6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8.3333333333333329E-2</v>
      </c>
      <c r="AB31" s="2">
        <f t="shared" si="18"/>
        <v>12960</v>
      </c>
      <c r="AC31" s="2">
        <f t="shared" si="19"/>
        <v>0.20833333333333334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pans="1:40" s="1" customFormat="1" ht="20.100000000000001" customHeight="1" x14ac:dyDescent="0.2">
      <c r="A32" s="3" t="str">
        <f t="shared" si="7"/>
        <v>植物的种子,通过自己的劳动能换回丰厚的果实哦\n成熟时间:24小时</v>
      </c>
      <c r="B32" s="1">
        <f t="shared" si="8"/>
        <v>24</v>
      </c>
      <c r="C32" s="2">
        <v>11</v>
      </c>
      <c r="D32" s="2">
        <v>7</v>
      </c>
      <c r="E32" s="2">
        <v>100701</v>
      </c>
      <c r="F32" s="2" t="s">
        <v>1602</v>
      </c>
      <c r="G32" s="2">
        <v>100701</v>
      </c>
      <c r="H32" s="2"/>
      <c r="I32" s="2">
        <f>I31+300</f>
        <v>2300</v>
      </c>
      <c r="J32" s="2"/>
      <c r="K32" s="6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6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8.3333333333333329E-2</v>
      </c>
      <c r="AB32" s="2">
        <f t="shared" si="18"/>
        <v>14400</v>
      </c>
      <c r="AC32" s="2">
        <f t="shared" si="19"/>
        <v>0.20833333333333334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pans="1:40" s="1" customFormat="1" ht="20.100000000000001" customHeight="1" x14ac:dyDescent="0.2">
      <c r="A33" s="3" t="str">
        <f t="shared" si="7"/>
        <v>植物的种子,通过自己的劳动能换回丰厚的果实哦\n成熟时间:26.4小时</v>
      </c>
      <c r="B33" s="1">
        <f t="shared" si="8"/>
        <v>26.400000000000002</v>
      </c>
      <c r="C33" s="2">
        <v>13</v>
      </c>
      <c r="D33" s="2">
        <v>8</v>
      </c>
      <c r="E33" s="2">
        <v>100801</v>
      </c>
      <c r="F33" s="2" t="s">
        <v>1603</v>
      </c>
      <c r="G33" s="2">
        <v>100801</v>
      </c>
      <c r="H33" s="2"/>
      <c r="I33" s="2">
        <f>I32+300</f>
        <v>2600</v>
      </c>
      <c r="J33" s="2"/>
      <c r="K33" s="6">
        <v>2600</v>
      </c>
      <c r="L33" s="2">
        <v>1.1000000000000001</v>
      </c>
      <c r="M33" s="2">
        <f t="shared" si="2"/>
        <v>2.2000000000000002</v>
      </c>
      <c r="N33" s="2">
        <v>2.7</v>
      </c>
      <c r="O33" s="2">
        <f t="shared" si="10"/>
        <v>15444.000000000004</v>
      </c>
      <c r="P33" s="2">
        <f t="shared" si="11"/>
        <v>12844.000000000004</v>
      </c>
      <c r="Q33" s="2">
        <f t="shared" si="3"/>
        <v>5.9400000000000013</v>
      </c>
      <c r="R33" s="2">
        <f t="shared" si="4"/>
        <v>2.7</v>
      </c>
      <c r="S33" s="2">
        <v>3</v>
      </c>
      <c r="T33" s="2">
        <f t="shared" si="12"/>
        <v>5148</v>
      </c>
      <c r="U33" s="6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52.800000000000004</v>
      </c>
      <c r="Y33" s="2">
        <f t="shared" si="16"/>
        <v>190080.00000000003</v>
      </c>
      <c r="AA33" s="2">
        <f t="shared" si="17"/>
        <v>8.3333333333333329E-2</v>
      </c>
      <c r="AB33" s="2">
        <f t="shared" si="18"/>
        <v>15840.000000000002</v>
      </c>
      <c r="AC33" s="2">
        <f t="shared" si="19"/>
        <v>0.20833333333333334</v>
      </c>
      <c r="AD33" s="2">
        <f t="shared" si="20"/>
        <v>39600.000000000007</v>
      </c>
      <c r="AE33" s="2">
        <f t="shared" si="21"/>
        <v>0.5</v>
      </c>
      <c r="AF33" s="2">
        <f t="shared" si="20"/>
        <v>95040.000000000015</v>
      </c>
      <c r="AG33" s="2">
        <f t="shared" si="22"/>
        <v>1</v>
      </c>
      <c r="AH33" s="2">
        <f t="shared" ref="AH33" si="34">AG33*$Y33</f>
        <v>190080.00000000003</v>
      </c>
      <c r="AJ33" s="3" t="str">
        <f t="shared" si="24"/>
        <v>15840,39600,95040,190080</v>
      </c>
      <c r="AK33" s="2">
        <f t="shared" si="25"/>
        <v>31680.000000000004</v>
      </c>
      <c r="AL33" s="2">
        <f t="shared" si="26"/>
        <v>15840.000000000002</v>
      </c>
      <c r="AM33" s="2">
        <f t="shared" si="27"/>
        <v>7920.0000000000009</v>
      </c>
      <c r="AN33" s="2">
        <f t="shared" si="28"/>
        <v>4</v>
      </c>
    </row>
    <row r="34" spans="1:40" s="1" customFormat="1" ht="20.100000000000001" customHeight="1" x14ac:dyDescent="0.2">
      <c r="A34" s="3" t="str">
        <f t="shared" si="7"/>
        <v>植物的种子,通过自己的劳动能换回丰厚的果实哦\n成熟时间:26.4小时</v>
      </c>
      <c r="B34" s="1">
        <f t="shared" si="8"/>
        <v>26.400000000000002</v>
      </c>
      <c r="C34" s="2">
        <v>15</v>
      </c>
      <c r="D34" s="2">
        <v>9</v>
      </c>
      <c r="E34" s="2">
        <v>100901</v>
      </c>
      <c r="F34" s="2" t="s">
        <v>1604</v>
      </c>
      <c r="G34" s="2">
        <v>100901</v>
      </c>
      <c r="H34" s="2"/>
      <c r="I34" s="2">
        <f t="shared" ref="I34:I39" si="35">I33+400</f>
        <v>3000</v>
      </c>
      <c r="J34" s="2"/>
      <c r="K34" s="6">
        <v>3000</v>
      </c>
      <c r="L34" s="2">
        <v>1.1000000000000001</v>
      </c>
      <c r="M34" s="2">
        <f t="shared" si="2"/>
        <v>2.2000000000000002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6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52.800000000000004</v>
      </c>
      <c r="Y34" s="2">
        <f t="shared" si="16"/>
        <v>190080.00000000003</v>
      </c>
      <c r="AA34" s="2">
        <f t="shared" si="17"/>
        <v>8.3333333333333329E-2</v>
      </c>
      <c r="AB34" s="2">
        <f t="shared" si="18"/>
        <v>15840.000000000002</v>
      </c>
      <c r="AC34" s="2">
        <f t="shared" si="19"/>
        <v>0.20833333333333334</v>
      </c>
      <c r="AD34" s="2">
        <f t="shared" si="20"/>
        <v>39600.000000000007</v>
      </c>
      <c r="AE34" s="2">
        <f t="shared" si="21"/>
        <v>0.5</v>
      </c>
      <c r="AF34" s="2">
        <f t="shared" si="20"/>
        <v>95040.000000000015</v>
      </c>
      <c r="AG34" s="2">
        <f t="shared" si="22"/>
        <v>1</v>
      </c>
      <c r="AH34" s="2">
        <f t="shared" ref="AH34" si="36">AG34*$Y34</f>
        <v>190080.00000000003</v>
      </c>
      <c r="AJ34" s="3" t="str">
        <f t="shared" si="24"/>
        <v>15840,39600,95040,190080</v>
      </c>
      <c r="AK34" s="2">
        <f t="shared" si="25"/>
        <v>31680.000000000004</v>
      </c>
      <c r="AL34" s="2">
        <f t="shared" si="26"/>
        <v>15840.000000000002</v>
      </c>
      <c r="AM34" s="2">
        <f t="shared" si="27"/>
        <v>7920.0000000000009</v>
      </c>
      <c r="AN34" s="2">
        <f t="shared" si="28"/>
        <v>4</v>
      </c>
    </row>
    <row r="35" spans="1:40" s="1" customFormat="1" ht="20.100000000000001" customHeight="1" x14ac:dyDescent="0.2">
      <c r="A35" s="3" t="str">
        <f t="shared" si="7"/>
        <v>植物的种子,通过自己的劳动能换回丰厚的果实哦\n成熟时间:28.8小时</v>
      </c>
      <c r="B35" s="1">
        <f t="shared" si="8"/>
        <v>28.799999999999997</v>
      </c>
      <c r="C35" s="2">
        <v>17</v>
      </c>
      <c r="D35" s="2">
        <v>10</v>
      </c>
      <c r="E35" s="2">
        <v>101001</v>
      </c>
      <c r="F35" s="2" t="s">
        <v>1605</v>
      </c>
      <c r="G35" s="2">
        <v>101001</v>
      </c>
      <c r="H35" s="2"/>
      <c r="I35" s="2">
        <f t="shared" si="35"/>
        <v>3400</v>
      </c>
      <c r="J35" s="2"/>
      <c r="K35" s="6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6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57.599999999999994</v>
      </c>
      <c r="Y35" s="2">
        <f t="shared" si="16"/>
        <v>207359.99999999997</v>
      </c>
      <c r="AA35" s="2">
        <f t="shared" si="17"/>
        <v>8.3333333333333329E-2</v>
      </c>
      <c r="AB35" s="2">
        <f t="shared" si="18"/>
        <v>17279.999999999996</v>
      </c>
      <c r="AC35" s="2">
        <f t="shared" si="19"/>
        <v>0.20833333333333334</v>
      </c>
      <c r="AD35" s="2">
        <f t="shared" si="20"/>
        <v>43199.999999999993</v>
      </c>
      <c r="AE35" s="2">
        <f t="shared" si="21"/>
        <v>0.5</v>
      </c>
      <c r="AF35" s="2">
        <f t="shared" si="20"/>
        <v>103679.99999999999</v>
      </c>
      <c r="AG35" s="2">
        <f t="shared" si="22"/>
        <v>1</v>
      </c>
      <c r="AH35" s="2">
        <f t="shared" ref="AH35" si="37">AG35*$Y35</f>
        <v>207359.99999999997</v>
      </c>
      <c r="AJ35" s="3" t="str">
        <f t="shared" si="24"/>
        <v>17280,43200,103680,207360</v>
      </c>
      <c r="AK35" s="2">
        <f t="shared" si="25"/>
        <v>34559.999999999993</v>
      </c>
      <c r="AL35" s="2">
        <f t="shared" si="26"/>
        <v>17279.999999999996</v>
      </c>
      <c r="AM35" s="2">
        <f t="shared" si="27"/>
        <v>8639.9999999999982</v>
      </c>
      <c r="AN35" s="2">
        <f t="shared" si="28"/>
        <v>4</v>
      </c>
    </row>
    <row r="36" spans="1:40" s="1" customFormat="1" ht="20.100000000000001" customHeight="1" x14ac:dyDescent="0.2">
      <c r="A36" s="3" t="str">
        <f t="shared" si="7"/>
        <v>植物的种子,通过自己的劳动能换回丰厚的果实哦\n成熟时间:28.8小时</v>
      </c>
      <c r="B36" s="1">
        <f t="shared" si="8"/>
        <v>28.799999999999997</v>
      </c>
      <c r="C36" s="2">
        <v>19</v>
      </c>
      <c r="D36" s="2">
        <v>11</v>
      </c>
      <c r="E36" s="2">
        <v>101101</v>
      </c>
      <c r="F36" s="2" t="s">
        <v>1606</v>
      </c>
      <c r="G36" s="2">
        <v>101101</v>
      </c>
      <c r="H36" s="2"/>
      <c r="I36" s="2">
        <f t="shared" si="35"/>
        <v>3800</v>
      </c>
      <c r="J36" s="2"/>
      <c r="K36" s="6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6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57.599999999999994</v>
      </c>
      <c r="Y36" s="2">
        <f t="shared" si="16"/>
        <v>207359.99999999997</v>
      </c>
      <c r="AA36" s="2">
        <f t="shared" si="17"/>
        <v>8.3333333333333329E-2</v>
      </c>
      <c r="AB36" s="2">
        <f t="shared" si="18"/>
        <v>17279.999999999996</v>
      </c>
      <c r="AC36" s="2">
        <f t="shared" si="19"/>
        <v>0.20833333333333334</v>
      </c>
      <c r="AD36" s="2">
        <f t="shared" si="20"/>
        <v>43199.999999999993</v>
      </c>
      <c r="AE36" s="2">
        <f t="shared" si="21"/>
        <v>0.5</v>
      </c>
      <c r="AF36" s="2">
        <f t="shared" si="20"/>
        <v>103679.99999999999</v>
      </c>
      <c r="AG36" s="2">
        <f t="shared" si="22"/>
        <v>1</v>
      </c>
      <c r="AH36" s="2">
        <f t="shared" ref="AH36" si="38">AG36*$Y36</f>
        <v>207359.99999999997</v>
      </c>
      <c r="AJ36" s="3" t="str">
        <f t="shared" si="24"/>
        <v>17280,43200,103680,207360</v>
      </c>
      <c r="AK36" s="2">
        <f t="shared" si="25"/>
        <v>34559.999999999993</v>
      </c>
      <c r="AL36" s="2">
        <f t="shared" si="26"/>
        <v>17279.999999999996</v>
      </c>
      <c r="AM36" s="2">
        <f t="shared" si="27"/>
        <v>8639.9999999999982</v>
      </c>
      <c r="AN36" s="2">
        <f t="shared" si="28"/>
        <v>4</v>
      </c>
    </row>
    <row r="37" spans="1:40" s="1" customFormat="1" ht="20.100000000000001" customHeight="1" x14ac:dyDescent="0.2">
      <c r="A37" s="3" t="str">
        <f t="shared" si="7"/>
        <v>植物的种子,通过自己的劳动能换回丰厚的果实哦\n成熟时间:31.2小时</v>
      </c>
      <c r="B37" s="1">
        <f t="shared" si="8"/>
        <v>31.200000000000003</v>
      </c>
      <c r="C37" s="2">
        <v>21</v>
      </c>
      <c r="D37" s="2">
        <v>12</v>
      </c>
      <c r="E37" s="2">
        <v>101201</v>
      </c>
      <c r="F37" s="2" t="s">
        <v>1607</v>
      </c>
      <c r="G37" s="2">
        <v>101201</v>
      </c>
      <c r="H37" s="2"/>
      <c r="I37" s="2">
        <f t="shared" si="35"/>
        <v>4200</v>
      </c>
      <c r="J37" s="2"/>
      <c r="K37" s="6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6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62.400000000000006</v>
      </c>
      <c r="Y37" s="2">
        <f t="shared" si="16"/>
        <v>224640.00000000003</v>
      </c>
      <c r="AA37" s="2">
        <f t="shared" si="17"/>
        <v>8.3333333333333329E-2</v>
      </c>
      <c r="AB37" s="2">
        <f t="shared" si="18"/>
        <v>18720</v>
      </c>
      <c r="AC37" s="2">
        <f t="shared" si="19"/>
        <v>0.20833333333333334</v>
      </c>
      <c r="AD37" s="2">
        <f t="shared" si="20"/>
        <v>46800.000000000007</v>
      </c>
      <c r="AE37" s="2">
        <f t="shared" si="21"/>
        <v>0.5</v>
      </c>
      <c r="AF37" s="2">
        <f t="shared" si="20"/>
        <v>112320.00000000001</v>
      </c>
      <c r="AG37" s="2">
        <f t="shared" si="22"/>
        <v>1</v>
      </c>
      <c r="AH37" s="2">
        <f t="shared" ref="AH37" si="39">AG37*$Y37</f>
        <v>224640.00000000003</v>
      </c>
      <c r="AJ37" s="3" t="str">
        <f t="shared" si="24"/>
        <v>18720,46800,112320,224640</v>
      </c>
      <c r="AK37" s="2">
        <f t="shared" si="25"/>
        <v>37440.000000000007</v>
      </c>
      <c r="AL37" s="2">
        <f t="shared" si="26"/>
        <v>18720.000000000004</v>
      </c>
      <c r="AM37" s="2">
        <f t="shared" si="27"/>
        <v>9360.0000000000018</v>
      </c>
      <c r="AN37" s="2">
        <f t="shared" si="28"/>
        <v>4</v>
      </c>
    </row>
    <row r="38" spans="1:40" s="1" customFormat="1" ht="20.100000000000001" customHeight="1" x14ac:dyDescent="0.2">
      <c r="A38" s="3" t="str">
        <f t="shared" si="7"/>
        <v>植物的种子,通过自己的劳动能换回丰厚的果实哦\n成熟时间:33.6小时</v>
      </c>
      <c r="B38" s="1">
        <f t="shared" si="8"/>
        <v>33.599999999999994</v>
      </c>
      <c r="C38" s="2">
        <v>23</v>
      </c>
      <c r="D38" s="2">
        <v>13</v>
      </c>
      <c r="E38" s="2">
        <v>101301</v>
      </c>
      <c r="F38" s="2" t="s">
        <v>1608</v>
      </c>
      <c r="G38" s="2">
        <v>101301</v>
      </c>
      <c r="H38" s="2"/>
      <c r="I38" s="2">
        <f t="shared" si="35"/>
        <v>4600</v>
      </c>
      <c r="J38" s="2"/>
      <c r="K38" s="6">
        <v>4600</v>
      </c>
      <c r="L38" s="2">
        <v>1.4</v>
      </c>
      <c r="M38" s="2">
        <f t="shared" si="2"/>
        <v>2.7999999999999994</v>
      </c>
      <c r="N38" s="2">
        <v>3.2</v>
      </c>
      <c r="O38" s="2">
        <f t="shared" si="10"/>
        <v>41215.999999999993</v>
      </c>
      <c r="P38" s="2">
        <f t="shared" si="11"/>
        <v>36615.999999999993</v>
      </c>
      <c r="Q38" s="2">
        <f t="shared" si="3"/>
        <v>8.9599999999999991</v>
      </c>
      <c r="R38" s="2">
        <f t="shared" si="4"/>
        <v>3.2</v>
      </c>
      <c r="S38" s="2">
        <v>3</v>
      </c>
      <c r="T38" s="2">
        <f t="shared" si="12"/>
        <v>13739</v>
      </c>
      <c r="U38" s="6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67.199999999999989</v>
      </c>
      <c r="Y38" s="2">
        <f t="shared" si="16"/>
        <v>241919.99999999997</v>
      </c>
      <c r="AA38" s="2">
        <f t="shared" si="17"/>
        <v>8.3333333333333329E-2</v>
      </c>
      <c r="AB38" s="2">
        <f t="shared" si="18"/>
        <v>20159.999999999996</v>
      </c>
      <c r="AC38" s="2">
        <f t="shared" si="19"/>
        <v>0.20833333333333334</v>
      </c>
      <c r="AD38" s="2">
        <f t="shared" si="20"/>
        <v>50399.999999999993</v>
      </c>
      <c r="AE38" s="2">
        <f t="shared" si="21"/>
        <v>0.5</v>
      </c>
      <c r="AF38" s="2">
        <f t="shared" si="20"/>
        <v>120959.99999999999</v>
      </c>
      <c r="AG38" s="2">
        <f t="shared" si="22"/>
        <v>1</v>
      </c>
      <c r="AH38" s="2">
        <f t="shared" ref="AH38" si="40">AG38*$Y38</f>
        <v>241919.99999999997</v>
      </c>
      <c r="AJ38" s="3" t="str">
        <f t="shared" si="24"/>
        <v>20160,50400,120960,241920</v>
      </c>
      <c r="AK38" s="2">
        <f t="shared" si="25"/>
        <v>40319.999999999993</v>
      </c>
      <c r="AL38" s="2">
        <f t="shared" si="26"/>
        <v>20159.999999999996</v>
      </c>
      <c r="AM38" s="2">
        <f t="shared" si="27"/>
        <v>10079.999999999998</v>
      </c>
      <c r="AN38" s="2">
        <f t="shared" si="28"/>
        <v>4</v>
      </c>
    </row>
    <row r="39" spans="1:40" s="1" customFormat="1" ht="20.100000000000001" customHeight="1" x14ac:dyDescent="0.2">
      <c r="A39" s="3" t="str">
        <f t="shared" si="7"/>
        <v>植物的种子,通过自己的劳动能换回丰厚的果实哦\n成熟时间:36小时</v>
      </c>
      <c r="B39" s="1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1609</v>
      </c>
      <c r="G39" s="2">
        <v>101401</v>
      </c>
      <c r="H39" s="2"/>
      <c r="I39" s="2">
        <f t="shared" si="35"/>
        <v>5000</v>
      </c>
      <c r="J39" s="2"/>
      <c r="K39" s="6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3.3000000000000003</v>
      </c>
      <c r="S39" s="2">
        <v>3</v>
      </c>
      <c r="T39" s="2">
        <f t="shared" si="12"/>
        <v>16500</v>
      </c>
      <c r="U39" s="6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8.3333333333333329E-2</v>
      </c>
      <c r="AB39" s="2">
        <f t="shared" si="18"/>
        <v>21600</v>
      </c>
      <c r="AC39" s="2">
        <f t="shared" si="19"/>
        <v>0.20833333333333334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pans="1:40" s="2" customFormat="1" ht="20.100000000000001" customHeight="1" x14ac:dyDescent="0.2">
      <c r="U40" s="2">
        <f>5000/3</f>
        <v>1666.6666666666667</v>
      </c>
    </row>
    <row r="41" spans="1:40" s="2" customFormat="1" ht="20.100000000000001" customHeight="1" x14ac:dyDescent="0.2"/>
    <row r="42" spans="1:40" s="1" customFormat="1" ht="20.100000000000001" customHeight="1" x14ac:dyDescent="0.2">
      <c r="D42" s="2"/>
      <c r="O42" s="2"/>
      <c r="Q42" s="2"/>
      <c r="R42" s="2"/>
    </row>
    <row r="43" spans="1:40" s="1" customFormat="1" ht="20.100000000000001" customHeight="1" x14ac:dyDescent="0.2">
      <c r="D43" s="2"/>
      <c r="E43" s="2" t="s">
        <v>1532</v>
      </c>
      <c r="G43" s="2" t="s">
        <v>1610</v>
      </c>
      <c r="H43" s="2"/>
      <c r="I43" s="2" t="s">
        <v>1611</v>
      </c>
      <c r="J43" s="2"/>
      <c r="K43" s="6" t="s">
        <v>1612</v>
      </c>
      <c r="L43" s="2" t="s">
        <v>1584</v>
      </c>
      <c r="M43" s="2" t="s">
        <v>1585</v>
      </c>
      <c r="N43" s="2" t="s">
        <v>1586</v>
      </c>
      <c r="O43" s="2" t="s">
        <v>1613</v>
      </c>
      <c r="P43" s="2" t="s">
        <v>1613</v>
      </c>
      <c r="Q43" s="2" t="s">
        <v>1588</v>
      </c>
      <c r="R43" s="2" t="s">
        <v>1589</v>
      </c>
      <c r="S43" s="2" t="s">
        <v>1590</v>
      </c>
      <c r="T43" s="2" t="s">
        <v>1591</v>
      </c>
      <c r="U43" s="6" t="s">
        <v>1592</v>
      </c>
      <c r="V43" s="2" t="s">
        <v>1593</v>
      </c>
      <c r="W43" s="2" t="s">
        <v>1614</v>
      </c>
      <c r="X43" s="2" t="s">
        <v>1615</v>
      </c>
      <c r="Z43" s="2" t="s">
        <v>1595</v>
      </c>
      <c r="AA43" s="2"/>
      <c r="AB43" s="2"/>
      <c r="AC43" s="2" t="s">
        <v>1535</v>
      </c>
      <c r="AD43" s="2"/>
      <c r="AE43" s="2" t="s">
        <v>1539</v>
      </c>
      <c r="AF43" s="2"/>
      <c r="AG43" s="2" t="s">
        <v>1542</v>
      </c>
      <c r="AH43" s="2"/>
      <c r="AI43" s="2" t="s">
        <v>1545</v>
      </c>
      <c r="AJ43" s="2"/>
    </row>
    <row r="44" spans="1:40" s="1" customFormat="1" ht="20.100000000000001" customHeight="1" x14ac:dyDescent="0.2">
      <c r="D44" s="2">
        <v>1</v>
      </c>
      <c r="E44" s="2">
        <v>10001</v>
      </c>
      <c r="F44" s="2" t="s">
        <v>1616</v>
      </c>
      <c r="G44" s="2">
        <v>1</v>
      </c>
      <c r="H44" s="2"/>
      <c r="I44" s="2">
        <v>1000</v>
      </c>
      <c r="J44" s="2"/>
      <c r="K44" s="6">
        <f>K26*1.5*G44</f>
        <v>900</v>
      </c>
      <c r="L44" s="2">
        <f t="shared" ref="L44:L57" si="42">L26*1.5</f>
        <v>0.60000000000000009</v>
      </c>
      <c r="M44" s="2">
        <f t="shared" ref="M44:M57" si="43">$Y$9*L44/24</f>
        <v>1.2000000000000002</v>
      </c>
      <c r="N44" s="2">
        <v>2</v>
      </c>
      <c r="O44" s="2">
        <f t="shared" ref="O44:O57" si="44">I44*N44*M44</f>
        <v>2400.0000000000005</v>
      </c>
      <c r="P44" s="2">
        <f t="shared" ref="P44:P57" si="45">O44-I44</f>
        <v>1400.0000000000005</v>
      </c>
      <c r="Q44" s="2">
        <f t="shared" ref="Q44:Q57" si="46">O44/I44</f>
        <v>2.4000000000000004</v>
      </c>
      <c r="R44" s="2">
        <f t="shared" ref="R44:R57" si="47">Q44/M44</f>
        <v>2</v>
      </c>
      <c r="S44" s="2">
        <v>3</v>
      </c>
      <c r="T44" s="2">
        <f t="shared" ref="T44:T57" si="48">O44/S44</f>
        <v>800.00000000000011</v>
      </c>
      <c r="U44" s="6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8.3333333333333329E-2</v>
      </c>
      <c r="AD44" s="2">
        <f>AC44*$AA44</f>
        <v>12960</v>
      </c>
      <c r="AE44" s="2">
        <f>$Z$14</f>
        <v>0.20833333333333334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pans="1:40" s="1" customFormat="1" ht="20.100000000000001" customHeight="1" x14ac:dyDescent="0.2">
      <c r="D45" s="2">
        <v>2</v>
      </c>
      <c r="E45" s="2">
        <v>10002</v>
      </c>
      <c r="F45" s="2" t="s">
        <v>1617</v>
      </c>
      <c r="G45" s="2">
        <v>1</v>
      </c>
      <c r="H45" s="2"/>
      <c r="I45" s="2">
        <f t="shared" ref="I45:I49" si="53">I44+200</f>
        <v>1200</v>
      </c>
      <c r="J45" s="2"/>
      <c r="K45" s="6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6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8.3333333333333329E-2</v>
      </c>
      <c r="AD45" s="2">
        <f t="shared" ref="AD45:AD57" si="61">AC45*$AA45</f>
        <v>16200</v>
      </c>
      <c r="AE45" s="2">
        <f t="shared" ref="AE45:AE57" si="62">$Z$14</f>
        <v>0.20833333333333334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pans="1:40" s="1" customFormat="1" ht="20.100000000000001" customHeight="1" x14ac:dyDescent="0.2">
      <c r="D46" s="2">
        <v>3</v>
      </c>
      <c r="E46" s="2">
        <v>10003</v>
      </c>
      <c r="F46" s="2" t="s">
        <v>1618</v>
      </c>
      <c r="G46" s="2">
        <v>1</v>
      </c>
      <c r="H46" s="2"/>
      <c r="I46" s="2">
        <f t="shared" si="53"/>
        <v>1400</v>
      </c>
      <c r="J46" s="2"/>
      <c r="K46" s="6">
        <f t="shared" si="54"/>
        <v>1800</v>
      </c>
      <c r="L46" s="2">
        <f t="shared" si="42"/>
        <v>0.89999999999999991</v>
      </c>
      <c r="M46" s="2">
        <f t="shared" si="43"/>
        <v>1.7999999999999998</v>
      </c>
      <c r="N46" s="2">
        <v>2.2000000000000002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2.2000000000000002</v>
      </c>
      <c r="S46" s="2">
        <v>3</v>
      </c>
      <c r="T46" s="2">
        <f t="shared" si="48"/>
        <v>1848</v>
      </c>
      <c r="U46" s="6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8.3333333333333329E-2</v>
      </c>
      <c r="AD46" s="2">
        <f t="shared" si="61"/>
        <v>19440</v>
      </c>
      <c r="AE46" s="2">
        <f t="shared" si="62"/>
        <v>0.20833333333333334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pans="1:40" s="1" customFormat="1" ht="20.100000000000001" customHeight="1" x14ac:dyDescent="0.2">
      <c r="D47" s="2">
        <v>4</v>
      </c>
      <c r="E47" s="2">
        <v>10004</v>
      </c>
      <c r="F47" s="2" t="s">
        <v>1619</v>
      </c>
      <c r="G47" s="2">
        <v>2</v>
      </c>
      <c r="H47" s="2"/>
      <c r="I47" s="2">
        <f t="shared" si="53"/>
        <v>1600</v>
      </c>
      <c r="J47" s="2"/>
      <c r="K47" s="6">
        <f t="shared" si="54"/>
        <v>4500</v>
      </c>
      <c r="L47" s="2">
        <f t="shared" si="42"/>
        <v>1.0499999999999998</v>
      </c>
      <c r="M47" s="2">
        <f t="shared" si="43"/>
        <v>2.0999999999999996</v>
      </c>
      <c r="N47" s="2">
        <v>2.2999999999999998</v>
      </c>
      <c r="O47" s="2">
        <f t="shared" si="44"/>
        <v>7727.9999999999982</v>
      </c>
      <c r="P47" s="2">
        <f t="shared" si="45"/>
        <v>6127.9999999999982</v>
      </c>
      <c r="Q47" s="2">
        <f t="shared" si="46"/>
        <v>4.8299999999999992</v>
      </c>
      <c r="R47" s="2">
        <f t="shared" si="47"/>
        <v>2.2999999999999998</v>
      </c>
      <c r="S47" s="2">
        <v>3</v>
      </c>
      <c r="T47" s="2">
        <f t="shared" si="48"/>
        <v>2575.9999999999995</v>
      </c>
      <c r="U47" s="6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75.599999999999994</v>
      </c>
      <c r="AA47" s="2">
        <f t="shared" si="59"/>
        <v>272160</v>
      </c>
      <c r="AB47" s="2"/>
      <c r="AC47" s="2">
        <f t="shared" si="60"/>
        <v>8.3333333333333329E-2</v>
      </c>
      <c r="AD47" s="2">
        <f t="shared" si="61"/>
        <v>22680</v>
      </c>
      <c r="AE47" s="2">
        <f t="shared" si="62"/>
        <v>0.20833333333333334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pans="1:40" s="1" customFormat="1" ht="20.100000000000001" customHeight="1" x14ac:dyDescent="0.2">
      <c r="D48" s="2">
        <v>5</v>
      </c>
      <c r="E48" s="2">
        <v>10005</v>
      </c>
      <c r="F48" s="2" t="s">
        <v>1620</v>
      </c>
      <c r="G48" s="2">
        <v>2</v>
      </c>
      <c r="H48" s="2"/>
      <c r="I48" s="2">
        <f t="shared" si="53"/>
        <v>1800</v>
      </c>
      <c r="J48" s="2"/>
      <c r="K48" s="6">
        <f t="shared" si="54"/>
        <v>5400</v>
      </c>
      <c r="L48" s="2">
        <f t="shared" si="42"/>
        <v>1.2000000000000002</v>
      </c>
      <c r="M48" s="2">
        <f t="shared" si="43"/>
        <v>2.4000000000000004</v>
      </c>
      <c r="N48" s="2">
        <v>2.4</v>
      </c>
      <c r="O48" s="2">
        <f t="shared" si="44"/>
        <v>10368.000000000002</v>
      </c>
      <c r="P48" s="2">
        <f t="shared" si="45"/>
        <v>8568.0000000000018</v>
      </c>
      <c r="Q48" s="2">
        <f t="shared" si="46"/>
        <v>5.7600000000000007</v>
      </c>
      <c r="R48" s="2">
        <f t="shared" si="47"/>
        <v>2.4</v>
      </c>
      <c r="S48" s="2">
        <v>3</v>
      </c>
      <c r="T48" s="2">
        <f t="shared" si="48"/>
        <v>3456.0000000000005</v>
      </c>
      <c r="U48" s="6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8.3333333333333329E-2</v>
      </c>
      <c r="AD48" s="2">
        <f t="shared" si="61"/>
        <v>25920</v>
      </c>
      <c r="AE48" s="2">
        <f t="shared" si="62"/>
        <v>0.20833333333333334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pans="3:38" s="1" customFormat="1" ht="20.100000000000001" customHeight="1" x14ac:dyDescent="0.2">
      <c r="D49" s="2">
        <v>6</v>
      </c>
      <c r="E49" s="2">
        <v>10006</v>
      </c>
      <c r="F49" s="2" t="s">
        <v>1621</v>
      </c>
      <c r="G49" s="2">
        <v>2</v>
      </c>
      <c r="H49" s="2"/>
      <c r="I49" s="2">
        <f t="shared" si="53"/>
        <v>2000</v>
      </c>
      <c r="J49" s="2"/>
      <c r="K49" s="6">
        <f t="shared" si="54"/>
        <v>6000</v>
      </c>
      <c r="L49" s="2">
        <f t="shared" si="42"/>
        <v>1.35</v>
      </c>
      <c r="M49" s="2">
        <f t="shared" si="43"/>
        <v>2.7000000000000006</v>
      </c>
      <c r="N49" s="2">
        <v>2.5</v>
      </c>
      <c r="O49" s="2">
        <f t="shared" si="44"/>
        <v>13500.000000000004</v>
      </c>
      <c r="P49" s="2">
        <f t="shared" si="45"/>
        <v>11500.000000000004</v>
      </c>
      <c r="Q49" s="2">
        <f t="shared" si="46"/>
        <v>6.7500000000000018</v>
      </c>
      <c r="R49" s="2">
        <f t="shared" si="47"/>
        <v>2.5</v>
      </c>
      <c r="S49" s="2">
        <v>3</v>
      </c>
      <c r="T49" s="2">
        <f t="shared" si="48"/>
        <v>4500.0000000000009</v>
      </c>
      <c r="U49" s="6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8.3333333333333329E-2</v>
      </c>
      <c r="AD49" s="2">
        <f t="shared" si="61"/>
        <v>29160</v>
      </c>
      <c r="AE49" s="2">
        <f t="shared" si="62"/>
        <v>0.20833333333333334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pans="3:38" s="1" customFormat="1" ht="20.100000000000001" customHeight="1" x14ac:dyDescent="0.2">
      <c r="D50" s="2">
        <v>7</v>
      </c>
      <c r="E50" s="2">
        <v>10007</v>
      </c>
      <c r="F50" s="2" t="s">
        <v>1622</v>
      </c>
      <c r="G50" s="2">
        <v>3</v>
      </c>
      <c r="H50" s="2"/>
      <c r="I50" s="2">
        <f>I49+300</f>
        <v>2300</v>
      </c>
      <c r="J50" s="2"/>
      <c r="K50" s="6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6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8.3333333333333329E-2</v>
      </c>
      <c r="AD50" s="2">
        <f t="shared" si="61"/>
        <v>32400</v>
      </c>
      <c r="AE50" s="2">
        <f t="shared" si="62"/>
        <v>0.20833333333333334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pans="3:38" s="1" customFormat="1" ht="20.100000000000001" customHeight="1" x14ac:dyDescent="0.2">
      <c r="D51" s="2">
        <v>8</v>
      </c>
      <c r="E51" s="2">
        <v>10008</v>
      </c>
      <c r="F51" s="2" t="s">
        <v>1623</v>
      </c>
      <c r="G51" s="2">
        <v>3</v>
      </c>
      <c r="H51" s="2"/>
      <c r="I51" s="2">
        <f>I50+300</f>
        <v>2600</v>
      </c>
      <c r="J51" s="2"/>
      <c r="K51" s="6">
        <f t="shared" si="54"/>
        <v>11700</v>
      </c>
      <c r="L51" s="2">
        <f t="shared" si="42"/>
        <v>1.6500000000000001</v>
      </c>
      <c r="M51" s="2">
        <f t="shared" si="43"/>
        <v>3.3000000000000003</v>
      </c>
      <c r="N51" s="2">
        <v>2.7</v>
      </c>
      <c r="O51" s="2">
        <f t="shared" si="44"/>
        <v>23166.000000000004</v>
      </c>
      <c r="P51" s="2">
        <f t="shared" si="45"/>
        <v>20566.000000000004</v>
      </c>
      <c r="Q51" s="2">
        <f t="shared" si="46"/>
        <v>8.9100000000000019</v>
      </c>
      <c r="R51" s="2">
        <f t="shared" si="47"/>
        <v>2.7</v>
      </c>
      <c r="S51" s="2">
        <v>3</v>
      </c>
      <c r="T51" s="2">
        <f t="shared" si="48"/>
        <v>7722.0000000000009</v>
      </c>
      <c r="U51" s="6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118.80000000000001</v>
      </c>
      <c r="AA51" s="2">
        <f t="shared" si="59"/>
        <v>427680.00000000006</v>
      </c>
      <c r="AC51" s="2">
        <f t="shared" si="60"/>
        <v>8.3333333333333329E-2</v>
      </c>
      <c r="AD51" s="2">
        <f t="shared" si="61"/>
        <v>35640</v>
      </c>
      <c r="AE51" s="2">
        <f t="shared" si="62"/>
        <v>0.20833333333333334</v>
      </c>
      <c r="AF51" s="2">
        <f t="shared" si="50"/>
        <v>89100.000000000015</v>
      </c>
      <c r="AG51" s="2">
        <f t="shared" si="63"/>
        <v>0.5</v>
      </c>
      <c r="AH51" s="2">
        <f t="shared" si="51"/>
        <v>213840.00000000003</v>
      </c>
      <c r="AI51" s="2">
        <f t="shared" si="64"/>
        <v>1</v>
      </c>
      <c r="AJ51" s="2">
        <f t="shared" si="52"/>
        <v>427680.00000000006</v>
      </c>
      <c r="AL51" s="3" t="str">
        <f t="shared" si="65"/>
        <v>35640,89100,213840,427680</v>
      </c>
    </row>
    <row r="52" spans="3:38" s="1" customFormat="1" ht="20.100000000000001" customHeight="1" x14ac:dyDescent="0.2">
      <c r="D52" s="2">
        <v>9</v>
      </c>
      <c r="E52" s="2">
        <v>10009</v>
      </c>
      <c r="F52" s="2" t="s">
        <v>1624</v>
      </c>
      <c r="G52" s="2">
        <v>3</v>
      </c>
      <c r="H52" s="2"/>
      <c r="I52" s="2">
        <f t="shared" ref="I52:I57" si="66">I51+400</f>
        <v>3000</v>
      </c>
      <c r="J52" s="2"/>
      <c r="K52" s="6">
        <f t="shared" si="54"/>
        <v>13500</v>
      </c>
      <c r="L52" s="2">
        <f t="shared" si="42"/>
        <v>1.6500000000000001</v>
      </c>
      <c r="M52" s="2">
        <f t="shared" si="43"/>
        <v>3.3000000000000003</v>
      </c>
      <c r="N52" s="2">
        <v>2.8</v>
      </c>
      <c r="O52" s="2">
        <f t="shared" si="44"/>
        <v>27720.000000000004</v>
      </c>
      <c r="P52" s="2">
        <f t="shared" si="45"/>
        <v>24720.000000000004</v>
      </c>
      <c r="Q52" s="2">
        <f t="shared" si="46"/>
        <v>9.240000000000002</v>
      </c>
      <c r="R52" s="2">
        <f t="shared" si="47"/>
        <v>2.8000000000000003</v>
      </c>
      <c r="S52" s="2">
        <v>3</v>
      </c>
      <c r="T52" s="2">
        <f t="shared" si="48"/>
        <v>9240.0000000000018</v>
      </c>
      <c r="U52" s="6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118.80000000000001</v>
      </c>
      <c r="AA52" s="2">
        <f t="shared" si="59"/>
        <v>427680.00000000006</v>
      </c>
      <c r="AC52" s="2">
        <f t="shared" si="60"/>
        <v>8.3333333333333329E-2</v>
      </c>
      <c r="AD52" s="2">
        <f t="shared" si="61"/>
        <v>35640</v>
      </c>
      <c r="AE52" s="2">
        <f t="shared" si="62"/>
        <v>0.20833333333333334</v>
      </c>
      <c r="AF52" s="2">
        <f t="shared" si="50"/>
        <v>89100.000000000015</v>
      </c>
      <c r="AG52" s="2">
        <f t="shared" si="63"/>
        <v>0.5</v>
      </c>
      <c r="AH52" s="2">
        <f t="shared" si="51"/>
        <v>213840.00000000003</v>
      </c>
      <c r="AI52" s="2">
        <f t="shared" si="64"/>
        <v>1</v>
      </c>
      <c r="AJ52" s="2">
        <f t="shared" si="52"/>
        <v>427680.00000000006</v>
      </c>
      <c r="AL52" s="3" t="str">
        <f t="shared" si="65"/>
        <v>35640,89100,213840,427680</v>
      </c>
    </row>
    <row r="53" spans="3:38" s="1" customFormat="1" ht="20.100000000000001" customHeight="1" x14ac:dyDescent="0.2">
      <c r="D53" s="2">
        <v>10</v>
      </c>
      <c r="E53" s="2">
        <v>10010</v>
      </c>
      <c r="F53" s="2" t="s">
        <v>1622</v>
      </c>
      <c r="G53" s="2">
        <v>3</v>
      </c>
      <c r="H53" s="2"/>
      <c r="I53" s="2">
        <f t="shared" si="66"/>
        <v>3400</v>
      </c>
      <c r="J53" s="2"/>
      <c r="K53" s="6">
        <f t="shared" si="54"/>
        <v>15300</v>
      </c>
      <c r="L53" s="2">
        <f t="shared" si="42"/>
        <v>1.7999999999999998</v>
      </c>
      <c r="M53" s="2">
        <f t="shared" si="43"/>
        <v>3.5999999999999996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2.9000000000000004</v>
      </c>
      <c r="S53" s="2">
        <v>3</v>
      </c>
      <c r="T53" s="2">
        <f t="shared" si="48"/>
        <v>11832</v>
      </c>
      <c r="U53" s="6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8.3333333333333329E-2</v>
      </c>
      <c r="AD53" s="2">
        <f t="shared" si="61"/>
        <v>38880</v>
      </c>
      <c r="AE53" s="2">
        <f t="shared" si="62"/>
        <v>0.20833333333333334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pans="3:38" s="1" customFormat="1" ht="20.100000000000001" customHeight="1" x14ac:dyDescent="0.2">
      <c r="D54" s="2">
        <v>11</v>
      </c>
      <c r="E54" s="2">
        <v>10011</v>
      </c>
      <c r="F54" s="2" t="s">
        <v>1625</v>
      </c>
      <c r="G54" s="2">
        <v>4</v>
      </c>
      <c r="H54" s="2"/>
      <c r="I54" s="2">
        <f t="shared" si="66"/>
        <v>3800</v>
      </c>
      <c r="J54" s="2"/>
      <c r="K54" s="6">
        <f t="shared" si="54"/>
        <v>22800</v>
      </c>
      <c r="L54" s="2">
        <f t="shared" si="42"/>
        <v>1.7999999999999998</v>
      </c>
      <c r="M54" s="2">
        <f t="shared" si="43"/>
        <v>3.5999999999999996</v>
      </c>
      <c r="N54" s="2">
        <v>3</v>
      </c>
      <c r="O54" s="2">
        <f t="shared" si="44"/>
        <v>41039.999999999993</v>
      </c>
      <c r="P54" s="2">
        <f t="shared" si="45"/>
        <v>37239.999999999993</v>
      </c>
      <c r="Q54" s="2">
        <f t="shared" si="46"/>
        <v>10.799999999999999</v>
      </c>
      <c r="R54" s="2">
        <f t="shared" si="47"/>
        <v>3</v>
      </c>
      <c r="S54" s="2">
        <v>3</v>
      </c>
      <c r="T54" s="2">
        <f t="shared" si="48"/>
        <v>13679.999999999998</v>
      </c>
      <c r="U54" s="6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8.3333333333333329E-2</v>
      </c>
      <c r="AD54" s="2">
        <f t="shared" si="61"/>
        <v>38880</v>
      </c>
      <c r="AE54" s="2">
        <f t="shared" si="62"/>
        <v>0.20833333333333334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pans="3:38" s="1" customFormat="1" ht="20.100000000000001" customHeight="1" x14ac:dyDescent="0.2">
      <c r="D55" s="2">
        <v>12</v>
      </c>
      <c r="E55" s="2">
        <v>10012</v>
      </c>
      <c r="F55" s="2" t="s">
        <v>1626</v>
      </c>
      <c r="G55" s="2">
        <v>4</v>
      </c>
      <c r="H55" s="2"/>
      <c r="I55" s="2">
        <f t="shared" si="66"/>
        <v>4200</v>
      </c>
      <c r="J55" s="2"/>
      <c r="K55" s="6">
        <f t="shared" si="54"/>
        <v>25200</v>
      </c>
      <c r="L55" s="2">
        <f t="shared" si="42"/>
        <v>1.9500000000000002</v>
      </c>
      <c r="M55" s="2">
        <f t="shared" si="43"/>
        <v>3.9000000000000004</v>
      </c>
      <c r="N55" s="2">
        <v>3.1</v>
      </c>
      <c r="O55" s="2">
        <f t="shared" si="44"/>
        <v>50778.000000000007</v>
      </c>
      <c r="P55" s="2">
        <f t="shared" si="45"/>
        <v>46578.000000000007</v>
      </c>
      <c r="Q55" s="2">
        <f t="shared" si="46"/>
        <v>12.090000000000002</v>
      </c>
      <c r="R55" s="2">
        <f t="shared" si="47"/>
        <v>3.1</v>
      </c>
      <c r="S55" s="2">
        <v>3</v>
      </c>
      <c r="T55" s="2">
        <f t="shared" si="48"/>
        <v>16926.000000000004</v>
      </c>
      <c r="U55" s="6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8.3333333333333329E-2</v>
      </c>
      <c r="AD55" s="2">
        <f t="shared" si="61"/>
        <v>42120</v>
      </c>
      <c r="AE55" s="2">
        <f t="shared" si="62"/>
        <v>0.20833333333333334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pans="3:38" s="1" customFormat="1" ht="20.100000000000001" customHeight="1" x14ac:dyDescent="0.2">
      <c r="D56" s="2">
        <v>13</v>
      </c>
      <c r="E56" s="2">
        <v>10013</v>
      </c>
      <c r="F56" s="2" t="s">
        <v>1627</v>
      </c>
      <c r="G56" s="2">
        <v>4</v>
      </c>
      <c r="H56" s="2"/>
      <c r="I56" s="2">
        <f t="shared" si="66"/>
        <v>4600</v>
      </c>
      <c r="J56" s="2"/>
      <c r="K56" s="6">
        <f t="shared" si="54"/>
        <v>27600</v>
      </c>
      <c r="L56" s="2">
        <f t="shared" si="42"/>
        <v>2.0999999999999996</v>
      </c>
      <c r="M56" s="2">
        <f t="shared" si="43"/>
        <v>4.1999999999999993</v>
      </c>
      <c r="N56" s="2">
        <v>3.2</v>
      </c>
      <c r="O56" s="2">
        <f t="shared" si="44"/>
        <v>61823.999999999993</v>
      </c>
      <c r="P56" s="2">
        <f t="shared" si="45"/>
        <v>57223.999999999993</v>
      </c>
      <c r="Q56" s="2">
        <f t="shared" si="46"/>
        <v>13.439999999999998</v>
      </c>
      <c r="R56" s="2">
        <f t="shared" si="47"/>
        <v>3.2</v>
      </c>
      <c r="S56" s="2">
        <v>3</v>
      </c>
      <c r="T56" s="2">
        <f t="shared" si="48"/>
        <v>20607.999999999996</v>
      </c>
      <c r="U56" s="6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151.19999999999999</v>
      </c>
      <c r="AA56" s="2">
        <f t="shared" si="59"/>
        <v>544320</v>
      </c>
      <c r="AC56" s="2">
        <f t="shared" si="60"/>
        <v>8.3333333333333329E-2</v>
      </c>
      <c r="AD56" s="2">
        <f t="shared" si="61"/>
        <v>45360</v>
      </c>
      <c r="AE56" s="2">
        <f t="shared" si="62"/>
        <v>0.20833333333333334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pans="3:38" s="1" customFormat="1" ht="20.100000000000001" customHeight="1" x14ac:dyDescent="0.2">
      <c r="D57" s="2">
        <v>14</v>
      </c>
      <c r="E57" s="2">
        <v>10014</v>
      </c>
      <c r="F57" s="2" t="s">
        <v>1628</v>
      </c>
      <c r="G57" s="2">
        <v>4</v>
      </c>
      <c r="H57" s="2"/>
      <c r="I57" s="2">
        <f t="shared" si="66"/>
        <v>5000</v>
      </c>
      <c r="J57" s="2"/>
      <c r="K57" s="6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6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8.3333333333333329E-2</v>
      </c>
      <c r="AD57" s="2">
        <f t="shared" si="61"/>
        <v>48600</v>
      </c>
      <c r="AE57" s="2">
        <f t="shared" si="62"/>
        <v>0.20833333333333334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pans="3:38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38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Z59" s="6" t="s">
        <v>1629</v>
      </c>
      <c r="AA59" s="6" t="s">
        <v>1630</v>
      </c>
      <c r="AC59" s="6" t="s">
        <v>1629</v>
      </c>
    </row>
    <row r="60" spans="3:38" ht="20.100000000000001" customHeight="1" x14ac:dyDescent="0.2">
      <c r="C60" s="2"/>
      <c r="D60" s="2"/>
      <c r="E60" s="2" t="s">
        <v>1631</v>
      </c>
      <c r="F60" s="2" t="s">
        <v>1632</v>
      </c>
      <c r="G60" s="2" t="s">
        <v>43</v>
      </c>
      <c r="H60" s="2"/>
      <c r="I60" s="2" t="s">
        <v>1633</v>
      </c>
      <c r="J60" s="2"/>
      <c r="K60" s="2" t="s">
        <v>1634</v>
      </c>
      <c r="L60" s="2" t="s">
        <v>1635</v>
      </c>
      <c r="M60" s="2" t="s">
        <v>1636</v>
      </c>
      <c r="N60" s="2" t="s">
        <v>1637</v>
      </c>
      <c r="O60" s="2"/>
      <c r="P60" s="2" t="s">
        <v>1638</v>
      </c>
      <c r="Q60" s="2" t="s">
        <v>1639</v>
      </c>
      <c r="R60" s="2" t="s">
        <v>1636</v>
      </c>
      <c r="S60" s="2" t="s">
        <v>1640</v>
      </c>
      <c r="T60" s="2" t="s">
        <v>1641</v>
      </c>
      <c r="U60" s="2" t="s">
        <v>1638</v>
      </c>
      <c r="V60" s="2" t="s">
        <v>1639</v>
      </c>
      <c r="X60" s="2" t="s">
        <v>1642</v>
      </c>
      <c r="Z60" s="2" t="s">
        <v>1643</v>
      </c>
      <c r="AA60" s="2" t="s">
        <v>1644</v>
      </c>
      <c r="AC60" s="2" t="s">
        <v>1645</v>
      </c>
      <c r="AD60" s="2" t="s">
        <v>1646</v>
      </c>
      <c r="AE60" s="2" t="s">
        <v>1647</v>
      </c>
      <c r="AF60" s="2" t="s">
        <v>1648</v>
      </c>
      <c r="AG60" s="2" t="s">
        <v>1649</v>
      </c>
    </row>
    <row r="61" spans="3:38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</row>
    <row r="62" spans="3:38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1.1000000000000001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5.7870370370370372</v>
      </c>
    </row>
    <row r="63" spans="3:38" ht="20.100000000000001" customHeight="1" x14ac:dyDescent="0.2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4.6359890109890109</v>
      </c>
    </row>
    <row r="64" spans="3:38" ht="20.100000000000001" customHeight="1" x14ac:dyDescent="0.2">
      <c r="C64" s="2"/>
      <c r="D64" s="2"/>
      <c r="E64" s="2">
        <v>4</v>
      </c>
      <c r="F64" s="2">
        <v>0.2</v>
      </c>
      <c r="G64" s="2">
        <f t="shared" si="73"/>
        <v>0.89999999999999991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11699.999999999998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4.732572115384615</v>
      </c>
    </row>
    <row r="65" spans="3:33" ht="20.100000000000001" customHeight="1" x14ac:dyDescent="0.2">
      <c r="C65" s="2"/>
      <c r="D65" s="2"/>
      <c r="E65" s="2">
        <v>5</v>
      </c>
      <c r="F65" s="2">
        <v>0.2</v>
      </c>
      <c r="G65" s="2">
        <f t="shared" si="73"/>
        <v>1.0999999999999999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15399.999999999998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3.8328861632809508</v>
      </c>
    </row>
    <row r="66" spans="3:33" ht="20.100000000000001" customHeight="1" x14ac:dyDescent="0.2">
      <c r="C66" s="2"/>
      <c r="D66" s="2"/>
      <c r="E66" s="2">
        <v>6</v>
      </c>
      <c r="F66" s="2">
        <f t="shared" ref="F66:F81" si="81">F64+0.1</f>
        <v>0.30000000000000004</v>
      </c>
      <c r="G66" s="2">
        <f t="shared" si="73"/>
        <v>1.4</v>
      </c>
      <c r="H66" s="2"/>
      <c r="I66" s="2">
        <f>SUM($G$61:G66)</f>
        <v>5.1999999999999993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3.8807972403219626</v>
      </c>
    </row>
    <row r="67" spans="3:33" ht="20.100000000000001" customHeight="1" x14ac:dyDescent="0.2">
      <c r="C67" s="2"/>
      <c r="D67" s="2"/>
      <c r="E67" s="2">
        <v>7</v>
      </c>
      <c r="F67" s="2">
        <f t="shared" si="81"/>
        <v>0.30000000000000004</v>
      </c>
      <c r="G67" s="2">
        <f t="shared" si="73"/>
        <v>1.7</v>
      </c>
      <c r="H67" s="2"/>
      <c r="I67" s="2">
        <f>SUM($G$61:G67)</f>
        <v>6.8999999999999995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3.2010243277848911</v>
      </c>
    </row>
    <row r="68" spans="3:33" ht="20.100000000000001" customHeight="1" x14ac:dyDescent="0.2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3.227699530516432</v>
      </c>
    </row>
    <row r="69" spans="3:33" ht="20.100000000000001" customHeight="1" x14ac:dyDescent="0.2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2.6702533773760311</v>
      </c>
    </row>
    <row r="70" spans="3:33" ht="20.100000000000001" customHeight="1" x14ac:dyDescent="0.2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2.6861477427175551</v>
      </c>
    </row>
    <row r="71" spans="3:33" ht="20.100000000000001" customHeight="1" x14ac:dyDescent="0.2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0.13500000000000001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2.1739130434782608</v>
      </c>
    </row>
    <row r="72" spans="3:33" ht="20.100000000000001" customHeight="1" x14ac:dyDescent="0.2">
      <c r="C72" s="2"/>
      <c r="D72" s="2"/>
      <c r="E72" s="2">
        <v>12</v>
      </c>
      <c r="F72" s="2">
        <f t="shared" si="81"/>
        <v>0.6</v>
      </c>
      <c r="G72" s="2">
        <f t="shared" si="73"/>
        <v>4.0999999999999996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86099.999999999985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0.13500000000000001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2.1836180124223601</v>
      </c>
    </row>
    <row r="73" spans="3:33" ht="20.100000000000001" customHeight="1" x14ac:dyDescent="0.2">
      <c r="C73" s="2"/>
      <c r="D73" s="2"/>
      <c r="E73" s="2">
        <v>13</v>
      </c>
      <c r="F73" s="2">
        <f t="shared" si="81"/>
        <v>0.6</v>
      </c>
      <c r="G73" s="2">
        <f t="shared" si="73"/>
        <v>4.6999999999999993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103399.99999999999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0.11799999999999999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1.8136751103319027</v>
      </c>
    </row>
    <row r="74" spans="3:33" ht="20.100000000000001" customHeight="1" x14ac:dyDescent="0.2">
      <c r="C74" s="2"/>
      <c r="D74" s="2"/>
      <c r="E74" s="2">
        <v>14</v>
      </c>
      <c r="F74" s="2">
        <f t="shared" si="81"/>
        <v>0.7</v>
      </c>
      <c r="G74" s="2">
        <f t="shared" si="73"/>
        <v>5.3999999999999995</v>
      </c>
      <c r="H74" s="2"/>
      <c r="I74" s="2">
        <f>SUM($G$61:G74)</f>
        <v>32.200000000000003</v>
      </c>
      <c r="J74" s="2"/>
      <c r="K74" s="2">
        <f t="shared" si="74"/>
        <v>23000</v>
      </c>
      <c r="L74" s="2">
        <f t="shared" si="67"/>
        <v>124199.99999999999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1.8556583304784744</v>
      </c>
    </row>
    <row r="75" spans="3:33" ht="20.100000000000001" customHeight="1" x14ac:dyDescent="0.2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38.300000000000004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1.5708686155411269</v>
      </c>
    </row>
    <row r="76" spans="3:33" ht="20.100000000000001" customHeight="1" x14ac:dyDescent="0.2">
      <c r="C76" s="2"/>
      <c r="D76" s="2"/>
      <c r="E76" s="2">
        <v>16</v>
      </c>
      <c r="F76" s="2">
        <f t="shared" si="81"/>
        <v>0.79999999999999993</v>
      </c>
      <c r="G76" s="2">
        <f t="shared" si="73"/>
        <v>6.8999999999999995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1.5989198408186469</v>
      </c>
    </row>
    <row r="77" spans="3:33" ht="20.100000000000001" customHeight="1" x14ac:dyDescent="0.2">
      <c r="C77" s="2"/>
      <c r="D77" s="2"/>
      <c r="E77" s="2">
        <v>17</v>
      </c>
      <c r="F77" s="2">
        <f t="shared" si="81"/>
        <v>0.79999999999999993</v>
      </c>
      <c r="G77" s="2">
        <f t="shared" si="73"/>
        <v>7.6999999999999993</v>
      </c>
      <c r="H77" s="2"/>
      <c r="I77" s="2">
        <f>SUM($G$61:G77)</f>
        <v>52.900000000000006</v>
      </c>
      <c r="J77" s="2"/>
      <c r="K77" s="2">
        <f t="shared" si="74"/>
        <v>26000</v>
      </c>
      <c r="L77" s="2">
        <f t="shared" si="67"/>
        <v>200199.99999999997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1.4212957479568873</v>
      </c>
    </row>
    <row r="78" spans="3:33" ht="20.100000000000001" customHeight="1" x14ac:dyDescent="0.2">
      <c r="C78" s="2"/>
      <c r="D78" s="2"/>
      <c r="E78" s="2">
        <v>18</v>
      </c>
      <c r="F78" s="2">
        <f t="shared" si="81"/>
        <v>0.89999999999999991</v>
      </c>
      <c r="G78" s="2">
        <f t="shared" si="73"/>
        <v>8.6</v>
      </c>
      <c r="H78" s="2"/>
      <c r="I78" s="2">
        <f>SUM($G$61:G78)</f>
        <v>61.500000000000007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1.5545422243278455</v>
      </c>
    </row>
    <row r="79" spans="3:33" ht="20.100000000000001" customHeight="1" x14ac:dyDescent="0.2">
      <c r="C79" s="2"/>
      <c r="D79" s="2"/>
      <c r="E79" s="2">
        <v>19</v>
      </c>
      <c r="F79" s="2">
        <f t="shared" si="81"/>
        <v>0.89999999999999991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1.4897626566160742</v>
      </c>
    </row>
    <row r="80" spans="3:33" ht="20.100000000000001" customHeight="1" x14ac:dyDescent="0.2">
      <c r="C80" s="2"/>
      <c r="D80" s="2"/>
      <c r="E80" s="2">
        <v>20</v>
      </c>
      <c r="F80" s="2">
        <f t="shared" si="81"/>
        <v>0.99999999999999989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1.6043597840480799</v>
      </c>
    </row>
    <row r="81" spans="3:33" ht="20.100000000000001" customHeight="1" x14ac:dyDescent="0.2">
      <c r="C81" s="2"/>
      <c r="D81" s="2"/>
      <c r="E81" s="2">
        <v>21</v>
      </c>
      <c r="F81" s="2">
        <f t="shared" si="81"/>
        <v>0.99999999999999989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1.5124945199473916</v>
      </c>
    </row>
    <row r="82" spans="3:33" ht="20.100000000000001" customHeight="1" x14ac:dyDescent="0.2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1.578255151249452</v>
      </c>
    </row>
    <row r="83" spans="3:33" ht="20.100000000000001" customHeight="1" x14ac:dyDescent="0.2">
      <c r="C83" s="2"/>
      <c r="D83" s="2"/>
      <c r="E83" s="2">
        <v>23</v>
      </c>
      <c r="F83" s="2">
        <v>1.2</v>
      </c>
      <c r="G83" s="2">
        <f t="shared" si="73"/>
        <v>13.899999999999999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444799.99999999994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1.4911676990135352</v>
      </c>
    </row>
    <row r="84" spans="3:33" ht="20.100000000000001" customHeight="1" x14ac:dyDescent="0.2">
      <c r="C84" s="2"/>
      <c r="D84" s="2"/>
      <c r="E84" s="2">
        <v>24</v>
      </c>
      <c r="F84" s="2">
        <v>1.5</v>
      </c>
      <c r="G84" s="2">
        <f t="shared" si="73"/>
        <v>15.399999999999999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508199.99999999994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1.5771966047258545</v>
      </c>
    </row>
    <row r="85" spans="3:33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1.4916065529562461</v>
      </c>
    </row>
    <row r="86" spans="3:33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33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33" s="2" customFormat="1" ht="20.100000000000001" customHeight="1" x14ac:dyDescent="0.2"/>
    <row r="89" spans="3:33" s="2" customFormat="1" ht="20.100000000000001" customHeight="1" x14ac:dyDescent="0.2">
      <c r="E89" s="2" t="s">
        <v>1650</v>
      </c>
      <c r="F89" s="2" t="s">
        <v>1651</v>
      </c>
      <c r="G89" s="2" t="s">
        <v>1652</v>
      </c>
      <c r="I89" s="2" t="s">
        <v>1653</v>
      </c>
      <c r="L89" s="2" t="s">
        <v>1654</v>
      </c>
    </row>
    <row r="90" spans="3:33" s="2" customFormat="1" ht="20.100000000000001" customHeight="1" x14ac:dyDescent="0.2"/>
    <row r="91" spans="3:33" s="2" customFormat="1" ht="20.100000000000001" customHeight="1" x14ac:dyDescent="0.2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</row>
    <row r="92" spans="3:33" s="2" customFormat="1" ht="20.100000000000001" customHeight="1" x14ac:dyDescent="0.2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</row>
    <row r="93" spans="3:33" s="2" customFormat="1" ht="20.100000000000001" customHeight="1" x14ac:dyDescent="0.2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</row>
    <row r="94" spans="3:33" s="2" customFormat="1" ht="20.100000000000001" customHeight="1" x14ac:dyDescent="0.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pans="3:33" s="2" customFormat="1" ht="20.100000000000001" customHeight="1" x14ac:dyDescent="0.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pans="3:33" s="2" customFormat="1" ht="20.100000000000001" customHeight="1" x14ac:dyDescent="0.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pans="5:12" s="2" customFormat="1" ht="20.100000000000001" customHeight="1" x14ac:dyDescent="0.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pans="5:12" s="2" customFormat="1" ht="20.100000000000001" customHeight="1" x14ac:dyDescent="0.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pans="5:12" s="2" customFormat="1" ht="20.100000000000001" customHeight="1" x14ac:dyDescent="0.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pans="5:12" s="2" customFormat="1" ht="20.100000000000001" customHeight="1" x14ac:dyDescent="0.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pans="5:12" s="2" customFormat="1" ht="20.100000000000001" customHeight="1" x14ac:dyDescent="0.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pans="5:12" s="2" customFormat="1" ht="20.100000000000001" customHeight="1" x14ac:dyDescent="0.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pans="5:12" s="2" customFormat="1" ht="20.100000000000001" customHeight="1" x14ac:dyDescent="0.2">
      <c r="E103" s="2">
        <v>13</v>
      </c>
      <c r="F103" s="2">
        <v>8</v>
      </c>
      <c r="G103" s="2">
        <f t="shared" si="85"/>
        <v>76680</v>
      </c>
      <c r="I103" s="2">
        <v>1.1000000000000001</v>
      </c>
      <c r="L103" s="2">
        <f t="shared" si="86"/>
        <v>80000</v>
      </c>
    </row>
    <row r="104" spans="5:12" s="2" customFormat="1" ht="20.100000000000001" customHeight="1" x14ac:dyDescent="0.2">
      <c r="E104" s="2">
        <v>14</v>
      </c>
      <c r="F104" s="2">
        <v>9</v>
      </c>
      <c r="G104" s="2">
        <f t="shared" si="85"/>
        <v>101114</v>
      </c>
      <c r="I104" s="2">
        <v>1.1499999999999999</v>
      </c>
      <c r="L104" s="2">
        <f t="shared" si="86"/>
        <v>120000</v>
      </c>
    </row>
    <row r="105" spans="5:12" s="2" customFormat="1" ht="20.100000000000001" customHeight="1" x14ac:dyDescent="0.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pans="5:12" s="2" customFormat="1" ht="20.100000000000001" customHeight="1" x14ac:dyDescent="0.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pans="5:12" s="2" customFormat="1" ht="20.100000000000001" customHeight="1" x14ac:dyDescent="0.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pans="5:12" s="2" customFormat="1" ht="20.100000000000001" customHeight="1" x14ac:dyDescent="0.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pans="5:12" s="2" customFormat="1" ht="20.100000000000001" customHeight="1" x14ac:dyDescent="0.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pans="5:12" s="2" customFormat="1" ht="20.100000000000001" customHeight="1" x14ac:dyDescent="0.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pans="5:12" s="2" customFormat="1" ht="20.100000000000001" customHeight="1" x14ac:dyDescent="0.2"/>
    <row r="112" spans="5:12" s="126" customFormat="1" ht="20.100000000000001" customHeight="1" x14ac:dyDescent="0.2"/>
    <row r="113" spans="1:10" s="126" customFormat="1" ht="20.100000000000001" customHeight="1" x14ac:dyDescent="0.2"/>
    <row r="114" spans="1:10" s="128" customFormat="1" ht="20.100000000000001" customHeight="1" x14ac:dyDescent="0.2"/>
    <row r="115" spans="1:10" s="128" customFormat="1" ht="20.100000000000001" customHeight="1" x14ac:dyDescent="0.2">
      <c r="A115" s="129">
        <v>10033001</v>
      </c>
      <c r="B115" s="130" t="s">
        <v>1596</v>
      </c>
      <c r="C115" s="131" t="s">
        <v>1672</v>
      </c>
      <c r="D115" s="126">
        <v>1</v>
      </c>
      <c r="E115" s="126">
        <f>SUMIF($H$148:$H$190,$A115,$D$148:$D$190)</f>
        <v>2</v>
      </c>
      <c r="F115" s="126">
        <f>SUMIF($J$148:$J$190,$A115,$D$148:$D$190)</f>
        <v>1</v>
      </c>
      <c r="G115" s="126">
        <f>SUMIF($L$148:$L$190,$A115,$D$148:$D$190)</f>
        <v>1</v>
      </c>
      <c r="H115" s="126">
        <f>SUMIF($N$148:$N$190,$A115,$D$148:$D$190)</f>
        <v>3</v>
      </c>
      <c r="I115" s="126"/>
      <c r="J115" s="126">
        <f>SUM(E115:H115)</f>
        <v>7</v>
      </c>
    </row>
    <row r="116" spans="1:10" s="128" customFormat="1" ht="20.100000000000001" customHeight="1" x14ac:dyDescent="0.2">
      <c r="A116" s="129">
        <v>10033002</v>
      </c>
      <c r="B116" s="130" t="s">
        <v>1597</v>
      </c>
      <c r="C116" s="131" t="s">
        <v>1597</v>
      </c>
      <c r="D116" s="126">
        <v>2</v>
      </c>
      <c r="E116" s="126">
        <f t="shared" ref="E116:E143" si="87">SUMIF($H$148:$H$190,$A116,$D$148:$D$190)</f>
        <v>2</v>
      </c>
      <c r="F116" s="126">
        <f t="shared" ref="F116:F143" si="88">SUMIF($J$148:$J$190,$A116,$D$148:$D$190)</f>
        <v>0</v>
      </c>
      <c r="G116" s="126">
        <f t="shared" ref="G116:G143" si="89">SUMIF($L$148:$L$190,$A116,$D$148:$D$190)</f>
        <v>2</v>
      </c>
      <c r="H116" s="126">
        <f t="shared" ref="H116:H143" si="90">SUMIF($N$148:$N$190,$A116,$D$148:$D$190)</f>
        <v>3</v>
      </c>
      <c r="I116" s="126"/>
      <c r="J116" s="126">
        <f t="shared" ref="J116:J143" si="91">SUM(E116:H116)</f>
        <v>7</v>
      </c>
    </row>
    <row r="117" spans="1:10" s="128" customFormat="1" ht="20.100000000000001" customHeight="1" x14ac:dyDescent="0.2">
      <c r="A117" s="129">
        <v>10033003</v>
      </c>
      <c r="B117" s="130" t="s">
        <v>1598</v>
      </c>
      <c r="C117" s="131" t="s">
        <v>1598</v>
      </c>
      <c r="D117" s="126">
        <v>3</v>
      </c>
      <c r="E117" s="126">
        <f t="shared" si="87"/>
        <v>0</v>
      </c>
      <c r="F117" s="126">
        <f t="shared" si="88"/>
        <v>1</v>
      </c>
      <c r="G117" s="126">
        <f t="shared" si="89"/>
        <v>2</v>
      </c>
      <c r="H117" s="126">
        <f t="shared" si="90"/>
        <v>1</v>
      </c>
      <c r="I117" s="126"/>
      <c r="J117" s="126">
        <f t="shared" si="91"/>
        <v>4</v>
      </c>
    </row>
    <row r="118" spans="1:10" s="128" customFormat="1" ht="20.100000000000001" customHeight="1" x14ac:dyDescent="0.2">
      <c r="A118" s="132">
        <v>10033004</v>
      </c>
      <c r="B118" s="133" t="s">
        <v>1599</v>
      </c>
      <c r="C118" s="134" t="s">
        <v>1599</v>
      </c>
      <c r="D118" s="126">
        <v>5</v>
      </c>
      <c r="E118" s="126">
        <f t="shared" si="87"/>
        <v>0</v>
      </c>
      <c r="F118" s="126">
        <f t="shared" si="88"/>
        <v>1</v>
      </c>
      <c r="G118" s="126">
        <f t="shared" si="89"/>
        <v>3</v>
      </c>
      <c r="H118" s="126">
        <f t="shared" si="90"/>
        <v>1</v>
      </c>
      <c r="I118" s="126"/>
      <c r="J118" s="126">
        <f t="shared" si="91"/>
        <v>5</v>
      </c>
    </row>
    <row r="119" spans="1:10" s="128" customFormat="1" ht="20.100000000000001" customHeight="1" x14ac:dyDescent="0.2">
      <c r="A119" s="132">
        <v>10033005</v>
      </c>
      <c r="B119" s="133" t="s">
        <v>1600</v>
      </c>
      <c r="C119" s="134" t="s">
        <v>1600</v>
      </c>
      <c r="D119" s="126">
        <v>7</v>
      </c>
      <c r="E119" s="126">
        <f t="shared" si="87"/>
        <v>1</v>
      </c>
      <c r="F119" s="126">
        <f t="shared" si="88"/>
        <v>2</v>
      </c>
      <c r="G119" s="126">
        <f t="shared" si="89"/>
        <v>1</v>
      </c>
      <c r="H119" s="126">
        <f t="shared" si="90"/>
        <v>1</v>
      </c>
      <c r="I119" s="126"/>
      <c r="J119" s="126">
        <f t="shared" si="91"/>
        <v>5</v>
      </c>
    </row>
    <row r="120" spans="1:10" s="128" customFormat="1" ht="20.100000000000001" customHeight="1" x14ac:dyDescent="0.2">
      <c r="A120" s="132">
        <v>10033006</v>
      </c>
      <c r="B120" s="133" t="s">
        <v>1601</v>
      </c>
      <c r="C120" s="134" t="s">
        <v>1601</v>
      </c>
      <c r="D120" s="126">
        <v>9</v>
      </c>
      <c r="E120" s="126">
        <f t="shared" si="87"/>
        <v>1</v>
      </c>
      <c r="F120" s="126">
        <f t="shared" si="88"/>
        <v>0</v>
      </c>
      <c r="G120" s="126">
        <f t="shared" si="89"/>
        <v>3</v>
      </c>
      <c r="H120" s="126">
        <f t="shared" si="90"/>
        <v>2</v>
      </c>
      <c r="I120" s="126"/>
      <c r="J120" s="126">
        <f t="shared" si="91"/>
        <v>6</v>
      </c>
    </row>
    <row r="121" spans="1:10" s="128" customFormat="1" ht="20.100000000000001" customHeight="1" x14ac:dyDescent="0.2">
      <c r="A121" s="132">
        <v>10033007</v>
      </c>
      <c r="B121" s="133" t="s">
        <v>1602</v>
      </c>
      <c r="C121" s="134" t="s">
        <v>1602</v>
      </c>
      <c r="D121" s="126">
        <v>11</v>
      </c>
      <c r="E121" s="126">
        <f t="shared" si="87"/>
        <v>1</v>
      </c>
      <c r="F121" s="126">
        <f t="shared" si="88"/>
        <v>1</v>
      </c>
      <c r="G121" s="126">
        <f t="shared" si="89"/>
        <v>1</v>
      </c>
      <c r="H121" s="126">
        <f t="shared" si="90"/>
        <v>1</v>
      </c>
      <c r="I121" s="126"/>
      <c r="J121" s="126">
        <f t="shared" si="91"/>
        <v>4</v>
      </c>
    </row>
    <row r="122" spans="1:10" s="128" customFormat="1" ht="20.100000000000001" customHeight="1" x14ac:dyDescent="0.2">
      <c r="A122" s="132">
        <v>10033008</v>
      </c>
      <c r="B122" s="133" t="s">
        <v>1603</v>
      </c>
      <c r="C122" s="134" t="s">
        <v>1603</v>
      </c>
      <c r="D122" s="126">
        <v>13</v>
      </c>
      <c r="E122" s="126">
        <f t="shared" si="87"/>
        <v>1</v>
      </c>
      <c r="F122" s="126">
        <f t="shared" si="88"/>
        <v>2</v>
      </c>
      <c r="G122" s="126">
        <f t="shared" si="89"/>
        <v>2</v>
      </c>
      <c r="H122" s="126">
        <f t="shared" si="90"/>
        <v>0</v>
      </c>
      <c r="I122" s="126"/>
      <c r="J122" s="126">
        <f t="shared" si="91"/>
        <v>5</v>
      </c>
    </row>
    <row r="123" spans="1:10" s="128" customFormat="1" ht="20.100000000000001" customHeight="1" x14ac:dyDescent="0.2">
      <c r="A123" s="132">
        <v>10033009</v>
      </c>
      <c r="B123" s="133" t="s">
        <v>1604</v>
      </c>
      <c r="C123" s="134" t="s">
        <v>1604</v>
      </c>
      <c r="D123" s="126">
        <v>15</v>
      </c>
      <c r="E123" s="126">
        <f t="shared" si="87"/>
        <v>1</v>
      </c>
      <c r="F123" s="126">
        <f t="shared" si="88"/>
        <v>2</v>
      </c>
      <c r="G123" s="126">
        <f t="shared" si="89"/>
        <v>1</v>
      </c>
      <c r="H123" s="126">
        <f t="shared" si="90"/>
        <v>1</v>
      </c>
      <c r="I123" s="126"/>
      <c r="J123" s="126">
        <f t="shared" si="91"/>
        <v>5</v>
      </c>
    </row>
    <row r="124" spans="1:10" s="128" customFormat="1" ht="20.100000000000001" customHeight="1" x14ac:dyDescent="0.2">
      <c r="A124" s="132">
        <v>10033010</v>
      </c>
      <c r="B124" s="133" t="s">
        <v>1605</v>
      </c>
      <c r="C124" s="134" t="s">
        <v>1605</v>
      </c>
      <c r="D124" s="126">
        <v>17</v>
      </c>
      <c r="E124" s="126">
        <f t="shared" si="87"/>
        <v>2</v>
      </c>
      <c r="F124" s="126">
        <f t="shared" si="88"/>
        <v>1</v>
      </c>
      <c r="G124" s="126">
        <f t="shared" si="89"/>
        <v>1</v>
      </c>
      <c r="H124" s="126">
        <f t="shared" si="90"/>
        <v>2</v>
      </c>
      <c r="I124" s="126"/>
      <c r="J124" s="126">
        <f t="shared" si="91"/>
        <v>6</v>
      </c>
    </row>
    <row r="125" spans="1:10" s="128" customFormat="1" ht="20.100000000000001" customHeight="1" x14ac:dyDescent="0.2">
      <c r="A125" s="132">
        <v>10033011</v>
      </c>
      <c r="B125" s="133" t="s">
        <v>1606</v>
      </c>
      <c r="C125" s="134" t="s">
        <v>1606</v>
      </c>
      <c r="D125" s="126">
        <v>19</v>
      </c>
      <c r="E125" s="126">
        <f t="shared" si="87"/>
        <v>3</v>
      </c>
      <c r="F125" s="126">
        <f t="shared" si="88"/>
        <v>2</v>
      </c>
      <c r="G125" s="126">
        <f t="shared" si="89"/>
        <v>0</v>
      </c>
      <c r="H125" s="126">
        <f t="shared" si="90"/>
        <v>0</v>
      </c>
      <c r="I125" s="126"/>
      <c r="J125" s="126">
        <f t="shared" si="91"/>
        <v>5</v>
      </c>
    </row>
    <row r="126" spans="1:10" s="128" customFormat="1" ht="20.100000000000001" customHeight="1" x14ac:dyDescent="0.2">
      <c r="A126" s="132">
        <v>10033012</v>
      </c>
      <c r="B126" s="133" t="s">
        <v>1607</v>
      </c>
      <c r="C126" s="134" t="s">
        <v>1607</v>
      </c>
      <c r="D126" s="126">
        <v>21</v>
      </c>
      <c r="E126" s="126">
        <f t="shared" si="87"/>
        <v>2</v>
      </c>
      <c r="F126" s="126">
        <f t="shared" si="88"/>
        <v>2</v>
      </c>
      <c r="G126" s="126">
        <f t="shared" si="89"/>
        <v>1</v>
      </c>
      <c r="H126" s="126">
        <f t="shared" si="90"/>
        <v>1</v>
      </c>
      <c r="I126" s="126"/>
      <c r="J126" s="126">
        <f t="shared" si="91"/>
        <v>6</v>
      </c>
    </row>
    <row r="127" spans="1:10" s="128" customFormat="1" ht="20.100000000000001" customHeight="1" x14ac:dyDescent="0.2">
      <c r="A127" s="132">
        <v>10033013</v>
      </c>
      <c r="B127" s="133" t="s">
        <v>1608</v>
      </c>
      <c r="C127" s="134" t="s">
        <v>1608</v>
      </c>
      <c r="D127" s="126">
        <v>23</v>
      </c>
      <c r="E127" s="126">
        <f t="shared" si="87"/>
        <v>1</v>
      </c>
      <c r="F127" s="126">
        <f t="shared" si="88"/>
        <v>1</v>
      </c>
      <c r="G127" s="126">
        <f t="shared" si="89"/>
        <v>0</v>
      </c>
      <c r="H127" s="126">
        <f t="shared" si="90"/>
        <v>0</v>
      </c>
      <c r="I127" s="126"/>
      <c r="J127" s="126">
        <f t="shared" si="91"/>
        <v>2</v>
      </c>
    </row>
    <row r="128" spans="1:10" s="128" customFormat="1" ht="20.100000000000001" customHeight="1" x14ac:dyDescent="0.2">
      <c r="A128" s="132">
        <v>10033014</v>
      </c>
      <c r="B128" s="133" t="s">
        <v>1609</v>
      </c>
      <c r="C128" s="134" t="s">
        <v>1609</v>
      </c>
      <c r="D128" s="126">
        <v>25</v>
      </c>
      <c r="E128" s="126">
        <f t="shared" si="87"/>
        <v>1</v>
      </c>
      <c r="F128" s="126">
        <f t="shared" si="88"/>
        <v>1</v>
      </c>
      <c r="G128" s="126">
        <f t="shared" si="89"/>
        <v>0</v>
      </c>
      <c r="H128" s="126">
        <f t="shared" si="90"/>
        <v>0</v>
      </c>
      <c r="I128" s="126"/>
      <c r="J128" s="126">
        <f t="shared" si="91"/>
        <v>2</v>
      </c>
    </row>
    <row r="129" spans="1:10" s="128" customFormat="1" ht="20.100000000000001" customHeight="1" x14ac:dyDescent="0.2">
      <c r="E129" s="126">
        <f t="shared" si="87"/>
        <v>0</v>
      </c>
      <c r="F129" s="126">
        <f t="shared" si="88"/>
        <v>0</v>
      </c>
      <c r="G129" s="126">
        <f t="shared" si="89"/>
        <v>0</v>
      </c>
      <c r="H129" s="126">
        <f t="shared" si="90"/>
        <v>0</v>
      </c>
      <c r="I129" s="126"/>
      <c r="J129" s="126">
        <f t="shared" si="91"/>
        <v>0</v>
      </c>
    </row>
    <row r="130" spans="1:10" s="128" customFormat="1" ht="20.100000000000001" customHeight="1" x14ac:dyDescent="0.2">
      <c r="A130" s="129">
        <v>10035001</v>
      </c>
      <c r="B130" s="130" t="s">
        <v>1616</v>
      </c>
      <c r="C130" s="131" t="s">
        <v>1660</v>
      </c>
      <c r="D130" s="126">
        <v>1</v>
      </c>
      <c r="E130" s="126">
        <f t="shared" si="87"/>
        <v>0</v>
      </c>
      <c r="F130" s="126">
        <f t="shared" si="88"/>
        <v>2</v>
      </c>
      <c r="G130" s="126">
        <f t="shared" si="89"/>
        <v>1</v>
      </c>
      <c r="H130" s="126">
        <f t="shared" si="90"/>
        <v>2</v>
      </c>
      <c r="I130" s="126"/>
      <c r="J130" s="126">
        <f t="shared" si="91"/>
        <v>5</v>
      </c>
    </row>
    <row r="131" spans="1:10" s="128" customFormat="1" ht="20.100000000000001" customHeight="1" x14ac:dyDescent="0.2">
      <c r="A131" s="129">
        <v>10035002</v>
      </c>
      <c r="B131" s="130" t="s">
        <v>1617</v>
      </c>
      <c r="C131" s="131" t="s">
        <v>1675</v>
      </c>
      <c r="D131" s="126">
        <v>2</v>
      </c>
      <c r="E131" s="126">
        <f t="shared" si="87"/>
        <v>1</v>
      </c>
      <c r="F131" s="126">
        <f t="shared" si="88"/>
        <v>1</v>
      </c>
      <c r="G131" s="126">
        <f t="shared" si="89"/>
        <v>1</v>
      </c>
      <c r="H131" s="126">
        <f t="shared" si="90"/>
        <v>2</v>
      </c>
      <c r="I131" s="126"/>
      <c r="J131" s="126">
        <f t="shared" si="91"/>
        <v>5</v>
      </c>
    </row>
    <row r="132" spans="1:10" s="128" customFormat="1" ht="20.100000000000001" customHeight="1" x14ac:dyDescent="0.2">
      <c r="A132" s="132">
        <v>10035003</v>
      </c>
      <c r="B132" s="133" t="s">
        <v>1618</v>
      </c>
      <c r="C132" s="136" t="s">
        <v>1733</v>
      </c>
      <c r="D132" s="126">
        <v>3</v>
      </c>
      <c r="E132" s="126">
        <f t="shared" si="87"/>
        <v>2</v>
      </c>
      <c r="F132" s="126">
        <f t="shared" si="88"/>
        <v>2</v>
      </c>
      <c r="G132" s="126">
        <f t="shared" si="89"/>
        <v>1</v>
      </c>
      <c r="H132" s="126">
        <f t="shared" si="90"/>
        <v>1</v>
      </c>
      <c r="I132" s="126"/>
      <c r="J132" s="126">
        <f t="shared" si="91"/>
        <v>6</v>
      </c>
    </row>
    <row r="133" spans="1:10" s="128" customFormat="1" ht="20.100000000000001" customHeight="1" x14ac:dyDescent="0.2">
      <c r="A133" s="132">
        <v>10035004</v>
      </c>
      <c r="B133" s="133" t="s">
        <v>1619</v>
      </c>
      <c r="C133" s="134" t="s">
        <v>1715</v>
      </c>
      <c r="D133" s="126">
        <v>5</v>
      </c>
      <c r="E133" s="126">
        <f t="shared" si="87"/>
        <v>2</v>
      </c>
      <c r="F133" s="126">
        <f t="shared" si="88"/>
        <v>1</v>
      </c>
      <c r="G133" s="126">
        <f t="shared" si="89"/>
        <v>2</v>
      </c>
      <c r="H133" s="126">
        <f t="shared" si="90"/>
        <v>1</v>
      </c>
      <c r="I133" s="126"/>
      <c r="J133" s="126">
        <f t="shared" si="91"/>
        <v>6</v>
      </c>
    </row>
    <row r="134" spans="1:10" s="128" customFormat="1" ht="20.100000000000001" customHeight="1" x14ac:dyDescent="0.2">
      <c r="A134" s="132">
        <v>10035005</v>
      </c>
      <c r="B134" s="133" t="s">
        <v>1620</v>
      </c>
      <c r="C134" s="134" t="s">
        <v>1684</v>
      </c>
      <c r="D134" s="126">
        <v>7</v>
      </c>
      <c r="E134" s="126">
        <f t="shared" si="87"/>
        <v>0</v>
      </c>
      <c r="F134" s="126">
        <f t="shared" si="88"/>
        <v>1</v>
      </c>
      <c r="G134" s="126">
        <f t="shared" si="89"/>
        <v>1</v>
      </c>
      <c r="H134" s="126">
        <f t="shared" si="90"/>
        <v>1</v>
      </c>
      <c r="I134" s="126"/>
      <c r="J134" s="126">
        <f t="shared" si="91"/>
        <v>3</v>
      </c>
    </row>
    <row r="135" spans="1:10" s="128" customFormat="1" ht="20.100000000000001" customHeight="1" x14ac:dyDescent="0.2">
      <c r="A135" s="132">
        <v>10035006</v>
      </c>
      <c r="B135" s="133" t="s">
        <v>1621</v>
      </c>
      <c r="C135" s="134" t="s">
        <v>1663</v>
      </c>
      <c r="D135" s="126">
        <v>9</v>
      </c>
      <c r="E135" s="126">
        <f t="shared" si="87"/>
        <v>2</v>
      </c>
      <c r="F135" s="126">
        <f t="shared" si="88"/>
        <v>1</v>
      </c>
      <c r="G135" s="126">
        <f t="shared" si="89"/>
        <v>1</v>
      </c>
      <c r="H135" s="126">
        <f t="shared" si="90"/>
        <v>0</v>
      </c>
      <c r="I135" s="126"/>
      <c r="J135" s="126">
        <f t="shared" si="91"/>
        <v>4</v>
      </c>
    </row>
    <row r="136" spans="1:10" s="128" customFormat="1" ht="20.100000000000001" customHeight="1" x14ac:dyDescent="0.2">
      <c r="A136" s="132">
        <v>10035007</v>
      </c>
      <c r="B136" s="133" t="s">
        <v>1622</v>
      </c>
      <c r="C136" s="134" t="s">
        <v>1664</v>
      </c>
      <c r="D136" s="126">
        <v>11</v>
      </c>
      <c r="E136" s="126">
        <f t="shared" si="87"/>
        <v>1</v>
      </c>
      <c r="F136" s="126">
        <f t="shared" si="88"/>
        <v>1</v>
      </c>
      <c r="G136" s="126">
        <f t="shared" si="89"/>
        <v>1</v>
      </c>
      <c r="H136" s="126">
        <f t="shared" si="90"/>
        <v>1</v>
      </c>
      <c r="I136" s="126"/>
      <c r="J136" s="126">
        <f t="shared" si="91"/>
        <v>4</v>
      </c>
    </row>
    <row r="137" spans="1:10" s="128" customFormat="1" ht="20.100000000000001" customHeight="1" x14ac:dyDescent="0.2">
      <c r="A137" s="132">
        <v>10035008</v>
      </c>
      <c r="B137" s="133" t="s">
        <v>1623</v>
      </c>
      <c r="C137" s="134" t="s">
        <v>1665</v>
      </c>
      <c r="D137" s="126">
        <v>13</v>
      </c>
      <c r="E137" s="126">
        <f t="shared" si="87"/>
        <v>1</v>
      </c>
      <c r="F137" s="126">
        <f t="shared" si="88"/>
        <v>1</v>
      </c>
      <c r="G137" s="126">
        <f t="shared" si="89"/>
        <v>1</v>
      </c>
      <c r="H137" s="126">
        <f t="shared" si="90"/>
        <v>1</v>
      </c>
      <c r="I137" s="126"/>
      <c r="J137" s="126">
        <f t="shared" si="91"/>
        <v>4</v>
      </c>
    </row>
    <row r="138" spans="1:10" s="128" customFormat="1" ht="20.100000000000001" customHeight="1" x14ac:dyDescent="0.2">
      <c r="A138" s="132">
        <v>10035009</v>
      </c>
      <c r="B138" s="133" t="s">
        <v>1624</v>
      </c>
      <c r="C138" s="134" t="s">
        <v>1666</v>
      </c>
      <c r="D138" s="126">
        <v>15</v>
      </c>
      <c r="E138" s="126">
        <f t="shared" si="87"/>
        <v>2</v>
      </c>
      <c r="F138" s="126">
        <f t="shared" si="88"/>
        <v>2</v>
      </c>
      <c r="G138" s="126">
        <f t="shared" si="89"/>
        <v>0</v>
      </c>
      <c r="H138" s="126">
        <f t="shared" si="90"/>
        <v>0</v>
      </c>
      <c r="I138" s="126"/>
      <c r="J138" s="126">
        <f t="shared" si="91"/>
        <v>4</v>
      </c>
    </row>
    <row r="139" spans="1:10" s="128" customFormat="1" ht="20.100000000000001" customHeight="1" x14ac:dyDescent="0.2">
      <c r="A139" s="132">
        <v>10035010</v>
      </c>
      <c r="B139" s="133" t="s">
        <v>1622</v>
      </c>
      <c r="C139" s="134" t="s">
        <v>1667</v>
      </c>
      <c r="D139" s="126">
        <v>17</v>
      </c>
      <c r="E139" s="126">
        <f t="shared" si="87"/>
        <v>1</v>
      </c>
      <c r="F139" s="126">
        <f t="shared" si="88"/>
        <v>1</v>
      </c>
      <c r="G139" s="126">
        <f t="shared" si="89"/>
        <v>3</v>
      </c>
      <c r="H139" s="126">
        <f t="shared" si="90"/>
        <v>0</v>
      </c>
      <c r="I139" s="126"/>
      <c r="J139" s="126">
        <f t="shared" si="91"/>
        <v>5</v>
      </c>
    </row>
    <row r="140" spans="1:10" s="128" customFormat="1" ht="20.100000000000001" customHeight="1" x14ac:dyDescent="0.2">
      <c r="A140" s="132">
        <v>10035011</v>
      </c>
      <c r="B140" s="133" t="s">
        <v>1625</v>
      </c>
      <c r="C140" s="134" t="s">
        <v>1668</v>
      </c>
      <c r="D140" s="126">
        <v>19</v>
      </c>
      <c r="E140" s="126">
        <f t="shared" si="87"/>
        <v>1</v>
      </c>
      <c r="F140" s="126">
        <f t="shared" si="88"/>
        <v>1</v>
      </c>
      <c r="G140" s="126">
        <f t="shared" si="89"/>
        <v>1</v>
      </c>
      <c r="H140" s="126">
        <f t="shared" si="90"/>
        <v>0</v>
      </c>
      <c r="I140" s="126"/>
      <c r="J140" s="126">
        <f t="shared" si="91"/>
        <v>3</v>
      </c>
    </row>
    <row r="141" spans="1:10" s="128" customFormat="1" ht="20.100000000000001" customHeight="1" x14ac:dyDescent="0.2">
      <c r="A141" s="132">
        <v>10035012</v>
      </c>
      <c r="B141" s="133" t="s">
        <v>1626</v>
      </c>
      <c r="C141" s="134" t="s">
        <v>1669</v>
      </c>
      <c r="D141" s="126">
        <v>21</v>
      </c>
      <c r="E141" s="126">
        <f t="shared" si="87"/>
        <v>2</v>
      </c>
      <c r="F141" s="126">
        <f t="shared" si="88"/>
        <v>2</v>
      </c>
      <c r="G141" s="126">
        <f t="shared" si="89"/>
        <v>1</v>
      </c>
      <c r="H141" s="126">
        <f t="shared" si="90"/>
        <v>0</v>
      </c>
      <c r="I141" s="126"/>
      <c r="J141" s="126">
        <f t="shared" si="91"/>
        <v>5</v>
      </c>
    </row>
    <row r="142" spans="1:10" s="128" customFormat="1" ht="20.100000000000001" customHeight="1" x14ac:dyDescent="0.2">
      <c r="A142" s="132">
        <v>10035013</v>
      </c>
      <c r="B142" s="133" t="s">
        <v>1627</v>
      </c>
      <c r="C142" s="134" t="s">
        <v>1670</v>
      </c>
      <c r="D142" s="126">
        <v>23</v>
      </c>
      <c r="E142" s="126">
        <f t="shared" si="87"/>
        <v>1</v>
      </c>
      <c r="F142" s="126">
        <f t="shared" si="88"/>
        <v>1</v>
      </c>
      <c r="G142" s="126">
        <f t="shared" si="89"/>
        <v>0</v>
      </c>
      <c r="H142" s="126">
        <f t="shared" si="90"/>
        <v>0</v>
      </c>
      <c r="I142" s="126"/>
      <c r="J142" s="126">
        <f t="shared" si="91"/>
        <v>2</v>
      </c>
    </row>
    <row r="143" spans="1:10" s="128" customFormat="1" ht="20.100000000000001" customHeight="1" x14ac:dyDescent="0.2">
      <c r="A143" s="127">
        <v>10035014</v>
      </c>
      <c r="B143" s="126" t="s">
        <v>1628</v>
      </c>
      <c r="C143" s="125" t="s">
        <v>1671</v>
      </c>
      <c r="D143" s="126">
        <v>25</v>
      </c>
      <c r="E143" s="126">
        <f t="shared" si="87"/>
        <v>1</v>
      </c>
      <c r="F143" s="126">
        <f t="shared" si="88"/>
        <v>1</v>
      </c>
      <c r="G143" s="126">
        <f t="shared" si="89"/>
        <v>0</v>
      </c>
      <c r="H143" s="126">
        <f t="shared" si="90"/>
        <v>0</v>
      </c>
      <c r="I143" s="126"/>
      <c r="J143" s="126">
        <f t="shared" si="91"/>
        <v>2</v>
      </c>
    </row>
    <row r="144" spans="1:10" s="128" customFormat="1" ht="20.100000000000001" customHeight="1" x14ac:dyDescent="0.2"/>
    <row r="145" spans="3:16" s="128" customFormat="1" ht="20.100000000000001" customHeight="1" x14ac:dyDescent="0.2"/>
    <row r="146" spans="3:16" s="128" customFormat="1" ht="20.100000000000001" customHeight="1" x14ac:dyDescent="0.2">
      <c r="D146" s="126"/>
      <c r="E146" s="126"/>
      <c r="F146" s="126" t="s">
        <v>1454</v>
      </c>
      <c r="G146" s="126" t="s">
        <v>1674</v>
      </c>
      <c r="H146" s="126"/>
      <c r="I146" s="126"/>
      <c r="J146" s="126"/>
      <c r="K146" s="126"/>
      <c r="L146" s="126"/>
      <c r="M146" s="126"/>
      <c r="N146" s="126"/>
      <c r="O146" s="126"/>
    </row>
    <row r="147" spans="3:16" s="135" customFormat="1" ht="20.100000000000001" customHeight="1" x14ac:dyDescent="0.2">
      <c r="F147" s="126"/>
      <c r="G147" s="126"/>
      <c r="H147" s="126"/>
      <c r="I147" s="126"/>
      <c r="J147" s="126"/>
    </row>
    <row r="148" spans="3:16" s="135" customFormat="1" ht="20.100000000000001" customHeight="1" x14ac:dyDescent="0.2">
      <c r="C148" s="135">
        <f>LOOKUP(H148,$A$115:$A$143,$D$115:$D$143)</f>
        <v>1</v>
      </c>
      <c r="D148" s="135">
        <v>1</v>
      </c>
      <c r="E148" s="126">
        <v>10036001</v>
      </c>
      <c r="F148" s="126" t="s">
        <v>1673</v>
      </c>
      <c r="G148" s="126" t="s">
        <v>1596</v>
      </c>
      <c r="H148" s="126">
        <v>10033001</v>
      </c>
      <c r="I148" s="126" t="s">
        <v>1660</v>
      </c>
      <c r="J148" s="126">
        <v>10035001</v>
      </c>
      <c r="K148" s="126"/>
      <c r="L148" s="126"/>
      <c r="M148" s="126"/>
      <c r="N148" s="126"/>
      <c r="P148" s="135" t="str">
        <f>H148&amp;";1@"&amp;J148&amp;";1"</f>
        <v>10033001;1@10035001;1</v>
      </c>
    </row>
    <row r="149" spans="3:16" s="135" customFormat="1" ht="20.100000000000001" customHeight="1" x14ac:dyDescent="0.2">
      <c r="C149" s="135">
        <f t="shared" ref="C149:C182" si="92">LOOKUP(H149,$A$115:$A$143,$D$115:$D$143)</f>
        <v>2</v>
      </c>
      <c r="D149" s="135">
        <v>1</v>
      </c>
      <c r="E149" s="126">
        <v>10036002</v>
      </c>
      <c r="F149" s="126" t="s">
        <v>1676</v>
      </c>
      <c r="G149" s="126" t="s">
        <v>1675</v>
      </c>
      <c r="H149" s="126">
        <v>10035002</v>
      </c>
      <c r="I149" s="126" t="s">
        <v>1675</v>
      </c>
      <c r="J149" s="126">
        <v>10035002</v>
      </c>
      <c r="K149" s="126"/>
      <c r="L149" s="126"/>
      <c r="M149" s="126"/>
      <c r="N149" s="126"/>
      <c r="P149" s="135" t="str">
        <f>H149&amp;";1@"&amp;J149&amp;";1"</f>
        <v>10035002;1@10035002;1</v>
      </c>
    </row>
    <row r="150" spans="3:16" s="135" customFormat="1" ht="20.100000000000001" customHeight="1" x14ac:dyDescent="0.2">
      <c r="C150" s="135">
        <f t="shared" si="92"/>
        <v>2</v>
      </c>
      <c r="D150" s="135">
        <v>1</v>
      </c>
      <c r="E150" s="126">
        <v>10036003</v>
      </c>
      <c r="F150" s="126" t="s">
        <v>1677</v>
      </c>
      <c r="G150" s="126" t="s">
        <v>1597</v>
      </c>
      <c r="H150" s="126">
        <v>10033002</v>
      </c>
      <c r="I150" s="126" t="s">
        <v>1598</v>
      </c>
      <c r="J150" s="126">
        <v>10033003</v>
      </c>
      <c r="K150" s="126" t="s">
        <v>1598</v>
      </c>
      <c r="L150" s="126">
        <v>10033003</v>
      </c>
      <c r="M150" s="126"/>
      <c r="N150" s="126"/>
      <c r="P150" s="135" t="str">
        <f>H150&amp;";1@"&amp;J150&amp;";1@"&amp;L150&amp;";1"</f>
        <v>10033002;1@10033003;1@10033003;1</v>
      </c>
    </row>
    <row r="151" spans="3:16" s="135" customFormat="1" ht="20.100000000000001" customHeight="1" x14ac:dyDescent="0.2">
      <c r="C151" s="135">
        <f t="shared" si="92"/>
        <v>2</v>
      </c>
      <c r="D151" s="135">
        <v>1</v>
      </c>
      <c r="E151" s="126">
        <v>10036004</v>
      </c>
      <c r="F151" s="126" t="s">
        <v>1678</v>
      </c>
      <c r="G151" s="126" t="s">
        <v>1597</v>
      </c>
      <c r="H151" s="126">
        <v>10033002</v>
      </c>
      <c r="I151" s="126" t="s">
        <v>1660</v>
      </c>
      <c r="J151" s="126">
        <v>10035001</v>
      </c>
      <c r="K151" s="126" t="s">
        <v>1675</v>
      </c>
      <c r="L151" s="126">
        <v>10035002</v>
      </c>
      <c r="M151" s="126"/>
      <c r="N151" s="126"/>
      <c r="P151" s="135" t="str">
        <f t="shared" ref="P151:P154" si="93">H151&amp;";1@"&amp;J151&amp;";1@"&amp;L151&amp;";1"</f>
        <v>10033002;1@10035001;1@10035002;1</v>
      </c>
    </row>
    <row r="152" spans="3:16" s="135" customFormat="1" ht="20.100000000000001" customHeight="1" x14ac:dyDescent="0.2">
      <c r="C152" s="135">
        <f t="shared" si="92"/>
        <v>1</v>
      </c>
      <c r="D152" s="135">
        <v>1</v>
      </c>
      <c r="E152" s="126">
        <v>10036005</v>
      </c>
      <c r="F152" s="126" t="s">
        <v>1680</v>
      </c>
      <c r="G152" s="126" t="s">
        <v>1596</v>
      </c>
      <c r="H152" s="126">
        <v>10033001</v>
      </c>
      <c r="I152" s="126" t="s">
        <v>1599</v>
      </c>
      <c r="J152" s="126">
        <v>10033004</v>
      </c>
      <c r="K152" s="126" t="s">
        <v>1599</v>
      </c>
      <c r="L152" s="126">
        <v>10033004</v>
      </c>
      <c r="M152" s="126"/>
      <c r="N152" s="126"/>
      <c r="P152" s="135" t="str">
        <f t="shared" si="93"/>
        <v>10033001;1@10033004;1@10033004;1</v>
      </c>
    </row>
    <row r="153" spans="3:16" s="135" customFormat="1" ht="20.100000000000001" customHeight="1" x14ac:dyDescent="0.2">
      <c r="C153" s="135">
        <f t="shared" si="92"/>
        <v>3</v>
      </c>
      <c r="D153" s="135">
        <v>1</v>
      </c>
      <c r="E153" s="126">
        <v>10036006</v>
      </c>
      <c r="F153" s="126" t="s">
        <v>1683</v>
      </c>
      <c r="G153" s="126" t="s">
        <v>1682</v>
      </c>
      <c r="H153" s="126">
        <v>10035003</v>
      </c>
      <c r="I153" s="126" t="s">
        <v>1596</v>
      </c>
      <c r="J153" s="126">
        <v>10033001</v>
      </c>
      <c r="K153" s="126" t="s">
        <v>1597</v>
      </c>
      <c r="L153" s="126">
        <v>10033002</v>
      </c>
      <c r="M153" s="126"/>
      <c r="N153" s="126"/>
      <c r="P153" s="135" t="str">
        <f t="shared" si="93"/>
        <v>10035003;1@10033001;1@10033002;1</v>
      </c>
    </row>
    <row r="154" spans="3:16" s="135" customFormat="1" ht="20.100000000000001" customHeight="1" x14ac:dyDescent="0.2">
      <c r="C154" s="135">
        <f t="shared" si="92"/>
        <v>5</v>
      </c>
      <c r="D154" s="135">
        <v>1</v>
      </c>
      <c r="E154" s="126">
        <v>10036007</v>
      </c>
      <c r="F154" s="126" t="s">
        <v>1681</v>
      </c>
      <c r="G154" s="126" t="s">
        <v>1662</v>
      </c>
      <c r="H154" s="126">
        <v>10035004</v>
      </c>
      <c r="I154" s="126" t="s">
        <v>1662</v>
      </c>
      <c r="J154" s="126">
        <v>10035004</v>
      </c>
      <c r="K154" s="126" t="s">
        <v>1662</v>
      </c>
      <c r="L154" s="126">
        <v>10035004</v>
      </c>
      <c r="M154" s="126"/>
      <c r="N154" s="126"/>
      <c r="P154" s="135" t="str">
        <f t="shared" si="93"/>
        <v>10035004;1@10035004;1@10035004;1</v>
      </c>
    </row>
    <row r="155" spans="3:16" s="135" customFormat="1" ht="20.100000000000001" customHeight="1" x14ac:dyDescent="0.2">
      <c r="C155" s="135">
        <f t="shared" si="92"/>
        <v>5</v>
      </c>
      <c r="D155" s="135">
        <v>1</v>
      </c>
      <c r="E155" s="126">
        <v>10036008</v>
      </c>
      <c r="F155" s="126" t="s">
        <v>1685</v>
      </c>
      <c r="G155" s="126" t="s">
        <v>1662</v>
      </c>
      <c r="H155" s="126">
        <v>10035004</v>
      </c>
      <c r="I155" s="126" t="s">
        <v>1684</v>
      </c>
      <c r="J155" s="126">
        <v>10035005</v>
      </c>
      <c r="K155" s="126" t="s">
        <v>1662</v>
      </c>
      <c r="L155" s="126">
        <v>10035004</v>
      </c>
      <c r="M155" s="126" t="s">
        <v>1684</v>
      </c>
      <c r="N155" s="126">
        <v>10035005</v>
      </c>
      <c r="P155" s="135" t="str">
        <f>H155&amp;";1@"&amp;J155&amp;";1@"&amp;L155&amp;";1@"&amp;N155&amp;";1"</f>
        <v>10035004;1@10035005;1@10035004;1@10035005;1</v>
      </c>
    </row>
    <row r="156" spans="3:16" s="135" customFormat="1" ht="20.100000000000001" customHeight="1" x14ac:dyDescent="0.2">
      <c r="C156" s="135">
        <f t="shared" si="92"/>
        <v>7</v>
      </c>
      <c r="D156" s="135">
        <v>1</v>
      </c>
      <c r="E156" s="126">
        <v>10036009</v>
      </c>
      <c r="F156" s="126" t="s">
        <v>1686</v>
      </c>
      <c r="G156" s="126" t="s">
        <v>1600</v>
      </c>
      <c r="H156" s="126">
        <v>10033005</v>
      </c>
      <c r="I156" s="126" t="s">
        <v>1600</v>
      </c>
      <c r="J156" s="126">
        <v>10033005</v>
      </c>
      <c r="K156" s="126" t="s">
        <v>1599</v>
      </c>
      <c r="L156" s="126">
        <v>10033004</v>
      </c>
      <c r="M156" s="126" t="s">
        <v>1675</v>
      </c>
      <c r="N156" s="126">
        <v>10035002</v>
      </c>
      <c r="P156" s="135" t="str">
        <f t="shared" ref="P156:P180" si="94">H156&amp;";1@"&amp;J156&amp;";1@"&amp;L156&amp;";1@"&amp;N156&amp;";1"</f>
        <v>10033005;1@10033005;1@10033004;1@10035002;1</v>
      </c>
    </row>
    <row r="157" spans="3:16" s="135" customFormat="1" ht="20.100000000000001" customHeight="1" x14ac:dyDescent="0.2">
      <c r="C157" s="135">
        <f t="shared" si="92"/>
        <v>9</v>
      </c>
      <c r="D157" s="135">
        <v>1</v>
      </c>
      <c r="E157" s="126">
        <v>10036010</v>
      </c>
      <c r="F157" s="126" t="s">
        <v>1687</v>
      </c>
      <c r="G157" s="126" t="s">
        <v>1601</v>
      </c>
      <c r="H157" s="126">
        <v>10033006</v>
      </c>
      <c r="I157" s="126" t="s">
        <v>1600</v>
      </c>
      <c r="J157" s="126">
        <v>10033005</v>
      </c>
      <c r="K157" s="126" t="s">
        <v>1682</v>
      </c>
      <c r="L157" s="126">
        <v>10035003</v>
      </c>
      <c r="M157" s="126" t="s">
        <v>1660</v>
      </c>
      <c r="N157" s="126">
        <v>10035001</v>
      </c>
      <c r="P157" s="135" t="str">
        <f t="shared" si="94"/>
        <v>10033006;1@10033005;1@10035003;1@10035001;1</v>
      </c>
    </row>
    <row r="158" spans="3:16" s="19" customFormat="1" ht="20.100000000000001" customHeight="1" x14ac:dyDescent="0.2">
      <c r="C158" s="135">
        <f t="shared" si="92"/>
        <v>9</v>
      </c>
      <c r="D158" s="135">
        <v>1</v>
      </c>
      <c r="E158" s="126">
        <v>10036011</v>
      </c>
      <c r="F158" s="126" t="s">
        <v>1688</v>
      </c>
      <c r="G158" s="126" t="s">
        <v>1663</v>
      </c>
      <c r="H158" s="126">
        <v>10035006</v>
      </c>
      <c r="I158" s="126" t="s">
        <v>1682</v>
      </c>
      <c r="J158" s="126">
        <v>10035003</v>
      </c>
      <c r="K158" s="126" t="s">
        <v>1598</v>
      </c>
      <c r="L158" s="126">
        <v>10033003</v>
      </c>
      <c r="M158" s="126" t="s">
        <v>1596</v>
      </c>
      <c r="N158" s="126">
        <v>10033001</v>
      </c>
      <c r="O158" s="135"/>
      <c r="P158" s="135" t="str">
        <f t="shared" si="94"/>
        <v>10035006;1@10035003;1@10033003;1@10033001;1</v>
      </c>
    </row>
    <row r="159" spans="3:16" s="19" customFormat="1" ht="20.100000000000001" customHeight="1" x14ac:dyDescent="0.2">
      <c r="C159" s="135">
        <f t="shared" si="92"/>
        <v>11</v>
      </c>
      <c r="D159" s="135">
        <v>1</v>
      </c>
      <c r="E159" s="126">
        <v>10036012</v>
      </c>
      <c r="F159" s="126" t="s">
        <v>1689</v>
      </c>
      <c r="G159" s="126" t="s">
        <v>1664</v>
      </c>
      <c r="H159" s="126">
        <v>10035007</v>
      </c>
      <c r="I159" s="126" t="s">
        <v>1664</v>
      </c>
      <c r="J159" s="126">
        <v>10035007</v>
      </c>
      <c r="K159" s="126" t="s">
        <v>1597</v>
      </c>
      <c r="L159" s="126">
        <v>10033002</v>
      </c>
      <c r="M159" s="126" t="s">
        <v>1601</v>
      </c>
      <c r="N159" s="126">
        <v>10033006</v>
      </c>
      <c r="O159" s="135"/>
      <c r="P159" s="135" t="str">
        <f t="shared" si="94"/>
        <v>10035007;1@10035007;1@10033002;1@10033006;1</v>
      </c>
    </row>
    <row r="160" spans="3:16" s="19" customFormat="1" ht="20.100000000000001" customHeight="1" x14ac:dyDescent="0.2">
      <c r="C160" s="135">
        <f t="shared" si="92"/>
        <v>13</v>
      </c>
      <c r="D160" s="135">
        <v>1</v>
      </c>
      <c r="E160" s="126">
        <v>10036013</v>
      </c>
      <c r="F160" s="126" t="s">
        <v>1690</v>
      </c>
      <c r="G160" s="126" t="s">
        <v>1665</v>
      </c>
      <c r="H160" s="126">
        <v>10035008</v>
      </c>
      <c r="I160" s="126" t="s">
        <v>1665</v>
      </c>
      <c r="J160" s="126">
        <v>10035008</v>
      </c>
      <c r="K160" s="126" t="s">
        <v>1663</v>
      </c>
      <c r="L160" s="126">
        <v>10035006</v>
      </c>
      <c r="M160" s="126" t="s">
        <v>1661</v>
      </c>
      <c r="N160" s="126">
        <v>10035003</v>
      </c>
      <c r="O160" s="135"/>
      <c r="P160" s="135" t="str">
        <f t="shared" si="94"/>
        <v>10035008;1@10035008;1@10035006;1@10035003;1</v>
      </c>
    </row>
    <row r="161" spans="3:16" s="19" customFormat="1" ht="20.100000000000001" customHeight="1" x14ac:dyDescent="0.2">
      <c r="C161" s="135">
        <f t="shared" si="92"/>
        <v>11</v>
      </c>
      <c r="D161" s="135">
        <v>1</v>
      </c>
      <c r="E161" s="126">
        <v>10036014</v>
      </c>
      <c r="F161" s="126" t="s">
        <v>1692</v>
      </c>
      <c r="G161" s="126" t="s">
        <v>1602</v>
      </c>
      <c r="H161" s="126">
        <v>10033007</v>
      </c>
      <c r="I161" s="126" t="s">
        <v>1691</v>
      </c>
      <c r="J161" s="126">
        <v>10033007</v>
      </c>
      <c r="K161" s="126" t="s">
        <v>1693</v>
      </c>
      <c r="L161" s="126">
        <v>10033005</v>
      </c>
      <c r="M161" s="126" t="s">
        <v>1694</v>
      </c>
      <c r="N161" s="126">
        <v>10035001</v>
      </c>
      <c r="O161" s="135"/>
      <c r="P161" s="135" t="str">
        <f t="shared" si="94"/>
        <v>10033007;1@10033007;1@10033005;1@10035001;1</v>
      </c>
    </row>
    <row r="162" spans="3:16" s="19" customFormat="1" ht="20.100000000000001" customHeight="1" x14ac:dyDescent="0.2">
      <c r="C162" s="135">
        <f t="shared" si="92"/>
        <v>13</v>
      </c>
      <c r="D162" s="135">
        <v>1</v>
      </c>
      <c r="E162" s="126">
        <v>10036015</v>
      </c>
      <c r="F162" s="126" t="s">
        <v>1695</v>
      </c>
      <c r="G162" s="126" t="s">
        <v>1709</v>
      </c>
      <c r="H162" s="126">
        <v>10033008</v>
      </c>
      <c r="I162" s="126" t="s">
        <v>1709</v>
      </c>
      <c r="J162" s="126">
        <v>10033008</v>
      </c>
      <c r="K162" s="126" t="s">
        <v>1679</v>
      </c>
      <c r="L162" s="126">
        <v>10033004</v>
      </c>
      <c r="M162" s="126" t="s">
        <v>1710</v>
      </c>
      <c r="N162" s="126">
        <v>10033003</v>
      </c>
      <c r="O162" s="135"/>
      <c r="P162" s="135" t="str">
        <f t="shared" si="94"/>
        <v>10033008;1@10033008;1@10033004;1@10033003;1</v>
      </c>
    </row>
    <row r="163" spans="3:16" s="19" customFormat="1" ht="20.100000000000001" customHeight="1" x14ac:dyDescent="0.2">
      <c r="C163" s="135">
        <f t="shared" si="92"/>
        <v>15</v>
      </c>
      <c r="D163" s="135">
        <v>1</v>
      </c>
      <c r="E163" s="126">
        <v>10036016</v>
      </c>
      <c r="F163" s="126" t="s">
        <v>1696</v>
      </c>
      <c r="G163" s="126" t="s">
        <v>1711</v>
      </c>
      <c r="H163" s="126">
        <v>10033009</v>
      </c>
      <c r="I163" s="126" t="s">
        <v>1711</v>
      </c>
      <c r="J163" s="126">
        <v>10033009</v>
      </c>
      <c r="K163" s="126" t="s">
        <v>1712</v>
      </c>
      <c r="L163" s="126">
        <v>10033006</v>
      </c>
      <c r="M163" s="126" t="s">
        <v>1713</v>
      </c>
      <c r="N163" s="126">
        <v>10033002</v>
      </c>
      <c r="O163" s="135"/>
      <c r="P163" s="135" t="str">
        <f t="shared" si="94"/>
        <v>10033009;1@10033009;1@10033006;1@10033002;1</v>
      </c>
    </row>
    <row r="164" spans="3:16" s="19" customFormat="1" ht="20.100000000000001" customHeight="1" x14ac:dyDescent="0.2">
      <c r="C164" s="135">
        <f t="shared" si="92"/>
        <v>15</v>
      </c>
      <c r="D164" s="135">
        <v>1</v>
      </c>
      <c r="E164" s="126">
        <v>10036017</v>
      </c>
      <c r="F164" s="126" t="s">
        <v>1697</v>
      </c>
      <c r="G164" s="126" t="s">
        <v>1714</v>
      </c>
      <c r="H164" s="126">
        <v>10035009</v>
      </c>
      <c r="I164" s="126" t="s">
        <v>1714</v>
      </c>
      <c r="J164" s="126">
        <v>10035009</v>
      </c>
      <c r="K164" s="126" t="s">
        <v>1684</v>
      </c>
      <c r="L164" s="126">
        <v>10035005</v>
      </c>
      <c r="M164" s="126" t="s">
        <v>1715</v>
      </c>
      <c r="N164" s="126">
        <v>10035004</v>
      </c>
      <c r="O164" s="135"/>
      <c r="P164" s="135" t="str">
        <f t="shared" si="94"/>
        <v>10035009;1@10035009;1@10035005;1@10035004;1</v>
      </c>
    </row>
    <row r="165" spans="3:16" s="19" customFormat="1" ht="20.100000000000001" customHeight="1" x14ac:dyDescent="0.2">
      <c r="C165" s="135">
        <f t="shared" si="92"/>
        <v>17</v>
      </c>
      <c r="D165" s="135">
        <v>1</v>
      </c>
      <c r="E165" s="126">
        <v>10036018</v>
      </c>
      <c r="F165" s="126" t="s">
        <v>1698</v>
      </c>
      <c r="G165" s="126" t="s">
        <v>1716</v>
      </c>
      <c r="H165" s="126">
        <v>10033010</v>
      </c>
      <c r="I165" s="126" t="s">
        <v>1716</v>
      </c>
      <c r="J165" s="126">
        <v>10033010</v>
      </c>
      <c r="K165" s="126" t="s">
        <v>1709</v>
      </c>
      <c r="L165" s="126">
        <v>10033008</v>
      </c>
      <c r="M165" s="126" t="s">
        <v>1691</v>
      </c>
      <c r="N165" s="126">
        <v>10033007</v>
      </c>
      <c r="O165" s="135"/>
      <c r="P165" s="135" t="str">
        <f t="shared" si="94"/>
        <v>10033010;1@10033010;1@10033008;1@10033007;1</v>
      </c>
    </row>
    <row r="166" spans="3:16" s="19" customFormat="1" ht="20.100000000000001" customHeight="1" x14ac:dyDescent="0.2">
      <c r="C166" s="135">
        <f t="shared" si="92"/>
        <v>17</v>
      </c>
      <c r="D166" s="135">
        <v>1</v>
      </c>
      <c r="E166" s="126">
        <v>10036019</v>
      </c>
      <c r="F166" s="126" t="s">
        <v>1699</v>
      </c>
      <c r="G166" s="126" t="s">
        <v>1717</v>
      </c>
      <c r="H166" s="126">
        <v>10035010</v>
      </c>
      <c r="I166" s="126" t="s">
        <v>1717</v>
      </c>
      <c r="J166" s="126">
        <v>10035010</v>
      </c>
      <c r="K166" s="126" t="s">
        <v>1711</v>
      </c>
      <c r="L166" s="126">
        <v>10033009</v>
      </c>
      <c r="M166" s="126" t="s">
        <v>1675</v>
      </c>
      <c r="N166" s="126">
        <v>10035002</v>
      </c>
      <c r="O166" s="135"/>
      <c r="P166" s="135" t="str">
        <f t="shared" si="94"/>
        <v>10035010;1@10035010;1@10033009;1@10035002;1</v>
      </c>
    </row>
    <row r="167" spans="3:16" s="19" customFormat="1" ht="20.100000000000001" customHeight="1" x14ac:dyDescent="0.2">
      <c r="C167" s="135">
        <f t="shared" si="92"/>
        <v>19</v>
      </c>
      <c r="D167" s="135">
        <v>1</v>
      </c>
      <c r="E167" s="126">
        <v>10036020</v>
      </c>
      <c r="F167" s="126" t="s">
        <v>1700</v>
      </c>
      <c r="G167" s="126" t="s">
        <v>1659</v>
      </c>
      <c r="H167" s="126">
        <v>10033011</v>
      </c>
      <c r="I167" s="126" t="s">
        <v>1659</v>
      </c>
      <c r="J167" s="126">
        <v>10033011</v>
      </c>
      <c r="K167" s="126" t="s">
        <v>1694</v>
      </c>
      <c r="L167" s="126">
        <v>10035001</v>
      </c>
      <c r="M167" s="126" t="s">
        <v>1672</v>
      </c>
      <c r="N167" s="126">
        <v>10033001</v>
      </c>
      <c r="O167" s="135"/>
      <c r="P167" s="135" t="str">
        <f t="shared" si="94"/>
        <v>10033011;1@10033011;1@10035001;1@10033001;1</v>
      </c>
    </row>
    <row r="168" spans="3:16" s="19" customFormat="1" ht="20.100000000000001" customHeight="1" x14ac:dyDescent="0.2">
      <c r="C168" s="135">
        <f t="shared" si="92"/>
        <v>19</v>
      </c>
      <c r="D168" s="135">
        <v>1</v>
      </c>
      <c r="E168" s="126">
        <v>10036021</v>
      </c>
      <c r="F168" s="126" t="s">
        <v>1702</v>
      </c>
      <c r="G168" s="126" t="s">
        <v>1718</v>
      </c>
      <c r="H168" s="126">
        <v>10035011</v>
      </c>
      <c r="I168" s="126" t="s">
        <v>1718</v>
      </c>
      <c r="J168" s="126">
        <v>10035011</v>
      </c>
      <c r="K168" s="126" t="s">
        <v>1712</v>
      </c>
      <c r="L168" s="126">
        <v>10033006</v>
      </c>
      <c r="M168" s="126" t="s">
        <v>1693</v>
      </c>
      <c r="N168" s="126">
        <v>10033005</v>
      </c>
      <c r="O168" s="135"/>
      <c r="P168" s="135" t="str">
        <f t="shared" si="94"/>
        <v>10035011;1@10035011;1@10033006;1@10033005;1</v>
      </c>
    </row>
    <row r="169" spans="3:16" s="19" customFormat="1" ht="20.100000000000001" customHeight="1" x14ac:dyDescent="0.2">
      <c r="C169" s="135">
        <f t="shared" si="92"/>
        <v>21</v>
      </c>
      <c r="D169" s="135">
        <v>1</v>
      </c>
      <c r="E169" s="126">
        <v>10036022</v>
      </c>
      <c r="F169" s="126" t="s">
        <v>1701</v>
      </c>
      <c r="G169" s="126" t="s">
        <v>1719</v>
      </c>
      <c r="H169" s="126">
        <v>10033012</v>
      </c>
      <c r="I169" s="126" t="s">
        <v>1719</v>
      </c>
      <c r="J169" s="126">
        <v>10033012</v>
      </c>
      <c r="K169" s="126" t="s">
        <v>1717</v>
      </c>
      <c r="L169" s="126">
        <v>10035010</v>
      </c>
      <c r="M169" s="126" t="s">
        <v>1716</v>
      </c>
      <c r="N169" s="126">
        <v>10033010</v>
      </c>
      <c r="O169" s="135"/>
      <c r="P169" s="135" t="str">
        <f t="shared" si="94"/>
        <v>10033012;1@10033012;1@10035010;1@10033010;1</v>
      </c>
    </row>
    <row r="170" spans="3:16" s="19" customFormat="1" ht="20.100000000000001" customHeight="1" x14ac:dyDescent="0.2">
      <c r="C170" s="135">
        <f t="shared" si="92"/>
        <v>21</v>
      </c>
      <c r="D170" s="135">
        <v>1</v>
      </c>
      <c r="E170" s="126">
        <v>10036023</v>
      </c>
      <c r="F170" s="126" t="s">
        <v>1703</v>
      </c>
      <c r="G170" s="126" t="s">
        <v>1720</v>
      </c>
      <c r="H170" s="126">
        <v>10035012</v>
      </c>
      <c r="I170" s="126" t="s">
        <v>1720</v>
      </c>
      <c r="J170" s="126">
        <v>10035012</v>
      </c>
      <c r="K170" s="126" t="s">
        <v>1717</v>
      </c>
      <c r="L170" s="126">
        <v>10035010</v>
      </c>
      <c r="M170" s="126" t="s">
        <v>1711</v>
      </c>
      <c r="N170" s="126">
        <v>10033009</v>
      </c>
      <c r="O170" s="135"/>
      <c r="P170" s="135" t="str">
        <f t="shared" si="94"/>
        <v>10035012;1@10035012;1@10035010;1@10033009;1</v>
      </c>
    </row>
    <row r="171" spans="3:16" s="19" customFormat="1" ht="20.100000000000001" customHeight="1" x14ac:dyDescent="0.2">
      <c r="C171" s="135">
        <f t="shared" si="92"/>
        <v>23</v>
      </c>
      <c r="D171" s="135">
        <v>1</v>
      </c>
      <c r="E171" s="126">
        <v>10036024</v>
      </c>
      <c r="F171" s="126" t="s">
        <v>1705</v>
      </c>
      <c r="G171" s="126" t="s">
        <v>1704</v>
      </c>
      <c r="H171" s="126">
        <v>10033013</v>
      </c>
      <c r="I171" s="126" t="s">
        <v>1704</v>
      </c>
      <c r="J171" s="126">
        <v>10033013</v>
      </c>
      <c r="K171" s="126" t="s">
        <v>1718</v>
      </c>
      <c r="L171" s="126">
        <v>10035011</v>
      </c>
      <c r="M171" s="126" t="s">
        <v>1721</v>
      </c>
      <c r="N171" s="126">
        <v>10035007</v>
      </c>
      <c r="O171" s="135"/>
      <c r="P171" s="135" t="str">
        <f t="shared" si="94"/>
        <v>10033013;1@10033013;1@10035011;1@10035007;1</v>
      </c>
    </row>
    <row r="172" spans="3:16" s="19" customFormat="1" ht="20.100000000000001" customHeight="1" x14ac:dyDescent="0.2">
      <c r="C172" s="135">
        <f t="shared" si="92"/>
        <v>23</v>
      </c>
      <c r="D172" s="135">
        <v>1</v>
      </c>
      <c r="E172" s="126">
        <v>10036025</v>
      </c>
      <c r="F172" s="126" t="s">
        <v>1707</v>
      </c>
      <c r="G172" s="126" t="s">
        <v>1722</v>
      </c>
      <c r="H172" s="126">
        <v>10035013</v>
      </c>
      <c r="I172" s="126" t="s">
        <v>1722</v>
      </c>
      <c r="J172" s="126">
        <v>10035013</v>
      </c>
      <c r="K172" s="126" t="s">
        <v>1721</v>
      </c>
      <c r="L172" s="126">
        <v>10035007</v>
      </c>
      <c r="M172" s="126" t="s">
        <v>1712</v>
      </c>
      <c r="N172" s="126">
        <v>10033006</v>
      </c>
      <c r="O172" s="135"/>
      <c r="P172" s="135" t="str">
        <f t="shared" si="94"/>
        <v>10035013;1@10035013;1@10035007;1@10033006;1</v>
      </c>
    </row>
    <row r="173" spans="3:16" s="19" customFormat="1" ht="20.100000000000001" customHeight="1" x14ac:dyDescent="0.2">
      <c r="C173" s="135">
        <f t="shared" si="92"/>
        <v>25</v>
      </c>
      <c r="D173" s="135">
        <v>1</v>
      </c>
      <c r="E173" s="126">
        <v>10036026</v>
      </c>
      <c r="F173" s="126" t="s">
        <v>1706</v>
      </c>
      <c r="G173" s="126" t="s">
        <v>1723</v>
      </c>
      <c r="H173" s="126">
        <v>10033014</v>
      </c>
      <c r="I173" s="126" t="s">
        <v>1723</v>
      </c>
      <c r="J173" s="126">
        <v>10033014</v>
      </c>
      <c r="K173" s="126" t="s">
        <v>1719</v>
      </c>
      <c r="L173" s="126">
        <v>10033012</v>
      </c>
      <c r="M173" s="126" t="s">
        <v>1716</v>
      </c>
      <c r="N173" s="126">
        <v>10033010</v>
      </c>
      <c r="O173" s="135"/>
      <c r="P173" s="135" t="str">
        <f t="shared" si="94"/>
        <v>10033014;1@10033014;1@10033012;1@10033010;1</v>
      </c>
    </row>
    <row r="174" spans="3:16" s="19" customFormat="1" ht="20.100000000000001" customHeight="1" x14ac:dyDescent="0.2">
      <c r="C174" s="135">
        <f t="shared" si="92"/>
        <v>25</v>
      </c>
      <c r="D174" s="135">
        <v>1</v>
      </c>
      <c r="E174" s="126">
        <v>10036027</v>
      </c>
      <c r="F174" s="126" t="s">
        <v>1708</v>
      </c>
      <c r="G174" s="126" t="s">
        <v>1724</v>
      </c>
      <c r="H174" s="126">
        <v>10035014</v>
      </c>
      <c r="I174" s="126" t="s">
        <v>1724</v>
      </c>
      <c r="J174" s="126">
        <v>10035014</v>
      </c>
      <c r="K174" s="126" t="s">
        <v>1720</v>
      </c>
      <c r="L174" s="126">
        <v>10035012</v>
      </c>
      <c r="M174" s="126" t="s">
        <v>1719</v>
      </c>
      <c r="N174" s="126">
        <v>10033012</v>
      </c>
      <c r="O174" s="135"/>
      <c r="P174" s="135" t="str">
        <f t="shared" si="94"/>
        <v>10035014;1@10035014;1@10035012;1@10033012;1</v>
      </c>
    </row>
    <row r="175" spans="3:16" s="19" customFormat="1" ht="20.100000000000001" customHeight="1" x14ac:dyDescent="0.2">
      <c r="C175" s="135">
        <f t="shared" si="92"/>
        <v>19</v>
      </c>
      <c r="D175" s="135">
        <v>1</v>
      </c>
      <c r="E175" s="126">
        <v>10036028</v>
      </c>
      <c r="F175" s="126" t="s">
        <v>1725</v>
      </c>
      <c r="G175" s="126" t="s">
        <v>1659</v>
      </c>
      <c r="H175" s="126">
        <v>10033011</v>
      </c>
      <c r="I175" s="126" t="s">
        <v>1659</v>
      </c>
      <c r="J175" s="126">
        <v>10033011</v>
      </c>
      <c r="K175" s="126"/>
      <c r="L175" s="126"/>
      <c r="P175" s="135" t="str">
        <f>H175&amp;";1@"&amp;J175&amp;";1"</f>
        <v>10033011;1@10033011;1</v>
      </c>
    </row>
    <row r="176" spans="3:16" s="19" customFormat="1" ht="20.100000000000001" customHeight="1" x14ac:dyDescent="0.2">
      <c r="C176" s="135">
        <f t="shared" si="92"/>
        <v>19</v>
      </c>
      <c r="D176" s="135">
        <v>1</v>
      </c>
      <c r="E176" s="126">
        <v>10036029</v>
      </c>
      <c r="F176" s="126" t="s">
        <v>1726</v>
      </c>
      <c r="G176" s="126" t="s">
        <v>1659</v>
      </c>
      <c r="H176" s="126">
        <v>10033011</v>
      </c>
      <c r="I176" s="126" t="s">
        <v>1711</v>
      </c>
      <c r="J176" s="126">
        <v>10033009</v>
      </c>
      <c r="K176" s="126" t="s">
        <v>1716</v>
      </c>
      <c r="L176" s="126">
        <v>10033010</v>
      </c>
      <c r="M176" s="126" t="s">
        <v>1596</v>
      </c>
      <c r="N176" s="126">
        <v>10033001</v>
      </c>
      <c r="P176" s="135" t="str">
        <f t="shared" si="94"/>
        <v>10033011;1@10033009;1@10033010;1@10033001;1</v>
      </c>
    </row>
    <row r="177" spans="3:16" s="19" customFormat="1" ht="20.100000000000001" customHeight="1" x14ac:dyDescent="0.2">
      <c r="C177" s="135">
        <f t="shared" si="92"/>
        <v>21</v>
      </c>
      <c r="D177" s="135">
        <v>1</v>
      </c>
      <c r="E177" s="126">
        <v>10036030</v>
      </c>
      <c r="F177" s="126" t="s">
        <v>1727</v>
      </c>
      <c r="G177" s="126" t="s">
        <v>1719</v>
      </c>
      <c r="H177" s="126">
        <v>10033012</v>
      </c>
      <c r="I177" s="126" t="s">
        <v>1719</v>
      </c>
      <c r="J177" s="126">
        <v>10033012</v>
      </c>
      <c r="K177" s="126" t="s">
        <v>1691</v>
      </c>
      <c r="L177" s="126">
        <v>10033007</v>
      </c>
      <c r="M177" s="126" t="s">
        <v>1679</v>
      </c>
      <c r="N177" s="126">
        <v>10033004</v>
      </c>
      <c r="P177" s="135" t="str">
        <f t="shared" si="94"/>
        <v>10033012;1@10033012;1@10033007;1@10033004;1</v>
      </c>
    </row>
    <row r="178" spans="3:16" s="19" customFormat="1" ht="20.100000000000001" customHeight="1" x14ac:dyDescent="0.2">
      <c r="C178" s="135">
        <f t="shared" si="92"/>
        <v>3</v>
      </c>
      <c r="D178" s="135">
        <v>1</v>
      </c>
      <c r="E178" s="126">
        <v>10036031</v>
      </c>
      <c r="F178" s="126" t="s">
        <v>1728</v>
      </c>
      <c r="G178" s="126" t="s">
        <v>1682</v>
      </c>
      <c r="H178" s="132">
        <v>10035003</v>
      </c>
      <c r="I178" s="126" t="s">
        <v>1682</v>
      </c>
      <c r="J178" s="132">
        <v>10035003</v>
      </c>
      <c r="K178" s="126" t="s">
        <v>1596</v>
      </c>
      <c r="L178" s="126">
        <v>10033001</v>
      </c>
      <c r="M178" s="126" t="s">
        <v>1597</v>
      </c>
      <c r="N178" s="126">
        <v>10033002</v>
      </c>
      <c r="P178" s="135" t="str">
        <f t="shared" si="94"/>
        <v>10035003;1@10035003;1@10033001;1@10033002;1</v>
      </c>
    </row>
    <row r="179" spans="3:16" s="19" customFormat="1" ht="20.100000000000001" customHeight="1" x14ac:dyDescent="0.2">
      <c r="C179" s="135">
        <f t="shared" si="92"/>
        <v>9</v>
      </c>
      <c r="D179" s="135">
        <v>1</v>
      </c>
      <c r="E179" s="126">
        <v>10036032</v>
      </c>
      <c r="F179" s="126" t="s">
        <v>1729</v>
      </c>
      <c r="G179" s="126" t="s">
        <v>1663</v>
      </c>
      <c r="H179" s="126">
        <v>10035006</v>
      </c>
      <c r="I179" s="126" t="s">
        <v>1663</v>
      </c>
      <c r="J179" s="126">
        <v>10035006</v>
      </c>
      <c r="K179" s="126" t="s">
        <v>1712</v>
      </c>
      <c r="L179" s="126">
        <v>10033006</v>
      </c>
      <c r="M179" s="126" t="s">
        <v>1597</v>
      </c>
      <c r="N179" s="126">
        <v>10033002</v>
      </c>
      <c r="P179" s="135" t="str">
        <f t="shared" si="94"/>
        <v>10035006;1@10035006;1@10033006;1@10033002;1</v>
      </c>
    </row>
    <row r="180" spans="3:16" s="19" customFormat="1" ht="20.100000000000001" customHeight="1" x14ac:dyDescent="0.2">
      <c r="C180" s="135">
        <f t="shared" si="92"/>
        <v>15</v>
      </c>
      <c r="D180" s="135">
        <v>1</v>
      </c>
      <c r="E180" s="126">
        <v>10036033</v>
      </c>
      <c r="F180" s="126" t="s">
        <v>1730</v>
      </c>
      <c r="G180" s="126" t="s">
        <v>1714</v>
      </c>
      <c r="H180" s="126">
        <v>10035009</v>
      </c>
      <c r="I180" s="126" t="s">
        <v>1714</v>
      </c>
      <c r="J180" s="126">
        <v>10035009</v>
      </c>
      <c r="K180" s="126" t="s">
        <v>1665</v>
      </c>
      <c r="L180" s="126">
        <v>10035008</v>
      </c>
      <c r="M180" s="126" t="s">
        <v>1665</v>
      </c>
      <c r="N180" s="126">
        <v>10035008</v>
      </c>
      <c r="P180" s="135" t="str">
        <f t="shared" si="94"/>
        <v>10035009;1@10035009;1@10035008;1@10035008;1</v>
      </c>
    </row>
    <row r="181" spans="3:16" s="19" customFormat="1" ht="20.100000000000001" customHeight="1" x14ac:dyDescent="0.2">
      <c r="C181" s="135">
        <f t="shared" si="92"/>
        <v>21</v>
      </c>
      <c r="D181" s="135">
        <v>1</v>
      </c>
      <c r="E181" s="126">
        <v>10036034</v>
      </c>
      <c r="F181" s="126" t="s">
        <v>1731</v>
      </c>
      <c r="G181" s="126" t="s">
        <v>1720</v>
      </c>
      <c r="H181" s="126">
        <v>10035012</v>
      </c>
      <c r="I181" s="126" t="s">
        <v>1720</v>
      </c>
      <c r="J181" s="126">
        <v>10035012</v>
      </c>
      <c r="K181" s="126" t="s">
        <v>1717</v>
      </c>
      <c r="L181" s="126">
        <v>10035010</v>
      </c>
      <c r="P181" s="135" t="str">
        <f t="shared" ref="P181:P182" si="95">H181&amp;";1@"&amp;J181&amp;";1@"&amp;L181&amp;";1"</f>
        <v>10035012;1@10035012;1@10035010;1</v>
      </c>
    </row>
    <row r="182" spans="3:16" s="19" customFormat="1" ht="20.100000000000001" customHeight="1" x14ac:dyDescent="0.2">
      <c r="C182" s="135">
        <f t="shared" si="92"/>
        <v>17</v>
      </c>
      <c r="D182" s="135">
        <v>1</v>
      </c>
      <c r="E182" s="126">
        <v>10036035</v>
      </c>
      <c r="F182" s="126" t="s">
        <v>1732</v>
      </c>
      <c r="G182" s="133" t="s">
        <v>1605</v>
      </c>
      <c r="H182" s="132">
        <v>10033010</v>
      </c>
      <c r="I182" s="133" t="s">
        <v>1603</v>
      </c>
      <c r="J182" s="132">
        <v>10033008</v>
      </c>
      <c r="K182" s="133" t="s">
        <v>1603</v>
      </c>
      <c r="L182" s="132">
        <v>10033008</v>
      </c>
      <c r="M182" s="133"/>
      <c r="P182" s="135" t="str">
        <f t="shared" si="95"/>
        <v>10033010;1@10033008;1@10033008;1</v>
      </c>
    </row>
    <row r="183" spans="3:16" s="19" customFormat="1" ht="20.100000000000001" customHeight="1" x14ac:dyDescent="0.2"/>
    <row r="184" spans="3:16" s="19" customFormat="1" ht="20.100000000000001" customHeight="1" x14ac:dyDescent="0.2"/>
    <row r="185" spans="3:16" s="19" customFormat="1" ht="20.100000000000001" customHeight="1" x14ac:dyDescent="0.2"/>
    <row r="186" spans="3:16" ht="20.100000000000001" customHeight="1" x14ac:dyDescent="0.2"/>
    <row r="187" spans="3:16" ht="20.100000000000001" customHeight="1" x14ac:dyDescent="0.2"/>
    <row r="188" spans="3:16" ht="20.100000000000001" customHeight="1" x14ac:dyDescent="0.2"/>
    <row r="189" spans="3:16" ht="20.100000000000001" customHeight="1" x14ac:dyDescent="0.2"/>
    <row r="190" spans="3:16" ht="20.100000000000001" customHeight="1" x14ac:dyDescent="0.2"/>
    <row r="191" spans="3:16" ht="20.100000000000001" customHeight="1" x14ac:dyDescent="0.2"/>
    <row r="192" spans="3:16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spans="1:54" ht="20.100000000000001" customHeight="1" x14ac:dyDescent="0.2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7" t="s">
        <v>0</v>
      </c>
      <c r="AH2" s="17" t="s">
        <v>84</v>
      </c>
      <c r="AI2" s="2" t="s">
        <v>85</v>
      </c>
      <c r="AL2" s="7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7" t="s">
        <v>90</v>
      </c>
      <c r="AW2" s="137"/>
      <c r="AX2" s="137"/>
      <c r="AY2" s="137"/>
      <c r="AZ2" s="137"/>
      <c r="BA2" s="137"/>
      <c r="BB2" s="137"/>
    </row>
    <row r="3" spans="1:54" ht="20.100000000000001" customHeight="1" x14ac:dyDescent="0.2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9">
        <v>10010045</v>
      </c>
      <c r="R3" s="10" t="s">
        <v>92</v>
      </c>
      <c r="S3" s="2">
        <v>1</v>
      </c>
      <c r="T3" s="17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2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30">
        <v>14010001</v>
      </c>
      <c r="AM3" s="32" t="s">
        <v>96</v>
      </c>
      <c r="AN3" s="32">
        <v>1</v>
      </c>
      <c r="AO3" s="32">
        <v>2</v>
      </c>
      <c r="AP3" s="3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9">
        <v>10010026</v>
      </c>
      <c r="R4" s="10" t="s">
        <v>98</v>
      </c>
      <c r="S4" s="2">
        <v>1</v>
      </c>
      <c r="T4" s="17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30">
        <v>12001001</v>
      </c>
      <c r="AF4" s="32" t="s">
        <v>101</v>
      </c>
      <c r="AG4" s="2">
        <v>10</v>
      </c>
      <c r="AH4" s="32">
        <v>2</v>
      </c>
      <c r="AI4" s="2">
        <f t="shared" si="4"/>
        <v>55</v>
      </c>
      <c r="AL4" s="30">
        <v>14010002</v>
      </c>
      <c r="AM4" s="32" t="s">
        <v>102</v>
      </c>
      <c r="AN4" s="32">
        <v>5</v>
      </c>
      <c r="AO4" s="32">
        <v>2</v>
      </c>
      <c r="AP4" s="32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9">
        <v>10000141</v>
      </c>
      <c r="R5" s="10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0.30000000000000004</v>
      </c>
      <c r="AD5" s="97" t="s">
        <v>105</v>
      </c>
      <c r="AE5" s="30">
        <v>12001002</v>
      </c>
      <c r="AF5" s="32" t="s">
        <v>106</v>
      </c>
      <c r="AG5" s="2">
        <v>10</v>
      </c>
      <c r="AH5" s="32">
        <v>3</v>
      </c>
      <c r="AI5" s="2">
        <f t="shared" si="4"/>
        <v>165</v>
      </c>
      <c r="AL5" s="30">
        <v>14010003</v>
      </c>
      <c r="AM5" s="32" t="s">
        <v>107</v>
      </c>
      <c r="AN5" s="32">
        <v>9</v>
      </c>
      <c r="AO5" s="32">
        <v>3</v>
      </c>
      <c r="AP5" s="32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9">
        <v>10000142</v>
      </c>
      <c r="R6" s="10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30">
        <v>12001003</v>
      </c>
      <c r="AF6" s="32" t="s">
        <v>110</v>
      </c>
      <c r="AG6" s="2">
        <v>10</v>
      </c>
      <c r="AH6" s="32">
        <v>4</v>
      </c>
      <c r="AI6" s="2">
        <f t="shared" si="4"/>
        <v>550</v>
      </c>
      <c r="AL6" s="30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9">
        <v>10000132</v>
      </c>
      <c r="R7" s="1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30">
        <v>12001004</v>
      </c>
      <c r="AF7" s="32" t="s">
        <v>116</v>
      </c>
      <c r="AG7" s="2">
        <v>5</v>
      </c>
      <c r="AH7" s="32">
        <v>2</v>
      </c>
      <c r="AI7" s="2">
        <f t="shared" si="4"/>
        <v>30</v>
      </c>
      <c r="AL7" s="30">
        <v>14010005</v>
      </c>
      <c r="AM7" s="32" t="s">
        <v>117</v>
      </c>
      <c r="AN7" s="32">
        <v>1</v>
      </c>
      <c r="AO7" s="32">
        <v>2</v>
      </c>
      <c r="AP7" s="32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9">
        <v>10000104</v>
      </c>
      <c r="R8" s="10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30">
        <v>12001005</v>
      </c>
      <c r="AF8" s="32" t="s">
        <v>120</v>
      </c>
      <c r="AG8" s="2">
        <v>8</v>
      </c>
      <c r="AH8" s="32">
        <v>2</v>
      </c>
      <c r="AI8" s="2">
        <f t="shared" si="4"/>
        <v>45</v>
      </c>
      <c r="AL8" s="30">
        <v>14010006</v>
      </c>
      <c r="AM8" s="32" t="s">
        <v>121</v>
      </c>
      <c r="AN8" s="32">
        <v>5</v>
      </c>
      <c r="AO8" s="32">
        <v>2</v>
      </c>
      <c r="AP8" s="32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9">
        <v>10000143</v>
      </c>
      <c r="R9" s="10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30">
        <v>12001006</v>
      </c>
      <c r="AF9" s="32" t="s">
        <v>124</v>
      </c>
      <c r="AG9" s="2">
        <v>10</v>
      </c>
      <c r="AH9" s="32">
        <v>2</v>
      </c>
      <c r="AI9" s="2">
        <f t="shared" si="4"/>
        <v>55</v>
      </c>
      <c r="AL9" s="30">
        <v>14010007</v>
      </c>
      <c r="AM9" s="32" t="s">
        <v>125</v>
      </c>
      <c r="AN9" s="32">
        <v>9</v>
      </c>
      <c r="AO9" s="32">
        <v>3</v>
      </c>
      <c r="AP9" s="32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9">
        <v>10010042</v>
      </c>
      <c r="R10" s="11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30">
        <v>12001007</v>
      </c>
      <c r="AF10" s="32" t="s">
        <v>128</v>
      </c>
      <c r="AG10" s="2">
        <v>12</v>
      </c>
      <c r="AH10" s="32">
        <v>2</v>
      </c>
      <c r="AI10" s="2">
        <f t="shared" si="4"/>
        <v>65</v>
      </c>
      <c r="AL10" s="30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30">
        <v>12001008</v>
      </c>
      <c r="AF11" s="32" t="s">
        <v>131</v>
      </c>
      <c r="AG11" s="2">
        <v>15</v>
      </c>
      <c r="AH11" s="32">
        <v>2</v>
      </c>
      <c r="AI11" s="2">
        <f t="shared" si="4"/>
        <v>80</v>
      </c>
      <c r="AL11" s="30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30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30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30" t="s">
        <v>138</v>
      </c>
      <c r="AG14" s="2">
        <v>20</v>
      </c>
      <c r="AH14" s="32">
        <v>3</v>
      </c>
      <c r="AI14" s="2">
        <f t="shared" ref="AI14:AI24" si="14">LOOKUP(AG14,A:A,B:B)*LOOKUP(AH14,$X$10:$X$14,$Z$10:$Z$14)</f>
        <v>315</v>
      </c>
      <c r="AL14" s="30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30" t="s">
        <v>141</v>
      </c>
      <c r="AG15" s="2">
        <v>20</v>
      </c>
      <c r="AH15" s="32">
        <v>2</v>
      </c>
      <c r="AI15" s="2">
        <f t="shared" si="14"/>
        <v>105</v>
      </c>
      <c r="AL15" s="30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30" t="s">
        <v>144</v>
      </c>
      <c r="AG16" s="2">
        <v>20</v>
      </c>
      <c r="AH16" s="32">
        <v>2</v>
      </c>
      <c r="AI16" s="2">
        <f t="shared" si="14"/>
        <v>105</v>
      </c>
      <c r="AL16" s="30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9" t="s">
        <v>146</v>
      </c>
      <c r="R17" s="19">
        <f>R16/3/3</f>
        <v>0.66666666666666663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30" t="s">
        <v>147</v>
      </c>
      <c r="AG17" s="2">
        <v>20</v>
      </c>
      <c r="AH17" s="32">
        <v>2</v>
      </c>
      <c r="AI17" s="2">
        <f t="shared" si="14"/>
        <v>105</v>
      </c>
      <c r="AL17" s="30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30" t="s">
        <v>149</v>
      </c>
      <c r="AG18" s="2">
        <v>20</v>
      </c>
      <c r="AH18" s="32">
        <v>2</v>
      </c>
      <c r="AI18" s="2">
        <f t="shared" si="14"/>
        <v>105</v>
      </c>
      <c r="AL18" s="30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9" t="s">
        <v>151</v>
      </c>
      <c r="R19" s="19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30" t="s">
        <v>152</v>
      </c>
      <c r="AG19" s="2">
        <v>20</v>
      </c>
      <c r="AH19" s="32">
        <v>2</v>
      </c>
      <c r="AI19" s="2">
        <f t="shared" si="14"/>
        <v>105</v>
      </c>
      <c r="AL19" s="30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30" t="s">
        <v>154</v>
      </c>
      <c r="AG20" s="2">
        <v>20</v>
      </c>
      <c r="AH20" s="32">
        <v>2</v>
      </c>
      <c r="AI20" s="2">
        <f t="shared" si="14"/>
        <v>105</v>
      </c>
      <c r="AL20" s="30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30" t="s">
        <v>157</v>
      </c>
      <c r="AG21" s="2">
        <v>20</v>
      </c>
      <c r="AH21" s="32">
        <v>2</v>
      </c>
      <c r="AI21" s="2">
        <f t="shared" si="14"/>
        <v>105</v>
      </c>
      <c r="AL21" s="30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30" t="s">
        <v>159</v>
      </c>
      <c r="AG22" s="2">
        <v>20</v>
      </c>
      <c r="AH22" s="32">
        <v>2</v>
      </c>
      <c r="AI22" s="2">
        <f t="shared" si="14"/>
        <v>105</v>
      </c>
      <c r="AL22" s="30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30" t="s">
        <v>163</v>
      </c>
      <c r="AG23" s="2">
        <v>20</v>
      </c>
      <c r="AH23" s="32">
        <v>4</v>
      </c>
      <c r="AI23" s="2">
        <f t="shared" si="14"/>
        <v>1050</v>
      </c>
      <c r="AL23" s="30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30" t="s">
        <v>166</v>
      </c>
      <c r="AG24" s="2">
        <v>20</v>
      </c>
      <c r="AH24" s="32">
        <v>4</v>
      </c>
      <c r="AI24" s="2">
        <f t="shared" si="14"/>
        <v>1050</v>
      </c>
      <c r="AL24" s="30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0.55000000000000004</v>
      </c>
      <c r="Z25" s="90" t="s">
        <v>35</v>
      </c>
      <c r="AA25" s="90"/>
      <c r="AB25" s="90"/>
      <c r="AC25" s="90"/>
      <c r="AL25" s="30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30" t="s">
        <v>171</v>
      </c>
      <c r="AG26" s="2">
        <v>30</v>
      </c>
      <c r="AH26" s="32">
        <v>3</v>
      </c>
      <c r="AI26" s="2">
        <f t="shared" ref="AI26:AI35" si="16">LOOKUP(AG26,A:A,B:B)*LOOKUP(AH26,$X$10:$X$14,$Z$10:$Z$14)</f>
        <v>465</v>
      </c>
      <c r="AL26" s="30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2">
        <v>2</v>
      </c>
      <c r="AI27" s="2">
        <f t="shared" si="16"/>
        <v>155</v>
      </c>
      <c r="AL27" s="30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2">
        <v>2</v>
      </c>
      <c r="AI28" s="2">
        <f t="shared" si="16"/>
        <v>155</v>
      </c>
      <c r="AL28" s="30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2">
        <v>2</v>
      </c>
      <c r="AI29" s="2">
        <f t="shared" si="16"/>
        <v>155</v>
      </c>
      <c r="AL29" s="30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2">
        <v>2</v>
      </c>
      <c r="AI30" s="2">
        <f t="shared" si="16"/>
        <v>155</v>
      </c>
      <c r="AL30" s="30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2">
        <v>2</v>
      </c>
      <c r="AI31" s="2">
        <f t="shared" si="16"/>
        <v>155</v>
      </c>
      <c r="AL31" s="30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2">
        <v>2</v>
      </c>
      <c r="AI32" s="2">
        <f t="shared" si="16"/>
        <v>155</v>
      </c>
      <c r="AL32" s="30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2">
        <v>2</v>
      </c>
      <c r="AI33" s="2">
        <f t="shared" si="16"/>
        <v>155</v>
      </c>
      <c r="AL33" s="30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2">
        <v>4</v>
      </c>
      <c r="AI34" s="2">
        <f t="shared" si="16"/>
        <v>1550</v>
      </c>
      <c r="AL34" s="30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2">
        <v>4</v>
      </c>
      <c r="AI35" s="2">
        <f t="shared" si="16"/>
        <v>1550</v>
      </c>
      <c r="AL35" s="30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2">
        <v>3</v>
      </c>
      <c r="AI37" s="2">
        <f t="shared" ref="AI37:AI46" si="19">LOOKUP(AG37,A:A,B:B)*LOOKUP(AH37,$X$10:$X$14,$Z$10:$Z$14)</f>
        <v>615</v>
      </c>
      <c r="AL37" s="30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2">
        <v>2</v>
      </c>
      <c r="AI38" s="2">
        <f t="shared" si="19"/>
        <v>205</v>
      </c>
      <c r="AL38" s="30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2">
        <v>2</v>
      </c>
      <c r="AI39" s="2">
        <f t="shared" si="19"/>
        <v>205</v>
      </c>
      <c r="AL39" s="30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2">
        <v>2</v>
      </c>
      <c r="AI40" s="2">
        <f t="shared" si="19"/>
        <v>205</v>
      </c>
      <c r="AL40" s="30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2">
        <v>2</v>
      </c>
      <c r="AI41" s="2">
        <f t="shared" si="19"/>
        <v>205</v>
      </c>
      <c r="AL41" s="30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2">
        <v>2</v>
      </c>
      <c r="AI42" s="2">
        <f t="shared" si="19"/>
        <v>205</v>
      </c>
      <c r="AL42" s="30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2">
        <v>2</v>
      </c>
      <c r="AI43" s="2">
        <f t="shared" si="19"/>
        <v>205</v>
      </c>
      <c r="AL43" s="30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2">
        <v>2</v>
      </c>
      <c r="AI44" s="2">
        <f t="shared" si="19"/>
        <v>205</v>
      </c>
      <c r="AL44" s="30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32">
        <v>4</v>
      </c>
      <c r="AI45" s="2">
        <f t="shared" si="19"/>
        <v>2050</v>
      </c>
      <c r="AL45" s="30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2">
        <v>4</v>
      </c>
      <c r="AI46" s="2">
        <f t="shared" si="19"/>
        <v>2050</v>
      </c>
      <c r="AL46" s="30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30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6" t="s">
        <v>86</v>
      </c>
      <c r="AL50" s="30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3">
        <v>10020002</v>
      </c>
      <c r="T51" s="29">
        <v>10021001</v>
      </c>
      <c r="U51" s="31" t="s">
        <v>204</v>
      </c>
      <c r="Z51" s="33">
        <v>10020001</v>
      </c>
      <c r="AA51" s="98" t="s">
        <v>227</v>
      </c>
      <c r="AC51" s="99">
        <v>3</v>
      </c>
      <c r="AF51" s="33">
        <v>10020002</v>
      </c>
      <c r="AG51" s="31" t="s">
        <v>204</v>
      </c>
      <c r="AI51" s="33">
        <v>2</v>
      </c>
      <c r="AL51" s="30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3">
        <v>10020003</v>
      </c>
      <c r="T52" s="29">
        <v>10021002</v>
      </c>
      <c r="U52" s="31" t="s">
        <v>229</v>
      </c>
      <c r="Z52" s="33">
        <v>10020002</v>
      </c>
      <c r="AA52" s="31" t="s">
        <v>204</v>
      </c>
      <c r="AC52" s="33">
        <v>2</v>
      </c>
      <c r="AF52" s="33">
        <v>10020003</v>
      </c>
      <c r="AG52" s="31" t="s">
        <v>229</v>
      </c>
      <c r="AI52" s="99" t="s">
        <v>230</v>
      </c>
      <c r="AL52" s="30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3">
        <v>10020005</v>
      </c>
      <c r="T53" s="29">
        <v>10021003</v>
      </c>
      <c r="U53" s="31" t="s">
        <v>232</v>
      </c>
      <c r="Z53" s="33">
        <v>10020003</v>
      </c>
      <c r="AA53" s="31" t="s">
        <v>229</v>
      </c>
      <c r="AC53" s="99" t="s">
        <v>230</v>
      </c>
      <c r="AF53" s="33">
        <v>10020005</v>
      </c>
      <c r="AG53" s="31" t="s">
        <v>232</v>
      </c>
      <c r="AI53" s="99" t="s">
        <v>230</v>
      </c>
      <c r="AL53" s="30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3">
        <v>10020011</v>
      </c>
      <c r="T54" s="29">
        <v>10021004</v>
      </c>
      <c r="U54" s="31" t="s">
        <v>234</v>
      </c>
      <c r="Z54" s="33">
        <v>10020004</v>
      </c>
      <c r="AA54" s="31" t="s">
        <v>235</v>
      </c>
      <c r="AC54" s="99" t="s">
        <v>230</v>
      </c>
      <c r="AF54" s="33">
        <v>10020011</v>
      </c>
      <c r="AG54" s="31" t="s">
        <v>234</v>
      </c>
      <c r="AI54" s="99" t="s">
        <v>230</v>
      </c>
      <c r="AL54" s="30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3">
        <v>10020012</v>
      </c>
      <c r="T55" s="29">
        <v>10021005</v>
      </c>
      <c r="U55" s="31" t="s">
        <v>237</v>
      </c>
      <c r="Z55" s="33">
        <v>10020005</v>
      </c>
      <c r="AA55" s="31" t="s">
        <v>232</v>
      </c>
      <c r="AC55" s="99" t="s">
        <v>230</v>
      </c>
      <c r="AF55" s="33">
        <v>10020012</v>
      </c>
      <c r="AG55" s="31" t="s">
        <v>238</v>
      </c>
      <c r="AI55" s="99" t="s">
        <v>230</v>
      </c>
      <c r="AL55" s="30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3">
        <v>10020013</v>
      </c>
      <c r="T56" s="29">
        <v>10021006</v>
      </c>
      <c r="U56" s="31" t="s">
        <v>240</v>
      </c>
      <c r="Z56" s="33">
        <v>10020007</v>
      </c>
      <c r="AA56" s="31" t="s">
        <v>241</v>
      </c>
      <c r="AC56" s="99" t="s">
        <v>230</v>
      </c>
      <c r="AF56" s="33">
        <v>10020013</v>
      </c>
      <c r="AG56" s="31" t="s">
        <v>240</v>
      </c>
      <c r="AI56" s="99" t="s">
        <v>230</v>
      </c>
      <c r="AL56" s="30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3">
        <v>10020014</v>
      </c>
      <c r="T57" s="29">
        <v>10021007</v>
      </c>
      <c r="U57" s="31" t="s">
        <v>243</v>
      </c>
      <c r="Z57" s="33">
        <v>10020008</v>
      </c>
      <c r="AA57" s="31" t="s">
        <v>244</v>
      </c>
      <c r="AC57" s="99" t="s">
        <v>230</v>
      </c>
      <c r="AF57" s="33">
        <v>10020014</v>
      </c>
      <c r="AG57" s="31" t="s">
        <v>243</v>
      </c>
      <c r="AI57" s="99" t="s">
        <v>230</v>
      </c>
      <c r="AL57" s="30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3">
        <v>10020009</v>
      </c>
      <c r="AA58" s="100" t="s">
        <v>247</v>
      </c>
      <c r="AC58" s="99" t="s">
        <v>230</v>
      </c>
      <c r="AE58" s="2" t="s">
        <v>162</v>
      </c>
      <c r="AG58" s="30" t="s">
        <v>246</v>
      </c>
      <c r="AH58" s="2">
        <v>20</v>
      </c>
      <c r="AI58" s="32">
        <v>4</v>
      </c>
      <c r="AJ58" s="2">
        <f>LOOKUP(AH58,B:B,C:C)*LOOKUP(AI58,$X$10:$X$14,$Z$10:$Z$14)</f>
        <v>240000</v>
      </c>
      <c r="AL58" s="30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9">
        <v>10021009</v>
      </c>
      <c r="U59" s="30" t="s">
        <v>249</v>
      </c>
      <c r="Z59" s="33">
        <v>10020010</v>
      </c>
      <c r="AA59" s="100" t="s">
        <v>250</v>
      </c>
      <c r="AC59" s="99">
        <v>3</v>
      </c>
      <c r="AE59" s="2" t="s">
        <v>165</v>
      </c>
      <c r="AG59" s="30" t="s">
        <v>249</v>
      </c>
      <c r="AH59" s="2">
        <v>20</v>
      </c>
      <c r="AI59" s="32">
        <v>4</v>
      </c>
      <c r="AJ59" s="2">
        <f>LOOKUP(AH59,B:B,C:C)*LOOKUP(AI59,$X$10:$X$14,$Z$10:$Z$14)</f>
        <v>240000</v>
      </c>
      <c r="AL59" s="30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3">
        <v>10020052</v>
      </c>
      <c r="T60" s="29">
        <v>10022001</v>
      </c>
      <c r="U60" s="31" t="s">
        <v>252</v>
      </c>
      <c r="Z60" s="33">
        <v>10020011</v>
      </c>
      <c r="AA60" s="31" t="s">
        <v>234</v>
      </c>
      <c r="AC60" s="99" t="s">
        <v>230</v>
      </c>
      <c r="AL60" s="30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3">
        <v>10020053</v>
      </c>
      <c r="T61" s="29">
        <v>10022002</v>
      </c>
      <c r="U61" s="31" t="s">
        <v>254</v>
      </c>
      <c r="Z61" s="33">
        <v>10020012</v>
      </c>
      <c r="AA61" s="31" t="s">
        <v>238</v>
      </c>
      <c r="AC61" s="99" t="s">
        <v>230</v>
      </c>
      <c r="AL61" s="30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3">
        <v>10020054</v>
      </c>
      <c r="T62" s="29">
        <v>10022003</v>
      </c>
      <c r="U62" s="31" t="s">
        <v>256</v>
      </c>
      <c r="Z62" s="33">
        <v>10020013</v>
      </c>
      <c r="AA62" s="31" t="s">
        <v>240</v>
      </c>
      <c r="AC62" s="99" t="s">
        <v>230</v>
      </c>
      <c r="AL62" s="30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3">
        <v>10020055</v>
      </c>
      <c r="T63" s="29">
        <v>10022004</v>
      </c>
      <c r="U63" s="31" t="s">
        <v>258</v>
      </c>
      <c r="Z63" s="33">
        <v>10020014</v>
      </c>
      <c r="AA63" s="31" t="s">
        <v>243</v>
      </c>
      <c r="AC63" s="99" t="s">
        <v>230</v>
      </c>
      <c r="AL63" s="30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3">
        <v>10020057</v>
      </c>
      <c r="T64" s="29">
        <v>10022005</v>
      </c>
      <c r="U64" s="31" t="s">
        <v>260</v>
      </c>
      <c r="Z64" s="33">
        <v>10020015</v>
      </c>
      <c r="AA64" s="31" t="s">
        <v>261</v>
      </c>
      <c r="AC64" s="99" t="s">
        <v>262</v>
      </c>
      <c r="AL64" s="30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3">
        <v>10020060</v>
      </c>
      <c r="T65" s="29">
        <v>10022006</v>
      </c>
      <c r="U65" s="35" t="s">
        <v>264</v>
      </c>
      <c r="AL65" s="30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3">
        <v>10020061</v>
      </c>
      <c r="T66" s="29">
        <v>10022007</v>
      </c>
      <c r="U66" s="31" t="s">
        <v>266</v>
      </c>
      <c r="AF66" s="76" t="s">
        <v>179</v>
      </c>
      <c r="AL66" s="30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9">
        <v>10022008</v>
      </c>
      <c r="U67" s="30" t="s">
        <v>268</v>
      </c>
      <c r="Z67" s="33">
        <v>10020052</v>
      </c>
      <c r="AA67" s="31" t="s">
        <v>252</v>
      </c>
      <c r="AC67" s="99" t="s">
        <v>230</v>
      </c>
      <c r="AF67" s="33">
        <v>10020052</v>
      </c>
      <c r="AG67" s="31" t="s">
        <v>252</v>
      </c>
      <c r="AI67" s="99" t="s">
        <v>230</v>
      </c>
      <c r="AL67" s="30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9">
        <v>10022009</v>
      </c>
      <c r="U68" s="30" t="s">
        <v>270</v>
      </c>
      <c r="Z68" s="33">
        <v>10020053</v>
      </c>
      <c r="AA68" s="31" t="s">
        <v>254</v>
      </c>
      <c r="AC68" s="99" t="s">
        <v>230</v>
      </c>
      <c r="AF68" s="33">
        <v>10020053</v>
      </c>
      <c r="AG68" s="31" t="s">
        <v>254</v>
      </c>
      <c r="AI68" s="99" t="s">
        <v>230</v>
      </c>
      <c r="AL68" s="30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9">
        <v>10020101</v>
      </c>
      <c r="T69" s="29">
        <v>10023001</v>
      </c>
      <c r="U69" s="31" t="s">
        <v>272</v>
      </c>
      <c r="Z69" s="33">
        <v>10020054</v>
      </c>
      <c r="AA69" s="31" t="s">
        <v>256</v>
      </c>
      <c r="AC69" s="99" t="s">
        <v>230</v>
      </c>
      <c r="AF69" s="33">
        <v>10020054</v>
      </c>
      <c r="AG69" s="31" t="s">
        <v>256</v>
      </c>
      <c r="AI69" s="99" t="s">
        <v>230</v>
      </c>
      <c r="AL69" s="30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9">
        <v>10020102</v>
      </c>
      <c r="T70" s="29">
        <v>10023002</v>
      </c>
      <c r="U70" s="31" t="s">
        <v>274</v>
      </c>
      <c r="Z70" s="33">
        <v>10020055</v>
      </c>
      <c r="AA70" s="31" t="s">
        <v>258</v>
      </c>
      <c r="AC70" s="99" t="s">
        <v>230</v>
      </c>
      <c r="AF70" s="33">
        <v>10020055</v>
      </c>
      <c r="AG70" s="31" t="s">
        <v>258</v>
      </c>
      <c r="AI70" s="99" t="s">
        <v>230</v>
      </c>
      <c r="AL70" s="30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9">
        <v>10020103</v>
      </c>
      <c r="T71" s="29">
        <v>10023003</v>
      </c>
      <c r="U71" s="31" t="s">
        <v>276</v>
      </c>
      <c r="Z71" s="33">
        <v>10020056</v>
      </c>
      <c r="AA71" s="31" t="s">
        <v>260</v>
      </c>
      <c r="AC71" s="99">
        <v>3</v>
      </c>
      <c r="AF71" s="33">
        <v>10020057</v>
      </c>
      <c r="AG71" s="31" t="s">
        <v>260</v>
      </c>
      <c r="AI71" s="99" t="s">
        <v>230</v>
      </c>
      <c r="AL71" s="30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6"/>
      <c r="B72" s="96"/>
      <c r="C72" s="96"/>
      <c r="D72" s="96"/>
      <c r="E72" s="96"/>
      <c r="F72" s="96"/>
      <c r="G72" s="96"/>
      <c r="H72" s="96"/>
      <c r="S72" s="29">
        <v>10020104</v>
      </c>
      <c r="T72" s="29">
        <v>10023004</v>
      </c>
      <c r="U72" s="31" t="s">
        <v>278</v>
      </c>
      <c r="Z72" s="33">
        <v>10020057</v>
      </c>
      <c r="AA72" s="31" t="s">
        <v>279</v>
      </c>
      <c r="AC72" s="99" t="s">
        <v>230</v>
      </c>
      <c r="AF72" s="33">
        <v>10020060</v>
      </c>
      <c r="AG72" s="31" t="s">
        <v>280</v>
      </c>
      <c r="AI72" s="99" t="s">
        <v>230</v>
      </c>
      <c r="AL72" s="30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6"/>
      <c r="B73" s="96"/>
      <c r="C73" s="96"/>
      <c r="D73" s="96"/>
      <c r="E73" s="96"/>
      <c r="F73" s="96"/>
      <c r="G73" s="96"/>
      <c r="H73" s="96"/>
      <c r="S73" s="29">
        <v>10020105</v>
      </c>
      <c r="T73" s="29">
        <v>10023005</v>
      </c>
      <c r="U73" s="31" t="s">
        <v>282</v>
      </c>
      <c r="Z73" s="33">
        <v>10020058</v>
      </c>
      <c r="AA73" s="31" t="s">
        <v>283</v>
      </c>
      <c r="AC73" s="99" t="s">
        <v>230</v>
      </c>
      <c r="AF73" s="33">
        <v>10020061</v>
      </c>
      <c r="AG73" s="31" t="s">
        <v>266</v>
      </c>
      <c r="AI73" s="99" t="s">
        <v>230</v>
      </c>
      <c r="AL73" s="30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6"/>
      <c r="B74" s="96"/>
      <c r="C74" s="96"/>
      <c r="D74" s="96"/>
      <c r="E74" s="96"/>
      <c r="F74" s="96"/>
      <c r="G74" s="96"/>
      <c r="H74" s="96"/>
      <c r="S74" s="29">
        <v>10020106</v>
      </c>
      <c r="T74" s="29">
        <v>10023006</v>
      </c>
      <c r="U74" s="31" t="s">
        <v>285</v>
      </c>
      <c r="Z74" s="33">
        <v>10020059</v>
      </c>
      <c r="AA74" s="31" t="s">
        <v>286</v>
      </c>
      <c r="AC74" s="99" t="s">
        <v>230</v>
      </c>
      <c r="AE74" s="2" t="s">
        <v>162</v>
      </c>
      <c r="AG74" s="30" t="s">
        <v>268</v>
      </c>
      <c r="AH74" s="2">
        <v>20</v>
      </c>
      <c r="AI74" s="32">
        <v>4</v>
      </c>
      <c r="AJ74" s="2">
        <f>LOOKUP(AH74,B:B,C:C)*LOOKUP(AI74,$X$10:$X$14,$Z$10:$Z$14)</f>
        <v>240000</v>
      </c>
      <c r="AL74" s="30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6"/>
      <c r="B75" s="96"/>
      <c r="C75" s="96"/>
      <c r="D75" s="96"/>
      <c r="E75" s="96"/>
      <c r="F75" s="96"/>
      <c r="G75" s="96"/>
      <c r="H75" s="96"/>
      <c r="S75" s="29">
        <v>10020107</v>
      </c>
      <c r="T75" s="29">
        <v>10023007</v>
      </c>
      <c r="U75" s="31" t="s">
        <v>288</v>
      </c>
      <c r="Z75" s="33">
        <v>10020060</v>
      </c>
      <c r="AA75" s="31" t="s">
        <v>280</v>
      </c>
      <c r="AC75" s="99" t="s">
        <v>230</v>
      </c>
      <c r="AE75" s="2" t="s">
        <v>165</v>
      </c>
      <c r="AG75" s="30" t="s">
        <v>270</v>
      </c>
      <c r="AH75" s="2">
        <v>20</v>
      </c>
      <c r="AI75" s="32">
        <v>4</v>
      </c>
      <c r="AJ75" s="2">
        <f>LOOKUP(AH75,B:B,C:C)*LOOKUP(AI75,$X$10:$X$14,$Z$10:$Z$14)</f>
        <v>240000</v>
      </c>
      <c r="AL75" s="30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6"/>
      <c r="B76" s="96"/>
      <c r="C76" s="96"/>
      <c r="D76" s="96"/>
      <c r="E76" s="96"/>
      <c r="F76" s="96"/>
      <c r="G76" s="96"/>
      <c r="H76" s="96"/>
      <c r="T76" s="29">
        <v>10023008</v>
      </c>
      <c r="U76" s="30" t="s">
        <v>290</v>
      </c>
      <c r="Z76" s="33">
        <v>10020061</v>
      </c>
      <c r="AA76" s="31" t="s">
        <v>266</v>
      </c>
      <c r="AC76" s="99" t="s">
        <v>230</v>
      </c>
      <c r="AL76" s="30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6"/>
      <c r="B77" s="96"/>
      <c r="C77" s="96"/>
      <c r="D77" s="96"/>
      <c r="E77" s="96"/>
      <c r="F77" s="96"/>
      <c r="G77" s="96"/>
      <c r="H77" s="96"/>
      <c r="T77" s="29">
        <v>10023009</v>
      </c>
      <c r="U77" s="30" t="s">
        <v>292</v>
      </c>
      <c r="Z77" s="33">
        <v>10020062</v>
      </c>
      <c r="AA77" s="31" t="s">
        <v>293</v>
      </c>
      <c r="AC77" s="99" t="s">
        <v>294</v>
      </c>
      <c r="AL77" s="30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6"/>
      <c r="B78" s="96"/>
      <c r="C78" s="96"/>
      <c r="D78" s="96"/>
      <c r="E78" s="96"/>
      <c r="F78" s="96"/>
      <c r="G78" s="96"/>
      <c r="H78" s="96"/>
      <c r="S78" s="29">
        <v>10020151</v>
      </c>
      <c r="T78" s="29">
        <v>10024001</v>
      </c>
      <c r="U78" s="31" t="s">
        <v>296</v>
      </c>
      <c r="Z78" s="33">
        <v>10020063</v>
      </c>
      <c r="AA78" s="102" t="s">
        <v>297</v>
      </c>
      <c r="AC78" s="99" t="s">
        <v>262</v>
      </c>
      <c r="AL78" s="30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6"/>
      <c r="B79" s="96"/>
      <c r="C79" s="96"/>
      <c r="D79" s="96"/>
      <c r="E79" s="96"/>
      <c r="F79" s="96"/>
      <c r="G79" s="96"/>
      <c r="H79" s="96"/>
      <c r="S79" s="29">
        <v>10020152</v>
      </c>
      <c r="T79" s="29">
        <v>10024002</v>
      </c>
      <c r="U79" s="31" t="s">
        <v>299</v>
      </c>
      <c r="AL79" s="30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6"/>
      <c r="B80" s="96"/>
      <c r="C80" s="96"/>
      <c r="D80" s="96"/>
      <c r="E80" s="96"/>
      <c r="F80" s="96"/>
      <c r="G80" s="96"/>
      <c r="H80" s="96"/>
      <c r="S80" s="29">
        <v>10020153</v>
      </c>
      <c r="T80" s="29">
        <v>10024003</v>
      </c>
      <c r="U80" s="31" t="s">
        <v>301</v>
      </c>
      <c r="AF80" s="103" t="s">
        <v>197</v>
      </c>
      <c r="AL80" s="30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6"/>
      <c r="B81" s="96"/>
      <c r="C81" s="96"/>
      <c r="D81" s="96"/>
      <c r="E81" s="96"/>
      <c r="F81" s="96"/>
      <c r="G81" s="96"/>
      <c r="H81" s="96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99" t="s">
        <v>230</v>
      </c>
      <c r="AF81" s="29">
        <v>10020101</v>
      </c>
      <c r="AG81" s="31" t="s">
        <v>272</v>
      </c>
      <c r="AI81" s="99" t="s">
        <v>230</v>
      </c>
      <c r="AL81" s="30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6"/>
      <c r="B82" s="96"/>
      <c r="C82" s="96"/>
      <c r="D82" s="96"/>
      <c r="E82" s="96"/>
      <c r="F82" s="96"/>
      <c r="G82" s="96"/>
      <c r="H82" s="96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99" t="s">
        <v>230</v>
      </c>
      <c r="AF82" s="29">
        <v>10020102</v>
      </c>
      <c r="AG82" s="31" t="s">
        <v>274</v>
      </c>
      <c r="AI82" s="99" t="s">
        <v>230</v>
      </c>
      <c r="AL82" s="30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6"/>
      <c r="B83" s="96"/>
      <c r="C83" s="96"/>
      <c r="D83" s="96"/>
      <c r="E83" s="96"/>
      <c r="F83" s="96"/>
      <c r="G83" s="96"/>
      <c r="H83" s="96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99" t="s">
        <v>230</v>
      </c>
      <c r="AF83" s="29">
        <v>10020103</v>
      </c>
      <c r="AG83" s="31" t="s">
        <v>276</v>
      </c>
      <c r="AI83" s="99" t="s">
        <v>230</v>
      </c>
      <c r="AL83" s="30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6"/>
      <c r="B84" s="96"/>
      <c r="C84" s="96"/>
      <c r="D84" s="96"/>
      <c r="E84" s="96"/>
      <c r="F84" s="96"/>
      <c r="G84" s="96"/>
      <c r="H84" s="96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99" t="s">
        <v>230</v>
      </c>
      <c r="AF84" s="29">
        <v>10020104</v>
      </c>
      <c r="AG84" s="31" t="s">
        <v>278</v>
      </c>
      <c r="AI84" s="99" t="s">
        <v>230</v>
      </c>
      <c r="AL84" s="30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6"/>
      <c r="B85" s="96"/>
      <c r="C85" s="96"/>
      <c r="D85" s="96"/>
      <c r="E85" s="96"/>
      <c r="F85" s="96"/>
      <c r="G85" s="96"/>
      <c r="H85" s="96"/>
      <c r="T85" s="29">
        <v>10024008</v>
      </c>
      <c r="U85" s="30" t="s">
        <v>311</v>
      </c>
      <c r="Z85" s="29">
        <v>10020105</v>
      </c>
      <c r="AA85" s="31" t="s">
        <v>282</v>
      </c>
      <c r="AC85" s="99" t="s">
        <v>230</v>
      </c>
      <c r="AF85" s="29">
        <v>10020105</v>
      </c>
      <c r="AG85" s="31" t="s">
        <v>282</v>
      </c>
      <c r="AI85" s="99" t="s">
        <v>230</v>
      </c>
      <c r="AL85" s="30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6"/>
      <c r="B86" s="96"/>
      <c r="C86" s="96"/>
      <c r="D86" s="96"/>
      <c r="E86" s="96"/>
      <c r="F86" s="96"/>
      <c r="G86" s="96"/>
      <c r="H86" s="96"/>
      <c r="T86" s="29">
        <v>10024009</v>
      </c>
      <c r="U86" s="30" t="s">
        <v>313</v>
      </c>
      <c r="Z86" s="29">
        <v>10020106</v>
      </c>
      <c r="AA86" s="31" t="s">
        <v>285</v>
      </c>
      <c r="AC86" s="99" t="s">
        <v>314</v>
      </c>
      <c r="AF86" s="29">
        <v>10020106</v>
      </c>
      <c r="AG86" s="31" t="s">
        <v>285</v>
      </c>
      <c r="AI86" s="99" t="s">
        <v>314</v>
      </c>
      <c r="AL86" s="30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6"/>
      <c r="B87" s="96"/>
      <c r="C87" s="96"/>
      <c r="D87" s="96"/>
      <c r="E87" s="96"/>
      <c r="F87" s="96"/>
      <c r="G87" s="96"/>
      <c r="H87" s="96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99">
        <v>3</v>
      </c>
      <c r="AF87" s="29">
        <v>10020107</v>
      </c>
      <c r="AG87" s="31" t="s">
        <v>288</v>
      </c>
      <c r="AI87" s="99">
        <v>3</v>
      </c>
      <c r="AL87" s="30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6"/>
      <c r="B88" s="96"/>
      <c r="C88" s="96"/>
      <c r="D88" s="96"/>
      <c r="E88" s="96"/>
      <c r="F88" s="96"/>
      <c r="G88" s="96"/>
      <c r="H88" s="96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99" t="s">
        <v>230</v>
      </c>
      <c r="AE88" s="2" t="s">
        <v>162</v>
      </c>
      <c r="AG88" s="30" t="s">
        <v>290</v>
      </c>
      <c r="AH88" s="2">
        <v>20</v>
      </c>
      <c r="AI88" s="32">
        <v>4</v>
      </c>
      <c r="AJ88" s="2">
        <f>LOOKUP(AH88,B:B,C:C)*LOOKUP(AI88,$X$10:$X$14,$Z$10:$Z$14)</f>
        <v>240000</v>
      </c>
      <c r="AL88" s="30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6"/>
      <c r="B89" s="96"/>
      <c r="C89" s="96"/>
      <c r="D89" s="96"/>
      <c r="E89" s="96"/>
      <c r="F89" s="96"/>
      <c r="G89" s="96"/>
      <c r="H89" s="96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99" t="s">
        <v>230</v>
      </c>
      <c r="AE89" s="2" t="s">
        <v>165</v>
      </c>
      <c r="AG89" s="30" t="s">
        <v>292</v>
      </c>
      <c r="AH89" s="2">
        <v>20</v>
      </c>
      <c r="AI89" s="32">
        <v>4</v>
      </c>
      <c r="AJ89" s="2">
        <f>LOOKUP(AH89,B:B,C:C)*LOOKUP(AI89,$X$10:$X$14,$Z$10:$Z$14)</f>
        <v>240000</v>
      </c>
      <c r="AL89" s="30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6"/>
      <c r="B90" s="96"/>
      <c r="C90" s="96"/>
      <c r="D90" s="96"/>
      <c r="E90" s="96"/>
      <c r="F90" s="96"/>
      <c r="G90" s="96"/>
      <c r="H90" s="96"/>
      <c r="S90" s="29">
        <v>10020204</v>
      </c>
      <c r="T90" s="29">
        <v>10025004</v>
      </c>
      <c r="U90" s="31" t="s">
        <v>324</v>
      </c>
      <c r="Z90" s="29">
        <v>10020110</v>
      </c>
      <c r="AA90" s="102" t="s">
        <v>325</v>
      </c>
      <c r="AC90" s="99" t="s">
        <v>262</v>
      </c>
      <c r="AL90" s="30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6"/>
      <c r="B91" s="96"/>
      <c r="C91" s="96"/>
      <c r="D91" s="96"/>
      <c r="E91" s="96"/>
      <c r="F91" s="96"/>
      <c r="G91" s="96"/>
      <c r="H91" s="96"/>
      <c r="S91" s="29">
        <v>10020205</v>
      </c>
      <c r="T91" s="29">
        <v>10025005</v>
      </c>
      <c r="U91" s="31" t="s">
        <v>327</v>
      </c>
      <c r="AF91" s="103" t="s">
        <v>218</v>
      </c>
      <c r="AL91" s="30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6"/>
      <c r="B92" s="96"/>
      <c r="C92" s="96"/>
      <c r="D92" s="96"/>
      <c r="E92" s="96"/>
      <c r="F92" s="96"/>
      <c r="G92" s="96"/>
      <c r="H92" s="96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99" t="s">
        <v>230</v>
      </c>
      <c r="AF92" s="29">
        <v>10020151</v>
      </c>
      <c r="AG92" s="31" t="s">
        <v>296</v>
      </c>
      <c r="AI92" s="99" t="s">
        <v>230</v>
      </c>
      <c r="AL92" s="30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6"/>
      <c r="B93" s="96"/>
      <c r="C93" s="96"/>
      <c r="D93" s="96"/>
      <c r="E93" s="96"/>
      <c r="F93" s="96"/>
      <c r="G93" s="96"/>
      <c r="H93" s="96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99" t="s">
        <v>230</v>
      </c>
      <c r="AF93" s="29">
        <v>10020152</v>
      </c>
      <c r="AG93" s="31" t="s">
        <v>299</v>
      </c>
      <c r="AI93" s="99" t="s">
        <v>230</v>
      </c>
      <c r="AL93" s="30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6"/>
      <c r="B94" s="96"/>
      <c r="C94" s="96"/>
      <c r="D94" s="96"/>
      <c r="E94" s="96"/>
      <c r="F94" s="96"/>
      <c r="G94" s="96"/>
      <c r="H94" s="96"/>
      <c r="T94" s="29">
        <v>10025008</v>
      </c>
      <c r="U94" s="30" t="s">
        <v>333</v>
      </c>
      <c r="Z94" s="29">
        <v>10020153</v>
      </c>
      <c r="AA94" s="31" t="s">
        <v>301</v>
      </c>
      <c r="AC94" s="99" t="s">
        <v>230</v>
      </c>
      <c r="AF94" s="29">
        <v>10020153</v>
      </c>
      <c r="AG94" s="31" t="s">
        <v>301</v>
      </c>
      <c r="AI94" s="99" t="s">
        <v>230</v>
      </c>
      <c r="AL94" s="30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6"/>
      <c r="B95" s="96"/>
      <c r="C95" s="96"/>
      <c r="D95" s="96"/>
      <c r="E95" s="96"/>
      <c r="F95" s="96"/>
      <c r="G95" s="96"/>
      <c r="H95" s="96"/>
      <c r="T95" s="29">
        <v>10025009</v>
      </c>
      <c r="U95" s="30" t="s">
        <v>335</v>
      </c>
      <c r="Z95" s="29">
        <v>10020154</v>
      </c>
      <c r="AA95" s="31" t="s">
        <v>303</v>
      </c>
      <c r="AC95" s="99" t="s">
        <v>230</v>
      </c>
      <c r="AF95" s="29">
        <v>10020154</v>
      </c>
      <c r="AG95" s="31" t="s">
        <v>303</v>
      </c>
      <c r="AI95" s="99" t="s">
        <v>230</v>
      </c>
      <c r="AL95" s="30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6"/>
      <c r="B96" s="96"/>
      <c r="C96" s="96"/>
      <c r="D96" s="96"/>
      <c r="E96" s="96"/>
      <c r="F96" s="96"/>
      <c r="G96" s="96"/>
      <c r="H96" s="96"/>
      <c r="Z96" s="29">
        <v>10020155</v>
      </c>
      <c r="AA96" s="31" t="s">
        <v>305</v>
      </c>
      <c r="AC96" s="99" t="s">
        <v>230</v>
      </c>
      <c r="AF96" s="29">
        <v>10020155</v>
      </c>
      <c r="AG96" s="31" t="s">
        <v>305</v>
      </c>
      <c r="AI96" s="99" t="s">
        <v>230</v>
      </c>
      <c r="AL96" s="30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6"/>
      <c r="B97" s="96"/>
      <c r="C97" s="96"/>
      <c r="D97" s="96"/>
      <c r="E97" s="96"/>
      <c r="F97" s="96"/>
      <c r="G97" s="96"/>
      <c r="H97" s="96"/>
      <c r="Z97" s="29">
        <v>10020156</v>
      </c>
      <c r="AA97" s="31" t="s">
        <v>307</v>
      </c>
      <c r="AC97" s="99" t="s">
        <v>230</v>
      </c>
      <c r="AF97" s="29">
        <v>10020156</v>
      </c>
      <c r="AG97" s="31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6"/>
      <c r="B98" s="96"/>
      <c r="C98" s="96"/>
      <c r="D98" s="96"/>
      <c r="E98" s="96"/>
      <c r="F98" s="96"/>
      <c r="G98" s="96"/>
      <c r="H98" s="96"/>
      <c r="Z98" s="29">
        <v>10020157</v>
      </c>
      <c r="AA98" s="31" t="s">
        <v>309</v>
      </c>
      <c r="AC98" s="99" t="s">
        <v>314</v>
      </c>
      <c r="AF98" s="29">
        <v>10020157</v>
      </c>
      <c r="AG98" s="31" t="s">
        <v>309</v>
      </c>
      <c r="AI98" s="99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6"/>
      <c r="B99" s="96"/>
      <c r="C99" s="96"/>
      <c r="D99" s="96"/>
      <c r="E99" s="96"/>
      <c r="F99" s="96"/>
      <c r="G99" s="96"/>
      <c r="H99" s="96"/>
      <c r="Z99" s="29">
        <v>10020158</v>
      </c>
      <c r="AA99" s="31" t="s">
        <v>339</v>
      </c>
      <c r="AC99" s="99" t="s">
        <v>230</v>
      </c>
      <c r="AE99" s="2" t="s">
        <v>162</v>
      </c>
      <c r="AG99" s="30" t="s">
        <v>311</v>
      </c>
      <c r="AH99" s="2">
        <v>20</v>
      </c>
      <c r="AI99" s="32">
        <v>4</v>
      </c>
      <c r="AJ99" s="2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6"/>
      <c r="B100" s="96"/>
      <c r="C100" s="96"/>
      <c r="D100" s="96"/>
      <c r="E100" s="96"/>
      <c r="F100" s="96"/>
      <c r="G100" s="96"/>
      <c r="H100" s="96"/>
      <c r="Z100" s="29">
        <v>10020159</v>
      </c>
      <c r="AA100" s="104" t="s">
        <v>341</v>
      </c>
      <c r="AC100" s="99" t="s">
        <v>230</v>
      </c>
      <c r="AE100" s="2" t="s">
        <v>165</v>
      </c>
      <c r="AG100" s="30" t="s">
        <v>313</v>
      </c>
      <c r="AH100" s="2">
        <v>20</v>
      </c>
      <c r="AI100" s="32">
        <v>4</v>
      </c>
      <c r="AJ100" s="2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6"/>
      <c r="B101" s="96"/>
      <c r="C101" s="96"/>
      <c r="D101" s="96"/>
      <c r="E101" s="96"/>
      <c r="F101" s="96"/>
      <c r="G101" s="96"/>
      <c r="H101" s="96"/>
      <c r="Z101" s="29">
        <v>10020160</v>
      </c>
      <c r="AA101" s="104" t="s">
        <v>343</v>
      </c>
      <c r="AC101" s="99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6"/>
      <c r="B102" s="96"/>
      <c r="C102" s="96"/>
      <c r="D102" s="96"/>
      <c r="E102" s="96"/>
      <c r="F102" s="96"/>
      <c r="G102" s="96"/>
      <c r="H102" s="96"/>
      <c r="Z102" s="29">
        <v>10020161</v>
      </c>
      <c r="AA102" s="105" t="s">
        <v>345</v>
      </c>
      <c r="AC102" s="99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6"/>
      <c r="B103" s="96"/>
      <c r="C103" s="96"/>
      <c r="D103" s="96"/>
      <c r="E103" s="96"/>
      <c r="F103" s="96"/>
      <c r="G103" s="96"/>
      <c r="H103" s="96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6"/>
      <c r="B105" s="96"/>
      <c r="C105" s="96"/>
      <c r="D105" s="96"/>
      <c r="E105" s="96"/>
      <c r="F105" s="96"/>
      <c r="G105" s="96"/>
      <c r="H105" s="96"/>
      <c r="Z105" s="29">
        <v>10020201</v>
      </c>
      <c r="AA105" s="31" t="s">
        <v>316</v>
      </c>
      <c r="AC105" s="99" t="s">
        <v>230</v>
      </c>
      <c r="AF105" s="29">
        <v>10020201</v>
      </c>
      <c r="AG105" s="31" t="s">
        <v>316</v>
      </c>
      <c r="AI105" s="99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6"/>
      <c r="B106" s="96"/>
      <c r="C106" s="96"/>
      <c r="D106" s="96"/>
      <c r="E106" s="96"/>
      <c r="F106" s="96"/>
      <c r="G106" s="96"/>
      <c r="H106" s="96"/>
      <c r="Z106" s="29">
        <v>10020202</v>
      </c>
      <c r="AA106" s="31" t="s">
        <v>318</v>
      </c>
      <c r="AC106" s="99" t="s">
        <v>230</v>
      </c>
      <c r="AF106" s="29">
        <v>10020202</v>
      </c>
      <c r="AG106" s="31" t="s">
        <v>318</v>
      </c>
      <c r="AI106" s="99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6"/>
      <c r="B107" s="96"/>
      <c r="C107" s="96"/>
      <c r="D107" s="96"/>
      <c r="E107" s="96"/>
      <c r="F107" s="96"/>
      <c r="G107" s="96"/>
      <c r="H107" s="96"/>
      <c r="Z107" s="29">
        <v>10020203</v>
      </c>
      <c r="AA107" s="31" t="s">
        <v>321</v>
      </c>
      <c r="AC107" s="99" t="s">
        <v>230</v>
      </c>
      <c r="AF107" s="29">
        <v>10020203</v>
      </c>
      <c r="AG107" s="31" t="s">
        <v>321</v>
      </c>
      <c r="AI107" s="99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6"/>
      <c r="B108" s="96"/>
      <c r="C108" s="96"/>
      <c r="D108" s="96"/>
      <c r="E108" s="96"/>
      <c r="F108" s="96"/>
      <c r="G108" s="96"/>
      <c r="H108" s="96"/>
      <c r="Z108" s="29">
        <v>10020204</v>
      </c>
      <c r="AA108" s="31" t="s">
        <v>324</v>
      </c>
      <c r="AC108" s="99" t="s">
        <v>230</v>
      </c>
      <c r="AF108" s="29">
        <v>10020204</v>
      </c>
      <c r="AG108" s="31" t="s">
        <v>324</v>
      </c>
      <c r="AI108" s="99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6"/>
      <c r="B109" s="96"/>
      <c r="C109" s="96"/>
      <c r="D109" s="96"/>
      <c r="E109" s="96"/>
      <c r="F109" s="96"/>
      <c r="G109" s="96"/>
      <c r="H109" s="96"/>
      <c r="Z109" s="29">
        <v>10020205</v>
      </c>
      <c r="AA109" s="31" t="s">
        <v>327</v>
      </c>
      <c r="AC109" s="99" t="s">
        <v>230</v>
      </c>
      <c r="AF109" s="29">
        <v>10020205</v>
      </c>
      <c r="AG109" s="31" t="s">
        <v>327</v>
      </c>
      <c r="AI109" s="99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6"/>
      <c r="B110" s="96"/>
      <c r="C110" s="96"/>
      <c r="D110" s="96"/>
      <c r="E110" s="96"/>
      <c r="F110" s="96"/>
      <c r="G110" s="96"/>
      <c r="H110" s="96"/>
      <c r="Z110" s="29">
        <v>10020206</v>
      </c>
      <c r="AA110" s="31" t="s">
        <v>329</v>
      </c>
      <c r="AC110" s="99" t="s">
        <v>230</v>
      </c>
      <c r="AF110" s="29">
        <v>10020206</v>
      </c>
      <c r="AG110" s="31" t="s">
        <v>329</v>
      </c>
      <c r="AI110" s="99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6"/>
      <c r="B111" s="96"/>
      <c r="C111" s="96"/>
      <c r="D111" s="96"/>
      <c r="E111" s="96"/>
      <c r="F111" s="96"/>
      <c r="G111" s="96"/>
      <c r="H111" s="96"/>
      <c r="Z111" s="29">
        <v>10020207</v>
      </c>
      <c r="AA111" s="31" t="s">
        <v>356</v>
      </c>
      <c r="AC111" s="99">
        <v>3</v>
      </c>
      <c r="AF111" s="29">
        <v>10020207</v>
      </c>
      <c r="AG111" s="31" t="s">
        <v>356</v>
      </c>
      <c r="AI111" s="99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6"/>
      <c r="B112" s="96"/>
      <c r="C112" s="96"/>
      <c r="D112" s="96"/>
      <c r="E112" s="96"/>
      <c r="F112" s="96"/>
      <c r="G112" s="96"/>
      <c r="H112" s="96"/>
      <c r="Z112" s="29">
        <v>10020208</v>
      </c>
      <c r="AA112" s="31" t="s">
        <v>331</v>
      </c>
      <c r="AC112" s="99">
        <v>3</v>
      </c>
      <c r="AE112" s="2" t="s">
        <v>162</v>
      </c>
      <c r="AG112" s="30" t="s">
        <v>333</v>
      </c>
      <c r="AH112" s="2">
        <v>20</v>
      </c>
      <c r="AI112" s="32">
        <v>4</v>
      </c>
      <c r="AJ112" s="2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6"/>
      <c r="B113" s="96"/>
      <c r="C113" s="96"/>
      <c r="D113" s="96"/>
      <c r="E113" s="96"/>
      <c r="F113" s="96"/>
      <c r="G113" s="96"/>
      <c r="H113" s="96"/>
      <c r="Z113" s="29">
        <v>10020209</v>
      </c>
      <c r="AA113" s="102" t="s">
        <v>359</v>
      </c>
      <c r="AC113" s="33">
        <v>4</v>
      </c>
      <c r="AE113" s="2" t="s">
        <v>165</v>
      </c>
      <c r="AG113" s="30" t="s">
        <v>335</v>
      </c>
      <c r="AH113" s="2">
        <v>20</v>
      </c>
      <c r="AI113" s="32">
        <v>4</v>
      </c>
      <c r="AJ113" s="2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6"/>
      <c r="B114" s="96"/>
      <c r="C114" s="96"/>
      <c r="D114" s="96"/>
      <c r="E114" s="96"/>
      <c r="F114" s="96"/>
      <c r="G114" s="96"/>
      <c r="H114" s="96"/>
      <c r="Z114" s="29">
        <v>10020210</v>
      </c>
      <c r="AA114" s="102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6"/>
      <c r="B115" s="96"/>
      <c r="C115" s="96"/>
      <c r="D115" s="96"/>
      <c r="E115" s="96"/>
      <c r="F115" s="96"/>
      <c r="G115" s="96"/>
      <c r="H115" s="96"/>
      <c r="Z115" s="29">
        <v>10020211</v>
      </c>
      <c r="AA115" s="102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6"/>
      <c r="B116" s="96"/>
      <c r="C116" s="96"/>
      <c r="D116" s="96"/>
      <c r="E116" s="96"/>
      <c r="F116" s="96"/>
      <c r="G116" s="96"/>
      <c r="H116" s="96"/>
      <c r="Z116" s="29">
        <v>10020212</v>
      </c>
      <c r="AA116" s="102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6"/>
      <c r="B117" s="96"/>
      <c r="C117" s="96"/>
      <c r="D117" s="96"/>
      <c r="E117" s="96"/>
      <c r="F117" s="96"/>
      <c r="G117" s="96"/>
      <c r="H117" s="96"/>
      <c r="Z117" s="29">
        <v>10020213</v>
      </c>
      <c r="AA117" s="106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6"/>
      <c r="B118" s="96"/>
      <c r="C118" s="96"/>
      <c r="D118" s="96"/>
      <c r="E118" s="96"/>
      <c r="F118" s="96"/>
      <c r="G118" s="96"/>
      <c r="H118" s="96"/>
      <c r="Z118" s="29">
        <v>10020214</v>
      </c>
      <c r="AA118" s="106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6"/>
      <c r="B119" s="96"/>
      <c r="C119" s="96"/>
      <c r="D119" s="96"/>
      <c r="E119" s="96"/>
      <c r="F119" s="96"/>
      <c r="G119" s="96"/>
      <c r="H119" s="96"/>
      <c r="Z119" s="29">
        <v>10020215</v>
      </c>
      <c r="AA119" s="102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6"/>
      <c r="B120" s="96"/>
      <c r="C120" s="96"/>
      <c r="D120" s="96"/>
      <c r="E120" s="96"/>
      <c r="F120" s="96"/>
      <c r="G120" s="96"/>
      <c r="H120" s="96"/>
      <c r="Z120" s="29">
        <v>10020216</v>
      </c>
      <c r="AA120" s="102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6"/>
      <c r="B121" s="96"/>
      <c r="C121" s="96"/>
      <c r="D121" s="96"/>
      <c r="E121" s="96"/>
      <c r="F121" s="96"/>
      <c r="G121" s="96"/>
      <c r="H121" s="96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6"/>
      <c r="B122" s="96"/>
      <c r="C122" s="96"/>
      <c r="D122" s="96"/>
      <c r="E122" s="96"/>
      <c r="F122" s="96"/>
      <c r="G122" s="96"/>
      <c r="H122" s="96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6"/>
      <c r="B123" s="96"/>
      <c r="C123" s="96"/>
      <c r="D123" s="96"/>
      <c r="E123" s="96"/>
      <c r="F123" s="96"/>
      <c r="G123" s="96"/>
      <c r="H123" s="96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6"/>
      <c r="B124" s="96"/>
      <c r="C124" s="96"/>
      <c r="D124" s="96"/>
      <c r="E124" s="96"/>
      <c r="F124" s="96"/>
      <c r="G124" s="96"/>
      <c r="H124" s="96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6"/>
      <c r="B125" s="96"/>
      <c r="C125" s="96"/>
      <c r="D125" s="96"/>
      <c r="E125" s="96"/>
      <c r="F125" s="96"/>
      <c r="G125" s="96"/>
      <c r="H125" s="96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6"/>
      <c r="B126" s="96"/>
      <c r="C126" s="96"/>
      <c r="D126" s="96"/>
      <c r="E126" s="96"/>
      <c r="F126" s="96"/>
      <c r="G126" s="96"/>
      <c r="H126" s="96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6"/>
      <c r="B127" s="96"/>
      <c r="C127" s="96"/>
      <c r="D127" s="96"/>
      <c r="E127" s="96"/>
      <c r="F127" s="96"/>
      <c r="G127" s="96"/>
      <c r="H127" s="96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6"/>
      <c r="B128" s="96"/>
      <c r="C128" s="96"/>
      <c r="D128" s="96"/>
      <c r="E128" s="96"/>
      <c r="F128" s="96"/>
      <c r="G128" s="96"/>
      <c r="H128" s="96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6"/>
      <c r="B129" s="96"/>
      <c r="C129" s="96"/>
      <c r="D129" s="96"/>
      <c r="E129" s="96"/>
      <c r="F129" s="96"/>
      <c r="G129" s="96"/>
      <c r="H129" s="96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6"/>
      <c r="B130" s="96"/>
      <c r="C130" s="96"/>
      <c r="D130" s="96"/>
      <c r="E130" s="96"/>
      <c r="F130" s="96"/>
      <c r="G130" s="96"/>
      <c r="H130" s="96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6"/>
      <c r="B131" s="96"/>
      <c r="C131" s="96"/>
      <c r="D131" s="96"/>
      <c r="E131" s="96"/>
      <c r="F131" s="96"/>
      <c r="G131" s="96"/>
      <c r="H131" s="96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6"/>
      <c r="B132" s="96"/>
      <c r="C132" s="96"/>
      <c r="D132" s="96"/>
      <c r="E132" s="96"/>
      <c r="F132" s="96"/>
      <c r="G132" s="96"/>
      <c r="H132" s="96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6"/>
      <c r="B133" s="96"/>
      <c r="C133" s="96"/>
      <c r="D133" s="96"/>
      <c r="E133" s="96"/>
      <c r="F133" s="96"/>
      <c r="G133" s="96"/>
      <c r="H133" s="96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6"/>
      <c r="B134" s="96"/>
      <c r="C134" s="96"/>
      <c r="D134" s="96"/>
      <c r="E134" s="96"/>
      <c r="F134" s="96"/>
      <c r="G134" s="96"/>
      <c r="H134" s="96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6"/>
      <c r="B135" s="96"/>
      <c r="C135" s="96"/>
      <c r="D135" s="96"/>
      <c r="E135" s="96"/>
      <c r="F135" s="96"/>
      <c r="G135" s="96"/>
      <c r="H135" s="96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6"/>
      <c r="B136" s="96"/>
      <c r="C136" s="96"/>
      <c r="D136" s="96"/>
      <c r="E136" s="96"/>
      <c r="F136" s="96"/>
      <c r="G136" s="96"/>
      <c r="H136" s="96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6"/>
      <c r="B137" s="96"/>
      <c r="C137" s="96"/>
      <c r="D137" s="96"/>
      <c r="E137" s="96"/>
      <c r="F137" s="96"/>
      <c r="G137" s="96"/>
      <c r="H137" s="96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6"/>
      <c r="B138" s="96"/>
      <c r="C138" s="96"/>
      <c r="D138" s="96"/>
      <c r="E138" s="96"/>
      <c r="F138" s="96"/>
      <c r="G138" s="96"/>
      <c r="H138" s="96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6"/>
      <c r="B139" s="96"/>
      <c r="C139" s="96"/>
      <c r="D139" s="96"/>
      <c r="E139" s="96"/>
      <c r="F139" s="96"/>
      <c r="G139" s="96"/>
      <c r="H139" s="96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6"/>
      <c r="B140" s="96"/>
      <c r="C140" s="96"/>
      <c r="D140" s="96"/>
      <c r="E140" s="96"/>
      <c r="F140" s="96"/>
      <c r="G140" s="96"/>
      <c r="H140" s="96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6"/>
      <c r="B141" s="96"/>
      <c r="C141" s="96"/>
      <c r="D141" s="96"/>
      <c r="E141" s="96"/>
      <c r="F141" s="96"/>
      <c r="G141" s="96"/>
      <c r="H141" s="96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6"/>
      <c r="B142" s="96"/>
      <c r="C142" s="96"/>
      <c r="D142" s="96"/>
      <c r="E142" s="96"/>
      <c r="F142" s="96"/>
      <c r="G142" s="96"/>
      <c r="H142" s="96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6"/>
      <c r="B143" s="96"/>
      <c r="C143" s="96"/>
      <c r="D143" s="96"/>
      <c r="E143" s="96"/>
      <c r="F143" s="96"/>
      <c r="G143" s="96"/>
      <c r="H143" s="96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6"/>
      <c r="B144" s="96"/>
      <c r="C144" s="96"/>
      <c r="D144" s="96"/>
      <c r="E144" s="96"/>
      <c r="F144" s="96"/>
      <c r="G144" s="96"/>
      <c r="H144" s="96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6"/>
      <c r="B145" s="96"/>
      <c r="C145" s="96"/>
      <c r="D145" s="96"/>
      <c r="E145" s="96"/>
      <c r="F145" s="96"/>
      <c r="G145" s="96"/>
      <c r="H145" s="96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6"/>
      <c r="B147" s="96"/>
      <c r="C147" s="96"/>
      <c r="D147" s="96"/>
      <c r="E147" s="96"/>
      <c r="F147" s="96"/>
      <c r="G147" s="96"/>
      <c r="H147" s="96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6"/>
      <c r="B148" s="96"/>
      <c r="C148" s="96"/>
      <c r="D148" s="96"/>
      <c r="E148" s="96"/>
      <c r="F148" s="96"/>
      <c r="G148" s="96"/>
      <c r="H148" s="96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6"/>
      <c r="B149" s="96"/>
      <c r="C149" s="96"/>
      <c r="D149" s="96"/>
      <c r="E149" s="96"/>
      <c r="F149" s="96"/>
      <c r="G149" s="96"/>
      <c r="H149" s="96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6"/>
      <c r="B150" s="96"/>
      <c r="C150" s="96"/>
      <c r="D150" s="96"/>
      <c r="E150" s="96"/>
      <c r="F150" s="96"/>
      <c r="G150" s="96"/>
      <c r="H150" s="96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6"/>
      <c r="B151" s="96"/>
      <c r="C151" s="96"/>
      <c r="D151" s="96"/>
      <c r="E151" s="96"/>
      <c r="F151" s="96"/>
      <c r="G151" s="96"/>
      <c r="H151" s="96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6"/>
      <c r="B152" s="96"/>
      <c r="C152" s="96"/>
      <c r="D152" s="96"/>
      <c r="E152" s="96"/>
      <c r="F152" s="96"/>
      <c r="G152" s="96"/>
      <c r="H152" s="96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6"/>
      <c r="B153" s="96"/>
      <c r="C153" s="96"/>
      <c r="D153" s="96"/>
      <c r="E153" s="96"/>
      <c r="F153" s="96"/>
      <c r="G153" s="96"/>
      <c r="H153" s="96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6"/>
      <c r="B154" s="96"/>
      <c r="C154" s="96"/>
      <c r="D154" s="96"/>
      <c r="E154" s="96"/>
      <c r="F154" s="96"/>
      <c r="G154" s="96"/>
      <c r="H154" s="96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6"/>
      <c r="B155" s="96"/>
      <c r="C155" s="96"/>
      <c r="D155" s="96"/>
      <c r="E155" s="96"/>
      <c r="F155" s="96"/>
      <c r="G155" s="96"/>
      <c r="H155" s="96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6"/>
      <c r="B156" s="96"/>
      <c r="C156" s="96"/>
      <c r="D156" s="96"/>
      <c r="E156" s="96"/>
      <c r="F156" s="96"/>
      <c r="G156" s="96"/>
      <c r="H156" s="96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6"/>
      <c r="B157" s="96"/>
      <c r="C157" s="96"/>
      <c r="D157" s="96"/>
      <c r="E157" s="96"/>
      <c r="F157" s="96"/>
      <c r="G157" s="96"/>
      <c r="H157" s="96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6"/>
      <c r="B158" s="96"/>
      <c r="C158" s="96"/>
      <c r="D158" s="96"/>
      <c r="E158" s="96"/>
      <c r="F158" s="96"/>
      <c r="G158" s="96"/>
      <c r="H158" s="96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6"/>
      <c r="B159" s="96"/>
      <c r="C159" s="96"/>
      <c r="D159" s="96"/>
      <c r="E159" s="96"/>
      <c r="F159" s="96"/>
      <c r="G159" s="96"/>
      <c r="H159" s="96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6"/>
      <c r="B160" s="96"/>
      <c r="C160" s="96"/>
      <c r="D160" s="96"/>
      <c r="E160" s="96"/>
      <c r="F160" s="96"/>
      <c r="G160" s="96"/>
      <c r="H160" s="96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6"/>
      <c r="B161" s="96"/>
      <c r="C161" s="96"/>
      <c r="D161" s="96"/>
      <c r="E161" s="96"/>
      <c r="F161" s="96"/>
      <c r="G161" s="96"/>
      <c r="H161" s="96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6"/>
      <c r="B162" s="96"/>
      <c r="C162" s="96"/>
      <c r="D162" s="96"/>
      <c r="E162" s="96"/>
      <c r="F162" s="96"/>
      <c r="G162" s="96"/>
      <c r="H162" s="96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6"/>
      <c r="B163" s="96"/>
      <c r="C163" s="96"/>
      <c r="D163" s="96"/>
      <c r="E163" s="96"/>
      <c r="F163" s="96"/>
      <c r="G163" s="96"/>
      <c r="H163" s="96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6"/>
      <c r="B164" s="96"/>
      <c r="C164" s="96"/>
      <c r="D164" s="96"/>
      <c r="E164" s="96"/>
      <c r="F164" s="96"/>
      <c r="G164" s="96"/>
      <c r="H164" s="96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6"/>
      <c r="B165" s="96"/>
      <c r="C165" s="96"/>
      <c r="D165" s="96"/>
      <c r="E165" s="96"/>
      <c r="F165" s="96"/>
      <c r="G165" s="96"/>
      <c r="H165" s="96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6"/>
      <c r="B166" s="96"/>
      <c r="C166" s="96"/>
      <c r="D166" s="96"/>
      <c r="E166" s="96"/>
      <c r="F166" s="96"/>
      <c r="G166" s="96"/>
      <c r="H166" s="96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6"/>
      <c r="B167" s="96"/>
      <c r="C167" s="96"/>
      <c r="D167" s="96"/>
      <c r="E167" s="96"/>
      <c r="F167" s="96"/>
      <c r="G167" s="96"/>
      <c r="H167" s="96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6"/>
      <c r="B168" s="96"/>
      <c r="C168" s="96"/>
      <c r="D168" s="96"/>
      <c r="E168" s="96"/>
      <c r="F168" s="96"/>
      <c r="G168" s="96"/>
      <c r="H168" s="96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6"/>
      <c r="B169" s="96"/>
      <c r="C169" s="96"/>
      <c r="D169" s="96"/>
      <c r="E169" s="96"/>
      <c r="F169" s="96"/>
      <c r="G169" s="96"/>
      <c r="H169" s="96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6"/>
      <c r="B170" s="96"/>
      <c r="C170" s="96"/>
      <c r="D170" s="96"/>
      <c r="E170" s="96"/>
      <c r="F170" s="96"/>
      <c r="G170" s="96"/>
      <c r="H170" s="96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6"/>
      <c r="B171" s="96"/>
      <c r="C171" s="96"/>
      <c r="D171" s="96"/>
      <c r="E171" s="96"/>
      <c r="F171" s="96"/>
      <c r="G171" s="96"/>
      <c r="H171" s="96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6"/>
      <c r="B172" s="96"/>
      <c r="C172" s="96"/>
      <c r="D172" s="96"/>
      <c r="E172" s="96"/>
      <c r="F172" s="96"/>
      <c r="G172" s="96"/>
      <c r="H172" s="96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6"/>
      <c r="B173" s="96"/>
      <c r="C173" s="96"/>
      <c r="D173" s="96"/>
      <c r="E173" s="96"/>
      <c r="F173" s="96"/>
      <c r="G173" s="96"/>
      <c r="H173" s="96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6"/>
      <c r="B174" s="96"/>
      <c r="C174" s="96"/>
      <c r="D174" s="96"/>
      <c r="E174" s="96"/>
      <c r="F174" s="96"/>
      <c r="G174" s="96"/>
      <c r="H174" s="96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6"/>
      <c r="B175" s="96"/>
      <c r="C175" s="96"/>
      <c r="D175" s="96"/>
      <c r="E175" s="96"/>
      <c r="F175" s="96"/>
      <c r="G175" s="96"/>
      <c r="H175" s="96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6"/>
      <c r="B176" s="96"/>
      <c r="C176" s="96"/>
      <c r="D176" s="96"/>
      <c r="E176" s="96"/>
      <c r="F176" s="96"/>
      <c r="G176" s="96"/>
      <c r="H176" s="96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6"/>
      <c r="B177" s="96"/>
      <c r="C177" s="96"/>
      <c r="D177" s="96"/>
      <c r="E177" s="96"/>
      <c r="F177" s="96"/>
      <c r="G177" s="96"/>
      <c r="H177" s="96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6"/>
      <c r="B178" s="96"/>
      <c r="C178" s="96"/>
      <c r="D178" s="96"/>
      <c r="E178" s="96"/>
      <c r="F178" s="96"/>
      <c r="G178" s="96"/>
      <c r="H178" s="96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6"/>
      <c r="B179" s="96"/>
      <c r="C179" s="96"/>
      <c r="D179" s="96"/>
      <c r="E179" s="96"/>
      <c r="F179" s="96"/>
      <c r="G179" s="96"/>
      <c r="H179" s="96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6"/>
      <c r="B180" s="96"/>
      <c r="C180" s="96"/>
      <c r="D180" s="96"/>
      <c r="E180" s="96"/>
      <c r="F180" s="96"/>
      <c r="G180" s="96"/>
      <c r="H180" s="96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0"/>
      <c r="B181" s="90"/>
      <c r="C181" s="90"/>
      <c r="D181" s="90"/>
      <c r="E181" s="90"/>
      <c r="F181" s="90"/>
      <c r="G181" s="90"/>
      <c r="H181" s="90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0"/>
      <c r="B182" s="90"/>
      <c r="C182" s="90"/>
      <c r="D182" s="90"/>
      <c r="E182" s="90"/>
      <c r="F182" s="90"/>
      <c r="G182" s="90"/>
      <c r="H182" s="90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0"/>
      <c r="B183" s="90"/>
      <c r="C183" s="90"/>
      <c r="D183" s="90"/>
      <c r="E183" s="90"/>
      <c r="F183" s="90"/>
      <c r="G183" s="90"/>
      <c r="H183" s="90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0"/>
      <c r="B184" s="90"/>
      <c r="C184" s="90"/>
      <c r="D184" s="90"/>
      <c r="E184" s="90"/>
      <c r="F184" s="90"/>
      <c r="G184" s="90"/>
      <c r="H184" s="90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0"/>
      <c r="B185" s="90"/>
      <c r="C185" s="90"/>
      <c r="D185" s="90"/>
      <c r="E185" s="90"/>
      <c r="F185" s="90"/>
      <c r="G185" s="90"/>
      <c r="H185" s="90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0"/>
      <c r="B186" s="90"/>
      <c r="C186" s="90"/>
      <c r="D186" s="90"/>
      <c r="E186" s="90"/>
      <c r="F186" s="90"/>
      <c r="G186" s="90"/>
      <c r="H186" s="90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0"/>
      <c r="B187" s="90"/>
      <c r="C187" s="90"/>
      <c r="D187" s="90"/>
      <c r="E187" s="90"/>
      <c r="F187" s="90"/>
      <c r="G187" s="90"/>
      <c r="H187" s="90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0"/>
      <c r="B188" s="90"/>
      <c r="C188" s="90"/>
      <c r="D188" s="90"/>
      <c r="E188" s="90"/>
      <c r="F188" s="90"/>
      <c r="G188" s="90"/>
      <c r="H188" s="90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0"/>
      <c r="B189" s="90"/>
      <c r="C189" s="90"/>
      <c r="D189" s="90"/>
      <c r="E189" s="90"/>
      <c r="F189" s="90"/>
      <c r="G189" s="90"/>
      <c r="H189" s="90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0"/>
      <c r="B190" s="90"/>
      <c r="C190" s="90"/>
      <c r="D190" s="90"/>
      <c r="E190" s="90"/>
      <c r="F190" s="90"/>
      <c r="G190" s="90"/>
      <c r="H190" s="90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0"/>
      <c r="B191" s="90"/>
      <c r="C191" s="90"/>
      <c r="D191" s="90"/>
      <c r="E191" s="90"/>
      <c r="F191" s="90"/>
      <c r="G191" s="90"/>
      <c r="H191" s="90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0"/>
      <c r="B192" s="90"/>
      <c r="C192" s="90"/>
      <c r="D192" s="90"/>
      <c r="E192" s="90"/>
      <c r="F192" s="90"/>
      <c r="G192" s="90"/>
      <c r="H192" s="90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0"/>
      <c r="B193" s="90"/>
      <c r="C193" s="90"/>
      <c r="D193" s="90"/>
      <c r="E193" s="90"/>
      <c r="F193" s="90"/>
      <c r="G193" s="90"/>
      <c r="H193" s="90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0"/>
      <c r="B194" s="90"/>
      <c r="C194" s="90"/>
      <c r="D194" s="90"/>
      <c r="E194" s="90"/>
      <c r="F194" s="90"/>
      <c r="G194" s="90"/>
      <c r="H194" s="90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0"/>
      <c r="B196" s="90"/>
      <c r="C196" s="90"/>
      <c r="D196" s="90"/>
      <c r="E196" s="90"/>
      <c r="F196" s="90"/>
      <c r="G196" s="90"/>
      <c r="H196" s="90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0"/>
      <c r="B197" s="90"/>
      <c r="C197" s="90"/>
      <c r="D197" s="90"/>
      <c r="E197" s="90"/>
      <c r="F197" s="90"/>
      <c r="G197" s="90"/>
      <c r="H197" s="90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0"/>
      <c r="B198" s="90"/>
      <c r="C198" s="90"/>
      <c r="D198" s="90"/>
      <c r="E198" s="90"/>
      <c r="F198" s="90"/>
      <c r="G198" s="90"/>
      <c r="H198" s="90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0"/>
      <c r="B199" s="90"/>
      <c r="C199" s="90"/>
      <c r="D199" s="90"/>
      <c r="E199" s="90"/>
      <c r="F199" s="90"/>
      <c r="G199" s="90"/>
      <c r="H199" s="90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0"/>
      <c r="B200" s="90"/>
      <c r="C200" s="90"/>
      <c r="D200" s="90"/>
      <c r="E200" s="90"/>
      <c r="F200" s="90"/>
      <c r="G200" s="90"/>
      <c r="H200" s="90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0"/>
      <c r="B201" s="90"/>
      <c r="C201" s="90"/>
      <c r="D201" s="90"/>
      <c r="E201" s="90"/>
      <c r="F201" s="90"/>
      <c r="G201" s="90"/>
      <c r="H201" s="90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0"/>
      <c r="B202" s="90"/>
      <c r="C202" s="90"/>
      <c r="D202" s="90"/>
      <c r="E202" s="90"/>
      <c r="F202" s="90"/>
      <c r="G202" s="90"/>
      <c r="H202" s="90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0"/>
      <c r="B203" s="90"/>
      <c r="C203" s="90"/>
      <c r="D203" s="90"/>
      <c r="E203" s="90"/>
      <c r="F203" s="90"/>
      <c r="G203" s="90"/>
      <c r="H203" s="90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0"/>
      <c r="B204" s="90"/>
      <c r="C204" s="90"/>
      <c r="D204" s="90"/>
      <c r="E204" s="90"/>
      <c r="F204" s="90"/>
      <c r="G204" s="90"/>
      <c r="H204" s="90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0"/>
      <c r="B205" s="90"/>
      <c r="C205" s="90"/>
      <c r="D205" s="90"/>
      <c r="E205" s="90"/>
      <c r="F205" s="90"/>
      <c r="G205" s="90"/>
      <c r="H205" s="90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0"/>
      <c r="B206" s="90"/>
      <c r="C206" s="90"/>
      <c r="D206" s="90"/>
      <c r="E206" s="90"/>
      <c r="F206" s="90"/>
      <c r="G206" s="90"/>
      <c r="H206" s="90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0"/>
      <c r="B207" s="90"/>
      <c r="C207" s="90"/>
      <c r="D207" s="90"/>
      <c r="E207" s="90"/>
      <c r="F207" s="90"/>
      <c r="G207" s="90"/>
      <c r="H207" s="90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0"/>
      <c r="B208" s="90"/>
      <c r="C208" s="90"/>
      <c r="D208" s="90"/>
      <c r="E208" s="90"/>
      <c r="F208" s="90"/>
      <c r="G208" s="90"/>
      <c r="H208" s="90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0"/>
      <c r="B209" s="90"/>
      <c r="C209" s="90"/>
      <c r="D209" s="90"/>
      <c r="E209" s="90"/>
      <c r="F209" s="90"/>
      <c r="G209" s="90"/>
      <c r="H209" s="90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0"/>
      <c r="B210" s="90"/>
      <c r="C210" s="90"/>
      <c r="D210" s="90"/>
      <c r="E210" s="90"/>
      <c r="F210" s="90"/>
      <c r="G210" s="90"/>
      <c r="H210" s="90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0"/>
      <c r="B211" s="90"/>
      <c r="C211" s="90"/>
      <c r="D211" s="90"/>
      <c r="E211" s="90"/>
      <c r="F211" s="90"/>
      <c r="G211" s="90"/>
      <c r="H211" s="90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0"/>
      <c r="B212" s="90"/>
      <c r="C212" s="90"/>
      <c r="D212" s="90"/>
      <c r="E212" s="90"/>
      <c r="F212" s="90"/>
      <c r="G212" s="90"/>
      <c r="H212" s="90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0"/>
      <c r="B213" s="90"/>
      <c r="C213" s="90"/>
      <c r="D213" s="90"/>
      <c r="E213" s="90"/>
      <c r="F213" s="90"/>
      <c r="G213" s="90"/>
      <c r="H213" s="90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0"/>
      <c r="B214" s="90"/>
      <c r="C214" s="90"/>
      <c r="D214" s="90"/>
      <c r="E214" s="90"/>
      <c r="F214" s="90"/>
      <c r="G214" s="90"/>
      <c r="H214" s="90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0"/>
      <c r="B215" s="90"/>
      <c r="C215" s="90"/>
      <c r="D215" s="90"/>
      <c r="E215" s="90"/>
      <c r="F215" s="90"/>
      <c r="G215" s="90"/>
      <c r="H215" s="90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0"/>
      <c r="B216" s="90"/>
      <c r="C216" s="90"/>
      <c r="D216" s="90"/>
      <c r="E216" s="90"/>
      <c r="F216" s="90"/>
      <c r="G216" s="90"/>
      <c r="H216" s="90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5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5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5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5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5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5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5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5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5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5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5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5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5" t="s">
        <v>546</v>
      </c>
      <c r="J14" s="31" t="s">
        <v>237</v>
      </c>
      <c r="K14" s="35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5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5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5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5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5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5" t="s">
        <v>546</v>
      </c>
      <c r="J20" s="31" t="s">
        <v>243</v>
      </c>
      <c r="K20" s="35">
        <v>601100108</v>
      </c>
      <c r="L20" s="30" t="s">
        <v>246</v>
      </c>
      <c r="M20" s="35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5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5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5" t="s">
        <v>546</v>
      </c>
      <c r="J23" s="31" t="s">
        <v>240</v>
      </c>
      <c r="K23" s="35">
        <v>601100108</v>
      </c>
      <c r="L23" s="30" t="s">
        <v>246</v>
      </c>
      <c r="M23" s="35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6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6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6" t="s">
        <v>569</v>
      </c>
      <c r="J26" s="31" t="s">
        <v>254</v>
      </c>
      <c r="K26" s="35">
        <v>601100208</v>
      </c>
      <c r="L26" s="30" t="s">
        <v>268</v>
      </c>
      <c r="M26" s="35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6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6" t="s">
        <v>569</v>
      </c>
      <c r="J28" s="31" t="s">
        <v>266</v>
      </c>
      <c r="L28" s="7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5">
        <v>0</v>
      </c>
      <c r="F29" s="35">
        <v>0</v>
      </c>
      <c r="G29" s="35">
        <v>0</v>
      </c>
      <c r="H29" s="84">
        <v>0</v>
      </c>
      <c r="I29" s="116" t="s">
        <v>569</v>
      </c>
      <c r="J29" s="31" t="s">
        <v>575</v>
      </c>
      <c r="L29" s="76"/>
      <c r="M29" s="76"/>
      <c r="N29" s="7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6" t="s">
        <v>569</v>
      </c>
      <c r="J30" s="31" t="s">
        <v>256</v>
      </c>
      <c r="K30" s="35">
        <v>601100208</v>
      </c>
      <c r="L30" s="30" t="s">
        <v>268</v>
      </c>
      <c r="M30" s="35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6" t="s">
        <v>569</v>
      </c>
      <c r="J31" s="31" t="s">
        <v>258</v>
      </c>
      <c r="N31" s="7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6" t="s">
        <v>569</v>
      </c>
      <c r="J32" s="31" t="s">
        <v>258</v>
      </c>
      <c r="N32" s="7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6" t="s">
        <v>569</v>
      </c>
      <c r="J33" s="3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6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6" t="s">
        <v>582</v>
      </c>
      <c r="J35" s="31" t="s">
        <v>260</v>
      </c>
      <c r="K35" s="35">
        <v>601100208</v>
      </c>
      <c r="L35" s="30" t="s">
        <v>268</v>
      </c>
      <c r="M35" s="35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6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6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6" t="s">
        <v>582</v>
      </c>
      <c r="J38" s="31" t="s">
        <v>272</v>
      </c>
      <c r="K38" s="35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6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6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6" t="s">
        <v>582</v>
      </c>
      <c r="J41" s="31" t="s">
        <v>276</v>
      </c>
      <c r="K41" s="35">
        <v>601100308</v>
      </c>
      <c r="L41" s="30" t="s">
        <v>290</v>
      </c>
      <c r="M41" s="35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6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6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6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6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6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6" t="s">
        <v>582</v>
      </c>
      <c r="J47" s="31" t="s">
        <v>285</v>
      </c>
      <c r="K47" s="35">
        <v>601100308</v>
      </c>
      <c r="L47" s="30" t="s">
        <v>290</v>
      </c>
      <c r="M47" s="35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6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6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6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6" t="s">
        <v>582</v>
      </c>
      <c r="J51" s="31" t="s">
        <v>288</v>
      </c>
      <c r="K51" s="35">
        <v>601100308</v>
      </c>
      <c r="L51" s="30" t="s">
        <v>290</v>
      </c>
      <c r="M51" s="35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6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6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6" t="s">
        <v>600</v>
      </c>
      <c r="J54" s="31" t="s">
        <v>301</v>
      </c>
      <c r="K54" s="35">
        <v>601100408</v>
      </c>
      <c r="L54" s="30" t="s">
        <v>311</v>
      </c>
      <c r="M54" s="35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6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6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6" t="s">
        <v>600</v>
      </c>
      <c r="J57" s="31" t="s">
        <v>301</v>
      </c>
      <c r="K57" s="35">
        <v>601100408</v>
      </c>
      <c r="L57" s="30" t="s">
        <v>311</v>
      </c>
      <c r="M57" s="35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6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6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6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6" t="s">
        <v>600</v>
      </c>
      <c r="J61" s="31" t="s">
        <v>305</v>
      </c>
      <c r="K61" s="35">
        <v>601100408</v>
      </c>
      <c r="L61" s="30" t="s">
        <v>311</v>
      </c>
      <c r="M61" s="35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6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6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6" t="s">
        <v>600</v>
      </c>
      <c r="J64" s="31" t="s">
        <v>303</v>
      </c>
      <c r="K64" s="35">
        <v>601100408</v>
      </c>
      <c r="L64" s="30" t="s">
        <v>311</v>
      </c>
      <c r="M64" s="35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6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6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6" t="s">
        <v>613</v>
      </c>
      <c r="J67" s="31" t="s">
        <v>321</v>
      </c>
      <c r="K67" s="35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6" t="s">
        <v>613</v>
      </c>
      <c r="J68" s="31" t="s">
        <v>324</v>
      </c>
      <c r="K68" s="35">
        <v>601100508</v>
      </c>
      <c r="L68" s="30" t="s">
        <v>333</v>
      </c>
      <c r="M68" s="35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6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6" t="s">
        <v>613</v>
      </c>
      <c r="J70" s="31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6" t="s">
        <v>613</v>
      </c>
      <c r="J71" s="31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6" t="s">
        <v>613</v>
      </c>
      <c r="J72" s="31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6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6" t="s">
        <v>613</v>
      </c>
      <c r="J74" s="31" t="s">
        <v>321</v>
      </c>
      <c r="K74" s="35">
        <v>601100508</v>
      </c>
      <c r="L74" s="30" t="s">
        <v>333</v>
      </c>
      <c r="M74" s="35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6" t="s">
        <v>613</v>
      </c>
      <c r="J75" s="31" t="s">
        <v>324</v>
      </c>
      <c r="K75" s="35">
        <v>601100508</v>
      </c>
      <c r="L75" s="30" t="s">
        <v>333</v>
      </c>
      <c r="M75" s="35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6" t="s">
        <v>613</v>
      </c>
      <c r="J76" s="31" t="s">
        <v>324</v>
      </c>
      <c r="K76" s="35">
        <v>601100508</v>
      </c>
      <c r="L76" s="30" t="s">
        <v>333</v>
      </c>
      <c r="M76" s="35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5">
        <v>601000201</v>
      </c>
      <c r="F82" s="35">
        <v>600020101</v>
      </c>
      <c r="G82" s="35"/>
      <c r="H82" s="84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5">
        <v>601000201</v>
      </c>
      <c r="F83" s="35">
        <v>600020101</v>
      </c>
      <c r="H83" s="84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5">
        <v>601000201</v>
      </c>
      <c r="F84" s="35">
        <v>600020101</v>
      </c>
      <c r="H84" s="84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5">
        <v>601000201</v>
      </c>
      <c r="F85" s="35">
        <v>600020101</v>
      </c>
      <c r="H85" s="84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5">
        <v>601000211</v>
      </c>
      <c r="F86" s="35">
        <v>600020201</v>
      </c>
      <c r="G86" s="35"/>
      <c r="H86" s="84">
        <v>601400101</v>
      </c>
      <c r="I86" s="115" t="s">
        <v>546</v>
      </c>
      <c r="J86" s="30"/>
      <c r="K86" s="35">
        <v>601100208</v>
      </c>
      <c r="L86" s="30" t="s">
        <v>268</v>
      </c>
      <c r="M86" s="35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5">
        <v>601000211</v>
      </c>
      <c r="F87" s="35">
        <v>600020201</v>
      </c>
      <c r="G87" s="35"/>
      <c r="H87" s="84">
        <v>601400101</v>
      </c>
      <c r="I87" s="115" t="s">
        <v>546</v>
      </c>
      <c r="J87" s="30"/>
      <c r="K87" s="35">
        <v>601100208</v>
      </c>
      <c r="L87" s="30" t="s">
        <v>268</v>
      </c>
      <c r="M87" s="35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5">
        <v>601000211</v>
      </c>
      <c r="F88" s="35">
        <v>600020201</v>
      </c>
      <c r="G88" s="35"/>
      <c r="H88" s="84">
        <v>601400101</v>
      </c>
      <c r="I88" s="115" t="s">
        <v>546</v>
      </c>
      <c r="J88" s="30"/>
      <c r="K88" s="35">
        <v>601100208</v>
      </c>
      <c r="L88" s="30" t="s">
        <v>268</v>
      </c>
      <c r="M88" s="35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5">
        <v>601000301</v>
      </c>
      <c r="F89" s="35">
        <v>600030101</v>
      </c>
      <c r="H89" s="84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5">
        <v>601000301</v>
      </c>
      <c r="F90" s="35">
        <v>600030101</v>
      </c>
      <c r="H90" s="84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5">
        <v>601000301</v>
      </c>
      <c r="F91" s="35">
        <v>600030101</v>
      </c>
      <c r="H91" s="84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5">
        <v>601000301</v>
      </c>
      <c r="F92" s="35">
        <v>600030101</v>
      </c>
      <c r="H92" s="84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5">
        <v>601000301</v>
      </c>
      <c r="F93" s="35">
        <v>600030101</v>
      </c>
      <c r="H93" s="84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5">
        <v>601000311</v>
      </c>
      <c r="F94" s="35">
        <v>600030201</v>
      </c>
      <c r="G94" s="35"/>
      <c r="H94" s="84">
        <v>601400201</v>
      </c>
      <c r="I94" s="115" t="s">
        <v>569</v>
      </c>
      <c r="J94" s="30"/>
      <c r="K94" s="35">
        <v>601100308</v>
      </c>
      <c r="L94" s="30" t="s">
        <v>290</v>
      </c>
      <c r="M94" s="35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5">
        <v>601000311</v>
      </c>
      <c r="F95" s="35">
        <v>600030201</v>
      </c>
      <c r="G95" s="35"/>
      <c r="H95" s="84">
        <v>601400201</v>
      </c>
      <c r="I95" s="115" t="s">
        <v>569</v>
      </c>
      <c r="J95" s="30"/>
      <c r="K95" s="35">
        <v>601100308</v>
      </c>
      <c r="L95" s="30" t="s">
        <v>290</v>
      </c>
      <c r="M95" s="35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5">
        <v>601000311</v>
      </c>
      <c r="F96" s="35">
        <v>600030201</v>
      </c>
      <c r="G96" s="35"/>
      <c r="H96" s="84">
        <v>601400201</v>
      </c>
      <c r="I96" s="115" t="s">
        <v>569</v>
      </c>
      <c r="J96" s="30"/>
      <c r="K96" s="35">
        <v>601100308</v>
      </c>
      <c r="L96" s="30" t="s">
        <v>290</v>
      </c>
      <c r="M96" s="35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5">
        <v>601000401</v>
      </c>
      <c r="F97" s="35">
        <v>600040101</v>
      </c>
      <c r="H97" s="84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5">
        <v>601000401</v>
      </c>
      <c r="F98" s="35">
        <v>600040101</v>
      </c>
      <c r="H98" s="84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5">
        <v>601000401</v>
      </c>
      <c r="F99" s="35">
        <v>600040101</v>
      </c>
      <c r="H99" s="84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5">
        <v>601000401</v>
      </c>
      <c r="F100" s="35">
        <v>600040101</v>
      </c>
      <c r="H100" s="84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5">
        <v>601000401</v>
      </c>
      <c r="F101" s="35">
        <v>600040101</v>
      </c>
      <c r="H101" s="84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5">
        <v>601000411</v>
      </c>
      <c r="F102" s="35">
        <v>600040201</v>
      </c>
      <c r="G102" s="35"/>
      <c r="H102" s="84">
        <v>601400301</v>
      </c>
      <c r="I102" s="115" t="s">
        <v>582</v>
      </c>
      <c r="J102" s="30"/>
      <c r="K102" s="35">
        <v>601100408</v>
      </c>
      <c r="L102" s="30" t="s">
        <v>311</v>
      </c>
      <c r="M102" s="35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5">
        <v>601000411</v>
      </c>
      <c r="F103" s="35">
        <v>600040201</v>
      </c>
      <c r="G103" s="35"/>
      <c r="H103" s="84">
        <v>601400301</v>
      </c>
      <c r="I103" s="115" t="s">
        <v>582</v>
      </c>
      <c r="J103" s="30"/>
      <c r="K103" s="35">
        <v>601100408</v>
      </c>
      <c r="L103" s="30" t="s">
        <v>311</v>
      </c>
      <c r="M103" s="35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5">
        <v>601000411</v>
      </c>
      <c r="F104" s="35">
        <v>600040201</v>
      </c>
      <c r="G104" s="35"/>
      <c r="H104" s="84">
        <v>601400301</v>
      </c>
      <c r="I104" s="115" t="s">
        <v>582</v>
      </c>
      <c r="J104" s="30"/>
      <c r="K104" s="35">
        <v>601100408</v>
      </c>
      <c r="L104" s="30" t="s">
        <v>311</v>
      </c>
      <c r="M104" s="35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5">
        <v>601000501</v>
      </c>
      <c r="F105" s="35">
        <v>600050101</v>
      </c>
      <c r="H105" s="84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5">
        <v>601000501</v>
      </c>
      <c r="F106" s="35">
        <v>600050101</v>
      </c>
      <c r="H106" s="84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5">
        <v>601000501</v>
      </c>
      <c r="F107" s="35">
        <v>600050101</v>
      </c>
      <c r="H107" s="84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5">
        <v>601000501</v>
      </c>
      <c r="F108" s="35">
        <v>600050101</v>
      </c>
      <c r="H108" s="84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5">
        <v>601000501</v>
      </c>
      <c r="F109" s="35">
        <v>600050101</v>
      </c>
      <c r="G109" s="35"/>
      <c r="H109" s="84">
        <v>601400401</v>
      </c>
      <c r="I109" s="115" t="s">
        <v>600</v>
      </c>
      <c r="J109" s="30"/>
      <c r="K109" s="35">
        <v>601100508</v>
      </c>
      <c r="L109" s="30" t="s">
        <v>333</v>
      </c>
      <c r="M109" s="35"/>
      <c r="N109" s="30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5">
        <v>601000511</v>
      </c>
      <c r="F110" s="35">
        <v>600050201</v>
      </c>
      <c r="G110" s="35"/>
      <c r="H110" s="84">
        <v>601400401</v>
      </c>
      <c r="I110" s="115" t="s">
        <v>600</v>
      </c>
      <c r="J110" s="30"/>
      <c r="K110" s="35">
        <v>601100508</v>
      </c>
      <c r="L110" s="30" t="s">
        <v>333</v>
      </c>
      <c r="M110" s="35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5">
        <v>601000511</v>
      </c>
      <c r="F111" s="35">
        <v>600050201</v>
      </c>
      <c r="G111" s="35"/>
      <c r="H111" s="84">
        <v>601400401</v>
      </c>
      <c r="I111" s="115" t="s">
        <v>600</v>
      </c>
      <c r="J111" s="30"/>
      <c r="K111" s="35">
        <v>601100508</v>
      </c>
      <c r="L111" s="30" t="s">
        <v>333</v>
      </c>
      <c r="M111" s="35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5">
        <v>14020013</v>
      </c>
      <c r="F114" s="86" t="s">
        <v>660</v>
      </c>
      <c r="H114" s="2">
        <v>2.5000000000000001E-2</v>
      </c>
      <c r="J114" s="2">
        <v>1</v>
      </c>
      <c r="K114" s="9">
        <v>10000131</v>
      </c>
      <c r="L114" s="10" t="s">
        <v>661</v>
      </c>
      <c r="M114" s="2">
        <v>0.3</v>
      </c>
      <c r="N114" s="2">
        <v>1</v>
      </c>
      <c r="O114" s="2">
        <v>5</v>
      </c>
      <c r="R114" s="2">
        <v>2</v>
      </c>
      <c r="S114" s="9">
        <v>10000131</v>
      </c>
      <c r="T114" s="10" t="s">
        <v>661</v>
      </c>
      <c r="U114" s="2">
        <v>0.25</v>
      </c>
      <c r="V114" s="2">
        <v>5</v>
      </c>
      <c r="W114" s="2">
        <v>10</v>
      </c>
      <c r="Z114" s="2">
        <v>3</v>
      </c>
      <c r="AA114" s="9">
        <v>10000131</v>
      </c>
      <c r="AB114" s="1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5">
        <v>14030013</v>
      </c>
      <c r="F115" s="86" t="s">
        <v>663</v>
      </c>
      <c r="H115" s="2">
        <v>2.5000000000000001E-2</v>
      </c>
      <c r="K115" s="9">
        <v>10000132</v>
      </c>
      <c r="L115" s="10" t="s">
        <v>114</v>
      </c>
      <c r="M115" s="2">
        <v>0.1</v>
      </c>
      <c r="N115" s="2">
        <v>1</v>
      </c>
      <c r="O115" s="2">
        <v>3</v>
      </c>
      <c r="S115" s="9">
        <v>10000132</v>
      </c>
      <c r="T115" s="10" t="s">
        <v>114</v>
      </c>
      <c r="U115" s="2">
        <v>0.09</v>
      </c>
      <c r="V115" s="2">
        <v>2</v>
      </c>
      <c r="W115" s="2">
        <v>6</v>
      </c>
      <c r="AA115" s="9">
        <v>10000132</v>
      </c>
      <c r="AB115" s="1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5">
        <v>14080004</v>
      </c>
      <c r="F116" s="86" t="s">
        <v>664</v>
      </c>
      <c r="H116" s="2">
        <v>2.5000000000000001E-2</v>
      </c>
      <c r="K116" s="9">
        <v>10010091</v>
      </c>
      <c r="L116" s="12" t="s">
        <v>665</v>
      </c>
      <c r="M116" s="2">
        <v>7.4999999999999997E-2</v>
      </c>
      <c r="N116" s="2">
        <v>1</v>
      </c>
      <c r="O116" s="2">
        <v>1</v>
      </c>
      <c r="S116" s="9">
        <v>10010091</v>
      </c>
      <c r="T116" s="12" t="s">
        <v>665</v>
      </c>
      <c r="U116" s="2">
        <v>0.05</v>
      </c>
      <c r="V116" s="2">
        <v>1</v>
      </c>
      <c r="W116" s="2">
        <v>1</v>
      </c>
      <c r="AA116" s="9">
        <v>10010092</v>
      </c>
      <c r="AB116" s="1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5">
        <v>14090004</v>
      </c>
      <c r="F117" s="86" t="s">
        <v>667</v>
      </c>
      <c r="H117" s="2">
        <v>2.5000000000000001E-2</v>
      </c>
      <c r="K117" s="9">
        <v>10010092</v>
      </c>
      <c r="L117" s="12" t="s">
        <v>666</v>
      </c>
      <c r="M117" s="2">
        <v>2.5000000000000001E-2</v>
      </c>
      <c r="N117" s="2">
        <v>1</v>
      </c>
      <c r="O117" s="2">
        <v>1</v>
      </c>
      <c r="S117" s="9">
        <v>10010092</v>
      </c>
      <c r="T117" s="12" t="s">
        <v>666</v>
      </c>
      <c r="U117" s="2">
        <v>0.05</v>
      </c>
      <c r="V117" s="2">
        <v>1</v>
      </c>
      <c r="W117" s="2">
        <v>1</v>
      </c>
      <c r="AA117" s="9">
        <v>10010093</v>
      </c>
      <c r="AB117" s="1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9">
        <v>10010093</v>
      </c>
      <c r="T118" s="1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9">
        <v>10031001</v>
      </c>
      <c r="L119" s="1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5">
        <v>15205007</v>
      </c>
      <c r="F120" s="86" t="s">
        <v>672</v>
      </c>
      <c r="H120" s="2">
        <v>2.5000000000000001E-2</v>
      </c>
      <c r="K120" s="9">
        <v>10031002</v>
      </c>
      <c r="L120" s="1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9">
        <v>10010086</v>
      </c>
      <c r="AB120" s="1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5">
        <v>15207003</v>
      </c>
      <c r="F121" s="86" t="s">
        <v>675</v>
      </c>
      <c r="H121" s="2">
        <v>2.5000000000000001E-2</v>
      </c>
      <c r="K121" s="9">
        <v>10031003</v>
      </c>
      <c r="L121" s="12" t="s">
        <v>676</v>
      </c>
      <c r="M121" s="2">
        <v>0.04</v>
      </c>
      <c r="N121" s="2">
        <v>1</v>
      </c>
      <c r="O121" s="2">
        <v>1</v>
      </c>
      <c r="S121" s="9">
        <v>10010086</v>
      </c>
      <c r="T121" s="12" t="s">
        <v>674</v>
      </c>
      <c r="U121" s="2">
        <v>0.1</v>
      </c>
      <c r="V121" s="2">
        <v>1</v>
      </c>
      <c r="W121" s="2">
        <v>5</v>
      </c>
      <c r="Z121"/>
      <c r="AA121" s="9">
        <v>10031004</v>
      </c>
      <c r="AB121" s="1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5">
        <v>15208003</v>
      </c>
      <c r="F122" s="86" t="s">
        <v>678</v>
      </c>
      <c r="H122" s="2">
        <v>2.5000000000000001E-2</v>
      </c>
      <c r="K122" s="9">
        <v>10031004</v>
      </c>
      <c r="L122" s="12" t="s">
        <v>677</v>
      </c>
      <c r="M122" s="2">
        <v>0.04</v>
      </c>
      <c r="N122" s="2">
        <v>1</v>
      </c>
      <c r="O122" s="2">
        <v>1</v>
      </c>
      <c r="S122" s="9">
        <v>10031001</v>
      </c>
      <c r="T122" s="12" t="s">
        <v>670</v>
      </c>
      <c r="U122" s="2">
        <v>0.02</v>
      </c>
      <c r="V122" s="2">
        <v>1</v>
      </c>
      <c r="W122" s="2">
        <v>1</v>
      </c>
      <c r="AA122" s="9">
        <v>10031005</v>
      </c>
      <c r="AB122" s="1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9">
        <v>10031005</v>
      </c>
      <c r="L123" s="12" t="s">
        <v>679</v>
      </c>
      <c r="M123" s="2">
        <v>0.04</v>
      </c>
      <c r="N123" s="2">
        <v>1</v>
      </c>
      <c r="O123" s="2">
        <v>1</v>
      </c>
      <c r="S123" s="9">
        <v>10031002</v>
      </c>
      <c r="T123" s="12" t="s">
        <v>673</v>
      </c>
      <c r="U123" s="2">
        <v>0.03</v>
      </c>
      <c r="V123" s="2">
        <v>1</v>
      </c>
      <c r="W123" s="2">
        <v>1</v>
      </c>
      <c r="AA123" s="9">
        <v>10031006</v>
      </c>
      <c r="AB123" s="1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9">
        <v>10031003</v>
      </c>
      <c r="T124" s="12" t="s">
        <v>676</v>
      </c>
      <c r="U124" s="2">
        <v>0.03</v>
      </c>
      <c r="V124" s="2">
        <v>1</v>
      </c>
      <c r="W124" s="2">
        <v>1</v>
      </c>
      <c r="AA124" s="9">
        <v>10031007</v>
      </c>
      <c r="AB124" s="1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5">
        <v>15302007</v>
      </c>
      <c r="F125" s="86" t="s">
        <v>682</v>
      </c>
      <c r="H125" s="2">
        <v>2.5000000000000001E-2</v>
      </c>
      <c r="S125" s="9">
        <v>10031004</v>
      </c>
      <c r="T125" s="12" t="s">
        <v>677</v>
      </c>
      <c r="U125" s="2">
        <v>0.03</v>
      </c>
      <c r="V125" s="2">
        <v>1</v>
      </c>
      <c r="W125" s="2">
        <v>1</v>
      </c>
      <c r="AA125" s="9">
        <v>10031008</v>
      </c>
      <c r="AB125" s="1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5">
        <v>15308003</v>
      </c>
      <c r="F126" s="86" t="s">
        <v>684</v>
      </c>
      <c r="H126" s="2">
        <v>2.5000000000000001E-2</v>
      </c>
      <c r="S126" s="9">
        <v>10031005</v>
      </c>
      <c r="T126" s="12" t="s">
        <v>679</v>
      </c>
      <c r="U126" s="2">
        <v>0.03</v>
      </c>
      <c r="V126" s="2">
        <v>1</v>
      </c>
      <c r="W126" s="2">
        <v>1</v>
      </c>
      <c r="AA126" s="9">
        <v>10031009</v>
      </c>
      <c r="AB126" s="1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5">
        <v>15308004</v>
      </c>
      <c r="F127" s="86" t="s">
        <v>686</v>
      </c>
      <c r="H127" s="2">
        <v>2.5000000000000001E-2</v>
      </c>
      <c r="S127" s="9">
        <v>10031006</v>
      </c>
      <c r="T127" s="12" t="s">
        <v>680</v>
      </c>
      <c r="U127" s="2">
        <v>1.4999999999999999E-2</v>
      </c>
      <c r="V127" s="2">
        <v>1</v>
      </c>
      <c r="W127" s="2">
        <v>1</v>
      </c>
      <c r="AA127" s="9">
        <v>10031010</v>
      </c>
      <c r="AB127" s="1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5">
        <v>15309003</v>
      </c>
      <c r="F128" s="86" t="s">
        <v>688</v>
      </c>
      <c r="H128" s="2">
        <v>2.5000000000000001E-2</v>
      </c>
      <c r="S128" s="9">
        <v>10031007</v>
      </c>
      <c r="T128" s="12" t="s">
        <v>681</v>
      </c>
      <c r="U128" s="2">
        <v>1.4999999999999999E-2</v>
      </c>
      <c r="V128" s="2">
        <v>1</v>
      </c>
      <c r="W128" s="2">
        <v>1</v>
      </c>
      <c r="AA128" s="9">
        <v>10031011</v>
      </c>
      <c r="AB128" s="1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9">
        <v>10031008</v>
      </c>
      <c r="T129" s="1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9">
        <v>10031009</v>
      </c>
      <c r="T130" s="1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5">
        <v>15401007</v>
      </c>
      <c r="F131" s="86" t="s">
        <v>690</v>
      </c>
      <c r="H131" s="2">
        <v>2.5000000000000001E-2</v>
      </c>
    </row>
    <row r="132" spans="5:23" s="2" customFormat="1" ht="20.100000000000001" customHeight="1" x14ac:dyDescent="0.2">
      <c r="E132" s="85">
        <v>15407003</v>
      </c>
      <c r="F132" s="86" t="s">
        <v>691</v>
      </c>
      <c r="H132" s="2">
        <v>2.5000000000000001E-2</v>
      </c>
    </row>
    <row r="133" spans="5:23" s="2" customFormat="1" ht="20.100000000000001" customHeight="1" x14ac:dyDescent="0.2">
      <c r="E133" s="85">
        <v>15408003</v>
      </c>
      <c r="F133" s="8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5">
        <v>15503007</v>
      </c>
      <c r="F136" s="86" t="s">
        <v>693</v>
      </c>
      <c r="H136" s="2">
        <v>2.5000000000000001E-2</v>
      </c>
    </row>
    <row r="137" spans="5:23" ht="20.100000000000001" customHeight="1" x14ac:dyDescent="0.2">
      <c r="E137" s="85">
        <v>15507003</v>
      </c>
      <c r="F137" s="86" t="s">
        <v>694</v>
      </c>
      <c r="H137" s="2">
        <v>2.5000000000000001E-2</v>
      </c>
    </row>
    <row r="138" spans="5:23" ht="20.100000000000001" customHeight="1" x14ac:dyDescent="0.2">
      <c r="E138" s="85">
        <v>15508003</v>
      </c>
      <c r="F138" s="86" t="s">
        <v>695</v>
      </c>
      <c r="H138" s="2">
        <v>2.5000000000000001E-2</v>
      </c>
    </row>
    <row r="139" spans="5:23" ht="20.100000000000001" customHeight="1" x14ac:dyDescent="0.2">
      <c r="E139" s="85">
        <v>15509003</v>
      </c>
      <c r="F139" s="8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9">
        <v>10031001</v>
      </c>
      <c r="L142" s="12" t="s">
        <v>670</v>
      </c>
    </row>
    <row r="143" spans="5:23" ht="20.100000000000001" customHeight="1" x14ac:dyDescent="0.2">
      <c r="K143" s="9">
        <v>10031002</v>
      </c>
      <c r="L143" s="12" t="s">
        <v>673</v>
      </c>
    </row>
    <row r="144" spans="5:23" ht="20.100000000000001" customHeight="1" x14ac:dyDescent="0.2">
      <c r="K144" s="9">
        <v>10031003</v>
      </c>
      <c r="L144" s="12" t="s">
        <v>676</v>
      </c>
    </row>
    <row r="145" spans="11:12" ht="20.100000000000001" customHeight="1" x14ac:dyDescent="0.2">
      <c r="K145" s="9">
        <v>10031004</v>
      </c>
      <c r="L145" s="12" t="s">
        <v>677</v>
      </c>
    </row>
    <row r="146" spans="11:12" ht="20.100000000000001" customHeight="1" x14ac:dyDescent="0.2">
      <c r="K146" s="9">
        <v>10031005</v>
      </c>
      <c r="L146" s="12" t="s">
        <v>679</v>
      </c>
    </row>
    <row r="147" spans="11:12" ht="20.100000000000001" customHeight="1" x14ac:dyDescent="0.2">
      <c r="K147" s="9">
        <v>10031006</v>
      </c>
      <c r="L147" s="12" t="s">
        <v>680</v>
      </c>
    </row>
    <row r="148" spans="11:12" ht="20.100000000000001" customHeight="1" x14ac:dyDescent="0.2">
      <c r="K148" s="9">
        <v>10031007</v>
      </c>
      <c r="L148" s="12" t="s">
        <v>681</v>
      </c>
    </row>
    <row r="149" spans="11:12" ht="20.100000000000001" customHeight="1" x14ac:dyDescent="0.2">
      <c r="K149" s="9">
        <v>10031008</v>
      </c>
      <c r="L149" s="12" t="s">
        <v>683</v>
      </c>
    </row>
    <row r="150" spans="11:12" ht="20.100000000000001" customHeight="1" x14ac:dyDescent="0.2">
      <c r="K150" s="9">
        <v>10031009</v>
      </c>
      <c r="L150" s="12" t="s">
        <v>685</v>
      </c>
    </row>
    <row r="151" spans="11:12" ht="20.100000000000001" customHeight="1" x14ac:dyDescent="0.2">
      <c r="K151" s="9">
        <v>10031010</v>
      </c>
      <c r="L151" s="12" t="s">
        <v>687</v>
      </c>
    </row>
    <row r="152" spans="11:12" ht="20.100000000000001" customHeight="1" x14ac:dyDescent="0.2">
      <c r="K152" s="9">
        <v>10031011</v>
      </c>
      <c r="L152" s="12" t="s">
        <v>689</v>
      </c>
    </row>
    <row r="153" spans="11:12" ht="20.100000000000001" customHeight="1" x14ac:dyDescent="0.2">
      <c r="K153" s="9">
        <v>10031012</v>
      </c>
      <c r="L153" s="12" t="s">
        <v>697</v>
      </c>
    </row>
    <row r="154" spans="11:12" ht="20.100000000000001" customHeight="1" x14ac:dyDescent="0.2">
      <c r="K154" s="9">
        <v>10031013</v>
      </c>
      <c r="L154" s="12" t="s">
        <v>698</v>
      </c>
    </row>
    <row r="155" spans="11:12" ht="20.100000000000001" customHeight="1" x14ac:dyDescent="0.2">
      <c r="K155" s="9">
        <v>10031014</v>
      </c>
      <c r="L155" s="1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pans="1:52" s="3" customFormat="1" ht="20.100000000000001" customHeight="1" x14ac:dyDescent="0.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pans="1:52" s="19" customFormat="1" ht="20.100000000000001" customHeight="1" x14ac:dyDescent="0.2">
      <c r="A2" s="17">
        <v>1</v>
      </c>
      <c r="B2" s="77" t="s">
        <v>449</v>
      </c>
      <c r="C2" s="7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3">
        <f>C2</f>
        <v>10012001</v>
      </c>
      <c r="I2" s="2">
        <f>E2</f>
        <v>1</v>
      </c>
      <c r="J2" s="2">
        <f>F2</f>
        <v>1</v>
      </c>
      <c r="K2" s="2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pans="1:52" s="19" customFormat="1" ht="20.100000000000001" customHeight="1" x14ac:dyDescent="0.2">
      <c r="A3" s="17">
        <v>2</v>
      </c>
      <c r="B3" s="77" t="s">
        <v>748</v>
      </c>
      <c r="C3" s="7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pans="1:52" s="19" customFormat="1" ht="20.100000000000001" customHeight="1" x14ac:dyDescent="0.2">
      <c r="A4" s="17">
        <v>3</v>
      </c>
      <c r="B4" s="77" t="s">
        <v>749</v>
      </c>
      <c r="C4" s="7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3">
        <f t="shared" si="1"/>
        <v>10012003</v>
      </c>
      <c r="I4" s="2">
        <f t="shared" si="2"/>
        <v>1</v>
      </c>
      <c r="J4" s="2">
        <f t="shared" si="3"/>
        <v>1</v>
      </c>
      <c r="K4" s="2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pans="1:52" s="19" customFormat="1" ht="20.100000000000001" customHeight="1" x14ac:dyDescent="0.2">
      <c r="A5" s="17">
        <v>4</v>
      </c>
      <c r="B5" s="77" t="s">
        <v>455</v>
      </c>
      <c r="C5" s="7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3">
        <f t="shared" si="1"/>
        <v>10012004</v>
      </c>
      <c r="I5" s="2">
        <f t="shared" si="2"/>
        <v>1</v>
      </c>
      <c r="J5" s="2">
        <f t="shared" si="3"/>
        <v>1</v>
      </c>
      <c r="K5" s="2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pans="1:52" s="19" customFormat="1" ht="20.100000000000001" customHeight="1" x14ac:dyDescent="0.2">
      <c r="A6" s="17">
        <v>5</v>
      </c>
      <c r="B6" s="77" t="s">
        <v>791</v>
      </c>
      <c r="C6" s="7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9" customFormat="1" ht="20.100000000000001" customHeight="1" x14ac:dyDescent="0.2">
      <c r="A7" s="17">
        <v>6</v>
      </c>
      <c r="B7" s="77" t="s">
        <v>792</v>
      </c>
      <c r="C7" s="7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9" customFormat="1" ht="20.100000000000001" customHeight="1" x14ac:dyDescent="0.2">
      <c r="A8" s="17">
        <v>7</v>
      </c>
      <c r="B8" s="77" t="s">
        <v>461</v>
      </c>
      <c r="C8" s="7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9" customFormat="1" ht="20.100000000000001" customHeight="1" x14ac:dyDescent="0.2">
      <c r="A9" s="17">
        <v>8</v>
      </c>
      <c r="B9" s="77" t="s">
        <v>793</v>
      </c>
      <c r="C9" s="7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9" customFormat="1" ht="20.100000000000001" customHeight="1" x14ac:dyDescent="0.2">
      <c r="A10" s="17">
        <v>9</v>
      </c>
      <c r="B10" s="77"/>
      <c r="C10" s="7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9" customFormat="1" ht="20.100000000000001" customHeight="1" x14ac:dyDescent="0.2">
      <c r="A11" s="17">
        <v>10</v>
      </c>
      <c r="B11" s="77"/>
      <c r="C11" s="7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9" customFormat="1" ht="20.100000000000001" customHeight="1" x14ac:dyDescent="0.2">
      <c r="A12" s="17">
        <v>11</v>
      </c>
      <c r="B12" s="77"/>
      <c r="C12" s="7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9" customFormat="1" ht="20.100000000000001" customHeight="1" x14ac:dyDescent="0.2">
      <c r="A13" s="17">
        <v>12</v>
      </c>
      <c r="B13" s="77"/>
      <c r="C13" s="7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9" customFormat="1" ht="20.100000000000001" customHeight="1" x14ac:dyDescent="0.2">
      <c r="A14" s="17">
        <v>13</v>
      </c>
      <c r="B14" s="77"/>
      <c r="C14" s="7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9" customFormat="1" ht="20.100000000000001" customHeight="1" x14ac:dyDescent="0.2">
      <c r="A15" s="17">
        <v>14</v>
      </c>
      <c r="B15" s="77"/>
      <c r="C15" s="7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9" customFormat="1" ht="20.100000000000001" customHeight="1" x14ac:dyDescent="0.2">
      <c r="A16" s="17">
        <v>15</v>
      </c>
      <c r="B16" s="77"/>
      <c r="C16" s="7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9" customFormat="1" ht="20.100000000000001" customHeight="1" x14ac:dyDescent="0.2">
      <c r="A17" s="17">
        <v>16</v>
      </c>
      <c r="B17" s="77"/>
      <c r="C17" s="7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9" customFormat="1" ht="20.100000000000001" customHeight="1" x14ac:dyDescent="0.2">
      <c r="A18" s="17">
        <v>17</v>
      </c>
      <c r="B18" s="77"/>
      <c r="C18" s="7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9" customFormat="1" ht="20.100000000000001" customHeight="1" x14ac:dyDescent="0.2">
      <c r="A19" s="2">
        <v>18</v>
      </c>
      <c r="B19" s="77"/>
      <c r="C19" s="7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9"/>
      <c r="O19" s="10"/>
      <c r="P19" s="2"/>
      <c r="Q19" s="17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9" customFormat="1" ht="20.100000000000001" customHeight="1" x14ac:dyDescent="0.2">
      <c r="A20" s="2">
        <v>19</v>
      </c>
      <c r="B20" s="77"/>
      <c r="C20" s="7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9"/>
      <c r="O20" s="10"/>
      <c r="P20" s="2"/>
      <c r="Q20" s="17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9" customFormat="1" ht="20.100000000000001" customHeight="1" x14ac:dyDescent="0.2">
      <c r="A21" s="2">
        <v>20</v>
      </c>
      <c r="B21" s="77"/>
      <c r="C21" s="7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9"/>
      <c r="O21" s="1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9" customFormat="1" ht="20.100000000000001" customHeight="1" x14ac:dyDescent="0.2">
      <c r="A22" s="2">
        <v>21</v>
      </c>
      <c r="B22" s="77"/>
      <c r="C22" s="7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9"/>
      <c r="O22" s="1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9" customFormat="1" ht="20.100000000000001" customHeight="1" x14ac:dyDescent="0.2">
      <c r="A23" s="2">
        <v>22</v>
      </c>
      <c r="B23" s="12"/>
      <c r="C23" s="7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9"/>
      <c r="O23" s="1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9" customFormat="1" ht="20.100000000000001" customHeight="1" x14ac:dyDescent="0.2">
      <c r="A24" s="2">
        <v>23</v>
      </c>
      <c r="B24" s="12"/>
      <c r="C24" s="7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9"/>
      <c r="O24" s="1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9" customFormat="1" ht="20.100000000000001" customHeight="1" x14ac:dyDescent="0.2">
      <c r="A25" s="2">
        <v>24</v>
      </c>
      <c r="B25" s="77"/>
      <c r="C25" s="7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9"/>
      <c r="O25" s="1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9" customFormat="1" ht="20.100000000000001" customHeight="1" x14ac:dyDescent="0.2">
      <c r="A26" s="2">
        <v>25</v>
      </c>
      <c r="B26" s="77"/>
      <c r="C26" s="7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9"/>
      <c r="O26" s="1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9" customFormat="1" ht="20.100000000000001" customHeight="1" x14ac:dyDescent="0.2">
      <c r="A27" s="2">
        <v>26</v>
      </c>
      <c r="B27" s="77"/>
      <c r="C27" s="7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9" customFormat="1" ht="20.100000000000001" customHeight="1" x14ac:dyDescent="0.2">
      <c r="A28" s="2">
        <v>27</v>
      </c>
      <c r="B28" s="2"/>
      <c r="C28" s="39"/>
      <c r="D28" s="2"/>
      <c r="E28" s="2"/>
      <c r="F28" s="2"/>
      <c r="G28" s="2"/>
      <c r="H28" s="6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9" customFormat="1" ht="20.100000000000001" customHeight="1" x14ac:dyDescent="0.2">
      <c r="A29" s="2">
        <v>28</v>
      </c>
      <c r="B29" s="2"/>
      <c r="C29" s="39"/>
      <c r="D29" s="2"/>
      <c r="E29" s="2"/>
      <c r="F29" s="2"/>
      <c r="G29" s="2"/>
      <c r="H29" s="6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9" customFormat="1" ht="20.100000000000001" customHeight="1" x14ac:dyDescent="0.2">
      <c r="A30" s="2">
        <v>29</v>
      </c>
      <c r="B30" s="2"/>
      <c r="C30" s="39"/>
      <c r="D30" s="2"/>
      <c r="E30" s="2"/>
      <c r="F30" s="2"/>
      <c r="G30" s="2"/>
      <c r="H30" s="6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9" customFormat="1" ht="20.100000000000001" customHeight="1" x14ac:dyDescent="0.2">
      <c r="A31" s="2">
        <v>30</v>
      </c>
      <c r="B31" s="2"/>
      <c r="C31" s="39"/>
      <c r="D31" s="2"/>
      <c r="E31" s="2"/>
      <c r="F31" s="2"/>
      <c r="G31" s="2"/>
      <c r="H31" s="6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9" customFormat="1" ht="20.100000000000001" customHeight="1" x14ac:dyDescent="0.2">
      <c r="A32" s="2">
        <v>31</v>
      </c>
      <c r="B32" s="2"/>
      <c r="C32" s="39"/>
      <c r="D32" s="2"/>
      <c r="E32" s="2"/>
      <c r="F32" s="2"/>
      <c r="G32" s="2"/>
      <c r="H32" s="6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9" customFormat="1" ht="20.100000000000001" customHeight="1" x14ac:dyDescent="0.2">
      <c r="A33" s="2">
        <v>32</v>
      </c>
      <c r="B33" s="17"/>
      <c r="C33" s="39"/>
      <c r="D33" s="2"/>
      <c r="E33" s="2"/>
      <c r="F33" s="2"/>
      <c r="G33" s="2"/>
      <c r="H33" s="6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9" customFormat="1" ht="20.100000000000001" customHeight="1" x14ac:dyDescent="0.2">
      <c r="A34" s="2">
        <v>33</v>
      </c>
      <c r="B34" s="17"/>
      <c r="C34" s="39"/>
      <c r="D34" s="2"/>
      <c r="E34" s="2"/>
      <c r="F34" s="2"/>
      <c r="G34" s="2"/>
      <c r="H34" s="6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9" customFormat="1" ht="20.100000000000001" customHeight="1" x14ac:dyDescent="0.2">
      <c r="A35" s="2">
        <v>34</v>
      </c>
      <c r="B35" s="17"/>
      <c r="C35" s="39"/>
      <c r="D35" s="2"/>
      <c r="E35" s="2"/>
      <c r="F35" s="2"/>
      <c r="G35" s="2"/>
      <c r="H35" s="6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9" customFormat="1" ht="20.100000000000001" customHeight="1" x14ac:dyDescent="0.2">
      <c r="A36" s="2">
        <v>35</v>
      </c>
      <c r="B36" s="17"/>
      <c r="C36" s="39"/>
      <c r="D36" s="2"/>
      <c r="E36" s="2"/>
      <c r="F36" s="2"/>
      <c r="G36" s="2"/>
      <c r="H36" s="6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9" customFormat="1" ht="20.100000000000001" customHeight="1" x14ac:dyDescent="0.2">
      <c r="A37" s="2">
        <v>36</v>
      </c>
      <c r="B37" s="17"/>
      <c r="C37" s="39"/>
      <c r="D37" s="2"/>
      <c r="E37" s="2"/>
      <c r="F37" s="2"/>
      <c r="G37" s="2"/>
      <c r="H37" s="6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9" customFormat="1" ht="20.100000000000001" customHeight="1" x14ac:dyDescent="0.2">
      <c r="A38" s="2">
        <v>37</v>
      </c>
      <c r="B38" s="17"/>
      <c r="C38" s="39"/>
      <c r="D38" s="2"/>
      <c r="E38" s="2"/>
      <c r="F38" s="2"/>
      <c r="G38" s="2"/>
      <c r="H38" s="6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9" customFormat="1" ht="20.100000000000001" customHeight="1" x14ac:dyDescent="0.2">
      <c r="A39" s="2">
        <v>38</v>
      </c>
      <c r="B39" s="17"/>
      <c r="C39" s="39"/>
      <c r="D39" s="2"/>
      <c r="E39" s="2"/>
      <c r="F39" s="2"/>
      <c r="G39" s="2"/>
      <c r="H39" s="6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9" customFormat="1" ht="20.100000000000001" customHeight="1" x14ac:dyDescent="0.2">
      <c r="A40" s="2">
        <v>39</v>
      </c>
      <c r="B40" s="17"/>
      <c r="C40" s="39"/>
      <c r="D40" s="2"/>
      <c r="E40" s="2"/>
      <c r="F40" s="2"/>
      <c r="G40" s="2"/>
      <c r="H40" s="6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9" customFormat="1" ht="20.100000000000001" customHeight="1" x14ac:dyDescent="0.2">
      <c r="A41" s="2">
        <v>40</v>
      </c>
      <c r="B41" s="17"/>
      <c r="C41" s="39"/>
      <c r="D41" s="2"/>
      <c r="E41" s="2"/>
      <c r="F41" s="2"/>
      <c r="G41" s="2"/>
      <c r="H41" s="6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9" customFormat="1" ht="20.100000000000001" customHeight="1" x14ac:dyDescent="0.2">
      <c r="A42" s="2">
        <v>41</v>
      </c>
      <c r="B42" s="17"/>
      <c r="C42" s="39"/>
      <c r="D42" s="2"/>
      <c r="E42" s="2"/>
      <c r="F42" s="2"/>
      <c r="G42" s="2"/>
      <c r="H42" s="6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9" customFormat="1" ht="20.100000000000001" customHeight="1" x14ac:dyDescent="0.2">
      <c r="A43" s="2">
        <v>42</v>
      </c>
      <c r="B43" s="17"/>
      <c r="C43" s="39"/>
      <c r="D43" s="2"/>
      <c r="E43" s="2"/>
      <c r="F43" s="2"/>
      <c r="G43" s="2"/>
      <c r="H43" s="6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9" customFormat="1" ht="20.100000000000001" customHeight="1" x14ac:dyDescent="0.2">
      <c r="A44" s="2">
        <v>43</v>
      </c>
      <c r="B44" s="17"/>
      <c r="C44" s="39"/>
      <c r="D44" s="2"/>
      <c r="E44" s="2"/>
      <c r="F44" s="2"/>
      <c r="G44" s="2"/>
      <c r="H44" s="6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9" customFormat="1" ht="20.100000000000001" customHeight="1" x14ac:dyDescent="0.2">
      <c r="A45" s="2">
        <v>44</v>
      </c>
      <c r="B45" s="17"/>
      <c r="C45" s="39"/>
      <c r="D45" s="2"/>
      <c r="E45" s="2"/>
      <c r="F45" s="2"/>
      <c r="G45" s="2"/>
      <c r="H45" s="6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9" customFormat="1" ht="20.100000000000001" customHeight="1" x14ac:dyDescent="0.2">
      <c r="A46" s="2">
        <v>45</v>
      </c>
      <c r="B46" s="17"/>
      <c r="C46" s="39"/>
      <c r="D46" s="2"/>
      <c r="E46" s="2"/>
      <c r="F46" s="2"/>
      <c r="G46" s="2"/>
      <c r="H46" s="6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9" customFormat="1" ht="20.100000000000001" customHeight="1" x14ac:dyDescent="0.2">
      <c r="A47" s="2">
        <v>46</v>
      </c>
      <c r="B47" s="17"/>
      <c r="C47" s="39"/>
      <c r="D47" s="2"/>
      <c r="E47" s="2"/>
      <c r="F47" s="2"/>
      <c r="G47" s="2"/>
      <c r="H47" s="6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9" customFormat="1" ht="20.100000000000001" customHeight="1" x14ac:dyDescent="0.2">
      <c r="A48" s="2">
        <v>47</v>
      </c>
      <c r="B48" s="17"/>
      <c r="C48" s="39"/>
      <c r="D48" s="2"/>
      <c r="E48" s="2"/>
      <c r="F48" s="2"/>
      <c r="G48" s="2"/>
      <c r="H48" s="6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9" customFormat="1" ht="20.100000000000001" customHeight="1" x14ac:dyDescent="0.2">
      <c r="A49" s="2">
        <v>48</v>
      </c>
      <c r="B49" s="17"/>
      <c r="C49" s="39"/>
      <c r="D49" s="2"/>
      <c r="E49" s="2"/>
      <c r="F49" s="2"/>
      <c r="G49" s="2"/>
      <c r="H49" s="6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9" customFormat="1" ht="20.100000000000001" customHeight="1" x14ac:dyDescent="0.2">
      <c r="A50" s="2">
        <v>49</v>
      </c>
      <c r="B50" s="17"/>
      <c r="C50" s="39"/>
      <c r="D50" s="2"/>
      <c r="E50" s="2"/>
      <c r="F50" s="2"/>
      <c r="G50" s="2"/>
      <c r="H50" s="6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9" customFormat="1" ht="20.100000000000001" customHeight="1" x14ac:dyDescent="0.2">
      <c r="A51" s="2">
        <v>50</v>
      </c>
      <c r="B51" s="17"/>
      <c r="C51" s="39"/>
      <c r="D51" s="2"/>
      <c r="E51" s="2"/>
      <c r="F51" s="2"/>
      <c r="G51" s="2"/>
      <c r="H51" s="6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9" customFormat="1" ht="20.100000000000001" customHeight="1" x14ac:dyDescent="0.2">
      <c r="A52" s="2">
        <v>51</v>
      </c>
      <c r="B52" s="17"/>
      <c r="C52" s="39"/>
      <c r="D52" s="2"/>
      <c r="E52" s="2"/>
      <c r="F52" s="2"/>
      <c r="G52" s="2"/>
      <c r="H52" s="6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9" customFormat="1" ht="20.100000000000001" customHeight="1" x14ac:dyDescent="0.2">
      <c r="A53" s="2">
        <v>52</v>
      </c>
      <c r="B53" s="17"/>
      <c r="C53" s="32"/>
      <c r="D53" s="2"/>
      <c r="E53" s="2"/>
      <c r="F53" s="2"/>
      <c r="G53" s="2"/>
      <c r="H53" s="6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9" customFormat="1" ht="20.100000000000001" customHeight="1" x14ac:dyDescent="0.2">
      <c r="A54" s="2">
        <v>53</v>
      </c>
      <c r="B54" s="17"/>
      <c r="C54" s="32"/>
      <c r="D54" s="2"/>
      <c r="E54" s="2"/>
      <c r="F54" s="2"/>
      <c r="G54" s="2"/>
      <c r="H54" s="6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9" customFormat="1" ht="20.100000000000001" customHeight="1" x14ac:dyDescent="0.2">
      <c r="A55" s="2">
        <v>54</v>
      </c>
      <c r="B55" s="17"/>
      <c r="C55" s="32"/>
      <c r="D55" s="2"/>
      <c r="E55" s="2"/>
      <c r="F55" s="2"/>
      <c r="G55" s="2"/>
      <c r="H55" s="6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9" customFormat="1" ht="20.100000000000001" customHeight="1" x14ac:dyDescent="0.2">
      <c r="A56" s="2">
        <v>55</v>
      </c>
      <c r="B56" s="17"/>
      <c r="C56" s="32"/>
      <c r="D56" s="2"/>
      <c r="E56" s="2"/>
      <c r="F56" s="2"/>
      <c r="G56" s="2"/>
      <c r="H56" s="6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9" customFormat="1" ht="20.100000000000001" customHeight="1" x14ac:dyDescent="0.2">
      <c r="A57" s="2">
        <v>56</v>
      </c>
      <c r="B57" s="2"/>
      <c r="C57" s="32"/>
      <c r="D57" s="2"/>
      <c r="E57" s="2"/>
      <c r="F57" s="2"/>
      <c r="G57" s="2"/>
      <c r="H57" s="6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9" customFormat="1" ht="20.100000000000001" customHeight="1" x14ac:dyDescent="0.2">
      <c r="A58" s="2">
        <v>57</v>
      </c>
      <c r="B58" s="2"/>
      <c r="C58" s="32"/>
      <c r="D58" s="2"/>
      <c r="E58" s="2"/>
      <c r="F58" s="2"/>
      <c r="G58" s="2"/>
      <c r="H58" s="6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9" customFormat="1" ht="20.100000000000001" customHeight="1" x14ac:dyDescent="0.2">
      <c r="A59" s="2">
        <v>58</v>
      </c>
      <c r="B59" s="2"/>
      <c r="C59" s="32"/>
      <c r="D59" s="2"/>
      <c r="E59" s="2"/>
      <c r="F59" s="2"/>
      <c r="G59" s="2"/>
      <c r="H59" s="6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9" customFormat="1" ht="20.100000000000001" customHeight="1" x14ac:dyDescent="0.2">
      <c r="A60" s="2">
        <v>59</v>
      </c>
      <c r="B60" s="2"/>
      <c r="C60" s="32"/>
      <c r="D60" s="2"/>
      <c r="E60" s="2"/>
      <c r="F60" s="2"/>
      <c r="G60" s="2"/>
      <c r="H60" s="6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9" customFormat="1" ht="20.100000000000001" customHeight="1" x14ac:dyDescent="0.2">
      <c r="A61" s="2">
        <v>60</v>
      </c>
      <c r="B61" s="2"/>
      <c r="C61" s="32"/>
      <c r="D61" s="2"/>
      <c r="E61" s="2"/>
      <c r="F61" s="2"/>
      <c r="G61" s="2"/>
      <c r="H61" s="6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9" customFormat="1" ht="20.100000000000001" customHeight="1" x14ac:dyDescent="0.2">
      <c r="A62" s="2">
        <v>61</v>
      </c>
      <c r="B62" s="2"/>
      <c r="C62" s="32"/>
      <c r="D62" s="2"/>
      <c r="E62" s="2"/>
      <c r="F62" s="2"/>
      <c r="G62" s="2"/>
      <c r="H62" s="6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9" customFormat="1" ht="20.100000000000001" customHeight="1" x14ac:dyDescent="0.2">
      <c r="A63" s="2">
        <v>62</v>
      </c>
      <c r="B63" s="2"/>
      <c r="C63" s="32"/>
      <c r="D63" s="2"/>
      <c r="E63" s="2"/>
      <c r="F63" s="2"/>
      <c r="G63" s="2"/>
      <c r="H63" s="6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9" customFormat="1" ht="20.100000000000001" customHeight="1" x14ac:dyDescent="0.2">
      <c r="A64" s="2">
        <v>63</v>
      </c>
      <c r="B64" s="2"/>
      <c r="C64" s="32"/>
      <c r="D64" s="2"/>
      <c r="E64" s="2"/>
      <c r="F64" s="2"/>
      <c r="G64" s="2"/>
      <c r="H64" s="6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9" customFormat="1" ht="20.100000000000001" customHeight="1" x14ac:dyDescent="0.2">
      <c r="A65" s="2">
        <v>64</v>
      </c>
      <c r="B65" s="2"/>
      <c r="C65" s="32"/>
      <c r="D65" s="2"/>
      <c r="E65" s="2"/>
      <c r="F65" s="2"/>
      <c r="G65" s="2"/>
      <c r="H65" s="6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9" customFormat="1" ht="20.100000000000001" customHeight="1" x14ac:dyDescent="0.2">
      <c r="A66" s="2">
        <v>65</v>
      </c>
      <c r="B66" s="2"/>
      <c r="C66" s="32"/>
      <c r="D66" s="2"/>
      <c r="E66" s="2"/>
      <c r="F66" s="2"/>
      <c r="G66" s="2"/>
      <c r="H66" s="6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9" customFormat="1" ht="20.100000000000001" customHeight="1" x14ac:dyDescent="0.2">
      <c r="A67" s="2">
        <v>66</v>
      </c>
      <c r="B67" s="2"/>
      <c r="C67" s="32"/>
      <c r="D67" s="2"/>
      <c r="E67" s="2"/>
      <c r="F67" s="2"/>
      <c r="G67" s="2"/>
      <c r="H67" s="6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9" customFormat="1" ht="20.100000000000001" customHeight="1" x14ac:dyDescent="0.2">
      <c r="A68" s="2">
        <v>67</v>
      </c>
      <c r="B68" s="2"/>
      <c r="C68" s="32"/>
      <c r="D68" s="2"/>
      <c r="E68" s="2"/>
      <c r="F68" s="2"/>
      <c r="G68" s="2"/>
      <c r="H68" s="6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9" customFormat="1" ht="20.100000000000001" customHeight="1" x14ac:dyDescent="0.2">
      <c r="A69" s="2">
        <v>68</v>
      </c>
      <c r="B69" s="2"/>
      <c r="C69" s="32"/>
      <c r="D69" s="2"/>
      <c r="E69" s="2"/>
      <c r="F69" s="2"/>
      <c r="G69" s="2"/>
      <c r="H69" s="6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9" customFormat="1" ht="20.100000000000001" customHeight="1" x14ac:dyDescent="0.2">
      <c r="A70" s="2">
        <v>69</v>
      </c>
      <c r="B70" s="2"/>
      <c r="C70" s="32"/>
      <c r="D70" s="2"/>
      <c r="E70" s="2"/>
      <c r="F70" s="2"/>
      <c r="G70" s="2"/>
      <c r="H70" s="6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9" customFormat="1" ht="20.100000000000001" customHeight="1" x14ac:dyDescent="0.2">
      <c r="A71" s="2">
        <v>70</v>
      </c>
      <c r="B71" s="2"/>
      <c r="C71" s="32"/>
      <c r="D71" s="2"/>
      <c r="E71" s="2"/>
      <c r="F71" s="2"/>
      <c r="G71" s="2"/>
      <c r="H71" s="6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9" customFormat="1" ht="20.100000000000001" customHeight="1" x14ac:dyDescent="0.2">
      <c r="A72" s="2">
        <v>71</v>
      </c>
      <c r="B72" s="2"/>
      <c r="C72" s="32"/>
      <c r="D72" s="2"/>
      <c r="E72" s="2"/>
      <c r="F72" s="2"/>
      <c r="G72" s="2"/>
      <c r="H72" s="6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9" customFormat="1" ht="20.100000000000001" customHeight="1" x14ac:dyDescent="0.2">
      <c r="A73" s="2">
        <v>72</v>
      </c>
      <c r="B73" s="2"/>
      <c r="C73" s="32"/>
      <c r="D73" s="2"/>
      <c r="E73" s="2"/>
      <c r="F73" s="2"/>
      <c r="G73" s="2"/>
      <c r="H73" s="6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9" customFormat="1" ht="20.100000000000001" customHeight="1" x14ac:dyDescent="0.2">
      <c r="A74" s="2">
        <v>73</v>
      </c>
      <c r="B74" s="2"/>
      <c r="C74" s="32"/>
      <c r="D74" s="2"/>
      <c r="E74" s="2"/>
      <c r="F74" s="2"/>
      <c r="G74" s="2"/>
      <c r="H74" s="6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9" customFormat="1" ht="20.100000000000001" customHeight="1" x14ac:dyDescent="0.2">
      <c r="A75" s="2">
        <v>74</v>
      </c>
      <c r="B75" s="2"/>
      <c r="C75" s="32"/>
      <c r="D75" s="2"/>
      <c r="E75" s="2"/>
      <c r="F75" s="2"/>
      <c r="G75" s="2"/>
      <c r="H75" s="6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9" customFormat="1" ht="20.100000000000001" customHeight="1" x14ac:dyDescent="0.2">
      <c r="A76" s="2">
        <v>75</v>
      </c>
      <c r="B76" s="2"/>
      <c r="C76" s="32"/>
      <c r="D76" s="2"/>
      <c r="E76" s="2"/>
      <c r="F76" s="2"/>
      <c r="G76" s="2"/>
      <c r="H76" s="6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9" customFormat="1" ht="20.100000000000001" customHeight="1" x14ac:dyDescent="0.2">
      <c r="A77" s="2">
        <v>76</v>
      </c>
      <c r="B77" s="2"/>
      <c r="C77" s="32"/>
      <c r="D77" s="2"/>
      <c r="E77" s="2"/>
      <c r="F77" s="2"/>
      <c r="G77" s="2"/>
      <c r="H77" s="6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9" customFormat="1" ht="20.100000000000001" customHeight="1" x14ac:dyDescent="0.2">
      <c r="A78" s="2">
        <v>77</v>
      </c>
      <c r="B78" s="2"/>
      <c r="C78" s="32"/>
      <c r="D78" s="2"/>
      <c r="E78" s="2"/>
      <c r="F78" s="2"/>
      <c r="G78" s="2"/>
      <c r="H78" s="6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9" customFormat="1" ht="20.100000000000001" customHeight="1" x14ac:dyDescent="0.2">
      <c r="A79" s="2">
        <v>78</v>
      </c>
      <c r="B79" s="2"/>
      <c r="C79" s="32"/>
      <c r="D79" s="2"/>
      <c r="E79" s="2"/>
      <c r="F79" s="2"/>
      <c r="G79" s="2"/>
      <c r="H79" s="6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9" customFormat="1" ht="20.100000000000001" customHeight="1" x14ac:dyDescent="0.2">
      <c r="A80" s="2">
        <v>79</v>
      </c>
      <c r="B80" s="2"/>
      <c r="C80" s="32"/>
      <c r="D80" s="2"/>
      <c r="E80" s="2"/>
      <c r="F80" s="2"/>
      <c r="G80" s="2"/>
      <c r="H80" s="6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9" customFormat="1" ht="20.100000000000001" customHeight="1" x14ac:dyDescent="0.2">
      <c r="A81" s="2">
        <v>80</v>
      </c>
      <c r="B81" s="2"/>
      <c r="C81" s="32"/>
      <c r="D81" s="2"/>
      <c r="E81" s="2"/>
      <c r="F81" s="2"/>
      <c r="G81" s="2"/>
      <c r="H81" s="6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9" customFormat="1" ht="20.100000000000001" customHeight="1" x14ac:dyDescent="0.2">
      <c r="A82" s="2">
        <v>81</v>
      </c>
      <c r="B82" s="2"/>
      <c r="C82" s="32"/>
      <c r="D82" s="2"/>
      <c r="E82" s="2"/>
      <c r="F82" s="2"/>
      <c r="G82" s="2"/>
      <c r="H82" s="6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9" customFormat="1" ht="20.100000000000001" customHeight="1" x14ac:dyDescent="0.2">
      <c r="A83" s="2">
        <v>82</v>
      </c>
      <c r="B83" s="2"/>
      <c r="C83" s="32"/>
      <c r="D83" s="2"/>
      <c r="E83" s="2"/>
      <c r="F83" s="2"/>
      <c r="G83" s="2"/>
      <c r="H83" s="6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9" customFormat="1" ht="20.100000000000001" customHeight="1" x14ac:dyDescent="0.2">
      <c r="A84" s="2">
        <v>83</v>
      </c>
      <c r="B84" s="2"/>
      <c r="C84" s="32"/>
      <c r="D84" s="2"/>
      <c r="E84" s="2"/>
      <c r="F84" s="2"/>
      <c r="G84" s="2"/>
      <c r="H84" s="6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9" customFormat="1" ht="20.100000000000001" customHeight="1" x14ac:dyDescent="0.2">
      <c r="A85" s="2">
        <v>84</v>
      </c>
      <c r="B85" s="2"/>
      <c r="C85" s="32"/>
      <c r="D85" s="2"/>
      <c r="E85" s="2"/>
      <c r="F85" s="2"/>
      <c r="G85" s="2"/>
      <c r="H85" s="6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9" customFormat="1" ht="20.100000000000001" customHeight="1" x14ac:dyDescent="0.2">
      <c r="A86" s="2">
        <v>85</v>
      </c>
      <c r="B86" s="2"/>
      <c r="C86" s="32"/>
      <c r="D86" s="2"/>
      <c r="E86" s="2"/>
      <c r="F86" s="2"/>
      <c r="G86" s="2"/>
      <c r="H86" s="6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9" customFormat="1" ht="20.100000000000001" customHeight="1" x14ac:dyDescent="0.2">
      <c r="A87" s="2">
        <v>86</v>
      </c>
      <c r="B87" s="2"/>
      <c r="C87" s="32"/>
      <c r="D87" s="2"/>
      <c r="E87" s="2"/>
      <c r="F87" s="2"/>
      <c r="G87" s="2"/>
      <c r="H87" s="6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9" customFormat="1" ht="20.100000000000001" customHeight="1" x14ac:dyDescent="0.2">
      <c r="A88" s="2">
        <v>87</v>
      </c>
      <c r="B88" s="2"/>
      <c r="C88" s="32"/>
      <c r="D88" s="2"/>
      <c r="E88" s="2"/>
      <c r="F88" s="2"/>
      <c r="G88" s="2"/>
      <c r="H88" s="6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9" customFormat="1" ht="20.100000000000001" customHeight="1" x14ac:dyDescent="0.2">
      <c r="A89" s="2">
        <v>88</v>
      </c>
      <c r="B89" s="2"/>
      <c r="C89" s="32"/>
      <c r="D89" s="2"/>
      <c r="E89" s="2"/>
      <c r="F89" s="2"/>
      <c r="G89" s="2"/>
      <c r="H89" s="6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9" customFormat="1" ht="20.100000000000001" customHeight="1" x14ac:dyDescent="0.2">
      <c r="A90" s="2">
        <v>89</v>
      </c>
      <c r="B90" s="2"/>
      <c r="C90" s="32"/>
      <c r="D90" s="2"/>
      <c r="E90" s="2"/>
      <c r="F90" s="2"/>
      <c r="G90" s="2"/>
      <c r="H90" s="6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9" customFormat="1" ht="20.100000000000001" customHeight="1" x14ac:dyDescent="0.2">
      <c r="A91" s="2">
        <v>90</v>
      </c>
      <c r="B91" s="2"/>
      <c r="C91" s="32"/>
      <c r="D91" s="2"/>
      <c r="E91" s="2"/>
      <c r="F91" s="2"/>
      <c r="G91" s="2"/>
      <c r="H91" s="6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9" customFormat="1" ht="20.100000000000001" customHeight="1" x14ac:dyDescent="0.2">
      <c r="A92" s="2">
        <v>91</v>
      </c>
      <c r="B92" s="2"/>
      <c r="C92" s="32"/>
      <c r="D92" s="2"/>
      <c r="E92" s="2"/>
      <c r="F92" s="2"/>
      <c r="G92" s="2"/>
      <c r="H92" s="6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9" customFormat="1" ht="20.100000000000001" customHeight="1" x14ac:dyDescent="0.2">
      <c r="A93" s="2">
        <v>92</v>
      </c>
      <c r="B93" s="2"/>
      <c r="C93" s="32"/>
      <c r="D93" s="2"/>
      <c r="E93" s="2"/>
      <c r="F93" s="2"/>
      <c r="G93" s="2"/>
      <c r="H93" s="6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9" customFormat="1" ht="20.100000000000001" customHeight="1" x14ac:dyDescent="0.2">
      <c r="A94" s="2">
        <v>93</v>
      </c>
      <c r="B94" s="2"/>
      <c r="C94" s="32"/>
      <c r="D94" s="2"/>
      <c r="E94" s="2"/>
      <c r="F94" s="2"/>
      <c r="G94" s="2"/>
      <c r="H94" s="6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9" customFormat="1" ht="20.100000000000001" customHeight="1" x14ac:dyDescent="0.2">
      <c r="A95" s="2">
        <v>94</v>
      </c>
      <c r="B95" s="2"/>
      <c r="C95" s="12"/>
      <c r="D95" s="2"/>
      <c r="E95" s="2"/>
      <c r="F95" s="2"/>
      <c r="G95" s="2"/>
      <c r="H95" s="6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9" customFormat="1" ht="20.100000000000001" customHeight="1" x14ac:dyDescent="0.2">
      <c r="A96" s="2">
        <v>95</v>
      </c>
      <c r="B96" s="2"/>
      <c r="C96" s="12"/>
      <c r="D96" s="2"/>
      <c r="E96" s="2"/>
      <c r="F96" s="2"/>
      <c r="G96" s="2"/>
      <c r="H96" s="6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9" customFormat="1" ht="20.100000000000001" customHeight="1" x14ac:dyDescent="0.2">
      <c r="A97" s="2">
        <v>96</v>
      </c>
      <c r="B97" s="2"/>
      <c r="C97" s="12"/>
      <c r="D97" s="2"/>
      <c r="E97" s="2"/>
      <c r="F97" s="2"/>
      <c r="G97" s="2"/>
      <c r="H97" s="6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9" customFormat="1" ht="20.100000000000001" customHeight="1" x14ac:dyDescent="0.2">
      <c r="A98" s="2">
        <v>97</v>
      </c>
      <c r="B98" s="2"/>
      <c r="C98" s="12"/>
      <c r="D98" s="2"/>
      <c r="E98" s="2"/>
      <c r="F98" s="2"/>
      <c r="G98" s="2"/>
      <c r="H98" s="6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9" customFormat="1" ht="20.100000000000001" customHeight="1" x14ac:dyDescent="0.2">
      <c r="A99" s="2">
        <v>98</v>
      </c>
      <c r="B99" s="2"/>
      <c r="C99" s="32"/>
      <c r="D99" s="2"/>
      <c r="E99" s="2"/>
      <c r="F99" s="2"/>
      <c r="G99" s="2"/>
      <c r="H99" s="6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9" customFormat="1" ht="20.100000000000001" customHeight="1" x14ac:dyDescent="0.2">
      <c r="A100" s="2">
        <v>99</v>
      </c>
      <c r="B100" s="2"/>
      <c r="C100" s="32"/>
      <c r="D100" s="2"/>
      <c r="E100" s="2"/>
      <c r="F100" s="2"/>
      <c r="G100" s="2"/>
      <c r="H100" s="6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9" customFormat="1" ht="20.100000000000001" customHeight="1" x14ac:dyDescent="0.2">
      <c r="A101" s="2">
        <v>100</v>
      </c>
      <c r="B101" s="2"/>
      <c r="C101" s="32"/>
      <c r="D101" s="2"/>
      <c r="E101" s="2"/>
      <c r="F101" s="2"/>
      <c r="G101" s="2"/>
      <c r="H101" s="6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9" customFormat="1" ht="20.100000000000001" customHeight="1" x14ac:dyDescent="0.2">
      <c r="A102" s="2">
        <v>101</v>
      </c>
      <c r="B102" s="2"/>
      <c r="C102" s="32"/>
      <c r="D102" s="2"/>
      <c r="E102" s="2"/>
      <c r="F102" s="2"/>
      <c r="G102" s="2"/>
      <c r="H102" s="6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9" customFormat="1" ht="20.100000000000001" customHeight="1" x14ac:dyDescent="0.2">
      <c r="A103" s="2">
        <v>102</v>
      </c>
      <c r="B103" s="2"/>
      <c r="C103" s="32"/>
      <c r="D103" s="2"/>
      <c r="E103" s="2"/>
      <c r="F103" s="2"/>
      <c r="G103" s="2"/>
      <c r="H103" s="63"/>
      <c r="I103" s="2"/>
      <c r="J103" s="2"/>
      <c r="M103" s="80">
        <v>10000010</v>
      </c>
      <c r="N103" s="8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9" customFormat="1" ht="20.100000000000001" customHeight="1" x14ac:dyDescent="0.2">
      <c r="A104" s="2">
        <v>103</v>
      </c>
      <c r="B104" s="2"/>
      <c r="C104" s="32"/>
      <c r="D104" s="2"/>
      <c r="E104" s="2"/>
      <c r="F104" s="2"/>
      <c r="G104" s="2"/>
      <c r="H104" s="63"/>
      <c r="I104" s="2"/>
      <c r="J104" s="2"/>
      <c r="M104" s="82">
        <v>10000017</v>
      </c>
      <c r="N104" s="8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9" customFormat="1" ht="20.100000000000001" customHeight="1" x14ac:dyDescent="0.2">
      <c r="A105" s="2">
        <v>104</v>
      </c>
      <c r="B105" s="2"/>
      <c r="C105" s="42"/>
      <c r="D105" s="2"/>
      <c r="E105" s="2"/>
      <c r="F105" s="2"/>
      <c r="G105" s="2"/>
      <c r="H105" s="63"/>
      <c r="I105" s="2"/>
      <c r="J105" s="2"/>
      <c r="M105" s="82">
        <v>10010033</v>
      </c>
      <c r="N105" s="8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9" customFormat="1" ht="20.100000000000001" customHeight="1" x14ac:dyDescent="0.2">
      <c r="A106" s="2">
        <v>105</v>
      </c>
      <c r="B106" s="2"/>
      <c r="C106" s="42"/>
      <c r="D106" s="2"/>
      <c r="E106" s="2"/>
      <c r="F106" s="2"/>
      <c r="G106" s="2"/>
      <c r="H106" s="63"/>
      <c r="I106" s="2"/>
      <c r="J106" s="2"/>
      <c r="M106" s="82">
        <v>10010041</v>
      </c>
      <c r="N106" s="8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9" customFormat="1" ht="20.100000000000001" customHeight="1" x14ac:dyDescent="0.2">
      <c r="A107" s="2">
        <v>106</v>
      </c>
      <c r="B107" s="2"/>
      <c r="C107" s="42"/>
      <c r="D107" s="2"/>
      <c r="E107" s="2"/>
      <c r="F107" s="2"/>
      <c r="G107" s="2"/>
      <c r="H107" s="63"/>
      <c r="I107" s="2"/>
      <c r="J107" s="2"/>
      <c r="M107" s="82">
        <v>10010042</v>
      </c>
      <c r="N107" s="8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9" customFormat="1" ht="20.100000000000001" customHeight="1" x14ac:dyDescent="0.2">
      <c r="A108" s="2">
        <v>107</v>
      </c>
      <c r="B108" s="2"/>
      <c r="C108" s="42"/>
      <c r="D108" s="2"/>
      <c r="E108" s="2"/>
      <c r="F108" s="2"/>
      <c r="G108" s="2"/>
      <c r="H108" s="63"/>
      <c r="I108" s="2"/>
      <c r="J108" s="2"/>
      <c r="M108" s="82">
        <v>10010083</v>
      </c>
      <c r="N108" s="8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9" customFormat="1" ht="20.100000000000001" customHeight="1" x14ac:dyDescent="0.2">
      <c r="A109" s="2">
        <v>108</v>
      </c>
      <c r="B109" s="2"/>
      <c r="C109" s="42"/>
      <c r="D109" s="2"/>
      <c r="E109" s="2"/>
      <c r="F109" s="2"/>
      <c r="G109" s="2"/>
      <c r="H109" s="63"/>
      <c r="I109" s="2"/>
      <c r="J109" s="2"/>
      <c r="M109" s="82">
        <v>10010084</v>
      </c>
      <c r="N109" s="8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9" customFormat="1" ht="20.100000000000001" customHeight="1" x14ac:dyDescent="0.2">
      <c r="A110" s="2">
        <v>109</v>
      </c>
      <c r="B110" s="2"/>
      <c r="C110" s="42"/>
      <c r="D110" s="2"/>
      <c r="E110" s="2"/>
      <c r="F110" s="2"/>
      <c r="G110" s="2"/>
      <c r="H110" s="63"/>
      <c r="I110" s="2"/>
      <c r="J110" s="2"/>
      <c r="M110" s="82">
        <v>10010085</v>
      </c>
      <c r="N110" s="8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9" customFormat="1" ht="20.100000000000001" customHeight="1" x14ac:dyDescent="0.2">
      <c r="A111" s="2">
        <v>110</v>
      </c>
      <c r="B111" s="2"/>
      <c r="C111" s="42"/>
      <c r="D111" s="2"/>
      <c r="E111" s="2"/>
      <c r="F111" s="2"/>
      <c r="G111" s="2"/>
      <c r="H111" s="6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9" customFormat="1" ht="20.100000000000001" customHeight="1" x14ac:dyDescent="0.2">
      <c r="A112" s="2">
        <v>111</v>
      </c>
      <c r="B112" s="2"/>
      <c r="C112" s="42"/>
      <c r="D112" s="2"/>
      <c r="E112" s="2"/>
      <c r="F112" s="2"/>
      <c r="G112" s="2"/>
      <c r="H112" s="6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9" customFormat="1" ht="20.100000000000001" customHeight="1" x14ac:dyDescent="0.2">
      <c r="A113" s="2">
        <v>112</v>
      </c>
      <c r="B113" s="2"/>
      <c r="C113" s="30"/>
      <c r="D113" s="2"/>
      <c r="E113" s="2"/>
      <c r="F113" s="2"/>
      <c r="G113" s="2"/>
      <c r="H113" s="6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9" customFormat="1" ht="20.100000000000001" customHeight="1" x14ac:dyDescent="0.2">
      <c r="A114" s="2">
        <v>113</v>
      </c>
      <c r="B114" s="2"/>
      <c r="C114" s="30"/>
      <c r="D114" s="2"/>
      <c r="E114" s="2"/>
      <c r="F114" s="2"/>
      <c r="G114" s="2"/>
      <c r="H114" s="6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9" customFormat="1" ht="20.100000000000001" customHeight="1" x14ac:dyDescent="0.2">
      <c r="A115" s="2">
        <v>114</v>
      </c>
      <c r="B115" s="2"/>
      <c r="C115" s="30"/>
      <c r="D115" s="2"/>
      <c r="E115" s="2"/>
      <c r="F115" s="2"/>
      <c r="G115" s="2"/>
      <c r="H115" s="6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9" customFormat="1" ht="20.100000000000001" customHeight="1" x14ac:dyDescent="0.2">
      <c r="A116" s="2">
        <v>115</v>
      </c>
      <c r="B116" s="2"/>
      <c r="C116" s="30"/>
      <c r="D116" s="2"/>
      <c r="E116" s="2"/>
      <c r="F116" s="2"/>
      <c r="G116" s="2"/>
      <c r="H116" s="6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9" customFormat="1" ht="20.100000000000001" customHeight="1" x14ac:dyDescent="0.2">
      <c r="A117" s="2">
        <v>116</v>
      </c>
      <c r="B117" s="2"/>
      <c r="C117" s="30"/>
      <c r="D117" s="2"/>
      <c r="E117" s="2"/>
      <c r="F117" s="2"/>
      <c r="G117" s="2"/>
      <c r="H117" s="6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9" customFormat="1" ht="20.100000000000001" customHeight="1" x14ac:dyDescent="0.2">
      <c r="A118" s="2">
        <v>117</v>
      </c>
      <c r="B118" s="2"/>
      <c r="C118" s="30"/>
      <c r="D118" s="2"/>
      <c r="E118" s="2"/>
      <c r="F118" s="2"/>
      <c r="G118" s="2"/>
      <c r="H118" s="6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9" customFormat="1" ht="20.100000000000001" customHeight="1" x14ac:dyDescent="0.2">
      <c r="A119" s="2">
        <v>118</v>
      </c>
      <c r="B119" s="2"/>
      <c r="C119" s="30"/>
      <c r="D119" s="2"/>
      <c r="E119" s="2"/>
      <c r="F119" s="2"/>
      <c r="G119" s="2"/>
      <c r="H119" s="6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9" customFormat="1" ht="20.100000000000001" customHeight="1" x14ac:dyDescent="0.2">
      <c r="A120" s="2">
        <v>119</v>
      </c>
      <c r="B120" s="2"/>
      <c r="C120" s="30"/>
      <c r="D120" s="2"/>
      <c r="E120" s="2"/>
      <c r="F120" s="2"/>
      <c r="G120" s="2"/>
      <c r="H120" s="6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5">
        <v>120</v>
      </c>
      <c r="B121" s="2"/>
      <c r="C121" s="30"/>
      <c r="D121" s="2"/>
      <c r="E121" s="2"/>
      <c r="F121" s="2"/>
      <c r="G121" s="2"/>
      <c r="H121" s="63"/>
      <c r="I121" s="2"/>
      <c r="J121" s="2"/>
    </row>
    <row r="122" spans="1:52" x14ac:dyDescent="0.2">
      <c r="A122" s="75">
        <v>121</v>
      </c>
      <c r="B122" s="2"/>
      <c r="C122" s="30"/>
      <c r="D122" s="2"/>
      <c r="E122" s="2"/>
      <c r="F122" s="2"/>
      <c r="G122" s="2"/>
      <c r="H122" s="63"/>
      <c r="I122" s="2"/>
      <c r="J122" s="2"/>
    </row>
    <row r="123" spans="1:52" x14ac:dyDescent="0.2">
      <c r="A123" s="75">
        <v>122</v>
      </c>
      <c r="B123" s="2"/>
      <c r="C123" s="30"/>
      <c r="D123" s="2"/>
      <c r="E123" s="2"/>
      <c r="F123" s="2"/>
      <c r="G123" s="2"/>
      <c r="H123" s="63"/>
      <c r="I123" s="2"/>
      <c r="J123" s="2"/>
    </row>
    <row r="124" spans="1:52" x14ac:dyDescent="0.2">
      <c r="A124" s="75">
        <v>123</v>
      </c>
      <c r="B124" s="2"/>
      <c r="C124" s="30"/>
      <c r="D124" s="2"/>
      <c r="E124" s="2"/>
      <c r="F124" s="2"/>
      <c r="G124" s="2"/>
      <c r="H124" s="63"/>
      <c r="I124" s="2"/>
      <c r="J124" s="2"/>
    </row>
    <row r="125" spans="1:52" x14ac:dyDescent="0.2">
      <c r="A125" s="75">
        <v>124</v>
      </c>
      <c r="B125" s="2"/>
      <c r="C125" s="30"/>
      <c r="D125" s="2"/>
      <c r="E125" s="2"/>
      <c r="F125" s="2"/>
      <c r="G125" s="2"/>
      <c r="H125" s="63"/>
      <c r="I125" s="2"/>
      <c r="J125" s="2"/>
    </row>
    <row r="126" spans="1:52" x14ac:dyDescent="0.2">
      <c r="A126" s="75">
        <v>125</v>
      </c>
      <c r="B126" s="2"/>
      <c r="C126" s="30"/>
      <c r="D126" s="2"/>
      <c r="E126" s="2"/>
      <c r="F126" s="2"/>
      <c r="G126" s="2"/>
      <c r="H126" s="63"/>
      <c r="I126" s="2"/>
      <c r="J126" s="2"/>
    </row>
    <row r="127" spans="1:52" x14ac:dyDescent="0.2">
      <c r="A127" s="75">
        <v>126</v>
      </c>
      <c r="B127" s="2"/>
      <c r="C127" s="30"/>
      <c r="D127" s="2"/>
      <c r="E127" s="2"/>
      <c r="F127" s="2"/>
      <c r="G127" s="2"/>
      <c r="H127" s="63"/>
      <c r="I127" s="2"/>
      <c r="J127" s="2"/>
    </row>
    <row r="128" spans="1:52" x14ac:dyDescent="0.2">
      <c r="A128" s="75">
        <v>127</v>
      </c>
      <c r="B128" s="2"/>
      <c r="C128" s="30"/>
      <c r="D128" s="2"/>
      <c r="E128" s="2"/>
      <c r="F128" s="2"/>
      <c r="G128" s="2"/>
      <c r="H128" s="63"/>
      <c r="I128" s="2"/>
      <c r="J128" s="2"/>
    </row>
    <row r="129" spans="1:10" x14ac:dyDescent="0.2">
      <c r="A129" s="75">
        <v>128</v>
      </c>
      <c r="B129" s="2"/>
      <c r="C129" s="30"/>
      <c r="D129" s="2"/>
      <c r="E129" s="2"/>
      <c r="F129" s="2"/>
      <c r="G129" s="2"/>
      <c r="H129" s="63"/>
      <c r="I129" s="2"/>
      <c r="J129" s="2"/>
    </row>
    <row r="130" spans="1:10" x14ac:dyDescent="0.2">
      <c r="A130" s="75">
        <v>129</v>
      </c>
      <c r="B130" s="2"/>
      <c r="C130" s="30"/>
      <c r="D130" s="2"/>
      <c r="E130" s="2"/>
      <c r="F130" s="2"/>
      <c r="G130" s="2"/>
      <c r="H130" s="63"/>
      <c r="I130" s="2"/>
      <c r="J130" s="2"/>
    </row>
    <row r="131" spans="1:10" x14ac:dyDescent="0.2">
      <c r="A131" s="75">
        <v>130</v>
      </c>
      <c r="B131" s="2"/>
      <c r="C131" s="30"/>
      <c r="D131" s="2"/>
      <c r="E131" s="2"/>
      <c r="F131" s="2"/>
      <c r="G131" s="2"/>
      <c r="H131" s="63"/>
      <c r="I131" s="2"/>
      <c r="J131" s="2"/>
    </row>
    <row r="132" spans="1:10" x14ac:dyDescent="0.2">
      <c r="A132" s="75">
        <v>131</v>
      </c>
      <c r="B132" s="2"/>
      <c r="C132" s="30"/>
      <c r="D132" s="2"/>
      <c r="E132" s="2"/>
      <c r="F132" s="2"/>
      <c r="G132" s="2"/>
      <c r="H132" s="63"/>
      <c r="I132" s="2"/>
      <c r="J132" s="2"/>
    </row>
    <row r="133" spans="1:10" x14ac:dyDescent="0.2">
      <c r="A133" s="75">
        <v>132</v>
      </c>
      <c r="B133" s="2"/>
      <c r="C133" s="30"/>
      <c r="D133" s="2"/>
      <c r="E133" s="2"/>
      <c r="F133" s="2"/>
      <c r="G133" s="2"/>
      <c r="H133" s="63"/>
      <c r="I133" s="2"/>
      <c r="J133" s="2"/>
    </row>
    <row r="134" spans="1:10" x14ac:dyDescent="0.2">
      <c r="A134" s="75">
        <v>133</v>
      </c>
      <c r="B134" s="2"/>
      <c r="C134" s="30"/>
      <c r="D134" s="2"/>
      <c r="E134" s="2"/>
      <c r="F134" s="2"/>
      <c r="G134" s="2"/>
      <c r="H134" s="63"/>
      <c r="I134" s="2"/>
      <c r="J134" s="2"/>
    </row>
    <row r="135" spans="1:10" x14ac:dyDescent="0.2">
      <c r="A135" s="75">
        <v>134</v>
      </c>
      <c r="B135" s="2"/>
      <c r="C135" s="42"/>
      <c r="D135" s="2"/>
      <c r="E135" s="2"/>
      <c r="F135" s="2"/>
      <c r="G135" s="2"/>
      <c r="H135" s="63"/>
      <c r="I135" s="2"/>
      <c r="J135" s="2"/>
    </row>
    <row r="136" spans="1:10" x14ac:dyDescent="0.2">
      <c r="A136" s="75">
        <v>135</v>
      </c>
      <c r="B136" s="2"/>
      <c r="C136" s="42"/>
      <c r="D136" s="2"/>
      <c r="E136" s="2"/>
      <c r="F136" s="2"/>
      <c r="G136" s="2"/>
      <c r="H136" s="63"/>
      <c r="I136" s="2"/>
      <c r="J136" s="2"/>
    </row>
    <row r="137" spans="1:10" x14ac:dyDescent="0.2">
      <c r="A137" s="75">
        <v>136</v>
      </c>
      <c r="B137" s="2"/>
      <c r="C137" s="42"/>
      <c r="D137" s="2"/>
      <c r="E137" s="2"/>
      <c r="F137" s="2"/>
      <c r="G137" s="2"/>
      <c r="H137" s="63"/>
      <c r="I137" s="2"/>
      <c r="J137" s="2"/>
    </row>
    <row r="138" spans="1:10" x14ac:dyDescent="0.2">
      <c r="A138" s="75">
        <v>137</v>
      </c>
      <c r="B138" s="2"/>
      <c r="C138" s="42"/>
      <c r="D138" s="2"/>
      <c r="E138" s="2"/>
      <c r="F138" s="2"/>
      <c r="G138" s="2"/>
      <c r="H138" s="63"/>
      <c r="I138" s="2"/>
      <c r="J138" s="2"/>
    </row>
    <row r="139" spans="1:10" x14ac:dyDescent="0.2">
      <c r="A139" s="75">
        <v>138</v>
      </c>
      <c r="B139" s="2"/>
      <c r="C139" s="42"/>
      <c r="D139" s="2"/>
      <c r="E139" s="2"/>
      <c r="F139" s="2"/>
      <c r="G139" s="2"/>
      <c r="H139" s="63"/>
      <c r="I139" s="2"/>
      <c r="J139" s="2"/>
    </row>
    <row r="140" spans="1:10" x14ac:dyDescent="0.2">
      <c r="A140" s="75">
        <v>139</v>
      </c>
      <c r="B140" s="2"/>
      <c r="C140" s="42"/>
      <c r="D140" s="2"/>
      <c r="E140" s="2"/>
      <c r="F140" s="2"/>
      <c r="G140" s="2"/>
      <c r="H140" s="63"/>
      <c r="I140" s="2"/>
      <c r="J140" s="2"/>
    </row>
    <row r="141" spans="1:10" x14ac:dyDescent="0.2">
      <c r="A141" s="75">
        <v>140</v>
      </c>
      <c r="B141" s="2"/>
      <c r="C141" s="42"/>
      <c r="D141" s="2"/>
      <c r="E141" s="2"/>
      <c r="F141" s="2"/>
      <c r="G141" s="2"/>
      <c r="H141" s="63"/>
      <c r="I141" s="2"/>
      <c r="J141" s="2"/>
    </row>
    <row r="142" spans="1:10" x14ac:dyDescent="0.2">
      <c r="A142" s="75">
        <v>141</v>
      </c>
      <c r="B142" s="2"/>
      <c r="C142" s="42"/>
      <c r="D142" s="2"/>
      <c r="E142" s="2"/>
      <c r="F142" s="2"/>
      <c r="G142" s="2"/>
      <c r="H142" s="63"/>
      <c r="I142" s="2"/>
      <c r="J142" s="2"/>
    </row>
    <row r="143" spans="1:10" x14ac:dyDescent="0.2">
      <c r="A143" s="75">
        <v>142</v>
      </c>
      <c r="B143" s="2"/>
      <c r="C143" s="30"/>
      <c r="D143" s="2"/>
      <c r="E143" s="2"/>
      <c r="F143" s="2"/>
      <c r="G143" s="2"/>
      <c r="H143" s="63"/>
      <c r="I143" s="2"/>
      <c r="J143" s="2"/>
    </row>
    <row r="144" spans="1:10" x14ac:dyDescent="0.2">
      <c r="A144" s="75">
        <v>143</v>
      </c>
      <c r="B144" s="2"/>
      <c r="C144" s="30"/>
      <c r="D144" s="2"/>
      <c r="E144" s="2"/>
      <c r="F144" s="2"/>
      <c r="G144" s="2"/>
      <c r="H144" s="63"/>
      <c r="I144" s="2"/>
      <c r="J144" s="2"/>
    </row>
    <row r="145" spans="1:10" x14ac:dyDescent="0.2">
      <c r="A145" s="75">
        <v>144</v>
      </c>
      <c r="B145" s="2"/>
      <c r="C145" s="30"/>
      <c r="D145" s="2"/>
      <c r="E145" s="2"/>
      <c r="F145" s="2"/>
      <c r="G145" s="2"/>
      <c r="H145" s="63"/>
      <c r="I145" s="2"/>
      <c r="J145" s="2"/>
    </row>
    <row r="146" spans="1:10" x14ac:dyDescent="0.2">
      <c r="A146" s="75">
        <v>145</v>
      </c>
      <c r="B146" s="2"/>
      <c r="C146" s="30"/>
      <c r="D146" s="2"/>
      <c r="E146" s="2"/>
      <c r="F146" s="2"/>
      <c r="G146" s="2"/>
      <c r="H146" s="63"/>
      <c r="I146" s="2"/>
      <c r="J146" s="2"/>
    </row>
    <row r="147" spans="1:10" x14ac:dyDescent="0.2">
      <c r="A147" s="75">
        <v>146</v>
      </c>
      <c r="B147" s="2"/>
      <c r="C147" s="30"/>
      <c r="D147" s="2"/>
      <c r="E147" s="2"/>
      <c r="F147" s="2"/>
      <c r="G147" s="2"/>
      <c r="H147" s="63"/>
      <c r="I147" s="2"/>
      <c r="J147" s="2"/>
    </row>
    <row r="148" spans="1:10" x14ac:dyDescent="0.2">
      <c r="A148" s="75">
        <v>147</v>
      </c>
      <c r="B148" s="2"/>
      <c r="C148" s="30"/>
      <c r="D148" s="2"/>
      <c r="E148" s="2"/>
      <c r="F148" s="2"/>
      <c r="G148" s="2"/>
      <c r="H148" s="63"/>
      <c r="I148" s="2"/>
      <c r="J148" s="2"/>
    </row>
    <row r="149" spans="1:10" x14ac:dyDescent="0.2">
      <c r="A149" s="75">
        <v>148</v>
      </c>
      <c r="B149" s="2"/>
      <c r="C149" s="30"/>
      <c r="D149" s="2"/>
      <c r="E149" s="2"/>
      <c r="F149" s="2"/>
      <c r="G149" s="2"/>
      <c r="H149" s="63"/>
      <c r="I149" s="2"/>
      <c r="J149" s="2"/>
    </row>
    <row r="150" spans="1:10" x14ac:dyDescent="0.2">
      <c r="A150" s="75">
        <v>149</v>
      </c>
      <c r="B150" s="2"/>
      <c r="C150" s="30"/>
      <c r="D150" s="2"/>
      <c r="E150" s="2"/>
      <c r="F150" s="2"/>
      <c r="G150" s="2"/>
      <c r="H150" s="63"/>
      <c r="I150" s="2"/>
      <c r="J150" s="2"/>
    </row>
    <row r="151" spans="1:10" x14ac:dyDescent="0.2">
      <c r="A151" s="75">
        <v>150</v>
      </c>
      <c r="B151" s="2"/>
      <c r="C151" s="30"/>
      <c r="D151" s="2"/>
      <c r="E151" s="2"/>
      <c r="F151" s="2"/>
      <c r="G151" s="2"/>
      <c r="H151" s="63"/>
      <c r="I151" s="2"/>
      <c r="J151" s="2"/>
    </row>
    <row r="152" spans="1:10" x14ac:dyDescent="0.2">
      <c r="A152" s="75">
        <v>151</v>
      </c>
      <c r="B152" s="2"/>
      <c r="C152" s="30"/>
      <c r="D152" s="2"/>
      <c r="E152" s="2"/>
      <c r="F152" s="2"/>
      <c r="G152" s="2"/>
      <c r="H152" s="63"/>
      <c r="I152" s="2"/>
      <c r="J152" s="2"/>
    </row>
    <row r="153" spans="1:10" x14ac:dyDescent="0.2">
      <c r="A153" s="75">
        <v>152</v>
      </c>
      <c r="B153" s="2"/>
      <c r="C153" s="30"/>
      <c r="D153" s="2"/>
      <c r="E153" s="2"/>
      <c r="F153" s="2"/>
      <c r="G153" s="2"/>
      <c r="H153" s="63"/>
      <c r="I153" s="2"/>
      <c r="J153" s="2"/>
    </row>
    <row r="154" spans="1:10" x14ac:dyDescent="0.2">
      <c r="A154" s="75">
        <v>153</v>
      </c>
      <c r="B154" s="2"/>
      <c r="C154" s="30"/>
      <c r="D154" s="2"/>
      <c r="E154" s="2"/>
      <c r="F154" s="2"/>
      <c r="G154" s="2"/>
      <c r="H154" s="63"/>
      <c r="I154" s="2"/>
      <c r="J154" s="2"/>
    </row>
    <row r="155" spans="1:10" x14ac:dyDescent="0.2">
      <c r="A155" s="75">
        <v>154</v>
      </c>
      <c r="B155" s="2"/>
      <c r="C155" s="2"/>
      <c r="D155" s="2"/>
      <c r="E155" s="2"/>
      <c r="F155" s="2"/>
      <c r="G155" s="75"/>
      <c r="H155" s="75"/>
      <c r="I155" s="75"/>
      <c r="J155" s="75"/>
    </row>
    <row r="156" spans="1:10" x14ac:dyDescent="0.2">
      <c r="A156" s="75">
        <v>155</v>
      </c>
      <c r="B156" s="2"/>
      <c r="C156" s="2"/>
      <c r="D156" s="2"/>
      <c r="E156" s="2"/>
      <c r="F156" s="2"/>
      <c r="G156" s="75"/>
      <c r="H156" s="75"/>
      <c r="I156" s="75"/>
      <c r="J156" s="75"/>
    </row>
    <row r="157" spans="1:10" x14ac:dyDescent="0.2">
      <c r="A157" s="75">
        <v>156</v>
      </c>
      <c r="B157" s="2"/>
      <c r="C157" s="2"/>
      <c r="D157" s="2"/>
      <c r="E157" s="2"/>
      <c r="F157" s="2"/>
      <c r="G157" s="75"/>
      <c r="H157" s="75"/>
      <c r="I157" s="75"/>
      <c r="J157" s="75"/>
    </row>
    <row r="158" spans="1:10" x14ac:dyDescent="0.2">
      <c r="A158" s="75">
        <v>157</v>
      </c>
      <c r="B158" s="2"/>
      <c r="C158" s="2"/>
      <c r="D158" s="2"/>
      <c r="E158" s="2"/>
      <c r="F158" s="2"/>
      <c r="G158" s="75"/>
      <c r="H158" s="75"/>
      <c r="I158" s="75"/>
      <c r="J158" s="75"/>
    </row>
    <row r="159" spans="1:10" x14ac:dyDescent="0.2">
      <c r="A159" s="75">
        <v>158</v>
      </c>
      <c r="B159" s="2"/>
      <c r="C159" s="2"/>
      <c r="D159" s="2"/>
      <c r="E159" s="2"/>
      <c r="F159" s="2"/>
      <c r="G159" s="75"/>
      <c r="H159" s="75"/>
      <c r="I159" s="75"/>
      <c r="J159" s="75"/>
    </row>
    <row r="160" spans="1:10" x14ac:dyDescent="0.2">
      <c r="A160" s="75">
        <v>159</v>
      </c>
      <c r="B160" s="2"/>
      <c r="C160" s="2"/>
      <c r="D160" s="2"/>
      <c r="E160" s="2"/>
      <c r="F160" s="2"/>
      <c r="G160" s="75"/>
      <c r="H160" s="75"/>
      <c r="I160" s="75"/>
      <c r="J160" s="75"/>
    </row>
    <row r="161" spans="1:10" x14ac:dyDescent="0.2">
      <c r="A161" s="75">
        <v>160</v>
      </c>
      <c r="B161" s="2"/>
      <c r="C161" s="2"/>
      <c r="D161" s="2"/>
      <c r="E161" s="2"/>
      <c r="F161" s="2"/>
      <c r="G161" s="75"/>
      <c r="H161" s="75"/>
      <c r="I161" s="75"/>
      <c r="J161" s="75"/>
    </row>
    <row r="162" spans="1:10" x14ac:dyDescent="0.2">
      <c r="A162" s="75">
        <v>161</v>
      </c>
      <c r="B162" s="2"/>
      <c r="C162" s="2"/>
      <c r="D162" s="2"/>
      <c r="E162" s="2"/>
      <c r="F162" s="2"/>
      <c r="G162" s="75"/>
      <c r="H162" s="75"/>
      <c r="I162" s="75"/>
      <c r="J162" s="75"/>
    </row>
    <row r="163" spans="1:10" x14ac:dyDescent="0.2">
      <c r="A163" s="75">
        <v>162</v>
      </c>
      <c r="B163" s="2"/>
      <c r="C163" s="2"/>
      <c r="D163" s="2"/>
      <c r="E163" s="2"/>
      <c r="F163" s="2"/>
      <c r="G163" s="75"/>
      <c r="H163" s="75"/>
      <c r="I163" s="75"/>
      <c r="J163" s="75"/>
    </row>
    <row r="164" spans="1:10" x14ac:dyDescent="0.2">
      <c r="A164" s="75">
        <v>163</v>
      </c>
      <c r="B164" s="2"/>
      <c r="C164" s="2"/>
      <c r="D164" s="2"/>
      <c r="E164" s="2"/>
      <c r="F164" s="2"/>
      <c r="G164" s="75"/>
      <c r="H164" s="75"/>
      <c r="I164" s="75"/>
      <c r="J164" s="75"/>
    </row>
    <row r="165" spans="1:10" x14ac:dyDescent="0.2">
      <c r="A165" s="75">
        <v>164</v>
      </c>
      <c r="B165" s="2"/>
      <c r="C165" s="2"/>
      <c r="D165" s="2"/>
      <c r="E165" s="2"/>
      <c r="F165" s="2"/>
      <c r="G165" s="75"/>
      <c r="H165" s="75"/>
      <c r="I165" s="75"/>
      <c r="J165" s="75"/>
    </row>
    <row r="166" spans="1:10" x14ac:dyDescent="0.2">
      <c r="A166" s="75">
        <v>165</v>
      </c>
      <c r="B166" s="2"/>
      <c r="C166" s="2"/>
      <c r="D166" s="2"/>
      <c r="E166" s="2"/>
      <c r="F166" s="2"/>
      <c r="G166" s="75"/>
      <c r="H166" s="75"/>
      <c r="I166" s="75"/>
      <c r="J166" s="75"/>
    </row>
    <row r="167" spans="1:10" x14ac:dyDescent="0.2">
      <c r="A167" s="75">
        <v>166</v>
      </c>
      <c r="B167" s="2"/>
      <c r="C167" s="2"/>
      <c r="D167" s="2"/>
      <c r="E167" s="2"/>
      <c r="F167" s="2"/>
      <c r="G167" s="75"/>
      <c r="H167" s="75"/>
      <c r="I167" s="75"/>
      <c r="J167" s="75"/>
    </row>
    <row r="168" spans="1:10" x14ac:dyDescent="0.2">
      <c r="A168" s="75">
        <v>167</v>
      </c>
      <c r="B168" s="2"/>
      <c r="C168" s="2"/>
      <c r="D168" s="2"/>
      <c r="E168" s="2"/>
      <c r="F168" s="2"/>
      <c r="G168" s="75"/>
      <c r="H168" s="75"/>
      <c r="I168" s="75"/>
      <c r="J168" s="75"/>
    </row>
    <row r="169" spans="1:10" x14ac:dyDescent="0.2">
      <c r="A169" s="75">
        <v>168</v>
      </c>
      <c r="B169" s="2"/>
      <c r="C169" s="2"/>
      <c r="D169" s="2"/>
      <c r="E169" s="2"/>
      <c r="F169" s="2"/>
      <c r="G169" s="75"/>
      <c r="H169" s="75"/>
      <c r="I169" s="75"/>
      <c r="J169" s="75"/>
    </row>
    <row r="170" spans="1:10" x14ac:dyDescent="0.2">
      <c r="A170" s="75">
        <v>169</v>
      </c>
      <c r="B170" s="2"/>
      <c r="C170" s="2"/>
      <c r="D170" s="2"/>
      <c r="E170" s="2"/>
      <c r="F170" s="2"/>
      <c r="G170" s="75"/>
      <c r="H170" s="75"/>
      <c r="I170" s="75"/>
      <c r="J170" s="75"/>
    </row>
    <row r="171" spans="1:10" x14ac:dyDescent="0.2">
      <c r="A171" s="75">
        <v>170</v>
      </c>
      <c r="B171" s="2"/>
      <c r="C171" s="2"/>
      <c r="D171" s="2"/>
      <c r="E171" s="2"/>
      <c r="F171" s="2"/>
      <c r="G171" s="75"/>
      <c r="H171" s="75"/>
      <c r="I171" s="75"/>
      <c r="J171" s="75"/>
    </row>
    <row r="172" spans="1:10" x14ac:dyDescent="0.2">
      <c r="A172" s="75">
        <v>171</v>
      </c>
      <c r="B172" s="2"/>
      <c r="C172" s="2"/>
      <c r="D172" s="2"/>
      <c r="E172" s="2"/>
      <c r="F172" s="2"/>
      <c r="G172" s="75"/>
      <c r="H172" s="75"/>
      <c r="I172" s="75"/>
      <c r="J172" s="75"/>
    </row>
    <row r="173" spans="1:10" x14ac:dyDescent="0.2">
      <c r="A173" s="75">
        <v>172</v>
      </c>
      <c r="B173" s="2"/>
      <c r="C173" s="2"/>
      <c r="D173" s="2"/>
      <c r="E173" s="2"/>
      <c r="F173" s="2"/>
      <c r="G173" s="75"/>
      <c r="H173" s="75"/>
      <c r="I173" s="75"/>
      <c r="J173" s="75"/>
    </row>
    <row r="174" spans="1:10" x14ac:dyDescent="0.2">
      <c r="A174" s="75">
        <v>173</v>
      </c>
      <c r="B174" s="2"/>
      <c r="C174" s="2"/>
      <c r="D174" s="2"/>
      <c r="E174" s="2"/>
      <c r="F174" s="2"/>
      <c r="G174" s="75"/>
      <c r="H174" s="75"/>
      <c r="I174" s="75"/>
      <c r="J174" s="75"/>
    </row>
    <row r="175" spans="1:10" x14ac:dyDescent="0.2">
      <c r="A175" s="75">
        <v>174</v>
      </c>
      <c r="B175" s="2"/>
      <c r="C175" s="2"/>
      <c r="D175" s="2"/>
      <c r="E175" s="2"/>
      <c r="F175" s="2"/>
      <c r="G175" s="75"/>
      <c r="H175" s="75"/>
      <c r="I175" s="75"/>
      <c r="J175" s="75"/>
    </row>
    <row r="176" spans="1:10" x14ac:dyDescent="0.2">
      <c r="A176" s="75">
        <v>175</v>
      </c>
      <c r="B176" s="2"/>
      <c r="C176" s="2"/>
      <c r="D176" s="2"/>
      <c r="E176" s="2"/>
      <c r="F176" s="2"/>
      <c r="G176" s="75"/>
      <c r="H176" s="75"/>
      <c r="I176" s="75"/>
      <c r="J176" s="75"/>
    </row>
    <row r="177" spans="1:10" x14ac:dyDescent="0.2">
      <c r="A177" s="75">
        <v>176</v>
      </c>
      <c r="B177" s="2"/>
      <c r="C177" s="2"/>
      <c r="D177" s="2"/>
      <c r="E177" s="2"/>
      <c r="F177" s="2"/>
      <c r="G177" s="75"/>
      <c r="H177" s="75"/>
      <c r="I177" s="75"/>
      <c r="J177" s="75"/>
    </row>
    <row r="178" spans="1:10" x14ac:dyDescent="0.2">
      <c r="A178" s="75">
        <v>177</v>
      </c>
      <c r="B178" s="2"/>
      <c r="C178" s="2"/>
      <c r="D178" s="2"/>
      <c r="E178" s="2"/>
      <c r="F178" s="2"/>
      <c r="G178" s="75"/>
      <c r="H178" s="75"/>
      <c r="I178" s="75"/>
      <c r="J178" s="75"/>
    </row>
    <row r="179" spans="1:10" x14ac:dyDescent="0.2">
      <c r="A179" s="75">
        <v>178</v>
      </c>
      <c r="B179" s="2"/>
      <c r="C179" s="2"/>
      <c r="D179" s="2"/>
      <c r="E179" s="2"/>
      <c r="F179" s="2"/>
      <c r="G179" s="75"/>
      <c r="H179" s="75"/>
      <c r="I179" s="75"/>
      <c r="J179" s="75"/>
    </row>
    <row r="180" spans="1:10" x14ac:dyDescent="0.2">
      <c r="A180" s="75">
        <v>179</v>
      </c>
      <c r="B180" s="2"/>
      <c r="C180" s="2"/>
      <c r="D180" s="2"/>
      <c r="E180" s="2"/>
      <c r="F180" s="2"/>
      <c r="G180" s="75"/>
      <c r="H180" s="75"/>
      <c r="I180" s="75"/>
      <c r="J180" s="75"/>
    </row>
    <row r="181" spans="1:10" x14ac:dyDescent="0.2">
      <c r="A181" s="75">
        <v>180</v>
      </c>
      <c r="B181" s="2"/>
      <c r="C181" s="2"/>
      <c r="D181" s="2"/>
      <c r="E181" s="2"/>
      <c r="F181" s="2"/>
      <c r="G181" s="75"/>
      <c r="H181" s="75"/>
      <c r="I181" s="75"/>
      <c r="J181" s="75"/>
    </row>
    <row r="182" spans="1:10" x14ac:dyDescent="0.2">
      <c r="A182" s="75">
        <v>181</v>
      </c>
      <c r="B182" s="2"/>
      <c r="C182" s="2"/>
      <c r="D182" s="2"/>
      <c r="E182" s="2"/>
      <c r="F182" s="2"/>
      <c r="G182" s="75"/>
      <c r="H182" s="75"/>
      <c r="I182" s="75"/>
      <c r="J182" s="75"/>
    </row>
    <row r="183" spans="1:10" x14ac:dyDescent="0.2">
      <c r="A183" s="75">
        <v>182</v>
      </c>
      <c r="B183" s="2"/>
      <c r="C183" s="2"/>
      <c r="D183" s="2"/>
      <c r="E183" s="2"/>
      <c r="F183" s="2"/>
      <c r="G183" s="75"/>
      <c r="H183" s="75"/>
      <c r="I183" s="75"/>
      <c r="J183" s="75"/>
    </row>
    <row r="184" spans="1:10" x14ac:dyDescent="0.2">
      <c r="A184" s="75">
        <v>183</v>
      </c>
      <c r="B184" s="2"/>
      <c r="C184" s="2"/>
      <c r="D184" s="2"/>
      <c r="E184" s="2"/>
      <c r="F184" s="2"/>
      <c r="G184" s="75"/>
      <c r="H184" s="75"/>
      <c r="I184" s="75"/>
      <c r="J184" s="75"/>
    </row>
    <row r="185" spans="1:10" x14ac:dyDescent="0.2">
      <c r="A185" s="75">
        <v>184</v>
      </c>
      <c r="B185" s="2"/>
      <c r="C185" s="2"/>
      <c r="D185" s="2"/>
      <c r="E185" s="2"/>
      <c r="F185" s="2"/>
      <c r="G185" s="75"/>
      <c r="H185" s="75"/>
      <c r="I185" s="75"/>
      <c r="J185" s="75"/>
    </row>
    <row r="186" spans="1:10" x14ac:dyDescent="0.2">
      <c r="A186" s="75">
        <v>185</v>
      </c>
      <c r="B186" s="2"/>
      <c r="C186" s="2"/>
      <c r="D186" s="2"/>
      <c r="E186" s="2"/>
      <c r="F186" s="2"/>
      <c r="G186" s="75"/>
      <c r="H186" s="75"/>
      <c r="I186" s="75"/>
      <c r="J186" s="75"/>
    </row>
    <row r="187" spans="1:10" x14ac:dyDescent="0.2">
      <c r="A187" s="75">
        <v>186</v>
      </c>
      <c r="B187" s="2"/>
      <c r="C187" s="2"/>
      <c r="D187" s="2"/>
      <c r="E187" s="2"/>
      <c r="F187" s="2"/>
      <c r="G187" s="75"/>
      <c r="H187" s="75"/>
      <c r="I187" s="75"/>
      <c r="J187" s="75"/>
    </row>
    <row r="188" spans="1:10" x14ac:dyDescent="0.2">
      <c r="A188" s="75">
        <v>187</v>
      </c>
      <c r="B188" s="2"/>
      <c r="C188" s="2"/>
      <c r="D188" s="2"/>
      <c r="E188" s="2"/>
      <c r="F188" s="2"/>
      <c r="G188" s="75"/>
      <c r="H188" s="75"/>
      <c r="I188" s="75"/>
      <c r="J188" s="75"/>
    </row>
    <row r="189" spans="1:10" x14ac:dyDescent="0.2">
      <c r="A189" s="75">
        <v>188</v>
      </c>
      <c r="B189" s="2"/>
      <c r="C189" s="2"/>
      <c r="D189" s="2"/>
      <c r="E189" s="2"/>
      <c r="F189" s="2"/>
      <c r="G189" s="75"/>
      <c r="H189" s="75"/>
      <c r="I189" s="75"/>
      <c r="J189" s="75"/>
    </row>
    <row r="190" spans="1:10" x14ac:dyDescent="0.2">
      <c r="A190" s="75">
        <v>189</v>
      </c>
      <c r="B190" s="2"/>
      <c r="C190" s="2"/>
      <c r="D190" s="2"/>
      <c r="E190" s="2"/>
      <c r="F190" s="2"/>
      <c r="G190" s="75"/>
      <c r="H190" s="75"/>
      <c r="I190" s="75"/>
      <c r="J190" s="75"/>
    </row>
    <row r="191" spans="1:10" x14ac:dyDescent="0.2">
      <c r="A191" s="75">
        <v>190</v>
      </c>
      <c r="B191" s="2"/>
      <c r="C191" s="2"/>
      <c r="D191" s="2"/>
      <c r="E191" s="2"/>
      <c r="F191" s="2"/>
      <c r="G191" s="75"/>
      <c r="H191" s="75"/>
      <c r="I191" s="75"/>
      <c r="J191" s="75"/>
    </row>
    <row r="192" spans="1:10" x14ac:dyDescent="0.2">
      <c r="A192" s="75">
        <v>191</v>
      </c>
      <c r="B192" s="2"/>
      <c r="C192" s="2"/>
      <c r="D192" s="2"/>
      <c r="E192" s="2"/>
      <c r="F192" s="2"/>
      <c r="G192" s="75"/>
      <c r="H192" s="75"/>
      <c r="I192" s="75"/>
      <c r="J192" s="75"/>
    </row>
    <row r="193" spans="1:10" x14ac:dyDescent="0.2">
      <c r="A193" s="75">
        <v>192</v>
      </c>
      <c r="B193" s="2"/>
      <c r="C193" s="2"/>
      <c r="D193" s="2"/>
      <c r="E193" s="2"/>
      <c r="F193" s="2"/>
      <c r="G193" s="75"/>
      <c r="H193" s="75"/>
      <c r="I193" s="75"/>
      <c r="J193" s="75"/>
    </row>
    <row r="194" spans="1:10" x14ac:dyDescent="0.2">
      <c r="A194" s="75">
        <v>193</v>
      </c>
      <c r="B194" s="2"/>
      <c r="C194" s="2"/>
      <c r="D194" s="2"/>
      <c r="E194" s="2"/>
      <c r="F194" s="2"/>
      <c r="G194" s="75"/>
      <c r="H194" s="75"/>
      <c r="I194" s="75"/>
      <c r="J194" s="75"/>
    </row>
    <row r="195" spans="1:10" x14ac:dyDescent="0.2">
      <c r="A195" s="75">
        <v>194</v>
      </c>
      <c r="B195" s="2"/>
      <c r="C195" s="2"/>
      <c r="D195" s="2"/>
      <c r="E195" s="2"/>
      <c r="F195" s="2"/>
      <c r="G195" s="75"/>
      <c r="H195" s="75"/>
      <c r="I195" s="75"/>
      <c r="J195" s="75"/>
    </row>
    <row r="196" spans="1:10" x14ac:dyDescent="0.2">
      <c r="A196" s="75">
        <v>195</v>
      </c>
      <c r="B196" s="2"/>
      <c r="C196" s="2"/>
      <c r="D196" s="2"/>
      <c r="E196" s="2"/>
      <c r="F196" s="2"/>
      <c r="G196" s="75"/>
      <c r="H196" s="75"/>
      <c r="I196" s="75"/>
      <c r="J196" s="75"/>
    </row>
    <row r="197" spans="1:10" x14ac:dyDescent="0.2">
      <c r="A197" s="75">
        <v>196</v>
      </c>
      <c r="B197" s="2"/>
      <c r="C197" s="2"/>
      <c r="D197" s="2"/>
      <c r="E197" s="2"/>
      <c r="F197" s="2"/>
      <c r="G197" s="75"/>
      <c r="H197" s="75"/>
      <c r="I197" s="75"/>
      <c r="J197" s="75"/>
    </row>
    <row r="198" spans="1:10" x14ac:dyDescent="0.2">
      <c r="A198" s="75">
        <v>197</v>
      </c>
      <c r="B198" s="2"/>
      <c r="C198" s="2"/>
      <c r="D198" s="2"/>
      <c r="E198" s="2"/>
      <c r="F198" s="2"/>
      <c r="G198" s="75"/>
      <c r="H198" s="75"/>
      <c r="I198" s="75"/>
      <c r="J198" s="75"/>
    </row>
    <row r="199" spans="1:10" x14ac:dyDescent="0.2">
      <c r="A199" s="75">
        <v>198</v>
      </c>
      <c r="B199" s="2"/>
      <c r="C199" s="2"/>
      <c r="D199" s="2"/>
      <c r="E199" s="2"/>
      <c r="F199" s="2"/>
      <c r="G199" s="75"/>
      <c r="H199" s="75"/>
      <c r="I199" s="75"/>
      <c r="J199" s="75"/>
    </row>
    <row r="200" spans="1:10" x14ac:dyDescent="0.2">
      <c r="A200" s="75">
        <v>199</v>
      </c>
      <c r="B200" s="2"/>
      <c r="C200" s="2"/>
      <c r="D200" s="2"/>
      <c r="E200" s="2"/>
      <c r="F200" s="2"/>
      <c r="G200" s="75"/>
      <c r="H200" s="75"/>
      <c r="I200" s="75"/>
      <c r="J200" s="75"/>
    </row>
    <row r="201" spans="1:10" x14ac:dyDescent="0.2">
      <c r="A201" s="75">
        <v>200</v>
      </c>
      <c r="B201" s="2"/>
      <c r="C201" s="2"/>
      <c r="D201" s="2"/>
      <c r="E201" s="2"/>
      <c r="F201" s="2"/>
      <c r="G201" s="75"/>
      <c r="H201" s="75"/>
      <c r="I201" s="75"/>
      <c r="J201" s="75"/>
    </row>
    <row r="202" spans="1:10" x14ac:dyDescent="0.2">
      <c r="A202" s="75">
        <v>201</v>
      </c>
      <c r="B202" s="2"/>
      <c r="C202" s="2"/>
      <c r="D202" s="2"/>
      <c r="E202" s="2"/>
      <c r="F202" s="2"/>
      <c r="G202" s="75"/>
      <c r="H202" s="75"/>
      <c r="I202" s="75"/>
      <c r="J202" s="75"/>
    </row>
    <row r="203" spans="1:10" x14ac:dyDescent="0.2">
      <c r="A203" s="75">
        <v>202</v>
      </c>
      <c r="B203" s="2"/>
      <c r="C203" s="2"/>
      <c r="D203" s="2"/>
      <c r="E203" s="2"/>
      <c r="F203" s="2"/>
      <c r="G203" s="75"/>
      <c r="H203" s="75"/>
      <c r="I203" s="75"/>
      <c r="J203" s="75"/>
    </row>
    <row r="204" spans="1:10" x14ac:dyDescent="0.2">
      <c r="A204" s="75">
        <v>203</v>
      </c>
      <c r="B204" s="2"/>
      <c r="C204" s="2"/>
      <c r="D204" s="2"/>
      <c r="E204" s="2"/>
      <c r="F204" s="2"/>
      <c r="G204" s="75"/>
      <c r="H204" s="75"/>
      <c r="I204" s="75"/>
      <c r="J204" s="75"/>
    </row>
    <row r="205" spans="1:10" x14ac:dyDescent="0.2">
      <c r="A205" s="75">
        <v>204</v>
      </c>
      <c r="B205" s="2"/>
      <c r="C205" s="2"/>
      <c r="D205" s="2"/>
      <c r="E205" s="2"/>
      <c r="F205" s="2"/>
      <c r="G205" s="75"/>
      <c r="H205" s="75"/>
      <c r="I205" s="75"/>
      <c r="J205" s="75"/>
    </row>
    <row r="206" spans="1:10" x14ac:dyDescent="0.2">
      <c r="A206" s="75">
        <v>205</v>
      </c>
      <c r="B206" s="2"/>
      <c r="C206" s="2"/>
      <c r="D206" s="2"/>
      <c r="E206" s="2"/>
      <c r="F206" s="2"/>
      <c r="G206" s="75"/>
      <c r="H206" s="75"/>
      <c r="I206" s="75"/>
      <c r="J206" s="75"/>
    </row>
    <row r="207" spans="1:10" x14ac:dyDescent="0.2">
      <c r="A207" s="75">
        <v>206</v>
      </c>
      <c r="B207" s="2"/>
      <c r="C207" s="2"/>
      <c r="D207" s="2"/>
      <c r="E207" s="2"/>
      <c r="F207" s="2"/>
      <c r="G207" s="75"/>
      <c r="H207" s="75"/>
      <c r="I207" s="75"/>
      <c r="J207" s="75"/>
    </row>
    <row r="208" spans="1:10" x14ac:dyDescent="0.2">
      <c r="A208" s="75">
        <v>207</v>
      </c>
      <c r="B208" s="2"/>
      <c r="C208" s="2"/>
      <c r="D208" s="2"/>
      <c r="E208" s="2"/>
      <c r="F208" s="2"/>
      <c r="G208" s="75"/>
      <c r="H208" s="75"/>
      <c r="I208" s="75"/>
      <c r="J208" s="75"/>
    </row>
    <row r="209" spans="1:10" x14ac:dyDescent="0.2">
      <c r="A209" s="75">
        <v>208</v>
      </c>
      <c r="B209" s="2"/>
      <c r="C209" s="2"/>
      <c r="D209" s="2"/>
      <c r="E209" s="2"/>
      <c r="F209" s="2"/>
      <c r="G209" s="75"/>
      <c r="H209" s="75"/>
      <c r="I209" s="75"/>
      <c r="J209" s="75"/>
    </row>
    <row r="210" spans="1:10" x14ac:dyDescent="0.2">
      <c r="A210" s="75">
        <v>209</v>
      </c>
      <c r="B210" s="2"/>
      <c r="C210" s="2"/>
      <c r="D210" s="2"/>
      <c r="E210" s="2"/>
      <c r="F210" s="2"/>
      <c r="G210" s="75"/>
      <c r="H210" s="75"/>
      <c r="I210" s="75"/>
      <c r="J210" s="75"/>
    </row>
    <row r="211" spans="1:10" x14ac:dyDescent="0.2">
      <c r="A211" s="75">
        <v>210</v>
      </c>
      <c r="B211" s="2"/>
      <c r="C211" s="2"/>
      <c r="D211" s="2"/>
      <c r="E211" s="2"/>
      <c r="F211" s="2"/>
      <c r="G211" s="75"/>
      <c r="H211" s="75"/>
      <c r="I211" s="75"/>
      <c r="J211" s="75"/>
    </row>
    <row r="212" spans="1:10" x14ac:dyDescent="0.2">
      <c r="A212" s="75">
        <v>211</v>
      </c>
      <c r="B212" s="2"/>
      <c r="C212" s="2"/>
      <c r="D212" s="2"/>
      <c r="E212" s="2"/>
      <c r="F212" s="2"/>
      <c r="G212" s="75"/>
      <c r="H212" s="75"/>
      <c r="I212" s="75"/>
      <c r="J212" s="75"/>
    </row>
    <row r="213" spans="1:10" x14ac:dyDescent="0.2">
      <c r="A213" s="75">
        <v>212</v>
      </c>
      <c r="B213" s="2"/>
      <c r="C213" s="2"/>
      <c r="D213" s="2"/>
      <c r="E213" s="2"/>
      <c r="F213" s="2"/>
      <c r="G213" s="75"/>
      <c r="H213" s="75"/>
      <c r="I213" s="75"/>
      <c r="J213" s="75"/>
    </row>
    <row r="214" spans="1:10" x14ac:dyDescent="0.2">
      <c r="A214" s="75">
        <v>213</v>
      </c>
      <c r="B214" s="2"/>
      <c r="C214" s="2"/>
      <c r="D214" s="2"/>
      <c r="E214" s="2"/>
      <c r="F214" s="2"/>
      <c r="G214" s="75"/>
      <c r="H214" s="75"/>
      <c r="I214" s="75"/>
      <c r="J214" s="75"/>
    </row>
    <row r="215" spans="1:10" x14ac:dyDescent="0.2">
      <c r="A215" s="75">
        <v>214</v>
      </c>
      <c r="B215" s="2"/>
      <c r="C215" s="2"/>
      <c r="D215" s="2"/>
      <c r="E215" s="2"/>
      <c r="F215" s="2"/>
      <c r="G215" s="75"/>
      <c r="H215" s="75"/>
      <c r="I215" s="75"/>
      <c r="J215" s="75"/>
    </row>
    <row r="216" spans="1:10" x14ac:dyDescent="0.2">
      <c r="A216" s="75">
        <v>215</v>
      </c>
      <c r="B216" s="2"/>
      <c r="C216" s="2"/>
      <c r="D216" s="2"/>
      <c r="E216" s="2"/>
      <c r="F216" s="2"/>
      <c r="G216" s="75"/>
      <c r="H216" s="75"/>
      <c r="I216" s="75"/>
      <c r="J216" s="75"/>
    </row>
    <row r="217" spans="1:10" x14ac:dyDescent="0.2">
      <c r="A217" s="75">
        <v>216</v>
      </c>
      <c r="B217" s="2"/>
      <c r="C217" s="2"/>
      <c r="D217" s="2"/>
      <c r="E217" s="2"/>
      <c r="F217" s="2"/>
      <c r="G217" s="75"/>
      <c r="H217" s="75"/>
      <c r="I217" s="75"/>
      <c r="J217" s="75"/>
    </row>
    <row r="218" spans="1:10" x14ac:dyDescent="0.2">
      <c r="A218" s="75">
        <v>217</v>
      </c>
      <c r="B218" s="2"/>
      <c r="C218" s="2"/>
      <c r="D218" s="2"/>
      <c r="E218" s="2"/>
      <c r="F218" s="2"/>
      <c r="G218" s="75"/>
      <c r="H218" s="75"/>
      <c r="I218" s="75"/>
      <c r="J218" s="75"/>
    </row>
    <row r="219" spans="1:10" x14ac:dyDescent="0.2">
      <c r="A219" s="75">
        <v>218</v>
      </c>
      <c r="B219" s="2"/>
      <c r="C219" s="2"/>
      <c r="D219" s="2"/>
      <c r="E219" s="2"/>
      <c r="F219" s="2"/>
      <c r="G219" s="75"/>
      <c r="H219" s="75"/>
      <c r="I219" s="75"/>
      <c r="J219" s="75"/>
    </row>
    <row r="220" spans="1:10" x14ac:dyDescent="0.2">
      <c r="A220" s="75">
        <v>219</v>
      </c>
      <c r="B220" s="2"/>
      <c r="C220" s="2"/>
      <c r="D220" s="2"/>
      <c r="E220" s="2"/>
      <c r="F220" s="2"/>
      <c r="G220" s="75"/>
      <c r="H220" s="75"/>
      <c r="I220" s="75"/>
      <c r="J220" s="75"/>
    </row>
    <row r="221" spans="1:10" x14ac:dyDescent="0.2">
      <c r="A221" s="75">
        <v>220</v>
      </c>
      <c r="B221" s="2"/>
      <c r="C221" s="2"/>
      <c r="D221" s="2"/>
      <c r="E221" s="2"/>
      <c r="F221" s="2"/>
      <c r="G221" s="75"/>
      <c r="H221" s="75"/>
      <c r="I221" s="75"/>
      <c r="J221" s="75"/>
    </row>
    <row r="222" spans="1:10" x14ac:dyDescent="0.2">
      <c r="A222" s="75">
        <v>221</v>
      </c>
      <c r="B222" s="2"/>
      <c r="C222" s="2"/>
      <c r="D222" s="2"/>
      <c r="E222" s="2"/>
      <c r="F222" s="2"/>
      <c r="G222" s="75"/>
      <c r="H222" s="75"/>
      <c r="I222" s="75"/>
      <c r="J222" s="75"/>
    </row>
    <row r="223" spans="1:10" x14ac:dyDescent="0.2">
      <c r="A223" s="75">
        <v>222</v>
      </c>
      <c r="B223" s="2"/>
      <c r="C223" s="2"/>
      <c r="D223" s="2"/>
      <c r="E223" s="2"/>
      <c r="F223" s="2"/>
      <c r="G223" s="75"/>
      <c r="H223" s="75"/>
      <c r="I223" s="75"/>
      <c r="J223" s="75"/>
    </row>
    <row r="224" spans="1:10" x14ac:dyDescent="0.2">
      <c r="A224" s="75">
        <v>223</v>
      </c>
      <c r="B224" s="2"/>
      <c r="C224" s="2"/>
      <c r="D224" s="2"/>
      <c r="E224" s="2"/>
      <c r="F224" s="2"/>
      <c r="G224" s="75"/>
      <c r="H224" s="75"/>
      <c r="I224" s="75"/>
      <c r="J224" s="75"/>
    </row>
    <row r="225" spans="1:10" x14ac:dyDescent="0.2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 x14ac:dyDescent="0.2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 x14ac:dyDescent="0.2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 x14ac:dyDescent="0.2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 x14ac:dyDescent="0.2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 x14ac:dyDescent="0.2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 x14ac:dyDescent="0.2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 x14ac:dyDescent="0.2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 x14ac:dyDescent="0.2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 x14ac:dyDescent="0.2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 x14ac:dyDescent="0.2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 x14ac:dyDescent="0.2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 x14ac:dyDescent="0.2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 x14ac:dyDescent="0.2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 x14ac:dyDescent="0.2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 x14ac:dyDescent="0.2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 x14ac:dyDescent="0.2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 x14ac:dyDescent="0.2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 x14ac:dyDescent="0.2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 x14ac:dyDescent="0.2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 x14ac:dyDescent="0.2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 x14ac:dyDescent="0.2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 x14ac:dyDescent="0.2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 x14ac:dyDescent="0.2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 x14ac:dyDescent="0.2">
      <c r="A249" s="75"/>
      <c r="B249" s="2"/>
      <c r="C249" s="2"/>
      <c r="D249" s="2"/>
      <c r="E249" s="75"/>
      <c r="F249" s="75"/>
      <c r="G249" s="75"/>
      <c r="H249" s="75"/>
      <c r="I249" s="75"/>
      <c r="J249" s="75"/>
    </row>
    <row r="250" spans="1:10" x14ac:dyDescent="0.2">
      <c r="A250" s="75"/>
      <c r="B250" s="2"/>
      <c r="C250" s="2"/>
      <c r="D250" s="2"/>
      <c r="E250" s="75"/>
      <c r="F250" s="75"/>
      <c r="G250" s="75"/>
      <c r="H250" s="75"/>
      <c r="I250" s="75"/>
      <c r="J250" s="75"/>
    </row>
    <row r="251" spans="1:10" x14ac:dyDescent="0.2">
      <c r="A251" s="75"/>
      <c r="B251" s="2"/>
      <c r="C251" s="2"/>
      <c r="D251" s="2"/>
      <c r="E251" s="75"/>
      <c r="F251" s="75"/>
      <c r="G251" s="75"/>
      <c r="H251" s="75"/>
      <c r="I251" s="75"/>
      <c r="J251" s="75"/>
    </row>
    <row r="252" spans="1:10" x14ac:dyDescent="0.2">
      <c r="A252" s="75"/>
      <c r="B252" s="2"/>
      <c r="C252" s="2"/>
      <c r="D252" s="2"/>
      <c r="E252" s="75"/>
      <c r="F252" s="75"/>
      <c r="G252" s="75"/>
      <c r="H252" s="75"/>
      <c r="I252" s="75"/>
      <c r="J252" s="75"/>
    </row>
    <row r="253" spans="1:10" x14ac:dyDescent="0.2">
      <c r="A253" s="75"/>
      <c r="B253" s="2"/>
      <c r="C253" s="2"/>
      <c r="D253" s="2"/>
      <c r="E253" s="75"/>
      <c r="F253" s="75"/>
      <c r="G253" s="75"/>
      <c r="H253" s="75"/>
      <c r="I253" s="75"/>
      <c r="J253" s="75"/>
    </row>
    <row r="254" spans="1:10" x14ac:dyDescent="0.2">
      <c r="A254" s="75"/>
      <c r="B254" s="75"/>
      <c r="C254" s="75"/>
      <c r="D254" s="2"/>
      <c r="E254" s="75"/>
      <c r="F254" s="75"/>
      <c r="G254" s="75"/>
      <c r="H254" s="75"/>
      <c r="I254" s="75"/>
      <c r="J254" s="75"/>
    </row>
    <row r="255" spans="1:10" x14ac:dyDescent="0.2">
      <c r="A255" s="75"/>
      <c r="B255" s="75"/>
      <c r="C255" s="75"/>
      <c r="D255" s="2"/>
      <c r="E255" s="75"/>
      <c r="F255" s="75"/>
      <c r="G255" s="75"/>
      <c r="H255" s="75"/>
      <c r="I255" s="75"/>
      <c r="J255" s="75"/>
    </row>
    <row r="256" spans="1:10" x14ac:dyDescent="0.2">
      <c r="A256" s="75"/>
      <c r="B256" s="75"/>
      <c r="C256" s="75"/>
      <c r="D256" s="2"/>
      <c r="E256" s="75"/>
      <c r="F256" s="75"/>
      <c r="G256" s="75"/>
      <c r="H256" s="75"/>
      <c r="I256" s="75"/>
      <c r="J256" s="75"/>
    </row>
    <row r="257" spans="1:10" x14ac:dyDescent="0.2">
      <c r="A257" s="75"/>
      <c r="E257" s="75"/>
      <c r="F257" s="75"/>
      <c r="G257" s="75"/>
      <c r="H257" s="75"/>
      <c r="I257" s="75"/>
      <c r="J257" s="75"/>
    </row>
    <row r="258" spans="1:10" x14ac:dyDescent="0.2">
      <c r="A258" s="75"/>
      <c r="E258" s="75"/>
      <c r="F258" s="75"/>
      <c r="G258" s="75"/>
      <c r="H258" s="75"/>
      <c r="I258" s="75"/>
      <c r="J258" s="7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7"/>
  </cols>
  <sheetData>
    <row r="2" spans="2:27" x14ac:dyDescent="0.2">
      <c r="B2" s="17">
        <v>1</v>
      </c>
      <c r="C2" s="17">
        <v>3</v>
      </c>
      <c r="D2" s="17" t="s">
        <v>795</v>
      </c>
      <c r="E2" s="17">
        <v>300</v>
      </c>
      <c r="F2" s="9">
        <v>10010083</v>
      </c>
      <c r="G2" s="15" t="s">
        <v>804</v>
      </c>
      <c r="H2" s="17">
        <v>10</v>
      </c>
      <c r="I2" s="9">
        <v>10010041</v>
      </c>
      <c r="J2" s="10" t="s">
        <v>805</v>
      </c>
      <c r="K2" s="17">
        <v>5</v>
      </c>
      <c r="L2" s="9">
        <v>10010046</v>
      </c>
      <c r="M2" s="10" t="s">
        <v>806</v>
      </c>
      <c r="N2" s="1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7">
        <v>2</v>
      </c>
      <c r="C3" s="17">
        <v>3</v>
      </c>
      <c r="D3" s="17" t="s">
        <v>795</v>
      </c>
      <c r="E3" s="17">
        <v>400</v>
      </c>
      <c r="F3" s="9">
        <v>10010083</v>
      </c>
      <c r="G3" s="15" t="s">
        <v>804</v>
      </c>
      <c r="H3" s="17">
        <v>10</v>
      </c>
      <c r="I3" s="9">
        <v>10010041</v>
      </c>
      <c r="J3" s="10" t="s">
        <v>805</v>
      </c>
      <c r="K3" s="17">
        <v>5</v>
      </c>
      <c r="L3" s="9">
        <v>10000104</v>
      </c>
      <c r="M3" s="10" t="s">
        <v>118</v>
      </c>
      <c r="N3" s="1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7">
        <v>3</v>
      </c>
      <c r="C4" s="17">
        <v>3</v>
      </c>
      <c r="D4" s="17" t="s">
        <v>795</v>
      </c>
      <c r="E4" s="17">
        <v>500</v>
      </c>
      <c r="F4" s="9">
        <v>10010083</v>
      </c>
      <c r="G4" s="15" t="s">
        <v>804</v>
      </c>
      <c r="H4" s="17">
        <v>10</v>
      </c>
      <c r="I4" s="9">
        <v>10010041</v>
      </c>
      <c r="J4" s="10" t="s">
        <v>805</v>
      </c>
      <c r="K4" s="17">
        <v>5</v>
      </c>
      <c r="L4" s="9">
        <v>10010093</v>
      </c>
      <c r="M4" s="12" t="s">
        <v>668</v>
      </c>
      <c r="N4" s="1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7">
        <v>4</v>
      </c>
      <c r="C5" s="17">
        <v>3</v>
      </c>
      <c r="D5" s="17" t="s">
        <v>795</v>
      </c>
      <c r="E5" s="17">
        <v>500</v>
      </c>
      <c r="F5" s="9">
        <v>10010083</v>
      </c>
      <c r="G5" s="15" t="s">
        <v>804</v>
      </c>
      <c r="H5" s="17">
        <v>20</v>
      </c>
      <c r="I5" s="9">
        <v>10010043</v>
      </c>
      <c r="J5" s="11" t="s">
        <v>807</v>
      </c>
      <c r="K5" s="17">
        <v>5</v>
      </c>
      <c r="L5" s="9">
        <v>10000143</v>
      </c>
      <c r="M5" s="10" t="s">
        <v>122</v>
      </c>
      <c r="N5" s="1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7">
        <v>5</v>
      </c>
      <c r="C6" s="17">
        <v>3</v>
      </c>
      <c r="D6" s="17" t="s">
        <v>795</v>
      </c>
      <c r="E6" s="17">
        <v>500</v>
      </c>
      <c r="F6" s="9">
        <v>10010083</v>
      </c>
      <c r="G6" s="15" t="s">
        <v>804</v>
      </c>
      <c r="H6" s="17">
        <v>20</v>
      </c>
      <c r="I6" s="9">
        <v>10010043</v>
      </c>
      <c r="J6" s="11" t="s">
        <v>807</v>
      </c>
      <c r="K6" s="17">
        <v>5</v>
      </c>
      <c r="L6" s="9">
        <v>10000143</v>
      </c>
      <c r="M6" s="10" t="s">
        <v>122</v>
      </c>
      <c r="N6" s="1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7">
        <v>6</v>
      </c>
      <c r="C7" s="17">
        <v>3</v>
      </c>
      <c r="D7" s="17" t="s">
        <v>795</v>
      </c>
      <c r="E7" s="17">
        <v>500</v>
      </c>
      <c r="F7" s="9">
        <v>10010083</v>
      </c>
      <c r="G7" s="15" t="s">
        <v>804</v>
      </c>
      <c r="H7" s="17">
        <v>20</v>
      </c>
      <c r="I7" s="9">
        <v>10010043</v>
      </c>
      <c r="J7" s="11" t="s">
        <v>807</v>
      </c>
      <c r="K7" s="17">
        <v>5</v>
      </c>
      <c r="L7" s="9">
        <v>10000143</v>
      </c>
      <c r="M7" s="10" t="s">
        <v>122</v>
      </c>
      <c r="N7" s="1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9">
        <v>10000132</v>
      </c>
      <c r="L14" s="10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9">
        <v>10010083</v>
      </c>
      <c r="T2" s="15" t="s">
        <v>812</v>
      </c>
      <c r="U2" s="5" t="str">
        <f>Q2&amp;";"&amp;R2&amp;"@"&amp;S2&amp;";"&amp;T2</f>
        <v>1;20000@10010083;5</v>
      </c>
      <c r="X2" s="20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9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20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9">
        <v>10010083</v>
      </c>
      <c r="T4" s="15" t="s">
        <v>812</v>
      </c>
      <c r="U4" s="5" t="str">
        <f t="shared" si="0"/>
        <v>1;20000@10010083;5</v>
      </c>
      <c r="X4" s="20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9">
        <v>10010083</v>
      </c>
      <c r="T5" s="15" t="s">
        <v>812</v>
      </c>
      <c r="U5" s="5" t="str">
        <f t="shared" si="0"/>
        <v>1;30000@10010083;5</v>
      </c>
      <c r="X5" s="20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9">
        <v>10010083</v>
      </c>
      <c r="T6" s="15" t="s">
        <v>812</v>
      </c>
      <c r="U6" s="5" t="str">
        <f t="shared" si="0"/>
        <v>1;30000@10010083;5</v>
      </c>
      <c r="X6" s="20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9">
        <v>10010083</v>
      </c>
      <c r="T7" s="15" t="s">
        <v>812</v>
      </c>
      <c r="U7" s="5" t="str">
        <f t="shared" si="0"/>
        <v>1;30000@10010083;5</v>
      </c>
      <c r="X7" s="20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9">
        <v>10010083</v>
      </c>
      <c r="T8" s="15" t="s">
        <v>812</v>
      </c>
      <c r="U8" s="5" t="str">
        <f t="shared" si="0"/>
        <v>1;50000@10010083;5</v>
      </c>
      <c r="X8" s="20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9">
        <v>10010083</v>
      </c>
      <c r="T9" s="15" t="s">
        <v>812</v>
      </c>
      <c r="U9" s="5" t="str">
        <f t="shared" si="0"/>
        <v>1;50000@10010083;5</v>
      </c>
      <c r="X9" s="20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9">
        <v>10010083</v>
      </c>
      <c r="T10" s="15" t="s">
        <v>812</v>
      </c>
      <c r="U10" s="5" t="str">
        <f t="shared" si="0"/>
        <v>1;50000@10010083;5</v>
      </c>
      <c r="X10" s="20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9">
        <v>10010083</v>
      </c>
      <c r="T11" s="15" t="s">
        <v>812</v>
      </c>
      <c r="U11" s="5" t="str">
        <f t="shared" si="0"/>
        <v>1;75000@10010083;5</v>
      </c>
      <c r="X11" s="20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9">
        <v>10010083</v>
      </c>
      <c r="T12" s="15" t="s">
        <v>812</v>
      </c>
      <c r="U12" s="5" t="str">
        <f t="shared" si="0"/>
        <v>1;75000@10010083;5</v>
      </c>
      <c r="X12" s="20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9">
        <v>10010083</v>
      </c>
      <c r="T13" s="15" t="s">
        <v>812</v>
      </c>
      <c r="U13" s="5" t="str">
        <f t="shared" si="0"/>
        <v>1;75000@10010083;5</v>
      </c>
      <c r="X13" s="20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9">
        <v>10010083</v>
      </c>
      <c r="T14" s="15" t="s">
        <v>812</v>
      </c>
      <c r="U14" s="5" t="str">
        <f t="shared" si="0"/>
        <v>1;75000@10010083;5</v>
      </c>
      <c r="X14" s="20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9">
        <v>10010083</v>
      </c>
      <c r="T15" s="15" t="s">
        <v>812</v>
      </c>
      <c r="U15" s="5" t="str">
        <f t="shared" si="0"/>
        <v>1;75000@10010083;5</v>
      </c>
      <c r="X15" s="20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9">
        <v>10010083</v>
      </c>
      <c r="T16" s="15" t="s">
        <v>812</v>
      </c>
      <c r="U16" s="5" t="str">
        <f t="shared" si="0"/>
        <v>1;100000@10010083;5</v>
      </c>
      <c r="X16" s="20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9">
        <v>10010083</v>
      </c>
      <c r="T17" s="15" t="s">
        <v>812</v>
      </c>
      <c r="U17" s="5" t="str">
        <f t="shared" si="0"/>
        <v>1;100000@10010083;5</v>
      </c>
      <c r="X17" s="20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9">
        <v>10010083</v>
      </c>
      <c r="T18" s="15" t="s">
        <v>812</v>
      </c>
      <c r="U18" s="5" t="str">
        <f t="shared" si="0"/>
        <v>1;100000@10010083;5</v>
      </c>
      <c r="X18" s="20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9">
        <v>10010083</v>
      </c>
      <c r="T19" s="15" t="s">
        <v>812</v>
      </c>
      <c r="U19" s="5" t="str">
        <f t="shared" si="0"/>
        <v>1;100000@10010083;5</v>
      </c>
      <c r="X19" s="20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9">
        <v>10010035</v>
      </c>
      <c r="M20" s="10" t="s">
        <v>818</v>
      </c>
      <c r="P20" s="2">
        <v>19</v>
      </c>
      <c r="Q20" s="2">
        <v>1</v>
      </c>
      <c r="R20" s="2">
        <v>100000</v>
      </c>
      <c r="S20" s="9">
        <v>10010083</v>
      </c>
      <c r="T20" s="15" t="s">
        <v>812</v>
      </c>
      <c r="U20" s="5" t="str">
        <f t="shared" si="0"/>
        <v>1;100000@10010083;5</v>
      </c>
      <c r="X20" s="20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9">
        <v>10010083</v>
      </c>
      <c r="T21" s="15" t="s">
        <v>812</v>
      </c>
      <c r="U21" s="5" t="str">
        <f t="shared" si="0"/>
        <v>1;120000@10010083;5</v>
      </c>
      <c r="X21" s="20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9">
        <v>10010083</v>
      </c>
      <c r="T22" s="15" t="s">
        <v>812</v>
      </c>
      <c r="U22" s="5" t="str">
        <f t="shared" si="0"/>
        <v>1;120000@10010083;5</v>
      </c>
      <c r="X22" s="20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9">
        <v>10010083</v>
      </c>
      <c r="T23" s="15" t="s">
        <v>812</v>
      </c>
      <c r="U23" s="5" t="str">
        <f t="shared" si="0"/>
        <v>1;120000@10010083;5</v>
      </c>
      <c r="X23" s="20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9">
        <v>10010083</v>
      </c>
      <c r="T24" s="15" t="s">
        <v>812</v>
      </c>
      <c r="U24" s="5" t="str">
        <f t="shared" si="0"/>
        <v>1;120000@10010083;5</v>
      </c>
      <c r="X24" s="20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9">
        <v>10010083</v>
      </c>
      <c r="T25" s="15" t="s">
        <v>812</v>
      </c>
      <c r="U25" s="5" t="str">
        <f t="shared" si="0"/>
        <v>1;120000@10010083;5</v>
      </c>
      <c r="X25" s="20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9">
        <v>10010083</v>
      </c>
      <c r="T26" s="15" t="s">
        <v>812</v>
      </c>
      <c r="U26" s="5" t="str">
        <f t="shared" si="0"/>
        <v>1;140000@10010083;5</v>
      </c>
      <c r="X26" s="20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9">
        <v>10010083</v>
      </c>
      <c r="T27" s="15" t="s">
        <v>812</v>
      </c>
      <c r="U27" s="5" t="str">
        <f t="shared" si="0"/>
        <v>1;140000@10010083;5</v>
      </c>
      <c r="X27" s="20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9">
        <v>10010083</v>
      </c>
      <c r="T28" s="15" t="s">
        <v>812</v>
      </c>
      <c r="U28" s="5" t="str">
        <f t="shared" si="0"/>
        <v>1;140000@10010083;5</v>
      </c>
      <c r="X28" s="20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9">
        <v>10010083</v>
      </c>
      <c r="T29" s="15" t="s">
        <v>812</v>
      </c>
      <c r="U29" s="5" t="str">
        <f t="shared" si="0"/>
        <v>1;140000@10010083;5</v>
      </c>
      <c r="X29" s="20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9">
        <v>10010083</v>
      </c>
      <c r="T30" s="15" t="s">
        <v>812</v>
      </c>
      <c r="U30" s="5" t="str">
        <f t="shared" si="0"/>
        <v>1;140000@10010083;5</v>
      </c>
      <c r="X30" s="20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9">
        <v>10010083</v>
      </c>
      <c r="T31" s="15" t="s">
        <v>812</v>
      </c>
      <c r="U31" s="5" t="str">
        <f t="shared" si="0"/>
        <v>1;160000@10010083;5</v>
      </c>
      <c r="X31" s="20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9">
        <v>10010083</v>
      </c>
      <c r="T32" s="15" t="s">
        <v>812</v>
      </c>
      <c r="U32" s="5" t="str">
        <f t="shared" si="0"/>
        <v>1;160000@10010083;5</v>
      </c>
      <c r="X32" s="20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9">
        <v>10010083</v>
      </c>
      <c r="T33" s="15" t="s">
        <v>812</v>
      </c>
      <c r="U33" s="5" t="str">
        <f t="shared" si="0"/>
        <v>1;160000@10010083;5</v>
      </c>
      <c r="X33" s="20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9">
        <v>10010083</v>
      </c>
      <c r="T34" s="15" t="s">
        <v>812</v>
      </c>
      <c r="U34" s="5" t="str">
        <f t="shared" si="0"/>
        <v>1;160000@10010083;5</v>
      </c>
      <c r="X34" s="20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9">
        <v>10010083</v>
      </c>
      <c r="T35" s="15" t="s">
        <v>812</v>
      </c>
      <c r="U35" s="5" t="str">
        <f t="shared" si="0"/>
        <v>1;160000@10010083;5</v>
      </c>
      <c r="X35" s="20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9">
        <v>10010083</v>
      </c>
      <c r="T36" s="15" t="s">
        <v>812</v>
      </c>
      <c r="U36" s="5" t="str">
        <f t="shared" si="0"/>
        <v>1;180000@10010083;5</v>
      </c>
      <c r="X36" s="20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9">
        <v>10010083</v>
      </c>
      <c r="T37" s="15" t="s">
        <v>812</v>
      </c>
      <c r="U37" s="5" t="str">
        <f t="shared" si="0"/>
        <v>1;180000@10010083;5</v>
      </c>
      <c r="X37" s="20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1">
        <v>10020001</v>
      </c>
      <c r="C38" s="6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9">
        <v>10010083</v>
      </c>
      <c r="T38" s="15" t="s">
        <v>812</v>
      </c>
      <c r="U38" s="5" t="str">
        <f t="shared" si="0"/>
        <v>1;180000@10010083;5</v>
      </c>
      <c r="X38" s="20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1">
        <v>10021001</v>
      </c>
      <c r="C39" s="7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9">
        <v>10010083</v>
      </c>
      <c r="T39" s="15" t="s">
        <v>812</v>
      </c>
      <c r="U39" s="5" t="str">
        <f t="shared" si="0"/>
        <v>1;180000@10010083;5</v>
      </c>
      <c r="X39" s="20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1">
        <v>10021002</v>
      </c>
      <c r="C40" s="7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9">
        <v>10010083</v>
      </c>
      <c r="T40" s="15" t="s">
        <v>812</v>
      </c>
      <c r="U40" s="5" t="str">
        <f t="shared" si="0"/>
        <v>1;180000@10010083;5</v>
      </c>
      <c r="X40" s="20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1">
        <v>10021003</v>
      </c>
      <c r="C41" s="7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9">
        <v>10010083</v>
      </c>
      <c r="T41" s="15" t="s">
        <v>812</v>
      </c>
      <c r="U41" s="5" t="str">
        <f t="shared" si="0"/>
        <v>1;200000@10010083;5</v>
      </c>
      <c r="X41" s="20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1">
        <v>10021004</v>
      </c>
      <c r="C42" s="7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9">
        <v>10010083</v>
      </c>
      <c r="T42" s="15" t="s">
        <v>812</v>
      </c>
      <c r="U42" s="5" t="str">
        <f t="shared" si="0"/>
        <v>1;200000@10010083;5</v>
      </c>
      <c r="X42" s="20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1">
        <v>10021005</v>
      </c>
      <c r="C43" s="7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9">
        <v>10010083</v>
      </c>
      <c r="T43" s="15" t="s">
        <v>812</v>
      </c>
      <c r="U43" s="5" t="str">
        <f t="shared" si="0"/>
        <v>1;200000@10010083;5</v>
      </c>
      <c r="X43" s="20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1">
        <v>10021006</v>
      </c>
      <c r="C44" s="7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9">
        <v>10010083</v>
      </c>
      <c r="T44" s="15" t="s">
        <v>812</v>
      </c>
      <c r="U44" s="5" t="str">
        <f t="shared" si="0"/>
        <v>1;200000@10010083;5</v>
      </c>
      <c r="X44" s="20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1">
        <v>10021007</v>
      </c>
      <c r="C45" s="7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9">
        <v>10010083</v>
      </c>
      <c r="T45" s="15" t="s">
        <v>812</v>
      </c>
      <c r="U45" s="5" t="str">
        <f t="shared" si="0"/>
        <v>1;200000@10010083;5</v>
      </c>
      <c r="X45" s="20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1">
        <v>10021008</v>
      </c>
      <c r="C46" s="6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9">
        <v>10010083</v>
      </c>
      <c r="T46" s="15" t="s">
        <v>812</v>
      </c>
      <c r="U46" s="5" t="str">
        <f t="shared" si="0"/>
        <v>1;250000@10010083;5</v>
      </c>
      <c r="X46" s="20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1">
        <v>10021009</v>
      </c>
      <c r="C47" s="6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9">
        <v>10010083</v>
      </c>
      <c r="T47" s="15" t="s">
        <v>812</v>
      </c>
      <c r="U47" s="5" t="str">
        <f t="shared" si="0"/>
        <v>1;250000@10010083;5</v>
      </c>
      <c r="X47" s="20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1">
        <v>10021010</v>
      </c>
      <c r="C48" s="6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9">
        <v>10010083</v>
      </c>
      <c r="T48" s="15" t="s">
        <v>812</v>
      </c>
      <c r="U48" s="5" t="str">
        <f t="shared" si="0"/>
        <v>1;250000@10010083;5</v>
      </c>
      <c r="X48" s="20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1">
        <v>10022001</v>
      </c>
      <c r="C49" s="7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9">
        <v>10010083</v>
      </c>
      <c r="T49" s="15" t="s">
        <v>812</v>
      </c>
      <c r="U49" s="5" t="str">
        <f t="shared" si="0"/>
        <v>1;250000@10010083;5</v>
      </c>
      <c r="X49" s="20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1">
        <v>10022002</v>
      </c>
      <c r="C50" s="7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9">
        <v>10010083</v>
      </c>
      <c r="T50" s="15" t="s">
        <v>812</v>
      </c>
      <c r="U50" s="5" t="str">
        <f t="shared" si="0"/>
        <v>1;250000@10010083;5</v>
      </c>
      <c r="X50" s="20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1">
        <v>10022003</v>
      </c>
      <c r="C51" s="7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9">
        <v>10010083</v>
      </c>
      <c r="T51" s="15" t="s">
        <v>812</v>
      </c>
      <c r="U51" s="5" t="str">
        <f t="shared" si="0"/>
        <v>1;300000@10010083;5</v>
      </c>
      <c r="X51" s="20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1">
        <v>10022004</v>
      </c>
      <c r="C52" s="7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9">
        <v>10010083</v>
      </c>
      <c r="T52" s="15" t="s">
        <v>812</v>
      </c>
      <c r="U52" s="5" t="str">
        <f t="shared" si="0"/>
        <v>1;300000@10010083;5</v>
      </c>
      <c r="X52" s="20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1">
        <v>10022005</v>
      </c>
      <c r="C53" s="7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9">
        <v>10010083</v>
      </c>
      <c r="T53" s="15" t="s">
        <v>812</v>
      </c>
      <c r="U53" s="5" t="str">
        <f t="shared" si="0"/>
        <v>1;300000@10010083;5</v>
      </c>
      <c r="X53" s="20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1">
        <v>10022006</v>
      </c>
      <c r="C54" s="7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9">
        <v>10010083</v>
      </c>
      <c r="T54" s="15" t="s">
        <v>812</v>
      </c>
      <c r="U54" s="5" t="str">
        <f t="shared" si="0"/>
        <v>1;300000@10010083;5</v>
      </c>
      <c r="X54" s="20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1">
        <v>10022007</v>
      </c>
      <c r="C55" s="7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9">
        <v>10010083</v>
      </c>
      <c r="T55" s="15" t="s">
        <v>812</v>
      </c>
      <c r="U55" s="5" t="str">
        <f t="shared" si="0"/>
        <v>1;300000@10010083;5</v>
      </c>
      <c r="X55" s="20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1">
        <v>10022008</v>
      </c>
      <c r="C56" s="6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9">
        <v>10010083</v>
      </c>
      <c r="T56" s="15" t="s">
        <v>812</v>
      </c>
      <c r="U56" s="5" t="str">
        <f t="shared" si="0"/>
        <v>1;350000@10010083;5</v>
      </c>
      <c r="X56" s="20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1">
        <v>10022009</v>
      </c>
      <c r="C57" s="6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9">
        <v>10010083</v>
      </c>
      <c r="T57" s="15" t="s">
        <v>812</v>
      </c>
      <c r="U57" s="5" t="str">
        <f t="shared" si="0"/>
        <v>1;350000@10010083;5</v>
      </c>
      <c r="X57" s="20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1">
        <v>10022010</v>
      </c>
      <c r="C58" s="7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9">
        <v>10010083</v>
      </c>
      <c r="T58" s="15" t="s">
        <v>812</v>
      </c>
      <c r="U58" s="5" t="str">
        <f t="shared" si="0"/>
        <v>1;350000@10010083;5</v>
      </c>
      <c r="X58" s="20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1">
        <v>10023001</v>
      </c>
      <c r="C59" s="7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9">
        <v>10010083</v>
      </c>
      <c r="T59" s="15" t="s">
        <v>812</v>
      </c>
      <c r="U59" s="5" t="str">
        <f t="shared" si="0"/>
        <v>1;350000@10010083;5</v>
      </c>
      <c r="X59" s="20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1">
        <v>10023002</v>
      </c>
      <c r="C60" s="7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9">
        <v>10010083</v>
      </c>
      <c r="T60" s="15" t="s">
        <v>812</v>
      </c>
      <c r="U60" s="5" t="str">
        <f t="shared" si="0"/>
        <v>1;350000@10010083;5</v>
      </c>
      <c r="X60" s="20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1">
        <v>10023003</v>
      </c>
      <c r="C61" s="7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9">
        <v>10010083</v>
      </c>
      <c r="T61" s="15" t="s">
        <v>812</v>
      </c>
      <c r="U61" s="5" t="str">
        <f t="shared" si="0"/>
        <v>1;350000@10010083;5</v>
      </c>
      <c r="X61" s="20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1">
        <v>10023004</v>
      </c>
      <c r="C62" s="7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1">
        <v>10023005</v>
      </c>
      <c r="C63" s="7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1">
        <v>10023006</v>
      </c>
      <c r="C64" s="7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1">
        <v>10023007</v>
      </c>
      <c r="C65" s="7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1">
        <v>10023008</v>
      </c>
      <c r="C66" s="6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1">
        <v>10023009</v>
      </c>
      <c r="C67" s="6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1">
        <v>10023010</v>
      </c>
      <c r="C68" s="7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1">
        <v>10024001</v>
      </c>
      <c r="C69" s="7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1">
        <v>10024002</v>
      </c>
      <c r="C70" s="7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1">
        <v>10024003</v>
      </c>
      <c r="C71" s="7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1">
        <v>10024004</v>
      </c>
      <c r="C72" s="7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1">
        <v>10024005</v>
      </c>
      <c r="C73" s="7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1">
        <v>10024006</v>
      </c>
      <c r="C74" s="7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1">
        <v>10024007</v>
      </c>
      <c r="C75" s="7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1">
        <v>10024008</v>
      </c>
      <c r="C76" s="6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1">
        <v>10024009</v>
      </c>
      <c r="C77" s="6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1">
        <v>10024010</v>
      </c>
      <c r="C78" s="7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1">
        <v>10025001</v>
      </c>
      <c r="C79" s="7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1">
        <v>10025002</v>
      </c>
      <c r="C80" s="7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1">
        <v>10025003</v>
      </c>
      <c r="C81" s="7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1">
        <v>10025004</v>
      </c>
      <c r="C82" s="7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1">
        <v>10025005</v>
      </c>
      <c r="C83" s="7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1">
        <v>10025006</v>
      </c>
      <c r="C84" s="7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1">
        <v>10025007</v>
      </c>
      <c r="C85" s="7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1">
        <v>10025008</v>
      </c>
      <c r="C86" s="6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1">
        <v>10025009</v>
      </c>
      <c r="C87" s="6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1">
        <v>10025010</v>
      </c>
      <c r="C88" s="6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7">
        <f>SUM(C2:C9)</f>
        <v>100</v>
      </c>
    </row>
    <row r="2" spans="2:19" ht="20.100000000000001" customHeight="1" x14ac:dyDescent="0.2">
      <c r="B2" s="10" t="s">
        <v>831</v>
      </c>
      <c r="C2" s="17">
        <v>15</v>
      </c>
      <c r="D2">
        <f>C2/100/100</f>
        <v>1.5E-3</v>
      </c>
      <c r="H2" s="1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10" t="s">
        <v>834</v>
      </c>
      <c r="C3" s="17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1">
        <v>10030011</v>
      </c>
      <c r="R3" s="10" t="s">
        <v>831</v>
      </c>
      <c r="S3" s="17">
        <v>0.2</v>
      </c>
    </row>
    <row r="4" spans="2:19" ht="20.100000000000001" customHeight="1" x14ac:dyDescent="0.2">
      <c r="B4" s="10" t="s">
        <v>835</v>
      </c>
      <c r="C4" s="17">
        <v>10</v>
      </c>
      <c r="D4">
        <f t="shared" si="0"/>
        <v>1E-3</v>
      </c>
      <c r="H4" s="2"/>
      <c r="I4" s="71">
        <v>10030011</v>
      </c>
      <c r="J4" s="10" t="s">
        <v>831</v>
      </c>
      <c r="K4" s="2">
        <v>1</v>
      </c>
      <c r="L4" s="2">
        <v>3</v>
      </c>
      <c r="M4" s="2"/>
      <c r="N4" s="2">
        <v>2.5000000000000001E-2</v>
      </c>
      <c r="Q4" s="71">
        <v>10030012</v>
      </c>
      <c r="R4" s="10" t="s">
        <v>834</v>
      </c>
      <c r="S4" s="17">
        <v>0.2</v>
      </c>
    </row>
    <row r="5" spans="2:19" ht="20.100000000000001" customHeight="1" x14ac:dyDescent="0.2">
      <c r="B5" s="10" t="s">
        <v>836</v>
      </c>
      <c r="C5" s="17">
        <v>15</v>
      </c>
      <c r="D5">
        <f t="shared" si="0"/>
        <v>1.5E-3</v>
      </c>
      <c r="H5" s="2"/>
      <c r="I5" s="71">
        <v>10030012</v>
      </c>
      <c r="J5" s="10" t="s">
        <v>834</v>
      </c>
      <c r="K5" s="2">
        <v>1</v>
      </c>
      <c r="L5" s="2">
        <v>3</v>
      </c>
      <c r="M5" s="2"/>
      <c r="N5" s="2">
        <v>2.5000000000000001E-2</v>
      </c>
      <c r="Q5" s="71">
        <v>10030013</v>
      </c>
      <c r="R5" s="10" t="s">
        <v>835</v>
      </c>
      <c r="S5" s="17">
        <v>0.2</v>
      </c>
    </row>
    <row r="6" spans="2:19" ht="20.100000000000001" customHeight="1" x14ac:dyDescent="0.2">
      <c r="B6" s="10" t="s">
        <v>837</v>
      </c>
      <c r="C6" s="17">
        <v>15</v>
      </c>
      <c r="D6">
        <f t="shared" si="0"/>
        <v>1.5E-3</v>
      </c>
      <c r="H6" s="2"/>
      <c r="I6" s="71">
        <v>10030013</v>
      </c>
      <c r="J6" s="10" t="s">
        <v>835</v>
      </c>
      <c r="K6" s="2">
        <v>1</v>
      </c>
      <c r="L6" s="2">
        <v>3</v>
      </c>
      <c r="M6" s="2"/>
      <c r="N6" s="2">
        <v>2.5000000000000001E-2</v>
      </c>
      <c r="Q6" s="71">
        <v>10030014</v>
      </c>
      <c r="R6" s="10" t="s">
        <v>836</v>
      </c>
      <c r="S6" s="17">
        <v>0.2</v>
      </c>
    </row>
    <row r="7" spans="2:19" ht="20.100000000000001" customHeight="1" x14ac:dyDescent="0.2">
      <c r="B7" s="10" t="s">
        <v>838</v>
      </c>
      <c r="C7" s="17">
        <v>10</v>
      </c>
      <c r="D7">
        <f t="shared" si="0"/>
        <v>1E-3</v>
      </c>
      <c r="H7" s="2"/>
      <c r="I7" s="71">
        <v>10030014</v>
      </c>
      <c r="J7" s="10" t="s">
        <v>836</v>
      </c>
      <c r="K7" s="2">
        <v>1</v>
      </c>
      <c r="L7" s="2">
        <v>3</v>
      </c>
      <c r="M7" s="2"/>
      <c r="N7" s="2">
        <v>2.5000000000000001E-2</v>
      </c>
      <c r="Q7" s="71">
        <v>10030015</v>
      </c>
      <c r="R7" s="10" t="s">
        <v>837</v>
      </c>
      <c r="S7" s="17">
        <v>0.2</v>
      </c>
    </row>
    <row r="8" spans="2:19" ht="20.100000000000001" customHeight="1" x14ac:dyDescent="0.2">
      <c r="B8" s="10" t="s">
        <v>839</v>
      </c>
      <c r="C8" s="17">
        <v>10</v>
      </c>
      <c r="D8">
        <f t="shared" si="0"/>
        <v>1E-3</v>
      </c>
      <c r="H8" s="2"/>
      <c r="I8" s="71">
        <v>10030015</v>
      </c>
      <c r="J8" s="10" t="s">
        <v>837</v>
      </c>
      <c r="K8" s="2">
        <v>1</v>
      </c>
      <c r="L8" s="2">
        <v>3</v>
      </c>
      <c r="M8" s="2"/>
      <c r="N8" s="2">
        <v>2.5000000000000001E-2</v>
      </c>
      <c r="Q8" s="71">
        <v>10030016</v>
      </c>
      <c r="R8" s="10" t="s">
        <v>838</v>
      </c>
      <c r="S8" s="17">
        <v>0.2</v>
      </c>
    </row>
    <row r="9" spans="2:19" ht="20.100000000000001" customHeight="1" x14ac:dyDescent="0.2">
      <c r="B9" s="10" t="s">
        <v>840</v>
      </c>
      <c r="C9" s="17">
        <v>10</v>
      </c>
      <c r="D9">
        <f t="shared" si="0"/>
        <v>1E-3</v>
      </c>
      <c r="H9" s="2"/>
      <c r="I9" s="71">
        <v>10030016</v>
      </c>
      <c r="J9" s="10" t="s">
        <v>838</v>
      </c>
      <c r="K9" s="2">
        <v>1</v>
      </c>
      <c r="L9" s="2">
        <v>3</v>
      </c>
      <c r="M9" s="2"/>
      <c r="N9" s="2">
        <v>2.5000000000000001E-2</v>
      </c>
      <c r="Q9" s="71">
        <v>10030017</v>
      </c>
      <c r="R9" s="10" t="s">
        <v>839</v>
      </c>
      <c r="S9" s="17">
        <v>0.2</v>
      </c>
    </row>
    <row r="10" spans="2:19" ht="20.100000000000001" customHeight="1" x14ac:dyDescent="0.2">
      <c r="B10" s="10"/>
      <c r="H10" s="2"/>
      <c r="I10" s="71">
        <v>10030017</v>
      </c>
      <c r="J10" s="10" t="s">
        <v>839</v>
      </c>
      <c r="K10" s="2">
        <v>1</v>
      </c>
      <c r="L10" s="2">
        <v>3</v>
      </c>
      <c r="M10" s="2"/>
      <c r="N10" s="2">
        <v>2.5000000000000001E-2</v>
      </c>
      <c r="Q10" s="71">
        <v>10030018</v>
      </c>
      <c r="R10" s="10" t="s">
        <v>840</v>
      </c>
      <c r="S10" s="17">
        <v>0.2</v>
      </c>
    </row>
    <row r="11" spans="2:19" ht="20.100000000000001" customHeight="1" x14ac:dyDescent="0.2">
      <c r="H11" s="2"/>
      <c r="I11" s="71">
        <v>10030018</v>
      </c>
      <c r="J11" s="10" t="s">
        <v>840</v>
      </c>
      <c r="K11" s="2">
        <v>1</v>
      </c>
      <c r="L11" s="2">
        <v>3</v>
      </c>
      <c r="M11" s="2"/>
      <c r="N11" s="2">
        <v>2.5000000000000001E-2</v>
      </c>
      <c r="Q11" s="71">
        <v>10030011</v>
      </c>
      <c r="R11" s="10" t="s">
        <v>831</v>
      </c>
      <c r="S11" s="17">
        <v>0.1</v>
      </c>
    </row>
    <row r="12" spans="2:19" ht="20.100000000000001" customHeight="1" x14ac:dyDescent="0.2">
      <c r="B12" s="10"/>
      <c r="H12" s="2"/>
      <c r="I12" s="2">
        <v>10010083</v>
      </c>
      <c r="J12" s="7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9">
        <v>10000132</v>
      </c>
      <c r="J13" s="1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10" t="s">
        <v>842</v>
      </c>
      <c r="C14" s="70">
        <v>0.01</v>
      </c>
      <c r="H14" s="2"/>
      <c r="I14" s="64">
        <v>11200000</v>
      </c>
      <c r="J14" s="6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9">
        <v>10000143</v>
      </c>
      <c r="J15" s="1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9">
        <v>10010046</v>
      </c>
      <c r="J16" s="1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9">
        <v>10010041</v>
      </c>
      <c r="J17" s="1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9">
        <v>10010042</v>
      </c>
      <c r="J18" s="1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1">
        <v>10030002</v>
      </c>
      <c r="J19" s="10" t="s">
        <v>842</v>
      </c>
      <c r="K19" s="2">
        <v>1</v>
      </c>
      <c r="L19" s="2">
        <v>5</v>
      </c>
      <c r="M19" s="1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2023-03-24T09:20:24Z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