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92A6333-D31C-4FF2-BC79-1DF9ACE7A891}" xr6:coauthVersionLast="47" xr6:coauthVersionMax="47" xr10:uidLastSave="{00000000-0000-0000-0000-000000000000}"/>
  <bookViews>
    <workbookView xWindow="28680" yWindow="-120" windowWidth="29040" windowHeight="15840" firstSheet="5" activeTab="7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91029"/>
</workbook>
</file>

<file path=xl/calcChain.xml><?xml version="1.0" encoding="utf-8"?>
<calcChain xmlns="http://schemas.openxmlformats.org/spreadsheetml/2006/main">
  <c r="O104" i="8" l="1"/>
  <c r="O101" i="8"/>
  <c r="O98" i="8"/>
  <c r="P119" i="17" l="1"/>
  <c r="O116" i="17"/>
  <c r="P116" i="17" s="1"/>
  <c r="O115" i="17"/>
  <c r="P115" i="17" s="1"/>
  <c r="O114" i="17"/>
  <c r="P114" i="17" s="1"/>
  <c r="O113" i="17"/>
  <c r="P113" i="17" s="1"/>
  <c r="O112" i="17"/>
  <c r="P112" i="17" s="1"/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A149" i="31"/>
  <c r="Y149" i="31"/>
  <c r="AG149" i="31" s="1"/>
  <c r="AL149" i="31" s="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3" i="19"/>
  <c r="J125" i="19"/>
  <c r="J124" i="19"/>
  <c r="J123" i="19"/>
  <c r="J122" i="19"/>
  <c r="J121" i="19"/>
  <c r="J113" i="19"/>
  <c r="J112" i="19"/>
  <c r="J111" i="19"/>
  <c r="J110" i="19"/>
  <c r="J109" i="19"/>
  <c r="J101" i="19"/>
  <c r="J100" i="19"/>
  <c r="J99" i="19"/>
  <c r="J98" i="19"/>
  <c r="J97" i="19"/>
  <c r="J89" i="19"/>
  <c r="J88" i="19"/>
  <c r="J87" i="19"/>
  <c r="J86" i="19"/>
  <c r="J85" i="19"/>
  <c r="J80" i="19"/>
  <c r="J77" i="19"/>
  <c r="J76" i="19"/>
  <c r="J75" i="19"/>
  <c r="J74" i="19"/>
  <c r="J73" i="19"/>
  <c r="J71" i="19"/>
  <c r="J68" i="19"/>
  <c r="J65" i="19"/>
  <c r="J64" i="19"/>
  <c r="J63" i="19"/>
  <c r="J62" i="19"/>
  <c r="J61" i="19"/>
  <c r="J59" i="19"/>
  <c r="J58" i="19"/>
  <c r="J56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M30" i="14"/>
  <c r="L30" i="14"/>
  <c r="O30" i="14" s="1"/>
  <c r="M29" i="14"/>
  <c r="L29" i="14"/>
  <c r="O29" i="14" s="1"/>
  <c r="M28" i="14"/>
  <c r="L28" i="14"/>
  <c r="M27" i="14"/>
  <c r="L27" i="14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M21" i="14"/>
  <c r="L21" i="14"/>
  <c r="M20" i="14"/>
  <c r="L20" i="14"/>
  <c r="M19" i="14"/>
  <c r="L19" i="14"/>
  <c r="M18" i="14"/>
  <c r="L18" i="14"/>
  <c r="O18" i="14" s="1"/>
  <c r="M17" i="14"/>
  <c r="L17" i="14"/>
  <c r="M16" i="14"/>
  <c r="L16" i="14"/>
  <c r="M15" i="14"/>
  <c r="L15" i="14"/>
  <c r="M14" i="14"/>
  <c r="L14" i="14"/>
  <c r="M13" i="14"/>
  <c r="L13" i="14"/>
  <c r="M12" i="14"/>
  <c r="L12" i="14"/>
  <c r="O12" i="14" s="1"/>
  <c r="M11" i="14"/>
  <c r="L11" i="14"/>
  <c r="M10" i="14"/>
  <c r="L10" i="14"/>
  <c r="M9" i="14"/>
  <c r="L9" i="14"/>
  <c r="O9" i="14" s="1"/>
  <c r="M8" i="14"/>
  <c r="L8" i="14"/>
  <c r="O8" i="14" s="1"/>
  <c r="M7" i="14"/>
  <c r="L7" i="14"/>
  <c r="M6" i="14"/>
  <c r="L6" i="14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I78" i="6"/>
  <c r="H78" i="6"/>
  <c r="G78" i="6"/>
  <c r="AK13" i="6" s="1"/>
  <c r="J77" i="6"/>
  <c r="AJ13" i="6" s="1"/>
  <c r="I77" i="6"/>
  <c r="H77" i="6"/>
  <c r="AH13" i="6" s="1"/>
  <c r="G77" i="6"/>
  <c r="AG13" i="6" s="1"/>
  <c r="J76" i="6"/>
  <c r="I76" i="6"/>
  <c r="AE13" i="6" s="1"/>
  <c r="H76" i="6"/>
  <c r="G76" i="6"/>
  <c r="J75" i="6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I73" i="6"/>
  <c r="S13" i="6" s="1"/>
  <c r="H73" i="6"/>
  <c r="G73" i="6"/>
  <c r="J72" i="6"/>
  <c r="I72" i="6"/>
  <c r="H72" i="6"/>
  <c r="G72" i="6"/>
  <c r="M13" i="6" s="1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I60" i="6"/>
  <c r="H60" i="6"/>
  <c r="G60" i="6"/>
  <c r="J59" i="6"/>
  <c r="AR11" i="6" s="1"/>
  <c r="I59" i="6"/>
  <c r="H59" i="6"/>
  <c r="AP11" i="6" s="1"/>
  <c r="G59" i="6"/>
  <c r="AO11" i="6" s="1"/>
  <c r="J58" i="6"/>
  <c r="I58" i="6"/>
  <c r="AM11" i="6" s="1"/>
  <c r="H58" i="6"/>
  <c r="G58" i="6"/>
  <c r="J57" i="6"/>
  <c r="I57" i="6"/>
  <c r="H57" i="6"/>
  <c r="G57" i="6"/>
  <c r="J56" i="6"/>
  <c r="AF11" i="6" s="1"/>
  <c r="I56" i="6"/>
  <c r="H56" i="6"/>
  <c r="AD11" i="6" s="1"/>
  <c r="G56" i="6"/>
  <c r="AC11" i="6" s="1"/>
  <c r="J55" i="6"/>
  <c r="I55" i="6"/>
  <c r="AA11" i="6" s="1"/>
  <c r="H55" i="6"/>
  <c r="G55" i="6"/>
  <c r="J54" i="6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I52" i="6"/>
  <c r="O11" i="6" s="1"/>
  <c r="H52" i="6"/>
  <c r="G52" i="6"/>
  <c r="J51" i="6"/>
  <c r="I51" i="6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I48" i="6"/>
  <c r="H48" i="6"/>
  <c r="G48" i="6"/>
  <c r="AK10" i="6" s="1"/>
  <c r="J47" i="6"/>
  <c r="AJ10" i="6" s="1"/>
  <c r="I47" i="6"/>
  <c r="H47" i="6"/>
  <c r="AH10" i="6" s="1"/>
  <c r="G47" i="6"/>
  <c r="AG10" i="6" s="1"/>
  <c r="J46" i="6"/>
  <c r="I46" i="6"/>
  <c r="AE10" i="6" s="1"/>
  <c r="H46" i="6"/>
  <c r="G46" i="6"/>
  <c r="J45" i="6"/>
  <c r="I45" i="6"/>
  <c r="H45" i="6"/>
  <c r="G45" i="6"/>
  <c r="Y10" i="6" s="1"/>
  <c r="J44" i="6"/>
  <c r="X10" i="6" s="1"/>
  <c r="I44" i="6"/>
  <c r="H44" i="6"/>
  <c r="V10" i="6" s="1"/>
  <c r="G44" i="6"/>
  <c r="U10" i="6" s="1"/>
  <c r="J43" i="6"/>
  <c r="I43" i="6"/>
  <c r="S10" i="6" s="1"/>
  <c r="H43" i="6"/>
  <c r="G43" i="6"/>
  <c r="J42" i="6"/>
  <c r="I42" i="6"/>
  <c r="H42" i="6"/>
  <c r="G42" i="6"/>
  <c r="M10" i="6" s="1"/>
  <c r="J41" i="6"/>
  <c r="I41" i="6"/>
  <c r="AY9" i="6" s="1"/>
  <c r="H41" i="6"/>
  <c r="AX9" i="6" s="1"/>
  <c r="G41" i="6"/>
  <c r="J40" i="6"/>
  <c r="I40" i="6"/>
  <c r="AU9" i="6" s="1"/>
  <c r="H40" i="6"/>
  <c r="G40" i="6"/>
  <c r="J39" i="6"/>
  <c r="I39" i="6"/>
  <c r="H39" i="6"/>
  <c r="G39" i="6"/>
  <c r="J38" i="6"/>
  <c r="I38" i="6"/>
  <c r="AM9" i="6" s="1"/>
  <c r="H38" i="6"/>
  <c r="AL9" i="6" s="1"/>
  <c r="G38" i="6"/>
  <c r="J37" i="6"/>
  <c r="I37" i="6"/>
  <c r="AI9" i="6" s="1"/>
  <c r="H37" i="6"/>
  <c r="G37" i="6"/>
  <c r="J36" i="6"/>
  <c r="I36" i="6"/>
  <c r="H36" i="6"/>
  <c r="G36" i="6"/>
  <c r="J35" i="6"/>
  <c r="I35" i="6"/>
  <c r="AA9" i="6" s="1"/>
  <c r="H35" i="6"/>
  <c r="Z9" i="6" s="1"/>
  <c r="G35" i="6"/>
  <c r="J34" i="6"/>
  <c r="I34" i="6"/>
  <c r="W9" i="6" s="1"/>
  <c r="H34" i="6"/>
  <c r="G34" i="6"/>
  <c r="J33" i="6"/>
  <c r="I33" i="6"/>
  <c r="H33" i="6"/>
  <c r="G33" i="6"/>
  <c r="J32" i="6"/>
  <c r="I32" i="6"/>
  <c r="O9" i="6" s="1"/>
  <c r="H32" i="6"/>
  <c r="N9" i="6" s="1"/>
  <c r="G32" i="6"/>
  <c r="J31" i="6"/>
  <c r="I31" i="6"/>
  <c r="AY8" i="6" s="1"/>
  <c r="H31" i="6"/>
  <c r="G31" i="6"/>
  <c r="J30" i="6"/>
  <c r="I30" i="6"/>
  <c r="AU8" i="6" s="1"/>
  <c r="H30" i="6"/>
  <c r="G30" i="6"/>
  <c r="J29" i="6"/>
  <c r="AR8" i="6" s="1"/>
  <c r="I29" i="6"/>
  <c r="H29" i="6"/>
  <c r="AP8" i="6" s="1"/>
  <c r="G29" i="6"/>
  <c r="AO8" i="6" s="1"/>
  <c r="J28" i="6"/>
  <c r="I28" i="6"/>
  <c r="AM8" i="6" s="1"/>
  <c r="H28" i="6"/>
  <c r="G28" i="6"/>
  <c r="J27" i="6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I25" i="6"/>
  <c r="H25" i="6"/>
  <c r="G25" i="6"/>
  <c r="J24" i="6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I22" i="6"/>
  <c r="O8" i="6" s="1"/>
  <c r="H22" i="6"/>
  <c r="G22" i="6"/>
  <c r="J21" i="6"/>
  <c r="I21" i="6"/>
  <c r="H21" i="6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N13" i="6"/>
  <c r="AM13" i="6"/>
  <c r="AL13" i="6"/>
  <c r="AI13" i="6"/>
  <c r="AF13" i="6"/>
  <c r="AD13" i="6"/>
  <c r="AC13" i="6"/>
  <c r="AB13" i="6"/>
  <c r="AA13" i="6"/>
  <c r="Z13" i="6"/>
  <c r="T13" i="6"/>
  <c r="R13" i="6"/>
  <c r="Q13" i="6"/>
  <c r="P13" i="6"/>
  <c r="O13" i="6"/>
  <c r="N13" i="6"/>
  <c r="J13" i="6"/>
  <c r="I13" i="6"/>
  <c r="S7" i="6" s="1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G12" i="6"/>
  <c r="AZ11" i="6"/>
  <c r="AX11" i="6"/>
  <c r="AW11" i="6"/>
  <c r="AV11" i="6"/>
  <c r="AU11" i="6"/>
  <c r="AT11" i="6"/>
  <c r="AS11" i="6"/>
  <c r="AQ11" i="6"/>
  <c r="AN11" i="6"/>
  <c r="AL11" i="6"/>
  <c r="AK11" i="6"/>
  <c r="AJ11" i="6"/>
  <c r="AI11" i="6"/>
  <c r="AH11" i="6"/>
  <c r="AG11" i="6"/>
  <c r="AE11" i="6"/>
  <c r="AB11" i="6"/>
  <c r="Z11" i="6"/>
  <c r="Y11" i="6"/>
  <c r="X11" i="6"/>
  <c r="V11" i="6"/>
  <c r="U11" i="6"/>
  <c r="P11" i="6"/>
  <c r="N11" i="6"/>
  <c r="M11" i="6"/>
  <c r="J11" i="6"/>
  <c r="I11" i="6"/>
  <c r="AY6" i="6" s="1"/>
  <c r="H11" i="6"/>
  <c r="AX6" i="6" s="1"/>
  <c r="G11" i="6"/>
  <c r="AW6" i="6" s="1"/>
  <c r="AZ10" i="6"/>
  <c r="AY10" i="6"/>
  <c r="AX10" i="6"/>
  <c r="AR10" i="6"/>
  <c r="AP10" i="6"/>
  <c r="AO10" i="6"/>
  <c r="AN10" i="6"/>
  <c r="AM10" i="6"/>
  <c r="AL10" i="6"/>
  <c r="AI10" i="6"/>
  <c r="AF10" i="6"/>
  <c r="AD10" i="6"/>
  <c r="AC10" i="6"/>
  <c r="AB10" i="6"/>
  <c r="AA10" i="6"/>
  <c r="Z10" i="6"/>
  <c r="W10" i="6"/>
  <c r="T10" i="6"/>
  <c r="R10" i="6"/>
  <c r="Q10" i="6"/>
  <c r="P10" i="6"/>
  <c r="O10" i="6"/>
  <c r="N10" i="6"/>
  <c r="J10" i="6"/>
  <c r="AV6" i="6" s="1"/>
  <c r="I10" i="6"/>
  <c r="AU6" i="6" s="1"/>
  <c r="H10" i="6"/>
  <c r="G10" i="6"/>
  <c r="AS6" i="6" s="1"/>
  <c r="AZ9" i="6"/>
  <c r="AW9" i="6"/>
  <c r="AV9" i="6"/>
  <c r="AT9" i="6"/>
  <c r="AS9" i="6"/>
  <c r="AR9" i="6"/>
  <c r="AQ9" i="6"/>
  <c r="AP9" i="6"/>
  <c r="AO9" i="6"/>
  <c r="AN9" i="6"/>
  <c r="AK9" i="6"/>
  <c r="AJ9" i="6"/>
  <c r="AH9" i="6"/>
  <c r="AG9" i="6"/>
  <c r="AF9" i="6"/>
  <c r="AE9" i="6"/>
  <c r="AD9" i="6"/>
  <c r="AC9" i="6"/>
  <c r="AB9" i="6"/>
  <c r="Y9" i="6"/>
  <c r="X9" i="6"/>
  <c r="V9" i="6"/>
  <c r="U9" i="6"/>
  <c r="T9" i="6"/>
  <c r="S9" i="6"/>
  <c r="R9" i="6"/>
  <c r="Q9" i="6"/>
  <c r="P9" i="6"/>
  <c r="M9" i="6"/>
  <c r="J9" i="6"/>
  <c r="I9" i="6"/>
  <c r="H9" i="6"/>
  <c r="AP6" i="6" s="1"/>
  <c r="G9" i="6"/>
  <c r="AZ8" i="6"/>
  <c r="AX8" i="6"/>
  <c r="AW8" i="6"/>
  <c r="AV8" i="6"/>
  <c r="AT8" i="6"/>
  <c r="AS8" i="6"/>
  <c r="AQ8" i="6"/>
  <c r="AN8" i="6"/>
  <c r="AL8" i="6"/>
  <c r="AK8" i="6"/>
  <c r="AJ8" i="6"/>
  <c r="AI8" i="6"/>
  <c r="AH8" i="6"/>
  <c r="AG8" i="6"/>
  <c r="AB8" i="6"/>
  <c r="AA8" i="6"/>
  <c r="Z8" i="6"/>
  <c r="Y8" i="6"/>
  <c r="X8" i="6"/>
  <c r="W8" i="6"/>
  <c r="V8" i="6"/>
  <c r="U8" i="6"/>
  <c r="P8" i="6"/>
  <c r="N8" i="6"/>
  <c r="M8" i="6"/>
  <c r="J8" i="6"/>
  <c r="AN6" i="6" s="1"/>
  <c r="I8" i="6"/>
  <c r="H8" i="6"/>
  <c r="G8" i="6"/>
  <c r="AZ7" i="6"/>
  <c r="AY7" i="6"/>
  <c r="AX7" i="6"/>
  <c r="AR7" i="6"/>
  <c r="AP7" i="6"/>
  <c r="AO7" i="6"/>
  <c r="AN7" i="6"/>
  <c r="AM7" i="6"/>
  <c r="AL7" i="6"/>
  <c r="AF7" i="6"/>
  <c r="AE7" i="6"/>
  <c r="AD7" i="6"/>
  <c r="AC7" i="6"/>
  <c r="AB7" i="6"/>
  <c r="Z7" i="6"/>
  <c r="Y7" i="6"/>
  <c r="W7" i="6"/>
  <c r="T7" i="6"/>
  <c r="R7" i="6"/>
  <c r="Q7" i="6"/>
  <c r="P7" i="6"/>
  <c r="N7" i="6"/>
  <c r="M7" i="6"/>
  <c r="J7" i="6"/>
  <c r="AJ6" i="6" s="1"/>
  <c r="I7" i="6"/>
  <c r="AI6" i="6" s="1"/>
  <c r="H7" i="6"/>
  <c r="G7" i="6"/>
  <c r="AG6" i="6" s="1"/>
  <c r="AZ6" i="6"/>
  <c r="AT6" i="6"/>
  <c r="AR6" i="6"/>
  <c r="AQ6" i="6"/>
  <c r="AO6" i="6"/>
  <c r="AM6" i="6"/>
  <c r="AL6" i="6"/>
  <c r="AK6" i="6"/>
  <c r="AH6" i="6"/>
  <c r="AF6" i="6"/>
  <c r="AC6" i="6"/>
  <c r="AB6" i="6"/>
  <c r="Z6" i="6"/>
  <c r="Y6" i="6"/>
  <c r="W6" i="6"/>
  <c r="T6" i="6"/>
  <c r="S6" i="6"/>
  <c r="Q6" i="6"/>
  <c r="P6" i="6"/>
  <c r="N6" i="6"/>
  <c r="M6" i="6"/>
  <c r="J6" i="6"/>
  <c r="I6" i="6"/>
  <c r="AE6" i="6" s="1"/>
  <c r="H6" i="6"/>
  <c r="AD6" i="6" s="1"/>
  <c r="G6" i="6"/>
  <c r="J5" i="6"/>
  <c r="I5" i="6"/>
  <c r="AA6" i="6" s="1"/>
  <c r="H5" i="6"/>
  <c r="G5" i="6"/>
  <c r="J4" i="6"/>
  <c r="X6" i="6" s="1"/>
  <c r="I4" i="6"/>
  <c r="H4" i="6"/>
  <c r="V6" i="6" s="1"/>
  <c r="G4" i="6"/>
  <c r="U6" i="6" s="1"/>
  <c r="J3" i="6"/>
  <c r="I3" i="6"/>
  <c r="H3" i="6"/>
  <c r="R6" i="6" s="1"/>
  <c r="G3" i="6"/>
  <c r="J2" i="6"/>
  <c r="I2" i="6"/>
  <c r="O6" i="6" s="1"/>
  <c r="H2" i="6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P68" i="5"/>
  <c r="S68" i="5" s="1"/>
  <c r="P67" i="5"/>
  <c r="S67" i="5" s="1"/>
  <c r="S66" i="5"/>
  <c r="P66" i="5"/>
  <c r="P65" i="5"/>
  <c r="S65" i="5" s="1"/>
  <c r="S64" i="5"/>
  <c r="P64" i="5"/>
  <c r="P63" i="5"/>
  <c r="S63" i="5" s="1"/>
  <c r="P62" i="5"/>
  <c r="S62" i="5" s="1"/>
  <c r="P61" i="5"/>
  <c r="S61" i="5" s="1"/>
  <c r="S60" i="5"/>
  <c r="P60" i="5"/>
  <c r="P59" i="5"/>
  <c r="S59" i="5" s="1"/>
  <c r="S58" i="5"/>
  <c r="P58" i="5"/>
  <c r="P57" i="5"/>
  <c r="S57" i="5" s="1"/>
  <c r="P56" i="5"/>
  <c r="S56" i="5" s="1"/>
  <c r="P55" i="5"/>
  <c r="S55" i="5" s="1"/>
  <c r="P54" i="5"/>
  <c r="S54" i="5" s="1"/>
  <c r="P53" i="5"/>
  <c r="S53" i="5" s="1"/>
  <c r="P52" i="5"/>
  <c r="S52" i="5" s="1"/>
  <c r="P51" i="5"/>
  <c r="S51" i="5" s="1"/>
  <c r="P50" i="5"/>
  <c r="S50" i="5" s="1"/>
  <c r="P49" i="5"/>
  <c r="S49" i="5" s="1"/>
  <c r="P48" i="5"/>
  <c r="S48" i="5" s="1"/>
  <c r="P47" i="5"/>
  <c r="S47" i="5" s="1"/>
  <c r="S46" i="5"/>
  <c r="P46" i="5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P16" i="5"/>
  <c r="S16" i="5" s="1"/>
  <c r="S15" i="5"/>
  <c r="P15" i="5"/>
  <c r="P14" i="5"/>
  <c r="S14" i="5" s="1"/>
  <c r="S13" i="5"/>
  <c r="P13" i="5"/>
  <c r="S12" i="5"/>
  <c r="P12" i="5"/>
  <c r="P11" i="5"/>
  <c r="S11" i="5" s="1"/>
  <c r="P10" i="5"/>
  <c r="S10" i="5" s="1"/>
  <c r="P9" i="5"/>
  <c r="S9" i="5" s="1"/>
  <c r="P8" i="5"/>
  <c r="S8" i="5" s="1"/>
  <c r="S7" i="5"/>
  <c r="P7" i="5"/>
  <c r="P6" i="5"/>
  <c r="S6" i="5" s="1"/>
  <c r="P5" i="5"/>
  <c r="S5" i="5" s="1"/>
  <c r="S4" i="5"/>
  <c r="P4" i="5"/>
  <c r="P3" i="5"/>
  <c r="S3" i="5" s="1"/>
  <c r="P2" i="5"/>
  <c r="S2" i="5" s="1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O14" i="14" l="1"/>
  <c r="O28" i="14"/>
  <c r="O21" i="14"/>
  <c r="O7" i="14"/>
  <c r="O13" i="14"/>
  <c r="O10" i="14"/>
  <c r="O31" i="14"/>
  <c r="O27" i="14"/>
  <c r="O17" i="14"/>
  <c r="O6" i="14"/>
  <c r="AG154" i="31"/>
  <c r="AK154" i="31" s="1"/>
  <c r="AG156" i="31"/>
  <c r="AL156" i="31" s="1"/>
  <c r="AG159" i="31"/>
  <c r="AG162" i="31"/>
  <c r="AL162" i="31" s="1"/>
  <c r="AG165" i="31"/>
  <c r="AG182" i="3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L158" i="31" s="1"/>
  <c r="AG161" i="31"/>
  <c r="AL161" i="31" s="1"/>
  <c r="AG164" i="31"/>
  <c r="AK164" i="31" s="1"/>
  <c r="AG167" i="31"/>
  <c r="AK167" i="31" s="1"/>
  <c r="AG170" i="31"/>
  <c r="AG173" i="31"/>
  <c r="AL173" i="31" s="1"/>
  <c r="AG152" i="31"/>
  <c r="AL152" i="31" s="1"/>
  <c r="AG181" i="31"/>
  <c r="AG148" i="31"/>
  <c r="AG150" i="31"/>
  <c r="AL150" i="31" s="1"/>
  <c r="AG157" i="31"/>
  <c r="AK157" i="31" s="1"/>
  <c r="AG160" i="31"/>
  <c r="AL160" i="31" s="1"/>
  <c r="AG163" i="31"/>
  <c r="AK163" i="31" s="1"/>
  <c r="AG166" i="31"/>
  <c r="AK166" i="31" s="1"/>
  <c r="AG169" i="31"/>
  <c r="AL169" i="31" s="1"/>
  <c r="AG172" i="31"/>
  <c r="AL172" i="31" s="1"/>
  <c r="AG175" i="3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59" i="31"/>
  <c r="AK159" i="31"/>
  <c r="AL165" i="31"/>
  <c r="AK16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L154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AL170" i="31"/>
  <c r="AK170" i="31"/>
  <c r="AK173" i="31"/>
  <c r="AL182" i="31"/>
  <c r="AK182" i="3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AK160" i="31"/>
  <c r="AK175" i="31"/>
  <c r="AL175" i="31"/>
  <c r="AL181" i="31"/>
  <c r="AK181" i="31"/>
  <c r="O21" i="32"/>
  <c r="AA21" i="32"/>
  <c r="AK149" i="31"/>
  <c r="AN149" i="31" s="1"/>
  <c r="U21" i="32"/>
  <c r="AG21" i="32"/>
  <c r="X21" i="32"/>
  <c r="M21" i="32"/>
  <c r="Y21" i="32"/>
  <c r="AN159" i="31" l="1"/>
  <c r="AL166" i="31"/>
  <c r="AL164" i="31"/>
  <c r="AL163" i="31"/>
  <c r="AL167" i="31"/>
  <c r="AK172" i="31"/>
  <c r="AN166" i="31"/>
  <c r="AN163" i="31"/>
  <c r="AK162" i="31"/>
  <c r="AK151" i="31"/>
  <c r="AN151" i="31" s="1"/>
  <c r="AK161" i="31"/>
  <c r="AN161" i="31" s="1"/>
  <c r="AK153" i="31"/>
  <c r="AN153" i="31" s="1"/>
  <c r="AK158" i="31"/>
  <c r="AN158" i="31" s="1"/>
  <c r="AN182" i="31"/>
  <c r="AK156" i="3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65" i="31"/>
  <c r="AK150" i="31"/>
  <c r="AN150" i="31" s="1"/>
  <c r="AN173" i="31"/>
  <c r="AK155" i="31"/>
  <c r="AN155" i="31" s="1"/>
  <c r="AN181" i="31"/>
  <c r="AN160" i="31"/>
  <c r="AN167" i="31"/>
  <c r="AN164" i="31"/>
  <c r="AK174" i="31"/>
  <c r="AN174" i="31" s="1"/>
  <c r="AL171" i="31"/>
  <c r="AN171" i="31" s="1"/>
  <c r="AN172" i="3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AN162" i="31"/>
  <c r="M4" i="3"/>
  <c r="AN179" i="31" l="1"/>
  <c r="AN177" i="3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<sst xmlns="http://schemas.openxmlformats.org/spreadsheetml/2006/main" count="7424" uniqueCount="1986">
  <si>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</si>
  <si>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</si>
  <si>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</si>
  <si>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</si>
  <si>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</si>
  <si>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</si>
  <si>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</si>
  <si>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</si>
  <si>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</si>
  <si>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</si>
  <si>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</si>
  <si>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</si>
  <si>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</si>
  <si>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</si>
  <si>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</si>
  <si>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</si>
  <si>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</si>
  <si>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</si>
  <si>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</si>
  <si>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</si>
  <si>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</si>
  <si>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</si>
  <si>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</si>
  <si>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</si>
  <si>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</si>
  <si>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</si>
  <si>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</si>
  <si>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</si>
  <si>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</si>
  <si>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</si>
  <si>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</si>
  <si>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</si>
  <si>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</si>
  <si>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</si>
  <si>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</si>
  <si>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</si>
  <si>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</si>
  <si>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</si>
  <si>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</si>
  <si>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</si>
  <si>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</si>
  <si>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</si>
  <si>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</si>
  <si>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</si>
  <si>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</si>
  <si>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</si>
  <si>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</si>
  <si>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</si>
  <si>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</si>
  <si>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</si>
  <si>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</si>
  <si>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</si>
  <si>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</si>
  <si>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</si>
  <si>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</si>
  <si>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</si>
  <si>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</si>
  <si>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</si>
  <si>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</si>
  <si>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</si>
  <si>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</si>
  <si>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</si>
  <si>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</si>
  <si>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</si>
  <si>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</si>
  <si>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</si>
  <si>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</si>
  <si>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</si>
  <si>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</si>
  <si>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</si>
  <si>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</si>
  <si>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</si>
  <si>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</si>
  <si>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</si>
  <si>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</si>
  <si>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</si>
  <si>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</si>
  <si>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</si>
  <si>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</si>
  <si>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</si>
  <si>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</si>
  <si>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</si>
  <si>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</si>
  <si>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</si>
  <si>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</si>
  <si>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</si>
  <si>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</si>
  <si>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</si>
  <si>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</si>
  <si>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</si>
  <si>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</si>
  <si>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</si>
  <si>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</si>
  <si>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</si>
  <si>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</si>
  <si>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</si>
  <si>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</si>
  <si>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</si>
  <si>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</si>
  <si>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</si>
  <si>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</si>
  <si>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</si>
  <si>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</si>
  <si>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</si>
  <si>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</si>
  <si>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</si>
  <si>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</si>
  <si>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</si>
  <si>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</si>
  <si>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</si>
  <si>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</si>
  <si>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</si>
  <si>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</si>
  <si>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</si>
  <si>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</si>
  <si>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</si>
  <si>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</si>
  <si>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</si>
  <si>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</si>
  <si>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</si>
  <si>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</si>
  <si>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</si>
  <si>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</si>
  <si>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</si>
  <si>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</si>
  <si>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</si>
  <si>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</si>
  <si>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</si>
  <si>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</si>
  <si>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</si>
  <si>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</si>
  <si>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</si>
  <si>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</si>
  <si>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</si>
  <si>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</si>
  <si>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</si>
  <si>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</si>
  <si>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</si>
  <si>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</si>
  <si>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</si>
  <si>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</si>
  <si>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</si>
  <si>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</si>
  <si>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</si>
  <si>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</si>
  <si>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</si>
  <si>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</si>
  <si>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</si>
  <si>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</si>
  <si>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</si>
  <si>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</si>
  <si>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</si>
  <si>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</si>
  <si>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</si>
  <si>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</si>
  <si>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</si>
  <si>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</si>
  <si>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</si>
  <si>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</si>
  <si>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</si>
  <si>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</si>
  <si>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</si>
  <si>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</si>
  <si>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</si>
  <si>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</si>
  <si>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</si>
  <si>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</si>
  <si>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</si>
  <si>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</si>
  <si>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</si>
  <si>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</si>
  <si>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</si>
  <si>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</si>
  <si>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</si>
  <si>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</si>
  <si>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</si>
  <si>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</si>
  <si>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</si>
  <si>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</si>
  <si>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</si>
  <si>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</si>
  <si>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</si>
  <si>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</si>
  <si>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</si>
  <si>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</si>
  <si>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</si>
  <si>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</si>
  <si>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</si>
  <si>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</si>
  <si>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</si>
  <si>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</si>
  <si>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</si>
  <si>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</si>
  <si>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</si>
  <si>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</si>
  <si>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</si>
  <si>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</si>
  <si>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</si>
  <si>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</si>
  <si>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</si>
  <si>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</si>
  <si>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</si>
  <si>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</si>
  <si>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</si>
  <si>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</si>
  <si>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</si>
  <si>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</si>
  <si>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</si>
  <si>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</si>
  <si>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</si>
  <si>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</si>
  <si>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</si>
  <si>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</si>
  <si>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</si>
  <si>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</si>
  <si>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</si>
  <si>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</si>
  <si>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</si>
  <si>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</si>
  <si>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</si>
  <si>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</si>
  <si>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</si>
  <si>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</si>
  <si>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</si>
  <si>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</si>
  <si>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</si>
  <si>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</si>
  <si>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</si>
  <si>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</si>
  <si>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</si>
  <si>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</si>
  <si>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</si>
  <si>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</si>
  <si>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</si>
  <si>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</si>
  <si>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</si>
  <si>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</si>
  <si>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</si>
  <si>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</si>
  <si>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</si>
  <si>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</si>
  <si>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</si>
  <si>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</si>
  <si>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</si>
  <si>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</si>
  <si>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</si>
  <si>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</si>
  <si>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</si>
  <si>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</si>
  <si>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</si>
  <si>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</si>
  <si>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</si>
  <si>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</si>
  <si>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</si>
  <si>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</si>
  <si>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</si>
  <si>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</si>
  <si>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</si>
  <si>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</si>
  <si>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</si>
  <si>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</si>
  <si>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</si>
  <si>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</si>
  <si>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</si>
  <si>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</si>
  <si>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</si>
  <si>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</si>
  <si>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</si>
  <si>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</si>
  <si>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</si>
  <si>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</si>
  <si>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</si>
  <si>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</si>
  <si>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</si>
  <si>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</si>
  <si>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</si>
  <si>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</si>
  <si>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</si>
  <si>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</si>
  <si>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</si>
  <si>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</si>
  <si>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</si>
  <si>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</si>
  <si>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</si>
  <si>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</si>
  <si>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</si>
  <si>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</si>
  <si>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</si>
  <si>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</si>
  <si>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</si>
  <si>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</si>
  <si>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</si>
  <si>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</si>
  <si>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</si>
  <si>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</si>
  <si>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</si>
  <si>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</si>
  <si>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</si>
  <si>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</si>
  <si>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</si>
  <si>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</si>
  <si>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</si>
  <si>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</si>
  <si>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</si>
  <si>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</si>
  <si>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</si>
  <si>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</si>
  <si>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</si>
  <si>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</si>
  <si>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</si>
  <si>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</si>
  <si>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</si>
  <si>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</si>
  <si>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</si>
  <si>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</si>
  <si>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</si>
  <si>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</si>
  <si>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</si>
  <si>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</si>
  <si>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</si>
  <si>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</si>
  <si>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</si>
  <si>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</si>
  <si>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</si>
  <si>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</si>
  <si>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</si>
  <si>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</si>
  <si>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</si>
  <si>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</si>
  <si>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</si>
  <si>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</si>
  <si>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</si>
  <si>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</si>
  <si>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</si>
  <si>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</si>
  <si>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</si>
  <si>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</si>
  <si>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</si>
  <si>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</si>
  <si>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</si>
  <si>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</si>
  <si>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</si>
  <si>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</si>
  <si>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</si>
  <si>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</si>
  <si>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</si>
  <si>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</si>
  <si>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</si>
  <si>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</si>
  <si>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</si>
  <si>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</si>
  <si>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</si>
  <si>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</si>
  <si>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</si>
  <si>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</si>
  <si>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</si>
  <si>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</si>
  <si>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</si>
  <si>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</si>
  <si>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</si>
  <si>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</si>
  <si>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</si>
  <si>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</si>
  <si>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</si>
  <si>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</si>
  <si>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</si>
  <si>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</si>
  <si>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</si>
  <si>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</si>
  <si>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</si>
  <si>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</si>
  <si>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</si>
  <si>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</si>
  <si>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</si>
  <si>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</si>
  <si>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</si>
  <si>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</si>
  <si>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</si>
  <si>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</si>
  <si>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</si>
  <si>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</si>
  <si>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</si>
  <si>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</si>
  <si>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</si>
  <si>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</si>
  <si>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</si>
  <si>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</si>
  <si>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</si>
  <si>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</si>
  <si>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</si>
  <si>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</si>
  <si>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</si>
  <si>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</si>
  <si>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</si>
  <si>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</si>
  <si>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</si>
  <si>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</si>
  <si>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</si>
  <si>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</si>
  <si>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</si>
  <si>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</si>
  <si>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</si>
  <si>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</si>
  <si>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</si>
  <si>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</si>
  <si>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</si>
  <si>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</si>
  <si>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</si>
  <si>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</si>
  <si>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</si>
  <si>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</si>
  <si>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</si>
  <si>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</si>
  <si>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</si>
  <si>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</si>
  <si>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</si>
  <si>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</si>
  <si>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</si>
  <si>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</si>
  <si>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</si>
  <si>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</si>
  <si>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</si>
  <si>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</si>
  <si>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</si>
  <si>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</si>
  <si>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</si>
  <si>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</si>
  <si>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</si>
  <si>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</si>
  <si>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</si>
  <si>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</si>
  <si>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</si>
  <si>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</si>
  <si>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</si>
  <si>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</si>
  <si>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</si>
  <si>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</si>
  <si>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</si>
  <si>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</si>
  <si>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</si>
  <si>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</si>
  <si>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</si>
  <si>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</si>
  <si>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</si>
  <si>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</si>
  <si>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</si>
  <si>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</si>
  <si>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</si>
  <si>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</si>
  <si>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</si>
  <si>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</si>
  <si>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</si>
  <si>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</si>
  <si>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</si>
  <si>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</si>
  <si>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</si>
  <si>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</si>
  <si>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</si>
  <si>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</si>
  <si>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</si>
  <si>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</si>
  <si>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</si>
  <si>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</si>
  <si>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</si>
  <si>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</si>
  <si>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</si>
  <si>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</si>
  <si>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</si>
  <si>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</si>
  <si>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</si>
  <si>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</si>
  <si>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</si>
  <si>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</si>
  <si>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</si>
  <si>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</si>
  <si>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</si>
  <si>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</si>
  <si>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</si>
  <si>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</si>
  <si>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</si>
  <si>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</si>
  <si>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</si>
  <si>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</si>
  <si>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</si>
  <si>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</si>
  <si>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</si>
  <si>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</si>
  <si>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</si>
  <si>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</si>
  <si>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</si>
  <si>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</si>
  <si>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</si>
  <si>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</si>
  <si>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</si>
  <si>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</si>
  <si>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</si>
  <si>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</si>
  <si>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</si>
  <si>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</si>
  <si>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</si>
  <si>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</si>
  <si>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</si>
  <si>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</si>
  <si>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</si>
  <si>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</si>
  <si>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</si>
  <si>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</si>
  <si>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</si>
  <si>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</si>
  <si>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</si>
  <si>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</si>
  <si>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</si>
  <si>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</si>
  <si>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</si>
  <si>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</si>
  <si>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</si>
  <si>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</si>
  <si>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</si>
  <si>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</si>
  <si>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</si>
  <si>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</si>
  <si>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</si>
  <si>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</si>
  <si>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</si>
  <si>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</si>
  <si>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</si>
  <si>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</si>
  <si>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</si>
  <si>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</si>
  <si>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</si>
  <si>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</si>
  <si>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</si>
  <si>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</si>
  <si>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</si>
  <si>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</si>
  <si>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</si>
  <si>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</si>
  <si>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</si>
  <si>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</si>
  <si>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</si>
  <si>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</si>
  <si>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</si>
  <si>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</si>
  <si>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</si>
  <si>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</si>
  <si>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</si>
  <si>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</si>
  <si>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</si>
  <si>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</si>
  <si>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</si>
  <si>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</si>
  <si>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</si>
  <si>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</si>
  <si>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</si>
  <si>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</si>
  <si>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</si>
  <si>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</si>
  <si>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</si>
  <si>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</si>
  <si>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</si>
  <si>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</si>
  <si>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</si>
  <si>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</si>
  <si>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</si>
  <si>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</si>
  <si>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</si>
  <si>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</si>
  <si>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</si>
  <si>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</si>
  <si>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</si>
  <si>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</si>
  <si>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</si>
  <si>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</si>
  <si>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</si>
  <si>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</si>
  <si>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</si>
  <si>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</si>
  <si>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</si>
  <si>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</si>
  <si>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</si>
  <si>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</si>
  <si>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</si>
  <si>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</si>
  <si>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</si>
  <si>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</si>
  <si>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</si>
  <si>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</si>
  <si>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</si>
  <si>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</si>
  <si>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</si>
  <si>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</si>
  <si>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</si>
  <si>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</si>
  <si>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</si>
  <si>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</si>
  <si>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</si>
  <si>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</si>
  <si>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</si>
  <si>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</si>
  <si>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</si>
  <si>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</si>
  <si>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</si>
  <si>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</si>
  <si>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</si>
  <si>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</si>
  <si>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</si>
  <si>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</si>
  <si>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</si>
  <si>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</si>
  <si>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</si>
  <si>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</si>
  <si>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</si>
  <si>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</si>
  <si>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</si>
  <si>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</si>
  <si>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</si>
  <si>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</si>
  <si>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</si>
  <si>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</si>
  <si>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</si>
  <si>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</si>
  <si>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</si>
  <si>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</si>
  <si>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</si>
  <si>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</si>
  <si>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</si>
  <si>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</si>
  <si>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</si>
  <si>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</si>
  <si>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</si>
  <si>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</si>
  <si>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</si>
  <si>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</si>
  <si>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</si>
  <si>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</si>
  <si>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</si>
  <si>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</si>
  <si>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</si>
  <si>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</si>
  <si>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</si>
  <si>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</si>
  <si>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</si>
  <si>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</si>
  <si>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</si>
  <si>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</si>
  <si>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</si>
  <si>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</si>
  <si>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</si>
  <si>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</si>
  <si>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</si>
  <si>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</si>
  <si>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</si>
  <si>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</si>
  <si>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</si>
  <si>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</si>
  <si>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</si>
  <si>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</si>
  <si>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</si>
  <si>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</si>
  <si>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</si>
  <si>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</si>
  <si>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</si>
  <si>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</si>
  <si>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</si>
  <si>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</si>
  <si>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</si>
  <si>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</si>
  <si>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</si>
  <si>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</si>
  <si>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</si>
  <si>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</si>
  <si>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</si>
  <si>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</si>
  <si>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</si>
  <si>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</si>
  <si>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</si>
  <si>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</si>
  <si>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</si>
  <si>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</si>
  <si>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</si>
  <si>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</si>
  <si>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</si>
  <si>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</si>
  <si>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</si>
  <si>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</si>
  <si>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</si>
  <si>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</si>
  <si>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</si>
  <si>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</si>
  <si>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</si>
  <si>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</si>
  <si>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</si>
  <si>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</si>
  <si>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</si>
  <si>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</si>
  <si>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</si>
  <si>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</si>
  <si>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</si>
  <si>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</si>
  <si>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</si>
  <si>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</si>
  <si>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</si>
  <si>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</si>
  <si>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</si>
  <si>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</si>
  <si>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</si>
  <si>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</si>
  <si>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</si>
  <si>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</si>
  <si>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</si>
  <si>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</si>
  <si>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</si>
  <si>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</si>
  <si>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</si>
  <si>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</si>
  <si>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</si>
  <si>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</si>
  <si>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</si>
  <si>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</si>
  <si>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</si>
  <si>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</si>
  <si>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</si>
  <si>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</si>
  <si>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</si>
  <si>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</si>
  <si>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</si>
  <si>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</si>
  <si>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</si>
  <si>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</si>
  <si>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</si>
  <si>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</si>
  <si>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</si>
  <si>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</si>
  <si>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</si>
  <si>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</si>
  <si>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</si>
  <si>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</si>
  <si>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</si>
  <si>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</si>
  <si>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</si>
  <si>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</si>
  <si>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</si>
  <si>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</si>
  <si>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</si>
  <si>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</si>
  <si>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</si>
  <si>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</si>
  <si>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</si>
  <si>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</si>
  <si>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</si>
  <si>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</si>
  <si>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</si>
  <si>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</si>
  <si>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</si>
  <si>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</si>
  <si>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</si>
  <si>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</si>
  <si>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</si>
  <si>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</si>
  <si>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</si>
  <si>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</si>
  <si>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</si>
  <si>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</si>
  <si>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</si>
  <si>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</si>
  <si>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</si>
  <si>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</si>
  <si>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</si>
  <si>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</si>
  <si>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</si>
  <si>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</si>
  <si>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</si>
  <si>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</si>
  <si>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</si>
  <si>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</si>
  <si>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</si>
  <si>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</si>
  <si>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</si>
  <si>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</si>
  <si>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</si>
  <si>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</si>
  <si>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</si>
  <si>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</si>
  <si>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</si>
  <si>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</si>
  <si>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</si>
  <si>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</si>
  <si>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</si>
  <si>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</si>
  <si>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</si>
  <si>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</si>
  <si>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</si>
  <si>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</si>
  <si>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</si>
  <si>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</si>
  <si>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</si>
  <si>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</si>
  <si>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</si>
  <si>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</si>
  <si>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</si>
  <si>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</si>
  <si>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</si>
  <si>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</si>
  <si>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</si>
  <si>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</si>
  <si>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</si>
  <si>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</si>
  <si>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</si>
  <si>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</si>
  <si>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</si>
  <si>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</si>
  <si>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</si>
  <si>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</si>
  <si>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</si>
  <si>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</si>
  <si>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</si>
  <si>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</si>
  <si>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</si>
  <si>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</si>
  <si>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</si>
  <si>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</si>
  <si>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</si>
  <si>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</si>
  <si>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</si>
  <si>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</si>
  <si>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</si>
  <si>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</si>
  <si>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</si>
  <si>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</si>
  <si>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</si>
  <si>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</si>
  <si>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</si>
  <si>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</si>
  <si>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</si>
  <si>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</si>
  <si>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</si>
  <si>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</si>
  <si>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</si>
  <si>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</si>
  <si>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</si>
  <si>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</si>
  <si>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</si>
  <si>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</si>
  <si>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</si>
  <si>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</si>
  <si>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</si>
  <si>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</si>
  <si>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</si>
  <si>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</si>
  <si>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</si>
  <si>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</si>
  <si>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</si>
  <si>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</si>
  <si>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</si>
  <si>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</si>
  <si>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</si>
  <si>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</si>
  <si>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</si>
  <si>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</si>
  <si>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</si>
  <si>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</si>
  <si>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</si>
  <si>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</si>
  <si>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</si>
  <si>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</si>
  <si>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</si>
  <si>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</si>
  <si>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</si>
  <si>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</si>
  <si>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</si>
  <si>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</si>
  <si>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</si>
  <si>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</si>
  <si>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</si>
  <si>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</si>
  <si>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</si>
  <si>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</si>
  <si>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</si>
  <si>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</si>
  <si>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</si>
  <si>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</si>
  <si>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</si>
  <si>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</si>
  <si>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</si>
  <si>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</si>
  <si>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</si>
  <si>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</si>
  <si>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</si>
  <si>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</si>
  <si>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</si>
  <si>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</si>
  <si>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</si>
  <si>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</si>
  <si>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</si>
  <si>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</si>
  <si>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</si>
  <si>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</si>
  <si>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</si>
  <si>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</si>
  <si>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</si>
  <si>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</si>
  <si>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</si>
  <si>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</si>
  <si>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</si>
  <si>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</si>
  <si>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</si>
  <si>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</si>
  <si>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</si>
  <si>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</si>
  <si>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</si>
  <si>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</si>
  <si>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</si>
  <si>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</si>
  <si>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</si>
  <si>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</si>
  <si>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</si>
  <si>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</si>
  <si>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</si>
  <si>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</si>
  <si>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</si>
  <si>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</si>
  <si>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</si>
  <si>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</si>
  <si>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</si>
  <si>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</si>
  <si>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</si>
  <si>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</si>
  <si>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</si>
  <si>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</si>
  <si>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</si>
  <si>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</si>
  <si>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</si>
  <si>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</si>
  <si>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</si>
  <si>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</si>
  <si>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</si>
  <si>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</si>
  <si>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</si>
  <si>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</si>
  <si>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</si>
  <si>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</si>
  <si>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</si>
  <si>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</si>
  <si>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</si>
  <si>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</si>
  <si>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</si>
  <si>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</si>
  <si>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</si>
  <si>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</si>
  <si>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</si>
  <si>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</si>
  <si>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</si>
  <si>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</si>
  <si>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</si>
  <si>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</si>
  <si>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</si>
  <si>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</si>
  <si>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</si>
  <si>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</si>
  <si>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</si>
  <si>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</si>
  <si>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</si>
  <si>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</si>
  <si>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</si>
  <si>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</si>
  <si>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</si>
  <si>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</si>
  <si>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</si>
  <si>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</si>
  <si>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</si>
  <si>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</si>
  <si>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</si>
  <si>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</si>
  <si>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</si>
  <si>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</si>
  <si>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</si>
  <si>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</si>
  <si>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</si>
  <si>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</si>
  <si>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</si>
  <si>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</si>
  <si>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</si>
  <si>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</si>
  <si>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</si>
  <si>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</si>
  <si>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</si>
  <si>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</si>
  <si>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</si>
  <si>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</si>
  <si>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</si>
  <si>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</si>
  <si>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</si>
  <si>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</si>
  <si>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</si>
  <si>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</si>
  <si>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</si>
  <si>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</si>
  <si>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</si>
  <si>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</si>
  <si>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</si>
  <si>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</si>
  <si>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</si>
  <si>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</si>
  <si>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</si>
  <si>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</si>
  <si>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</si>
  <si>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</si>
  <si>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</si>
  <si>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</si>
  <si>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</si>
  <si>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</si>
  <si>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</si>
  <si>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</si>
  <si>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</si>
  <si>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</si>
  <si>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</si>
  <si>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</si>
  <si>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</si>
  <si>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</si>
  <si>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</si>
  <si>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</si>
  <si>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</si>
  <si>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</si>
  <si>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</si>
  <si>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</si>
  <si>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</si>
  <si>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</si>
  <si>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</si>
  <si>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</si>
  <si>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</si>
  <si>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</si>
  <si>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</si>
  <si>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</si>
  <si>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</si>
  <si>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</si>
  <si>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</si>
  <si>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</si>
  <si>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</si>
  <si>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</si>
  <si>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</si>
  <si>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</si>
  <si>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</si>
  <si>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</si>
  <si>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</si>
  <si>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</si>
  <si>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</si>
  <si>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</si>
  <si>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</si>
  <si>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</si>
  <si>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</si>
  <si>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</si>
  <si>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</si>
  <si>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</si>
  <si>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</si>
  <si>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</si>
  <si>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</si>
  <si>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</si>
  <si>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</si>
  <si>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</si>
  <si>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</si>
  <si>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</si>
  <si>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</si>
  <si>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</si>
  <si>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</si>
  <si>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</si>
  <si>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</si>
  <si>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</si>
  <si>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</si>
  <si>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</si>
  <si>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</si>
  <si>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</si>
  <si>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</si>
  <si>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</si>
  <si>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</si>
  <si>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</si>
  <si>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</si>
  <si>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</si>
  <si>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</si>
  <si>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</si>
  <si>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</si>
  <si>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</si>
  <si>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</si>
  <si>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</si>
  <si>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</si>
  <si>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</si>
  <si>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</si>
  <si>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</si>
  <si>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</si>
  <si>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</si>
  <si>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</si>
  <si>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</si>
  <si>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</si>
  <si>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</si>
  <si>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</si>
  <si>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</si>
  <si>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</si>
  <si>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</si>
  <si>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</si>
  <si>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</si>
  <si>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</si>
  <si>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</si>
  <si>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</si>
  <si>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</si>
  <si>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</si>
  <si>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</si>
  <si>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</si>
  <si>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</si>
  <si>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</si>
  <si>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</si>
  <si>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</si>
  <si>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</si>
  <si>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</si>
  <si>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</si>
  <si>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</si>
  <si>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</si>
  <si>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</si>
  <si>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</si>
  <si>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</si>
  <si>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</si>
  <si>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</si>
  <si>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</si>
  <si>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</si>
  <si>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</si>
  <si>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</si>
  <si>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</si>
  <si>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</si>
  <si>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</si>
  <si>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</si>
  <si>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</si>
  <si>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</si>
  <si>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</si>
  <si>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</si>
  <si>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</si>
  <si>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</si>
  <si>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</si>
  <si>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</si>
  <si>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</si>
  <si>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</si>
  <si>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</si>
  <si>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</si>
  <si>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</si>
  <si>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</si>
  <si>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</si>
  <si>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</si>
  <si>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</si>
  <si>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</si>
  <si>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</si>
  <si>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</si>
  <si>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</si>
  <si>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</si>
  <si>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</si>
  <si>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</si>
  <si>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</si>
  <si>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</si>
  <si>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</si>
  <si>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</si>
  <si>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</si>
  <si>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</si>
  <si>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</si>
  <si>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</si>
  <si>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</si>
  <si>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</si>
  <si>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</si>
  <si>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</si>
  <si>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</si>
  <si>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</si>
  <si>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</si>
  <si>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</si>
  <si>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</si>
  <si>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</si>
  <si>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</si>
  <si>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</si>
  <si>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</si>
  <si>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</si>
  <si>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</si>
  <si>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</si>
  <si>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</si>
  <si>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</si>
  <si>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</si>
  <si>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</si>
  <si>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</si>
  <si>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</si>
  <si>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</si>
  <si>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</si>
  <si>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</si>
  <si>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</si>
  <si>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</si>
  <si>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</si>
  <si>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</si>
  <si>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</si>
  <si>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</si>
  <si>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</si>
  <si>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</si>
  <si>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</si>
  <si>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</si>
  <si>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</si>
  <si>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</si>
  <si>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</si>
  <si>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</si>
  <si>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</si>
  <si>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</si>
  <si>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</si>
  <si>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</si>
  <si>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</si>
  <si>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</si>
  <si>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</si>
  <si>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</si>
  <si>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</si>
  <si>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</si>
  <si>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</si>
  <si>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</si>
  <si>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</si>
  <si>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</si>
  <si>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</si>
  <si>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</si>
  <si>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</si>
  <si>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</si>
  <si>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</si>
  <si>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</si>
  <si>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</si>
  <si>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</si>
  <si>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</si>
  <si>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</si>
  <si>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</si>
  <si>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</si>
  <si>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</si>
  <si>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</si>
  <si>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</si>
  <si>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</si>
  <si>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</si>
  <si>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</si>
  <si>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</si>
  <si>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</si>
  <si>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</si>
  <si>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</si>
  <si>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</si>
  <si>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</si>
  <si>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</si>
  <si>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</si>
  <si>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</si>
  <si>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</si>
  <si>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</si>
  <si>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</si>
  <si>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</si>
  <si>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</si>
  <si>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</si>
  <si>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</si>
  <si>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</si>
  <si>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</si>
  <si>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</si>
  <si>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</si>
  <si>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</si>
  <si>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</si>
  <si>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</si>
  <si>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</si>
  <si>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</si>
  <si>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</si>
  <si>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</si>
  <si>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</si>
  <si>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</si>
  <si>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</si>
  <si>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</si>
  <si>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</si>
  <si>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</si>
  <si>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</si>
  <si>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</si>
  <si>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</si>
  <si>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</si>
  <si>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</si>
  <si>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</si>
  <si>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</si>
  <si>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</si>
  <si>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</si>
  <si>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</si>
  <si>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</si>
  <si>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</si>
  <si>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</si>
  <si>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</si>
  <si>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</si>
  <si>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</si>
  <si>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</si>
  <si>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</si>
  <si>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</si>
  <si>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</si>
  <si>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</si>
  <si>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</si>
  <si>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</si>
  <si>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</si>
  <si>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</si>
  <si>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</si>
  <si>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</si>
  <si>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</si>
  <si>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</si>
  <si>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</si>
  <si>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</si>
  <si>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</si>
  <si>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</si>
  <si>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</si>
  <si>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</si>
  <si>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</si>
  <si>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</si>
  <si>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</si>
  <si>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</si>
  <si>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</si>
  <si>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</si>
  <si>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</si>
  <si>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</si>
  <si>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</si>
  <si>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</si>
  <si>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</si>
  <si>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</si>
  <si>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</si>
  <si>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</si>
  <si>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</si>
  <si>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</si>
  <si>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</si>
  <si>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</si>
  <si>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</si>
  <si>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</si>
  <si>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</si>
  <si>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</si>
  <si>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</si>
  <si>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</si>
  <si>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</si>
  <si>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</si>
  <si>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</si>
  <si>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</si>
  <si>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</si>
  <si>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</si>
  <si>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</si>
  <si>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</si>
  <si>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</si>
  <si>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</si>
  <si>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</si>
  <si>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</si>
  <si>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</si>
  <si>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</si>
  <si>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</si>
  <si>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</si>
  <si>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</si>
  <si>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</si>
  <si>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</si>
  <si>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</si>
  <si>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</si>
  <si>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</si>
  <si>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</si>
  <si>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</si>
  <si>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</si>
  <si>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</si>
  <si>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</si>
  <si>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</si>
  <si>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</si>
  <si>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</si>
  <si>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</si>
  <si>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</si>
  <si>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</si>
  <si>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</si>
  <si>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</si>
  <si>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</si>
  <si>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</si>
  <si>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</si>
  <si>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</si>
  <si>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</si>
  <si>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</si>
  <si>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</si>
  <si>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</si>
  <si>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</si>
  <si>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</si>
  <si>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</si>
  <si>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</si>
  <si>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</si>
  <si>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</si>
  <si>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</si>
  <si>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</si>
  <si>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</si>
  <si>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</si>
  <si>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</si>
  <si>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</si>
  <si>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</si>
  <si>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</si>
  <si>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</si>
  <si>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</si>
  <si>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</si>
  <si>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</si>
  <si>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</si>
  <si>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</si>
  <si>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</si>
  <si>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</si>
  <si>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</si>
  <si>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</si>
  <si>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</si>
  <si>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</si>
  <si>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</si>
  <si>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</si>
  <si>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</si>
  <si>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</si>
  <si>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</si>
  <si>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</si>
  <si>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</si>
  <si>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</si>
  <si>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</si>
  <si>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</si>
  <si>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</si>
  <si>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</si>
  <si>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</si>
  <si>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</si>
  <si>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</si>
  <si>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</si>
  <si>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</si>
  <si>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</si>
  <si>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</si>
  <si>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</si>
  <si>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</si>
  <si>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</si>
  <si>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</si>
  <si>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</si>
  <si>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</si>
  <si>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</si>
  <si>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</si>
  <si>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</si>
  <si>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</si>
  <si>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</si>
  <si>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</si>
  <si>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</si>
  <si>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</si>
  <si>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</si>
  <si>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</si>
  <si>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</si>
  <si>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</si>
  <si>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</si>
  <si>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</si>
  <si>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</si>
  <si>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</si>
  <si>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</si>
  <si>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</si>
  <si>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</si>
  <si>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</si>
  <si>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</si>
  <si>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</si>
  <si>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</si>
  <si>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</si>
  <si>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</si>
  <si>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</si>
  <si>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</si>
  <si>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</si>
  <si>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</si>
  <si>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</si>
  <si>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</si>
  <si>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</si>
  <si>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</si>
  <si>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</si>
  <si>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</si>
  <si>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</si>
  <si>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</si>
  <si>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</si>
  <si>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</si>
  <si>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</si>
  <si>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</si>
  <si>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</si>
  <si>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</si>
  <si>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</si>
  <si>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</si>
  <si>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</si>
  <si>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</si>
  <si>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</si>
  <si>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</si>
  <si>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</si>
  <si>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</si>
  <si>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</si>
  <si>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</si>
  <si>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</si>
  <si>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</si>
  <si>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</si>
  <si>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</si>
  <si>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</si>
  <si>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</si>
  <si>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</si>
  <si>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</si>
  <si>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</si>
  <si>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</si>
  <si>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</si>
  <si>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</si>
  <si>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</si>
  <si>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</si>
  <si>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</si>
  <si>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</si>
  <si>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</si>
  <si>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</si>
  <si>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</si>
  <si>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</si>
  <si>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</si>
  <si>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</si>
  <si>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</si>
  <si>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</si>
  <si>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</si>
  <si>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</si>
  <si>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</si>
  <si>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</si>
  <si>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</si>
  <si>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</si>
  <si>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</si>
  <si>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</si>
  <si>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</si>
  <si>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</si>
  <si>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</si>
  <si>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</si>
  <si>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</si>
  <si>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</si>
  <si>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</si>
  <si>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</si>
  <si>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</si>
  <si>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</si>
  <si>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</si>
  <si>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</si>
  <si>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</si>
  <si>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</si>
  <si>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</si>
  <si>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</si>
  <si>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</si>
  <si>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</si>
  <si>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</si>
  <si>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</si>
  <si>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</si>
  <si>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</si>
  <si>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</si>
  <si>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</si>
  <si>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</si>
  <si>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</si>
  <si>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</si>
  <si>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</si>
  <si>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</si>
  <si>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</si>
  <si>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</si>
  <si>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</si>
  <si>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</si>
  <si>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</si>
  <si>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</si>
  <si>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</si>
  <si>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</si>
  <si>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</si>
  <si>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</si>
  <si>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</si>
  <si>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</si>
  <si>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</si>
  <si>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</si>
  <si>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</si>
  <si>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</si>
  <si>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</si>
  <si>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</si>
  <si>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</si>
  <si>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</si>
  <si>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</si>
  <si>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</si>
  <si>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</si>
  <si>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</si>
  <si>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</si>
  <si>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</si>
  <si>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</si>
  <si>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</si>
  <si>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</si>
  <si>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</si>
  <si>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</si>
  <si>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</si>
  <si>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</si>
  <si>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</si>
  <si>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</si>
  <si>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</si>
  <si>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</si>
  <si>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</si>
  <si>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</si>
  <si>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</si>
  <si>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</si>
  <si>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</si>
  <si>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</si>
  <si>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</si>
  <si>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</si>
  <si>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</si>
  <si>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</si>
  <si>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</si>
  <si>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</si>
  <si>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</si>
  <si>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</si>
  <si>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</si>
  <si>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</si>
  <si>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</si>
  <si>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</si>
  <si>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</si>
  <si>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</si>
  <si>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</si>
  <si>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</si>
  <si>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</si>
  <si>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</si>
  <si>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</si>
  <si>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</si>
  <si>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</si>
  <si>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</si>
  <si>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</si>
  <si>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</si>
  <si>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</si>
  <si>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</si>
  <si>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</si>
  <si>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</si>
  <si>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</si>
  <si>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</si>
  <si>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</si>
  <si>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</si>
  <si>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</si>
  <si>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</si>
  <si>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</si>
  <si>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</si>
  <si>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</si>
  <si>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</si>
  <si>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</si>
  <si>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</si>
  <si>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</si>
  <si>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</si>
  <si>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</si>
  <si>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</si>
  <si>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</si>
  <si>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</si>
  <si>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</si>
  <si>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</si>
  <si>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</si>
  <si>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</si>
  <si>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</si>
  <si>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</si>
  <si>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</si>
  <si>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</si>
  <si>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</si>
  <si>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</si>
  <si>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</si>
  <si>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</si>
  <si>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</si>
  <si>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</si>
  <si>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</si>
  <si>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</si>
  <si>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</si>
  <si>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</si>
  <si>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</si>
  <si>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</si>
  <si>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</si>
  <si>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</si>
  <si>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</si>
  <si>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</si>
  <si>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</si>
  <si>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</si>
  <si>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</si>
  <si>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</si>
  <si>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</si>
  <si>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</si>
  <si>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</si>
  <si>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</si>
  <si>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</si>
  <si>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</si>
  <si>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</si>
  <si>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</si>
  <si>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</si>
  <si>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</si>
  <si>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</si>
  <si>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</si>
  <si>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</si>
  <si>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</si>
  <si>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</si>
  <si>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</si>
  <si>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</si>
  <si>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</si>
  <si>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</si>
  <si>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</si>
  <si>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</si>
  <si>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</si>
  <si>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</si>
  <si>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</si>
  <si>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</si>
  <si>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</si>
  <si>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</si>
  <si>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</si>
  <si>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</si>
  <si>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</si>
  <si>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</si>
  <si>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</si>
  <si>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</si>
  <si>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</si>
  <si>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</si>
  <si>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</si>
  <si>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</si>
  <si>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</si>
  <si>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</si>
  <si>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</si>
  <si>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</si>
  <si>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</si>
  <si>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</si>
  <si>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</si>
  <si>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</si>
  <si>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</si>
  <si>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</si>
  <si>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</si>
  <si>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</si>
  <si>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</si>
  <si>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</si>
  <si>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</si>
  <si>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</si>
  <si>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</si>
  <si>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</si>
  <si>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</si>
  <si>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</si>
  <si>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</si>
  <si>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</si>
  <si>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</si>
  <si>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</si>
  <si>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</si>
  <si>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</si>
  <si>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</si>
  <si>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</si>
  <si>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</si>
  <si>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</si>
  <si>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</si>
  <si>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</si>
  <si>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</si>
  <si>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</si>
  <si>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</si>
  <si>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</si>
  <si>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</si>
  <si>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</si>
  <si>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</si>
  <si>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</si>
  <si>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</si>
  <si>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</si>
  <si>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</si>
  <si>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</si>
  <si>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</si>
  <si>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</si>
  <si>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</si>
  <si>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</si>
  <si>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</si>
  <si>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</si>
  <si>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</si>
  <si>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</si>
  <si>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</si>
  <si>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</si>
  <si>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</si>
  <si>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</si>
  <si>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</si>
  <si>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</si>
  <si>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</si>
  <si>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</si>
  <si>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</si>
  <si>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</si>
  <si>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</si>
  <si>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</si>
  <si>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</si>
  <si>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</si>
  <si>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</si>
  <si>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</si>
  <si>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</si>
  <si>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</si>
  <si>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</si>
  <si>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</si>
  <si>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</si>
  <si>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</si>
  <si>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</si>
  <si>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</si>
  <si>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</si>
  <si>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</si>
  <si>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</si>
  <si>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</si>
  <si>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</si>
  <si>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</si>
  <si>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</si>
  <si>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</si>
  <si>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</si>
  <si>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</si>
  <si>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</si>
  <si>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</si>
  <si>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</si>
  <si>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</si>
  <si>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</si>
  <si>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</si>
  <si>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</si>
  <si>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</si>
  <si>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</si>
  <si>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</si>
  <si>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</si>
  <si>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</si>
  <si>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</si>
  <si>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</si>
  <si>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</si>
  <si>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</si>
  <si>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</si>
  <si>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</si>
  <si>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</si>
  <si>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</si>
  <si>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</si>
  <si>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</si>
  <si>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</si>
  <si>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</si>
  <si>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</si>
  <si>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</si>
  <si>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</si>
  <si>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</si>
  <si>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</si>
  <si>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</si>
  <si>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</si>
  <si>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</si>
  <si>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</si>
  <si>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</si>
  <si>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</si>
  <si>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</si>
  <si>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</si>
  <si>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</si>
  <si>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</si>
  <si>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</si>
  <si>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</si>
  <si>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</si>
  <si>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</si>
  <si>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</si>
  <si>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</si>
  <si>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</si>
  <si>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</si>
  <si>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</si>
  <si>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</si>
  <si>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</si>
  <si>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</si>
  <si>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</si>
  <si>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</si>
  <si>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</si>
  <si>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</si>
  <si>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</si>
  <si>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</si>
  <si>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</si>
  <si>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</si>
  <si>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</si>
  <si>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</si>
  <si>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</si>
  <si>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</si>
  <si>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</si>
  <si>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</si>
  <si>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</si>
  <si>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</si>
  <si>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</si>
  <si>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</si>
  <si>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</si>
  <si>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</si>
  <si>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</si>
  <si>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</si>
  <si>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</si>
  <si>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</si>
  <si>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</si>
  <si>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</si>
  <si>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</si>
  <si>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</si>
  <si>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</si>
  <si>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</si>
  <si>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</si>
  <si>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</si>
  <si>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</si>
  <si>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</si>
  <si>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</si>
  <si>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</si>
  <si>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</si>
  <si>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</si>
  <si>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</si>
  <si>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</si>
  <si>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</si>
  <si>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</si>
  <si>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</si>
  <si>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</si>
  <si>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</si>
  <si>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</si>
  <si>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</si>
  <si>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</si>
  <si>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</si>
  <si>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</si>
  <si>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</si>
  <si>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</si>
  <si>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</si>
  <si>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</si>
  <si>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</si>
  <si>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</si>
  <si>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</si>
  <si>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</si>
  <si>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</si>
  <si>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</si>
  <si>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</si>
  <si>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</si>
  <si>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</si>
  <si>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</si>
  <si>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</si>
  <si>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</si>
  <si>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</si>
  <si>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</si>
  <si>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</si>
  <si>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</si>
  <si>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</si>
  <si>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</si>
  <si>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</si>
  <si>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</si>
  <si>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</si>
  <si>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</si>
  <si>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</si>
  <si>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</si>
  <si>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</si>
  <si>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</si>
  <si>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</si>
  <si>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</si>
  <si>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</si>
  <si>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</si>
  <si>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</si>
  <si>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</si>
  <si>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</si>
  <si>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</si>
  <si>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</si>
  <si>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</si>
  <si>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</si>
  <si>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</si>
  <si>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</si>
  <si>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</si>
  <si>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</si>
  <si>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</si>
  <si>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</si>
  <si>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</si>
  <si>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</si>
  <si>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</si>
  <si>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</si>
  <si>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</si>
  <si>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</si>
  <si>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</si>
  <si>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</si>
  <si>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</si>
  <si>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</si>
  <si>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</si>
  <si>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</si>
  <si>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</si>
  <si>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</si>
  <si>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</si>
  <si>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</si>
  <si>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</si>
  <si>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</si>
  <si>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</si>
  <si>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</si>
  <si>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</si>
  <si>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</si>
  <si>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</si>
  <si>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</si>
  <si>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</si>
  <si>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</si>
  <si>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</si>
  <si>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</si>
  <si>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</si>
  <si>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</si>
  <si>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</si>
  <si>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</si>
  <si>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</si>
  <si>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</si>
  <si>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</si>
  <si>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</si>
  <si>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</si>
  <si>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</si>
  <si>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</si>
  <si>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</si>
  <si>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</si>
  <si>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</si>
  <si>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</si>
  <si>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</si>
  <si>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</si>
  <si>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</si>
  <si>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</si>
  <si>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</si>
  <si>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</si>
  <si>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</si>
  <si>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</si>
  <si>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</si>
  <si>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</si>
  <si>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</si>
  <si>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</si>
  <si>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</si>
  <si>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</si>
  <si>
    <t>抽卡次数</t>
    <phoneticPr fontId="24" type="noConversion"/>
  </si>
  <si>
    <t>神兽碎片</t>
    <phoneticPr fontId="24" type="noConversion"/>
  </si>
  <si>
    <t>刷新冷却卷轴</t>
    <phoneticPr fontId="24" type="noConversion"/>
  </si>
  <si>
    <t>珍惜宠物蛋</t>
    <phoneticPr fontId="24" type="noConversion"/>
  </si>
  <si>
    <t>封印之塔挑战凭证</t>
    <phoneticPr fontId="25" type="noConversion"/>
  </si>
  <si>
    <t>领主刷新券(签到)</t>
  </si>
  <si>
    <t>宠物牛奶</t>
    <phoneticPr fontId="25" type="noConversion"/>
  </si>
  <si>
    <t>灿烂的晶华</t>
    <phoneticPr fontId="24" type="noConversion"/>
  </si>
  <si>
    <t>领主刷新券</t>
    <phoneticPr fontId="25" type="noConversion"/>
  </si>
  <si>
    <t>金币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</si>
</sst>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7" fillId="19" borderId="9" xfId="2" applyNumberFormat="1" applyFont="1" applyFill="1" applyBorder="1" applyAlignment="1">
      <alignment horizontal="center" vertical="center"/>
    </xf>
    <xf numFmtId="49" fontId="7" fillId="19" borderId="9" xfId="2" applyNumberFormat="1" applyFont="1" applyFill="1" applyBorder="1" applyAlignment="1">
      <alignment horizontal="center" vertical="center"/>
    </xf>
    <xf numFmtId="0" fontId="7" fillId="19" borderId="9" xfId="3" applyNumberFormat="1" applyFont="1" applyFill="1" applyBorder="1" applyAlignment="1">
      <alignment horizontal="center" vertical="center"/>
    </xf>
    <xf numFmtId="49" fontId="7" fillId="19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0">
          <cell r="C260">
            <v>10032008</v>
          </cell>
          <cell r="O260">
            <v>1000</v>
          </cell>
        </row>
        <row r="261">
          <cell r="C261">
            <v>10032009</v>
          </cell>
          <cell r="O261">
            <v>1000</v>
          </cell>
        </row>
        <row r="262">
          <cell r="C262">
            <v>10032010</v>
          </cell>
          <cell r="O262">
            <v>1000</v>
          </cell>
        </row>
        <row r="263">
          <cell r="C263">
            <v>10032011</v>
          </cell>
          <cell r="O263">
            <v>1000</v>
          </cell>
        </row>
        <row r="264">
          <cell r="C264">
            <v>10032012</v>
          </cell>
          <cell r="O264">
            <v>1000</v>
          </cell>
        </row>
        <row r="265">
          <cell r="C265">
            <v>10032013</v>
          </cell>
          <cell r="O265">
            <v>1000</v>
          </cell>
        </row>
        <row r="266">
          <cell r="C266">
            <v>10032014</v>
          </cell>
          <cell r="O266">
            <v>1000</v>
          </cell>
        </row>
        <row r="267">
          <cell r="C267">
            <v>10032015</v>
          </cell>
          <cell r="O267">
            <v>1000</v>
          </cell>
        </row>
        <row r="268">
          <cell r="C268">
            <v>10033001</v>
          </cell>
          <cell r="O268">
            <v>400</v>
          </cell>
        </row>
        <row r="269">
          <cell r="C269">
            <v>10033002</v>
          </cell>
          <cell r="O269">
            <v>588</v>
          </cell>
        </row>
        <row r="270">
          <cell r="C270">
            <v>10033003</v>
          </cell>
          <cell r="O270">
            <v>821</v>
          </cell>
        </row>
        <row r="271">
          <cell r="C271">
            <v>10033004</v>
          </cell>
          <cell r="O271">
            <v>1104</v>
          </cell>
        </row>
        <row r="272">
          <cell r="C272">
            <v>10033005</v>
          </cell>
          <cell r="O272">
            <v>1440</v>
          </cell>
        </row>
        <row r="273">
          <cell r="C273">
            <v>10033006</v>
          </cell>
          <cell r="O273">
            <v>1833</v>
          </cell>
        </row>
        <row r="274">
          <cell r="C274">
            <v>10033007</v>
          </cell>
          <cell r="O274">
            <v>2392</v>
          </cell>
        </row>
        <row r="275">
          <cell r="C275">
            <v>10033008</v>
          </cell>
          <cell r="O275">
            <v>3042</v>
          </cell>
        </row>
        <row r="276">
          <cell r="C276">
            <v>10033009</v>
          </cell>
          <cell r="O276">
            <v>3920</v>
          </cell>
        </row>
        <row r="277">
          <cell r="C277">
            <v>10033010</v>
          </cell>
          <cell r="O277">
            <v>4930</v>
          </cell>
        </row>
        <row r="278">
          <cell r="C278">
            <v>10033011</v>
          </cell>
          <cell r="O278">
            <v>6080</v>
          </cell>
        </row>
        <row r="279">
          <cell r="C279">
            <v>10033012</v>
          </cell>
          <cell r="O279">
            <v>7378</v>
          </cell>
        </row>
        <row r="280">
          <cell r="C280">
            <v>10033013</v>
          </cell>
          <cell r="O280">
            <v>8832</v>
          </cell>
        </row>
        <row r="281">
          <cell r="C281">
            <v>10033014</v>
          </cell>
          <cell r="O281">
            <v>11000</v>
          </cell>
        </row>
        <row r="282">
          <cell r="C282">
            <v>10034001</v>
          </cell>
          <cell r="O282">
            <v>300</v>
          </cell>
        </row>
        <row r="283">
          <cell r="C283">
            <v>10034002</v>
          </cell>
          <cell r="O283">
            <v>360</v>
          </cell>
        </row>
        <row r="284">
          <cell r="C284">
            <v>10034003</v>
          </cell>
          <cell r="O284">
            <v>420</v>
          </cell>
        </row>
        <row r="285">
          <cell r="C285">
            <v>10034004</v>
          </cell>
          <cell r="O285">
            <v>480</v>
          </cell>
        </row>
        <row r="286">
          <cell r="C286">
            <v>10034005</v>
          </cell>
          <cell r="O286">
            <v>540</v>
          </cell>
        </row>
        <row r="287">
          <cell r="C287">
            <v>10034006</v>
          </cell>
          <cell r="O287">
            <v>600</v>
          </cell>
        </row>
        <row r="288">
          <cell r="C288">
            <v>10034007</v>
          </cell>
          <cell r="O288">
            <v>690</v>
          </cell>
        </row>
        <row r="289">
          <cell r="C289">
            <v>10034008</v>
          </cell>
          <cell r="O289">
            <v>780</v>
          </cell>
        </row>
        <row r="290">
          <cell r="C290">
            <v>10034009</v>
          </cell>
          <cell r="O290">
            <v>900</v>
          </cell>
        </row>
        <row r="291">
          <cell r="C291">
            <v>10034010</v>
          </cell>
          <cell r="O291">
            <v>1020</v>
          </cell>
        </row>
        <row r="292">
          <cell r="C292">
            <v>10034011</v>
          </cell>
          <cell r="O292">
            <v>1140</v>
          </cell>
        </row>
        <row r="293">
          <cell r="C293">
            <v>10034012</v>
          </cell>
          <cell r="O293">
            <v>1260</v>
          </cell>
        </row>
        <row r="294">
          <cell r="C294">
            <v>10034013</v>
          </cell>
          <cell r="O294">
            <v>1380</v>
          </cell>
        </row>
        <row r="295">
          <cell r="C295">
            <v>10034014</v>
          </cell>
          <cell r="O295">
            <v>1500</v>
          </cell>
        </row>
        <row r="296">
          <cell r="C296">
            <v>10035001</v>
          </cell>
          <cell r="O296">
            <v>600</v>
          </cell>
        </row>
        <row r="297">
          <cell r="C297">
            <v>10035002</v>
          </cell>
          <cell r="O297">
            <v>882</v>
          </cell>
        </row>
        <row r="298">
          <cell r="C298">
            <v>10035003</v>
          </cell>
          <cell r="O298">
            <v>1232</v>
          </cell>
        </row>
        <row r="299">
          <cell r="C299">
            <v>10035004</v>
          </cell>
          <cell r="O299">
            <v>1656</v>
          </cell>
        </row>
        <row r="300">
          <cell r="C300">
            <v>10035005</v>
          </cell>
          <cell r="O300">
            <v>2160</v>
          </cell>
        </row>
        <row r="301">
          <cell r="C301">
            <v>10035006</v>
          </cell>
          <cell r="O301">
            <v>2750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4" t="s">
        <v>14</v>
      </c>
      <c r="P1" s="134" t="s">
        <v>15</v>
      </c>
      <c r="R1" s="105" t="s">
        <v>16</v>
      </c>
      <c r="S1" s="1">
        <v>0.15</v>
      </c>
      <c r="U1" s="129" t="s">
        <v>17</v>
      </c>
    </row>
    <row r="2" spans="1:23" ht="20.100000000000001" customHeight="1" x14ac:dyDescent="0.2">
      <c r="A2" s="135">
        <v>1</v>
      </c>
      <c r="B2" s="136">
        <f>[1]总表!E2</f>
        <v>5.0000000000000001E-3</v>
      </c>
      <c r="C2" s="136">
        <f>E2*B2+J2*I2</f>
        <v>547.5</v>
      </c>
      <c r="D2" s="136">
        <f>SUM($C$2:C2)</f>
        <v>547.5</v>
      </c>
      <c r="E2" s="136">
        <f>(H2+O2)*$S$3</f>
        <v>19500</v>
      </c>
      <c r="F2" s="136">
        <v>10</v>
      </c>
      <c r="G2" s="136">
        <f t="shared" ref="G2:G33" si="0">F2*5</f>
        <v>50</v>
      </c>
      <c r="H2" s="136">
        <f t="shared" ref="H2:H33" si="1">ROUND(G2*$S$1,0)</f>
        <v>8</v>
      </c>
      <c r="I2" s="136">
        <v>3</v>
      </c>
      <c r="J2" s="136">
        <f>I2*任务!C2</f>
        <v>150</v>
      </c>
      <c r="K2" s="136">
        <v>20</v>
      </c>
      <c r="L2" s="136">
        <f t="shared" ref="L2:L33" si="2">K2*F2</f>
        <v>200</v>
      </c>
      <c r="M2" s="136">
        <v>1.5</v>
      </c>
      <c r="N2" s="136">
        <f t="shared" ref="N2:N33" si="3">ROUND(F2*M2,0)</f>
        <v>15</v>
      </c>
      <c r="O2" s="136">
        <f t="shared" ref="O2:O33" si="4">ROUND(N2*$S$2,0)</f>
        <v>5</v>
      </c>
      <c r="P2" s="137">
        <v>0.1</v>
      </c>
      <c r="R2" s="10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5">
        <v>2</v>
      </c>
      <c r="B3" s="136">
        <f>[1]总表!E3</f>
        <v>0.01</v>
      </c>
      <c r="C3" s="136">
        <f t="shared" ref="C3:C66" si="5">E3*B3+J3*I3</f>
        <v>825</v>
      </c>
      <c r="D3" s="136">
        <f>SUM($C$2:C3)</f>
        <v>1372.5</v>
      </c>
      <c r="E3" s="136">
        <f t="shared" ref="E3:E66" si="6">(H3+O3)*$S$3</f>
        <v>24000</v>
      </c>
      <c r="F3" s="136">
        <f t="shared" ref="F3:F66" si="7">F2+3</f>
        <v>13</v>
      </c>
      <c r="G3" s="136">
        <f t="shared" si="0"/>
        <v>65</v>
      </c>
      <c r="H3" s="136">
        <f t="shared" si="1"/>
        <v>10</v>
      </c>
      <c r="I3" s="136">
        <v>3</v>
      </c>
      <c r="J3" s="136">
        <f>I3*任务!C3</f>
        <v>195</v>
      </c>
      <c r="K3" s="136">
        <v>20</v>
      </c>
      <c r="L3" s="136">
        <f t="shared" si="2"/>
        <v>260</v>
      </c>
      <c r="M3" s="136">
        <v>1.5</v>
      </c>
      <c r="N3" s="136">
        <f t="shared" si="3"/>
        <v>20</v>
      </c>
      <c r="O3" s="136">
        <f t="shared" si="4"/>
        <v>6</v>
      </c>
      <c r="P3" s="137">
        <v>0.1</v>
      </c>
      <c r="R3" s="105" t="s">
        <v>20</v>
      </c>
      <c r="S3" s="1">
        <v>1500</v>
      </c>
    </row>
    <row r="4" spans="1:23" ht="20.100000000000001" customHeight="1" x14ac:dyDescent="0.2">
      <c r="A4" s="135">
        <v>3</v>
      </c>
      <c r="B4" s="136">
        <f>[1]总表!E4</f>
        <v>0.02</v>
      </c>
      <c r="C4" s="136">
        <f t="shared" si="5"/>
        <v>1290</v>
      </c>
      <c r="D4" s="136">
        <f>SUM($C$2:C4)</f>
        <v>2662.5</v>
      </c>
      <c r="E4" s="136">
        <f t="shared" si="6"/>
        <v>28500</v>
      </c>
      <c r="F4" s="136">
        <f t="shared" si="7"/>
        <v>16</v>
      </c>
      <c r="G4" s="136">
        <f t="shared" si="0"/>
        <v>80</v>
      </c>
      <c r="H4" s="136">
        <f t="shared" si="1"/>
        <v>12</v>
      </c>
      <c r="I4" s="136">
        <v>3</v>
      </c>
      <c r="J4" s="136">
        <f>I4*任务!C4</f>
        <v>240</v>
      </c>
      <c r="K4" s="136">
        <v>20</v>
      </c>
      <c r="L4" s="136">
        <f t="shared" si="2"/>
        <v>320</v>
      </c>
      <c r="M4" s="136">
        <v>1.5</v>
      </c>
      <c r="N4" s="136">
        <f t="shared" si="3"/>
        <v>24</v>
      </c>
      <c r="O4" s="136">
        <f t="shared" si="4"/>
        <v>7</v>
      </c>
      <c r="P4" s="137">
        <v>0.1</v>
      </c>
      <c r="R4" s="105" t="s">
        <v>12</v>
      </c>
      <c r="S4" s="1">
        <v>10</v>
      </c>
    </row>
    <row r="5" spans="1:23" ht="20.100000000000001" customHeight="1" x14ac:dyDescent="0.2">
      <c r="A5" s="135">
        <v>4</v>
      </c>
      <c r="B5" s="136">
        <f>[1]总表!E5</f>
        <v>0.03</v>
      </c>
      <c r="C5" s="136">
        <f t="shared" si="5"/>
        <v>2745</v>
      </c>
      <c r="D5" s="136">
        <f>SUM($C$2:C5)</f>
        <v>5407.5</v>
      </c>
      <c r="E5" s="136">
        <f t="shared" si="6"/>
        <v>34500</v>
      </c>
      <c r="F5" s="136">
        <f t="shared" si="7"/>
        <v>19</v>
      </c>
      <c r="G5" s="136">
        <f t="shared" si="0"/>
        <v>95</v>
      </c>
      <c r="H5" s="136">
        <f t="shared" si="1"/>
        <v>14</v>
      </c>
      <c r="I5" s="136">
        <v>3</v>
      </c>
      <c r="J5" s="136">
        <f>I5*任务!C5</f>
        <v>570</v>
      </c>
      <c r="K5" s="136">
        <v>20</v>
      </c>
      <c r="L5" s="136">
        <f t="shared" si="2"/>
        <v>380</v>
      </c>
      <c r="M5" s="136">
        <v>1.5</v>
      </c>
      <c r="N5" s="136">
        <f t="shared" si="3"/>
        <v>29</v>
      </c>
      <c r="O5" s="136">
        <f t="shared" si="4"/>
        <v>9</v>
      </c>
      <c r="P5" s="137">
        <v>0.1</v>
      </c>
      <c r="R5" s="105"/>
      <c r="S5" s="1"/>
    </row>
    <row r="6" spans="1:23" ht="20.100000000000001" customHeight="1" x14ac:dyDescent="0.2">
      <c r="A6" s="135">
        <v>5</v>
      </c>
      <c r="B6" s="136">
        <f>[1]总表!E6</f>
        <v>0.05</v>
      </c>
      <c r="C6" s="136">
        <f t="shared" si="5"/>
        <v>4005</v>
      </c>
      <c r="D6" s="136">
        <f>SUM($C$2:C6)</f>
        <v>9412.5</v>
      </c>
      <c r="E6" s="136">
        <f t="shared" si="6"/>
        <v>40500</v>
      </c>
      <c r="F6" s="136">
        <f t="shared" si="7"/>
        <v>22</v>
      </c>
      <c r="G6" s="136">
        <f t="shared" si="0"/>
        <v>110</v>
      </c>
      <c r="H6" s="136">
        <f t="shared" si="1"/>
        <v>17</v>
      </c>
      <c r="I6" s="136">
        <v>3</v>
      </c>
      <c r="J6" s="136">
        <f>I6*任务!C6</f>
        <v>660</v>
      </c>
      <c r="K6" s="136">
        <v>20</v>
      </c>
      <c r="L6" s="136">
        <f t="shared" si="2"/>
        <v>440</v>
      </c>
      <c r="M6" s="136">
        <v>1.5</v>
      </c>
      <c r="N6" s="136">
        <f t="shared" si="3"/>
        <v>33</v>
      </c>
      <c r="O6" s="136">
        <f t="shared" si="4"/>
        <v>10</v>
      </c>
      <c r="P6" s="137">
        <v>0.1</v>
      </c>
    </row>
    <row r="7" spans="1:23" ht="20.100000000000001" customHeight="1" x14ac:dyDescent="0.2">
      <c r="A7" s="135">
        <v>6</v>
      </c>
      <c r="B7" s="136">
        <f>[1]总表!E7</f>
        <v>7.4999999999999997E-2</v>
      </c>
      <c r="C7" s="136">
        <f t="shared" si="5"/>
        <v>5625</v>
      </c>
      <c r="D7" s="136">
        <f>SUM($C$2:C7)</f>
        <v>15037.5</v>
      </c>
      <c r="E7" s="136">
        <f t="shared" si="6"/>
        <v>45000</v>
      </c>
      <c r="F7" s="136">
        <f t="shared" si="7"/>
        <v>25</v>
      </c>
      <c r="G7" s="136">
        <f t="shared" si="0"/>
        <v>125</v>
      </c>
      <c r="H7" s="136">
        <f t="shared" si="1"/>
        <v>19</v>
      </c>
      <c r="I7" s="136">
        <v>3</v>
      </c>
      <c r="J7" s="136">
        <f>I7*任务!C7</f>
        <v>750</v>
      </c>
      <c r="K7" s="136">
        <v>20</v>
      </c>
      <c r="L7" s="136">
        <f t="shared" si="2"/>
        <v>500</v>
      </c>
      <c r="M7" s="136">
        <v>1.5</v>
      </c>
      <c r="N7" s="136">
        <f t="shared" si="3"/>
        <v>38</v>
      </c>
      <c r="O7" s="136">
        <f t="shared" si="4"/>
        <v>11</v>
      </c>
      <c r="P7" s="137">
        <v>0.1</v>
      </c>
      <c r="R7" s="105"/>
    </row>
    <row r="8" spans="1:23" ht="20.100000000000001" customHeight="1" x14ac:dyDescent="0.2">
      <c r="A8" s="135">
        <v>7</v>
      </c>
      <c r="B8" s="136">
        <f>[1]总表!E8</f>
        <v>0.1</v>
      </c>
      <c r="C8" s="136">
        <f t="shared" si="5"/>
        <v>8880</v>
      </c>
      <c r="D8" s="136">
        <f>SUM($C$2:C8)</f>
        <v>23917.5</v>
      </c>
      <c r="E8" s="136">
        <f t="shared" si="6"/>
        <v>51000</v>
      </c>
      <c r="F8" s="136">
        <f t="shared" si="7"/>
        <v>28</v>
      </c>
      <c r="G8" s="136">
        <f t="shared" si="0"/>
        <v>140</v>
      </c>
      <c r="H8" s="136">
        <f t="shared" si="1"/>
        <v>21</v>
      </c>
      <c r="I8" s="136">
        <v>3</v>
      </c>
      <c r="J8" s="136">
        <f>I8*任务!C8</f>
        <v>1260</v>
      </c>
      <c r="K8" s="136">
        <v>20</v>
      </c>
      <c r="L8" s="136">
        <f t="shared" si="2"/>
        <v>560</v>
      </c>
      <c r="M8" s="136">
        <v>1.5</v>
      </c>
      <c r="N8" s="136">
        <f t="shared" si="3"/>
        <v>42</v>
      </c>
      <c r="O8" s="136">
        <f t="shared" si="4"/>
        <v>13</v>
      </c>
      <c r="P8" s="137">
        <v>0.1</v>
      </c>
      <c r="R8" s="138"/>
      <c r="S8" s="139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5">
        <v>8</v>
      </c>
      <c r="B9" s="136">
        <f>[1]总表!E9</f>
        <v>0.11</v>
      </c>
      <c r="C9" s="136">
        <f t="shared" si="5"/>
        <v>10290</v>
      </c>
      <c r="D9" s="136">
        <f>SUM($C$2:C9)</f>
        <v>34207.5</v>
      </c>
      <c r="E9" s="136">
        <f t="shared" si="6"/>
        <v>55500</v>
      </c>
      <c r="F9" s="136">
        <f t="shared" si="7"/>
        <v>31</v>
      </c>
      <c r="G9" s="136">
        <f t="shared" si="0"/>
        <v>155</v>
      </c>
      <c r="H9" s="136">
        <f t="shared" si="1"/>
        <v>23</v>
      </c>
      <c r="I9" s="136">
        <v>3</v>
      </c>
      <c r="J9" s="136">
        <f>I9*任务!C9</f>
        <v>1395</v>
      </c>
      <c r="K9" s="136">
        <v>20</v>
      </c>
      <c r="L9" s="136">
        <f t="shared" si="2"/>
        <v>620</v>
      </c>
      <c r="M9" s="136">
        <v>1.5</v>
      </c>
      <c r="N9" s="136">
        <f t="shared" si="3"/>
        <v>47</v>
      </c>
      <c r="O9" s="136">
        <f t="shared" si="4"/>
        <v>14</v>
      </c>
      <c r="P9" s="137">
        <v>0.1</v>
      </c>
      <c r="R9" s="10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5">
        <v>9</v>
      </c>
      <c r="B10" s="136">
        <f>[1]总表!E10</f>
        <v>0.12</v>
      </c>
      <c r="C10" s="136">
        <f t="shared" si="5"/>
        <v>11970</v>
      </c>
      <c r="D10" s="136">
        <f>SUM($C$2:C10)</f>
        <v>46177.5</v>
      </c>
      <c r="E10" s="136">
        <f t="shared" si="6"/>
        <v>61500</v>
      </c>
      <c r="F10" s="136">
        <f t="shared" si="7"/>
        <v>34</v>
      </c>
      <c r="G10" s="136">
        <f t="shared" si="0"/>
        <v>170</v>
      </c>
      <c r="H10" s="136">
        <f t="shared" si="1"/>
        <v>26</v>
      </c>
      <c r="I10" s="136">
        <v>3</v>
      </c>
      <c r="J10" s="136">
        <f>I10*任务!C10</f>
        <v>1530</v>
      </c>
      <c r="K10" s="136">
        <v>20</v>
      </c>
      <c r="L10" s="136">
        <f t="shared" si="2"/>
        <v>680</v>
      </c>
      <c r="M10" s="136">
        <v>1.5</v>
      </c>
      <c r="N10" s="136">
        <f t="shared" si="3"/>
        <v>51</v>
      </c>
      <c r="O10" s="136">
        <f t="shared" si="4"/>
        <v>15</v>
      </c>
      <c r="P10" s="137">
        <v>0.1</v>
      </c>
      <c r="R10" s="138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5">
        <v>10</v>
      </c>
      <c r="B11" s="136">
        <f>[1]总表!E11</f>
        <v>0.13</v>
      </c>
      <c r="C11" s="136">
        <f t="shared" si="5"/>
        <v>15435</v>
      </c>
      <c r="D11" s="136">
        <f>SUM($C$2:C11)</f>
        <v>61612.5</v>
      </c>
      <c r="E11" s="136">
        <f t="shared" si="6"/>
        <v>67500</v>
      </c>
      <c r="F11" s="136">
        <f t="shared" si="7"/>
        <v>37</v>
      </c>
      <c r="G11" s="136">
        <f t="shared" si="0"/>
        <v>185</v>
      </c>
      <c r="H11" s="136">
        <f t="shared" si="1"/>
        <v>28</v>
      </c>
      <c r="I11" s="136">
        <v>3</v>
      </c>
      <c r="J11" s="136">
        <f>I11*任务!C11</f>
        <v>2220</v>
      </c>
      <c r="K11" s="136">
        <v>20</v>
      </c>
      <c r="L11" s="136">
        <f t="shared" si="2"/>
        <v>740</v>
      </c>
      <c r="M11" s="136">
        <v>1.5</v>
      </c>
      <c r="N11" s="136">
        <f t="shared" si="3"/>
        <v>56</v>
      </c>
      <c r="O11" s="136">
        <f t="shared" si="4"/>
        <v>17</v>
      </c>
      <c r="P11" s="137">
        <v>0.1</v>
      </c>
      <c r="R11" s="138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5">
        <v>11</v>
      </c>
      <c r="B12" s="136">
        <f>[1]总表!E12</f>
        <v>0.14000000000000001</v>
      </c>
      <c r="C12" s="136">
        <f t="shared" si="5"/>
        <v>17280</v>
      </c>
      <c r="D12" s="136">
        <f>SUM($C$2:C12)</f>
        <v>78892.5</v>
      </c>
      <c r="E12" s="136">
        <f t="shared" si="6"/>
        <v>72000</v>
      </c>
      <c r="F12" s="136">
        <f t="shared" si="7"/>
        <v>40</v>
      </c>
      <c r="G12" s="136">
        <f t="shared" si="0"/>
        <v>200</v>
      </c>
      <c r="H12" s="136">
        <f t="shared" si="1"/>
        <v>30</v>
      </c>
      <c r="I12" s="136">
        <v>3</v>
      </c>
      <c r="J12" s="136">
        <f>I12*任务!C12</f>
        <v>2400</v>
      </c>
      <c r="K12" s="136">
        <v>20</v>
      </c>
      <c r="L12" s="136">
        <f t="shared" si="2"/>
        <v>800</v>
      </c>
      <c r="M12" s="136">
        <v>1.5</v>
      </c>
      <c r="N12" s="136">
        <f t="shared" si="3"/>
        <v>60</v>
      </c>
      <c r="O12" s="136">
        <f t="shared" si="4"/>
        <v>18</v>
      </c>
      <c r="P12" s="137">
        <v>0.1</v>
      </c>
      <c r="R12" s="138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5">
        <v>12</v>
      </c>
      <c r="B13" s="136">
        <f>[1]总表!E13</f>
        <v>0.15</v>
      </c>
      <c r="C13" s="136">
        <f t="shared" si="5"/>
        <v>19440</v>
      </c>
      <c r="D13" s="136">
        <f>SUM($C$2:C13)</f>
        <v>98332.5</v>
      </c>
      <c r="E13" s="136">
        <f t="shared" si="6"/>
        <v>78000</v>
      </c>
      <c r="F13" s="136">
        <f t="shared" si="7"/>
        <v>43</v>
      </c>
      <c r="G13" s="136">
        <f t="shared" si="0"/>
        <v>215</v>
      </c>
      <c r="H13" s="136">
        <f t="shared" si="1"/>
        <v>32</v>
      </c>
      <c r="I13" s="136">
        <v>3</v>
      </c>
      <c r="J13" s="136">
        <f>I13*任务!C13</f>
        <v>2580</v>
      </c>
      <c r="K13" s="136">
        <v>20</v>
      </c>
      <c r="L13" s="136">
        <f t="shared" si="2"/>
        <v>860</v>
      </c>
      <c r="M13" s="136">
        <v>1.5</v>
      </c>
      <c r="N13" s="136">
        <f t="shared" si="3"/>
        <v>65</v>
      </c>
      <c r="O13" s="136">
        <f t="shared" si="4"/>
        <v>20</v>
      </c>
      <c r="P13" s="137">
        <v>0.1</v>
      </c>
      <c r="R13" s="138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5">
        <v>13</v>
      </c>
      <c r="B14" s="136">
        <f>[1]总表!E14</f>
        <v>0.16</v>
      </c>
      <c r="C14" s="136">
        <f t="shared" si="5"/>
        <v>21720</v>
      </c>
      <c r="D14" s="136">
        <f>SUM($C$2:C14)</f>
        <v>120052.5</v>
      </c>
      <c r="E14" s="136">
        <f t="shared" si="6"/>
        <v>84000</v>
      </c>
      <c r="F14" s="136">
        <f t="shared" si="7"/>
        <v>46</v>
      </c>
      <c r="G14" s="136">
        <f t="shared" si="0"/>
        <v>230</v>
      </c>
      <c r="H14" s="136">
        <f t="shared" si="1"/>
        <v>35</v>
      </c>
      <c r="I14" s="136">
        <v>3</v>
      </c>
      <c r="J14" s="136">
        <f>I14*任务!C14</f>
        <v>2760</v>
      </c>
      <c r="K14" s="136">
        <v>20</v>
      </c>
      <c r="L14" s="136">
        <f t="shared" si="2"/>
        <v>920</v>
      </c>
      <c r="M14" s="136">
        <v>1.5</v>
      </c>
      <c r="N14" s="136">
        <f t="shared" si="3"/>
        <v>69</v>
      </c>
      <c r="O14" s="136">
        <f t="shared" si="4"/>
        <v>21</v>
      </c>
      <c r="P14" s="137">
        <v>0.1</v>
      </c>
      <c r="R14" s="140"/>
      <c r="S14" s="5"/>
      <c r="T14" s="5"/>
      <c r="U14" s="5"/>
      <c r="V14" s="5"/>
      <c r="W14" s="5"/>
    </row>
    <row r="15" spans="1:23" ht="20.100000000000001" customHeight="1" x14ac:dyDescent="0.2">
      <c r="A15" s="135">
        <v>14</v>
      </c>
      <c r="B15" s="136">
        <f>[1]总表!E15</f>
        <v>0.17</v>
      </c>
      <c r="C15" s="136">
        <f t="shared" si="5"/>
        <v>23865</v>
      </c>
      <c r="D15" s="136">
        <f>SUM($C$2:C15)</f>
        <v>143917.5</v>
      </c>
      <c r="E15" s="136">
        <f t="shared" si="6"/>
        <v>88500</v>
      </c>
      <c r="F15" s="136">
        <f t="shared" si="7"/>
        <v>49</v>
      </c>
      <c r="G15" s="136">
        <f t="shared" si="0"/>
        <v>245</v>
      </c>
      <c r="H15" s="136">
        <f t="shared" si="1"/>
        <v>37</v>
      </c>
      <c r="I15" s="136">
        <v>3</v>
      </c>
      <c r="J15" s="136">
        <f>I15*任务!C15</f>
        <v>2940</v>
      </c>
      <c r="K15" s="136">
        <v>20</v>
      </c>
      <c r="L15" s="136">
        <f t="shared" si="2"/>
        <v>980</v>
      </c>
      <c r="M15" s="136">
        <v>1.5</v>
      </c>
      <c r="N15" s="136">
        <f t="shared" si="3"/>
        <v>74</v>
      </c>
      <c r="O15" s="136">
        <f t="shared" si="4"/>
        <v>22</v>
      </c>
      <c r="P15" s="137">
        <v>0.1</v>
      </c>
      <c r="R15" s="10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5">
        <v>15</v>
      </c>
      <c r="B16" s="136">
        <f>[1]总表!E16</f>
        <v>0.1</v>
      </c>
      <c r="C16" s="136">
        <f t="shared" si="5"/>
        <v>18660</v>
      </c>
      <c r="D16" s="136">
        <f>SUM($C$2:C16)</f>
        <v>162577.5</v>
      </c>
      <c r="E16" s="136">
        <f t="shared" si="6"/>
        <v>93000</v>
      </c>
      <c r="F16" s="136">
        <f t="shared" si="7"/>
        <v>52</v>
      </c>
      <c r="G16" s="136">
        <f t="shared" si="0"/>
        <v>260</v>
      </c>
      <c r="H16" s="136">
        <f t="shared" si="1"/>
        <v>39</v>
      </c>
      <c r="I16" s="136">
        <v>3</v>
      </c>
      <c r="J16" s="136">
        <f>I16*任务!C16</f>
        <v>3120</v>
      </c>
      <c r="K16" s="136">
        <v>20</v>
      </c>
      <c r="L16" s="136">
        <f t="shared" si="2"/>
        <v>1040</v>
      </c>
      <c r="M16" s="136">
        <v>1.5</v>
      </c>
      <c r="N16" s="136">
        <f t="shared" si="3"/>
        <v>78</v>
      </c>
      <c r="O16" s="136">
        <f t="shared" si="4"/>
        <v>23</v>
      </c>
      <c r="P16" s="137">
        <v>0.1</v>
      </c>
      <c r="R16" s="10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5">
        <v>16</v>
      </c>
      <c r="B17" s="136">
        <f>[1]总表!E17</f>
        <v>0.11</v>
      </c>
      <c r="C17" s="136">
        <f t="shared" si="5"/>
        <v>20790</v>
      </c>
      <c r="D17" s="136">
        <f>SUM($C$2:C17)</f>
        <v>183367.5</v>
      </c>
      <c r="E17" s="136">
        <f t="shared" si="6"/>
        <v>99000</v>
      </c>
      <c r="F17" s="136">
        <f t="shared" si="7"/>
        <v>55</v>
      </c>
      <c r="G17" s="136">
        <f t="shared" si="0"/>
        <v>275</v>
      </c>
      <c r="H17" s="136">
        <f t="shared" si="1"/>
        <v>41</v>
      </c>
      <c r="I17" s="136">
        <v>3</v>
      </c>
      <c r="J17" s="136">
        <f>I17*任务!C17</f>
        <v>3300</v>
      </c>
      <c r="K17" s="136">
        <v>20</v>
      </c>
      <c r="L17" s="136">
        <f t="shared" si="2"/>
        <v>1100</v>
      </c>
      <c r="M17" s="136">
        <v>1.5</v>
      </c>
      <c r="N17" s="136">
        <f t="shared" si="3"/>
        <v>83</v>
      </c>
      <c r="O17" s="136">
        <f t="shared" si="4"/>
        <v>25</v>
      </c>
      <c r="P17" s="137">
        <v>0.1</v>
      </c>
      <c r="R17" s="138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5">
        <v>17</v>
      </c>
      <c r="B18" s="136">
        <f>[1]总表!E18</f>
        <v>0.12</v>
      </c>
      <c r="C18" s="136">
        <f t="shared" si="5"/>
        <v>23040</v>
      </c>
      <c r="D18" s="136">
        <f>SUM($C$2:C18)</f>
        <v>206407.5</v>
      </c>
      <c r="E18" s="136">
        <f t="shared" si="6"/>
        <v>105000</v>
      </c>
      <c r="F18" s="136">
        <f t="shared" si="7"/>
        <v>58</v>
      </c>
      <c r="G18" s="136">
        <f t="shared" si="0"/>
        <v>290</v>
      </c>
      <c r="H18" s="136">
        <f t="shared" si="1"/>
        <v>44</v>
      </c>
      <c r="I18" s="136">
        <v>3</v>
      </c>
      <c r="J18" s="136">
        <f>I18*任务!C18</f>
        <v>3480</v>
      </c>
      <c r="K18" s="136">
        <v>20</v>
      </c>
      <c r="L18" s="136">
        <f t="shared" si="2"/>
        <v>1160</v>
      </c>
      <c r="M18" s="136">
        <v>1.5</v>
      </c>
      <c r="N18" s="136">
        <f t="shared" si="3"/>
        <v>87</v>
      </c>
      <c r="O18" s="136">
        <f t="shared" si="4"/>
        <v>26</v>
      </c>
      <c r="P18" s="137">
        <v>0.1</v>
      </c>
      <c r="R18" s="138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5">
        <v>18</v>
      </c>
      <c r="B19" s="136">
        <f>[1]总表!E19</f>
        <v>0.13</v>
      </c>
      <c r="C19" s="136">
        <f t="shared" si="5"/>
        <v>25410</v>
      </c>
      <c r="D19" s="136">
        <f>SUM($C$2:C19)</f>
        <v>231817.5</v>
      </c>
      <c r="E19" s="136">
        <f t="shared" si="6"/>
        <v>111000</v>
      </c>
      <c r="F19" s="136">
        <f t="shared" si="7"/>
        <v>61</v>
      </c>
      <c r="G19" s="136">
        <f t="shared" si="0"/>
        <v>305</v>
      </c>
      <c r="H19" s="136">
        <f t="shared" si="1"/>
        <v>46</v>
      </c>
      <c r="I19" s="136">
        <v>3</v>
      </c>
      <c r="J19" s="136">
        <f>I19*任务!C19</f>
        <v>3660</v>
      </c>
      <c r="K19" s="136">
        <v>20</v>
      </c>
      <c r="L19" s="136">
        <f t="shared" si="2"/>
        <v>1220</v>
      </c>
      <c r="M19" s="136">
        <v>1.5</v>
      </c>
      <c r="N19" s="136">
        <f t="shared" si="3"/>
        <v>92</v>
      </c>
      <c r="O19" s="136">
        <f t="shared" si="4"/>
        <v>28</v>
      </c>
      <c r="P19" s="137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5">
        <v>19</v>
      </c>
      <c r="B20" s="136">
        <f>[1]总表!E20</f>
        <v>0.2</v>
      </c>
      <c r="C20" s="136">
        <f t="shared" si="5"/>
        <v>34620</v>
      </c>
      <c r="D20" s="136">
        <f>SUM($C$2:C20)</f>
        <v>266437.5</v>
      </c>
      <c r="E20" s="136">
        <f t="shared" si="6"/>
        <v>115500</v>
      </c>
      <c r="F20" s="136">
        <f t="shared" si="7"/>
        <v>64</v>
      </c>
      <c r="G20" s="136">
        <f t="shared" si="0"/>
        <v>320</v>
      </c>
      <c r="H20" s="136">
        <f t="shared" si="1"/>
        <v>48</v>
      </c>
      <c r="I20" s="136">
        <v>3</v>
      </c>
      <c r="J20" s="136">
        <f>I20*任务!C20</f>
        <v>3840</v>
      </c>
      <c r="K20" s="136">
        <v>20</v>
      </c>
      <c r="L20" s="136">
        <f t="shared" si="2"/>
        <v>1280</v>
      </c>
      <c r="M20" s="136">
        <v>1.5</v>
      </c>
      <c r="N20" s="136">
        <f t="shared" si="3"/>
        <v>96</v>
      </c>
      <c r="O20" s="136">
        <f t="shared" si="4"/>
        <v>29</v>
      </c>
      <c r="P20" s="137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5">
        <v>20</v>
      </c>
      <c r="B21" s="136">
        <f>[1]总表!E21</f>
        <v>0.21</v>
      </c>
      <c r="C21" s="136">
        <f t="shared" si="5"/>
        <v>37260</v>
      </c>
      <c r="D21" s="136">
        <f>SUM($C$2:C21)</f>
        <v>303697.5</v>
      </c>
      <c r="E21" s="136">
        <f t="shared" si="6"/>
        <v>120000</v>
      </c>
      <c r="F21" s="136">
        <f t="shared" si="7"/>
        <v>67</v>
      </c>
      <c r="G21" s="136">
        <f t="shared" si="0"/>
        <v>335</v>
      </c>
      <c r="H21" s="136">
        <f t="shared" si="1"/>
        <v>50</v>
      </c>
      <c r="I21" s="136">
        <v>3</v>
      </c>
      <c r="J21" s="136">
        <f>I21*任务!C21</f>
        <v>4020</v>
      </c>
      <c r="K21" s="136">
        <v>20</v>
      </c>
      <c r="L21" s="136">
        <f t="shared" si="2"/>
        <v>1340</v>
      </c>
      <c r="M21" s="136">
        <v>1.5</v>
      </c>
      <c r="N21" s="136">
        <f t="shared" si="3"/>
        <v>101</v>
      </c>
      <c r="O21" s="136">
        <f t="shared" si="4"/>
        <v>30</v>
      </c>
      <c r="P21" s="137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5">
        <v>21</v>
      </c>
      <c r="B22" s="136">
        <f>[1]总表!E22</f>
        <v>0.22</v>
      </c>
      <c r="C22" s="136">
        <f t="shared" si="5"/>
        <v>40650</v>
      </c>
      <c r="D22" s="136">
        <f>SUM($C$2:C22)</f>
        <v>344347.5</v>
      </c>
      <c r="E22" s="136">
        <f t="shared" si="6"/>
        <v>127500</v>
      </c>
      <c r="F22" s="136">
        <f t="shared" si="7"/>
        <v>70</v>
      </c>
      <c r="G22" s="136">
        <f t="shared" si="0"/>
        <v>350</v>
      </c>
      <c r="H22" s="136">
        <f t="shared" si="1"/>
        <v>53</v>
      </c>
      <c r="I22" s="136">
        <v>3</v>
      </c>
      <c r="J22" s="136">
        <f>I22*任务!C22</f>
        <v>4200</v>
      </c>
      <c r="K22" s="136">
        <v>20</v>
      </c>
      <c r="L22" s="136">
        <f t="shared" si="2"/>
        <v>1400</v>
      </c>
      <c r="M22" s="136">
        <v>1.5</v>
      </c>
      <c r="N22" s="136">
        <f t="shared" si="3"/>
        <v>105</v>
      </c>
      <c r="O22" s="136">
        <f t="shared" si="4"/>
        <v>32</v>
      </c>
      <c r="P22" s="137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5">
        <v>22</v>
      </c>
      <c r="B23" s="136">
        <f>[1]总表!E23</f>
        <v>0.23</v>
      </c>
      <c r="C23" s="136">
        <f t="shared" si="5"/>
        <v>43500</v>
      </c>
      <c r="D23" s="136">
        <f>SUM($C$2:C23)</f>
        <v>387847.5</v>
      </c>
      <c r="E23" s="136">
        <f t="shared" si="6"/>
        <v>132000</v>
      </c>
      <c r="F23" s="136">
        <f t="shared" si="7"/>
        <v>73</v>
      </c>
      <c r="G23" s="136">
        <f t="shared" si="0"/>
        <v>365</v>
      </c>
      <c r="H23" s="136">
        <f t="shared" si="1"/>
        <v>55</v>
      </c>
      <c r="I23" s="136">
        <v>3</v>
      </c>
      <c r="J23" s="136">
        <f>I23*任务!C23</f>
        <v>4380</v>
      </c>
      <c r="K23" s="136">
        <v>20</v>
      </c>
      <c r="L23" s="136">
        <f t="shared" si="2"/>
        <v>1460</v>
      </c>
      <c r="M23" s="136">
        <v>1.5</v>
      </c>
      <c r="N23" s="136">
        <f t="shared" si="3"/>
        <v>110</v>
      </c>
      <c r="O23" s="136">
        <f t="shared" si="4"/>
        <v>33</v>
      </c>
      <c r="P23" s="137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5">
        <v>23</v>
      </c>
      <c r="B24" s="136">
        <f>[1]总表!E24</f>
        <v>0.24</v>
      </c>
      <c r="C24" s="136">
        <f t="shared" si="5"/>
        <v>46440</v>
      </c>
      <c r="D24" s="136">
        <f>SUM($C$2:C24)</f>
        <v>434287.5</v>
      </c>
      <c r="E24" s="136">
        <f t="shared" si="6"/>
        <v>136500</v>
      </c>
      <c r="F24" s="136">
        <f t="shared" si="7"/>
        <v>76</v>
      </c>
      <c r="G24" s="136">
        <f t="shared" si="0"/>
        <v>380</v>
      </c>
      <c r="H24" s="136">
        <f t="shared" si="1"/>
        <v>57</v>
      </c>
      <c r="I24" s="136">
        <v>3</v>
      </c>
      <c r="J24" s="136">
        <f>I24*任务!C24</f>
        <v>4560</v>
      </c>
      <c r="K24" s="136">
        <v>20</v>
      </c>
      <c r="L24" s="136">
        <f t="shared" si="2"/>
        <v>1520</v>
      </c>
      <c r="M24" s="136">
        <v>1.5</v>
      </c>
      <c r="N24" s="136">
        <f t="shared" si="3"/>
        <v>114</v>
      </c>
      <c r="O24" s="136">
        <f t="shared" si="4"/>
        <v>34</v>
      </c>
      <c r="P24" s="137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5">
        <v>24</v>
      </c>
      <c r="B25" s="136">
        <f>[1]总表!E25</f>
        <v>0.25</v>
      </c>
      <c r="C25" s="136">
        <f t="shared" si="5"/>
        <v>49845</v>
      </c>
      <c r="D25" s="136">
        <f>SUM($C$2:C25)</f>
        <v>484132.5</v>
      </c>
      <c r="E25" s="136">
        <f t="shared" si="6"/>
        <v>142500</v>
      </c>
      <c r="F25" s="136">
        <f t="shared" si="7"/>
        <v>79</v>
      </c>
      <c r="G25" s="136">
        <f t="shared" si="0"/>
        <v>395</v>
      </c>
      <c r="H25" s="136">
        <f t="shared" si="1"/>
        <v>59</v>
      </c>
      <c r="I25" s="136">
        <v>3</v>
      </c>
      <c r="J25" s="136">
        <f>I25*任务!C25</f>
        <v>4740</v>
      </c>
      <c r="K25" s="136">
        <v>20</v>
      </c>
      <c r="L25" s="136">
        <f t="shared" si="2"/>
        <v>1580</v>
      </c>
      <c r="M25" s="136">
        <v>1.5</v>
      </c>
      <c r="N25" s="136">
        <f t="shared" si="3"/>
        <v>119</v>
      </c>
      <c r="O25" s="136">
        <f t="shared" si="4"/>
        <v>36</v>
      </c>
      <c r="P25" s="137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5">
        <v>25</v>
      </c>
      <c r="B26" s="136">
        <f>[1]总表!E26</f>
        <v>0.26</v>
      </c>
      <c r="C26" s="136">
        <f t="shared" si="5"/>
        <v>53370</v>
      </c>
      <c r="D26" s="136">
        <f>SUM($C$2:C26)</f>
        <v>537502.5</v>
      </c>
      <c r="E26" s="136">
        <f t="shared" si="6"/>
        <v>148500</v>
      </c>
      <c r="F26" s="136">
        <f t="shared" si="7"/>
        <v>82</v>
      </c>
      <c r="G26" s="136">
        <f t="shared" si="0"/>
        <v>410</v>
      </c>
      <c r="H26" s="136">
        <f t="shared" si="1"/>
        <v>62</v>
      </c>
      <c r="I26" s="136">
        <v>3</v>
      </c>
      <c r="J26" s="136">
        <f>I26*任务!C26</f>
        <v>4920</v>
      </c>
      <c r="K26" s="136">
        <v>20</v>
      </c>
      <c r="L26" s="136">
        <f t="shared" si="2"/>
        <v>1640</v>
      </c>
      <c r="M26" s="136">
        <v>1.5</v>
      </c>
      <c r="N26" s="136">
        <f t="shared" si="3"/>
        <v>123</v>
      </c>
      <c r="O26" s="136">
        <f t="shared" si="4"/>
        <v>37</v>
      </c>
      <c r="P26" s="137">
        <v>0.1</v>
      </c>
    </row>
    <row r="27" spans="1:23" ht="20.100000000000001" customHeight="1" x14ac:dyDescent="0.2">
      <c r="A27" s="135">
        <v>26</v>
      </c>
      <c r="B27" s="136">
        <f>[1]总表!E27</f>
        <v>0.27</v>
      </c>
      <c r="C27" s="136">
        <f t="shared" si="5"/>
        <v>56610</v>
      </c>
      <c r="D27" s="136">
        <f>SUM($C$2:C27)</f>
        <v>594112.5</v>
      </c>
      <c r="E27" s="136">
        <f t="shared" si="6"/>
        <v>153000</v>
      </c>
      <c r="F27" s="136">
        <f t="shared" si="7"/>
        <v>85</v>
      </c>
      <c r="G27" s="136">
        <f t="shared" si="0"/>
        <v>425</v>
      </c>
      <c r="H27" s="136">
        <f t="shared" si="1"/>
        <v>64</v>
      </c>
      <c r="I27" s="136">
        <v>3</v>
      </c>
      <c r="J27" s="136">
        <f>I27*任务!C27</f>
        <v>5100</v>
      </c>
      <c r="K27" s="136">
        <v>20</v>
      </c>
      <c r="L27" s="136">
        <f t="shared" si="2"/>
        <v>1700</v>
      </c>
      <c r="M27" s="136">
        <v>1.5</v>
      </c>
      <c r="N27" s="136">
        <f t="shared" si="3"/>
        <v>128</v>
      </c>
      <c r="O27" s="136">
        <f t="shared" si="4"/>
        <v>38</v>
      </c>
      <c r="P27" s="137">
        <v>0.1</v>
      </c>
    </row>
    <row r="28" spans="1:23" ht="20.100000000000001" customHeight="1" x14ac:dyDescent="0.2">
      <c r="A28" s="135">
        <v>27</v>
      </c>
      <c r="B28" s="136">
        <f>[1]总表!E28</f>
        <v>0.28000000000000003</v>
      </c>
      <c r="C28" s="136">
        <f t="shared" si="5"/>
        <v>60360.000000000007</v>
      </c>
      <c r="D28" s="136">
        <f>SUM($C$2:C28)</f>
        <v>654472.5</v>
      </c>
      <c r="E28" s="136">
        <f t="shared" si="6"/>
        <v>159000</v>
      </c>
      <c r="F28" s="136">
        <f t="shared" si="7"/>
        <v>88</v>
      </c>
      <c r="G28" s="136">
        <f t="shared" si="0"/>
        <v>440</v>
      </c>
      <c r="H28" s="136">
        <f t="shared" si="1"/>
        <v>66</v>
      </c>
      <c r="I28" s="136">
        <v>3</v>
      </c>
      <c r="J28" s="136">
        <f>I28*任务!C28</f>
        <v>5280</v>
      </c>
      <c r="K28" s="136">
        <v>20</v>
      </c>
      <c r="L28" s="136">
        <f t="shared" si="2"/>
        <v>1760</v>
      </c>
      <c r="M28" s="136">
        <v>1.5</v>
      </c>
      <c r="N28" s="136">
        <f t="shared" si="3"/>
        <v>132</v>
      </c>
      <c r="O28" s="136">
        <f t="shared" si="4"/>
        <v>40</v>
      </c>
      <c r="P28" s="137">
        <v>0.1</v>
      </c>
    </row>
    <row r="29" spans="1:23" ht="20.100000000000001" customHeight="1" x14ac:dyDescent="0.2">
      <c r="A29" s="135">
        <v>28</v>
      </c>
      <c r="B29" s="136">
        <f>[1]总表!E29</f>
        <v>0.28999999999999998</v>
      </c>
      <c r="C29" s="136">
        <f t="shared" si="5"/>
        <v>63795</v>
      </c>
      <c r="D29" s="136">
        <f>SUM($C$2:C29)</f>
        <v>718267.5</v>
      </c>
      <c r="E29" s="136">
        <f t="shared" si="6"/>
        <v>163500</v>
      </c>
      <c r="F29" s="136">
        <f t="shared" si="7"/>
        <v>91</v>
      </c>
      <c r="G29" s="136">
        <f t="shared" si="0"/>
        <v>455</v>
      </c>
      <c r="H29" s="136">
        <f t="shared" si="1"/>
        <v>68</v>
      </c>
      <c r="I29" s="136">
        <v>3</v>
      </c>
      <c r="J29" s="136">
        <f>I29*任务!C29</f>
        <v>5460</v>
      </c>
      <c r="K29" s="136">
        <v>20</v>
      </c>
      <c r="L29" s="136">
        <f t="shared" si="2"/>
        <v>1820</v>
      </c>
      <c r="M29" s="136">
        <v>1.5</v>
      </c>
      <c r="N29" s="136">
        <f t="shared" si="3"/>
        <v>137</v>
      </c>
      <c r="O29" s="136">
        <f t="shared" si="4"/>
        <v>41</v>
      </c>
      <c r="P29" s="137">
        <v>0.1</v>
      </c>
    </row>
    <row r="30" spans="1:23" ht="20.100000000000001" customHeight="1" x14ac:dyDescent="0.2">
      <c r="A30" s="135">
        <v>29</v>
      </c>
      <c r="B30" s="136">
        <f>[1]总表!E30</f>
        <v>0.35</v>
      </c>
      <c r="C30" s="136">
        <f t="shared" si="5"/>
        <v>76245</v>
      </c>
      <c r="D30" s="136">
        <f>SUM($C$2:C30)</f>
        <v>794512.5</v>
      </c>
      <c r="E30" s="136">
        <f t="shared" si="6"/>
        <v>169500</v>
      </c>
      <c r="F30" s="136">
        <f t="shared" si="7"/>
        <v>94</v>
      </c>
      <c r="G30" s="136">
        <f t="shared" si="0"/>
        <v>470</v>
      </c>
      <c r="H30" s="136">
        <f t="shared" si="1"/>
        <v>71</v>
      </c>
      <c r="I30" s="136">
        <v>3</v>
      </c>
      <c r="J30" s="136">
        <f>I30*任务!C30</f>
        <v>5640</v>
      </c>
      <c r="K30" s="136">
        <v>20</v>
      </c>
      <c r="L30" s="136">
        <f t="shared" si="2"/>
        <v>1880</v>
      </c>
      <c r="M30" s="136">
        <v>1.5</v>
      </c>
      <c r="N30" s="136">
        <f t="shared" si="3"/>
        <v>141</v>
      </c>
      <c r="O30" s="136">
        <f t="shared" si="4"/>
        <v>42</v>
      </c>
      <c r="P30" s="137">
        <v>0.1</v>
      </c>
    </row>
    <row r="31" spans="1:23" ht="20.100000000000001" customHeight="1" x14ac:dyDescent="0.2">
      <c r="A31" s="135">
        <v>30</v>
      </c>
      <c r="B31" s="136">
        <f>[1]总表!E31</f>
        <v>0.36</v>
      </c>
      <c r="C31" s="136">
        <f t="shared" si="5"/>
        <v>80640</v>
      </c>
      <c r="D31" s="136">
        <f>SUM($C$2:C31)</f>
        <v>875152.5</v>
      </c>
      <c r="E31" s="136">
        <f t="shared" si="6"/>
        <v>175500</v>
      </c>
      <c r="F31" s="136">
        <f t="shared" si="7"/>
        <v>97</v>
      </c>
      <c r="G31" s="136">
        <f t="shared" si="0"/>
        <v>485</v>
      </c>
      <c r="H31" s="136">
        <f t="shared" si="1"/>
        <v>73</v>
      </c>
      <c r="I31" s="136">
        <v>3</v>
      </c>
      <c r="J31" s="136">
        <f>I31*任务!C31</f>
        <v>5820</v>
      </c>
      <c r="K31" s="136">
        <v>20</v>
      </c>
      <c r="L31" s="136">
        <f t="shared" si="2"/>
        <v>1940</v>
      </c>
      <c r="M31" s="136">
        <v>1.5</v>
      </c>
      <c r="N31" s="136">
        <f t="shared" si="3"/>
        <v>146</v>
      </c>
      <c r="O31" s="136">
        <f t="shared" si="4"/>
        <v>44</v>
      </c>
      <c r="P31" s="137">
        <v>0.1</v>
      </c>
    </row>
    <row r="32" spans="1:23" ht="20.100000000000001" customHeight="1" x14ac:dyDescent="0.2">
      <c r="A32" s="135">
        <v>31</v>
      </c>
      <c r="B32" s="136">
        <f>[1]总表!E32</f>
        <v>0.37</v>
      </c>
      <c r="C32" s="136">
        <f t="shared" si="5"/>
        <v>84600</v>
      </c>
      <c r="D32" s="136">
        <f>SUM($C$2:C32)</f>
        <v>959752.5</v>
      </c>
      <c r="E32" s="136">
        <f t="shared" si="6"/>
        <v>180000</v>
      </c>
      <c r="F32" s="136">
        <f t="shared" si="7"/>
        <v>100</v>
      </c>
      <c r="G32" s="136">
        <f t="shared" si="0"/>
        <v>500</v>
      </c>
      <c r="H32" s="136">
        <f t="shared" si="1"/>
        <v>75</v>
      </c>
      <c r="I32" s="136">
        <v>3</v>
      </c>
      <c r="J32" s="136">
        <f>I32*任务!C32</f>
        <v>6000</v>
      </c>
      <c r="K32" s="136">
        <v>20</v>
      </c>
      <c r="L32" s="136">
        <f t="shared" si="2"/>
        <v>2000</v>
      </c>
      <c r="M32" s="136">
        <v>1.5</v>
      </c>
      <c r="N32" s="136">
        <f t="shared" si="3"/>
        <v>150</v>
      </c>
      <c r="O32" s="136">
        <f t="shared" si="4"/>
        <v>45</v>
      </c>
      <c r="P32" s="137">
        <v>0.1</v>
      </c>
    </row>
    <row r="33" spans="1:16" ht="20.100000000000001" customHeight="1" x14ac:dyDescent="0.2">
      <c r="A33" s="135">
        <v>32</v>
      </c>
      <c r="B33" s="136">
        <f>[1]总表!E33</f>
        <v>0.38</v>
      </c>
      <c r="C33" s="136">
        <f t="shared" si="5"/>
        <v>89220</v>
      </c>
      <c r="D33" s="136">
        <f>SUM($C$2:C33)</f>
        <v>1048972.5</v>
      </c>
      <c r="E33" s="136">
        <f t="shared" si="6"/>
        <v>186000</v>
      </c>
      <c r="F33" s="136">
        <f t="shared" si="7"/>
        <v>103</v>
      </c>
      <c r="G33" s="136">
        <f t="shared" si="0"/>
        <v>515</v>
      </c>
      <c r="H33" s="136">
        <f t="shared" si="1"/>
        <v>77</v>
      </c>
      <c r="I33" s="136">
        <v>3</v>
      </c>
      <c r="J33" s="136">
        <f>I33*任务!C33</f>
        <v>6180</v>
      </c>
      <c r="K33" s="136">
        <v>20</v>
      </c>
      <c r="L33" s="136">
        <f t="shared" si="2"/>
        <v>2060</v>
      </c>
      <c r="M33" s="136">
        <v>1.5</v>
      </c>
      <c r="N33" s="136">
        <f t="shared" si="3"/>
        <v>155</v>
      </c>
      <c r="O33" s="136">
        <f t="shared" si="4"/>
        <v>47</v>
      </c>
      <c r="P33" s="137">
        <v>0.1</v>
      </c>
    </row>
    <row r="34" spans="1:16" ht="20.100000000000001" customHeight="1" x14ac:dyDescent="0.2">
      <c r="A34" s="135">
        <v>33</v>
      </c>
      <c r="B34" s="136">
        <f>[1]总表!E34</f>
        <v>0.39</v>
      </c>
      <c r="C34" s="136">
        <f t="shared" si="5"/>
        <v>93960</v>
      </c>
      <c r="D34" s="136">
        <f>SUM($C$2:C34)</f>
        <v>1142932.5</v>
      </c>
      <c r="E34" s="136">
        <f t="shared" si="6"/>
        <v>192000</v>
      </c>
      <c r="F34" s="136">
        <f t="shared" si="7"/>
        <v>106</v>
      </c>
      <c r="G34" s="136">
        <f t="shared" ref="G34:G65" si="8">F34*5</f>
        <v>530</v>
      </c>
      <c r="H34" s="136">
        <f t="shared" ref="H34:H65" si="9">ROUND(G34*$S$1,0)</f>
        <v>80</v>
      </c>
      <c r="I34" s="136">
        <v>3</v>
      </c>
      <c r="J34" s="136">
        <f>I34*任务!C34</f>
        <v>6360</v>
      </c>
      <c r="K34" s="136">
        <v>20</v>
      </c>
      <c r="L34" s="136">
        <f t="shared" ref="L34:L65" si="10">K34*F34</f>
        <v>2120</v>
      </c>
      <c r="M34" s="136">
        <v>1.5</v>
      </c>
      <c r="N34" s="136">
        <f t="shared" ref="N34:N65" si="11">ROUND(F34*M34,0)</f>
        <v>159</v>
      </c>
      <c r="O34" s="136">
        <f t="shared" ref="O34:O65" si="12">ROUND(N34*$S$2,0)</f>
        <v>48</v>
      </c>
      <c r="P34" s="137">
        <v>0.1</v>
      </c>
    </row>
    <row r="35" spans="1:16" ht="20.100000000000001" customHeight="1" x14ac:dyDescent="0.2">
      <c r="A35" s="135">
        <v>34</v>
      </c>
      <c r="B35" s="136">
        <f>[1]总表!E35</f>
        <v>0.4</v>
      </c>
      <c r="C35" s="136">
        <f t="shared" si="5"/>
        <v>98220</v>
      </c>
      <c r="D35" s="136">
        <f>SUM($C$2:C35)</f>
        <v>1241152.5</v>
      </c>
      <c r="E35" s="136">
        <f t="shared" si="6"/>
        <v>196500</v>
      </c>
      <c r="F35" s="136">
        <f t="shared" si="7"/>
        <v>109</v>
      </c>
      <c r="G35" s="136">
        <f t="shared" si="8"/>
        <v>545</v>
      </c>
      <c r="H35" s="136">
        <f t="shared" si="9"/>
        <v>82</v>
      </c>
      <c r="I35" s="136">
        <v>3</v>
      </c>
      <c r="J35" s="136">
        <f>I35*任务!C35</f>
        <v>6540</v>
      </c>
      <c r="K35" s="136">
        <v>20</v>
      </c>
      <c r="L35" s="136">
        <f t="shared" si="10"/>
        <v>2180</v>
      </c>
      <c r="M35" s="136">
        <v>1.5</v>
      </c>
      <c r="N35" s="136">
        <f t="shared" si="11"/>
        <v>164</v>
      </c>
      <c r="O35" s="136">
        <f t="shared" si="12"/>
        <v>49</v>
      </c>
      <c r="P35" s="137">
        <v>0.1</v>
      </c>
    </row>
    <row r="36" spans="1:16" ht="20.100000000000001" customHeight="1" x14ac:dyDescent="0.2">
      <c r="A36" s="135">
        <v>35</v>
      </c>
      <c r="B36" s="136">
        <f>[1]总表!E36</f>
        <v>0.41</v>
      </c>
      <c r="C36" s="136">
        <f t="shared" si="5"/>
        <v>102570</v>
      </c>
      <c r="D36" s="136">
        <f>SUM($C$2:C36)</f>
        <v>1343722.5</v>
      </c>
      <c r="E36" s="136">
        <f t="shared" si="6"/>
        <v>201000</v>
      </c>
      <c r="F36" s="136">
        <f t="shared" si="7"/>
        <v>112</v>
      </c>
      <c r="G36" s="136">
        <f t="shared" si="8"/>
        <v>560</v>
      </c>
      <c r="H36" s="136">
        <f t="shared" si="9"/>
        <v>84</v>
      </c>
      <c r="I36" s="136">
        <v>3</v>
      </c>
      <c r="J36" s="136">
        <f>I36*任务!C36</f>
        <v>6720</v>
      </c>
      <c r="K36" s="136">
        <v>20</v>
      </c>
      <c r="L36" s="136">
        <f t="shared" si="10"/>
        <v>2240</v>
      </c>
      <c r="M36" s="136">
        <v>1.5</v>
      </c>
      <c r="N36" s="136">
        <f t="shared" si="11"/>
        <v>168</v>
      </c>
      <c r="O36" s="136">
        <f t="shared" si="12"/>
        <v>50</v>
      </c>
      <c r="P36" s="137">
        <v>0.1</v>
      </c>
    </row>
    <row r="37" spans="1:16" ht="20.100000000000001" customHeight="1" x14ac:dyDescent="0.2">
      <c r="A37" s="135">
        <v>36</v>
      </c>
      <c r="B37" s="136">
        <f>[1]总表!E37</f>
        <v>0.42</v>
      </c>
      <c r="C37" s="136">
        <f t="shared" si="5"/>
        <v>107640</v>
      </c>
      <c r="D37" s="136">
        <f>SUM($C$2:C37)</f>
        <v>1451362.5</v>
      </c>
      <c r="E37" s="136">
        <f t="shared" si="6"/>
        <v>207000</v>
      </c>
      <c r="F37" s="136">
        <f t="shared" si="7"/>
        <v>115</v>
      </c>
      <c r="G37" s="136">
        <f t="shared" si="8"/>
        <v>575</v>
      </c>
      <c r="H37" s="136">
        <f t="shared" si="9"/>
        <v>86</v>
      </c>
      <c r="I37" s="136">
        <v>3</v>
      </c>
      <c r="J37" s="136">
        <f>I37*任务!C37</f>
        <v>6900</v>
      </c>
      <c r="K37" s="136">
        <v>20</v>
      </c>
      <c r="L37" s="136">
        <f t="shared" si="10"/>
        <v>2300</v>
      </c>
      <c r="M37" s="136">
        <v>1.5</v>
      </c>
      <c r="N37" s="136">
        <f t="shared" si="11"/>
        <v>173</v>
      </c>
      <c r="O37" s="136">
        <f t="shared" si="12"/>
        <v>52</v>
      </c>
      <c r="P37" s="137">
        <v>0.1</v>
      </c>
    </row>
    <row r="38" spans="1:16" ht="20.100000000000001" customHeight="1" x14ac:dyDescent="0.2">
      <c r="A38" s="135">
        <v>37</v>
      </c>
      <c r="B38" s="136">
        <f>[1]总表!E38</f>
        <v>0.43</v>
      </c>
      <c r="C38" s="136">
        <f t="shared" si="5"/>
        <v>112830</v>
      </c>
      <c r="D38" s="136">
        <f>SUM($C$2:C38)</f>
        <v>1564192.5</v>
      </c>
      <c r="E38" s="136">
        <f t="shared" si="6"/>
        <v>213000</v>
      </c>
      <c r="F38" s="136">
        <f t="shared" si="7"/>
        <v>118</v>
      </c>
      <c r="G38" s="136">
        <f t="shared" si="8"/>
        <v>590</v>
      </c>
      <c r="H38" s="136">
        <f t="shared" si="9"/>
        <v>89</v>
      </c>
      <c r="I38" s="136">
        <v>3</v>
      </c>
      <c r="J38" s="136">
        <f>I38*任务!C38</f>
        <v>7080</v>
      </c>
      <c r="K38" s="136">
        <v>20</v>
      </c>
      <c r="L38" s="136">
        <f t="shared" si="10"/>
        <v>2360</v>
      </c>
      <c r="M38" s="136">
        <v>1.5</v>
      </c>
      <c r="N38" s="136">
        <f t="shared" si="11"/>
        <v>177</v>
      </c>
      <c r="O38" s="136">
        <f t="shared" si="12"/>
        <v>53</v>
      </c>
      <c r="P38" s="137">
        <v>0.1</v>
      </c>
    </row>
    <row r="39" spans="1:16" ht="20.100000000000001" customHeight="1" x14ac:dyDescent="0.2">
      <c r="A39" s="135">
        <v>38</v>
      </c>
      <c r="B39" s="136">
        <f>[1]总表!E39</f>
        <v>0.44</v>
      </c>
      <c r="C39" s="136">
        <f t="shared" si="5"/>
        <v>118140</v>
      </c>
      <c r="D39" s="136">
        <f>SUM($C$2:C39)</f>
        <v>1682332.5</v>
      </c>
      <c r="E39" s="136">
        <f t="shared" si="6"/>
        <v>219000</v>
      </c>
      <c r="F39" s="136">
        <f t="shared" si="7"/>
        <v>121</v>
      </c>
      <c r="G39" s="136">
        <f t="shared" si="8"/>
        <v>605</v>
      </c>
      <c r="H39" s="136">
        <f t="shared" si="9"/>
        <v>91</v>
      </c>
      <c r="I39" s="136">
        <v>3</v>
      </c>
      <c r="J39" s="136">
        <f>I39*任务!C39</f>
        <v>7260</v>
      </c>
      <c r="K39" s="136">
        <v>20</v>
      </c>
      <c r="L39" s="136">
        <f t="shared" si="10"/>
        <v>2420</v>
      </c>
      <c r="M39" s="136">
        <v>1.5</v>
      </c>
      <c r="N39" s="136">
        <f t="shared" si="11"/>
        <v>182</v>
      </c>
      <c r="O39" s="136">
        <f t="shared" si="12"/>
        <v>55</v>
      </c>
      <c r="P39" s="137">
        <v>0.1</v>
      </c>
    </row>
    <row r="40" spans="1:16" ht="20.100000000000001" customHeight="1" x14ac:dyDescent="0.2">
      <c r="A40" s="135">
        <v>39</v>
      </c>
      <c r="B40" s="136">
        <f>[1]总表!E40</f>
        <v>0.5</v>
      </c>
      <c r="C40" s="136">
        <f t="shared" si="5"/>
        <v>134070</v>
      </c>
      <c r="D40" s="136">
        <f>SUM($C$2:C40)</f>
        <v>1816402.5</v>
      </c>
      <c r="E40" s="136">
        <f t="shared" si="6"/>
        <v>223500</v>
      </c>
      <c r="F40" s="136">
        <f t="shared" si="7"/>
        <v>124</v>
      </c>
      <c r="G40" s="136">
        <f t="shared" si="8"/>
        <v>620</v>
      </c>
      <c r="H40" s="136">
        <f t="shared" si="9"/>
        <v>93</v>
      </c>
      <c r="I40" s="136">
        <v>3</v>
      </c>
      <c r="J40" s="136">
        <f>I40*任务!C40</f>
        <v>7440</v>
      </c>
      <c r="K40" s="136">
        <v>20</v>
      </c>
      <c r="L40" s="136">
        <f t="shared" si="10"/>
        <v>2480</v>
      </c>
      <c r="M40" s="136">
        <v>1.5</v>
      </c>
      <c r="N40" s="136">
        <f t="shared" si="11"/>
        <v>186</v>
      </c>
      <c r="O40" s="136">
        <f t="shared" si="12"/>
        <v>56</v>
      </c>
      <c r="P40" s="137">
        <v>0.1</v>
      </c>
    </row>
    <row r="41" spans="1:16" ht="20.100000000000001" customHeight="1" x14ac:dyDescent="0.2">
      <c r="A41" s="135">
        <v>40</v>
      </c>
      <c r="B41" s="136">
        <f>[1]总表!E41</f>
        <v>0.51</v>
      </c>
      <c r="C41" s="136">
        <f t="shared" si="5"/>
        <v>139140</v>
      </c>
      <c r="D41" s="136">
        <f>SUM($C$2:C41)</f>
        <v>1955542.5</v>
      </c>
      <c r="E41" s="136">
        <f t="shared" si="6"/>
        <v>228000</v>
      </c>
      <c r="F41" s="136">
        <f t="shared" si="7"/>
        <v>127</v>
      </c>
      <c r="G41" s="136">
        <f t="shared" si="8"/>
        <v>635</v>
      </c>
      <c r="H41" s="136">
        <f t="shared" si="9"/>
        <v>95</v>
      </c>
      <c r="I41" s="136">
        <v>3</v>
      </c>
      <c r="J41" s="136">
        <f>I41*任务!C41</f>
        <v>7620</v>
      </c>
      <c r="K41" s="136">
        <v>20</v>
      </c>
      <c r="L41" s="136">
        <f t="shared" si="10"/>
        <v>2540</v>
      </c>
      <c r="M41" s="136">
        <v>1.5</v>
      </c>
      <c r="N41" s="136">
        <f t="shared" si="11"/>
        <v>191</v>
      </c>
      <c r="O41" s="136">
        <f t="shared" si="12"/>
        <v>57</v>
      </c>
      <c r="P41" s="137">
        <v>0.1</v>
      </c>
    </row>
    <row r="42" spans="1:16" ht="20.100000000000001" customHeight="1" x14ac:dyDescent="0.2">
      <c r="A42" s="135">
        <v>41</v>
      </c>
      <c r="B42" s="136">
        <f>[1]总表!E42</f>
        <v>0.52</v>
      </c>
      <c r="C42" s="136">
        <f t="shared" si="5"/>
        <v>145860</v>
      </c>
      <c r="D42" s="136">
        <f>SUM($C$2:C42)</f>
        <v>2101402.5</v>
      </c>
      <c r="E42" s="136">
        <f t="shared" si="6"/>
        <v>235500</v>
      </c>
      <c r="F42" s="136">
        <f t="shared" si="7"/>
        <v>130</v>
      </c>
      <c r="G42" s="136">
        <f t="shared" si="8"/>
        <v>650</v>
      </c>
      <c r="H42" s="136">
        <f t="shared" si="9"/>
        <v>98</v>
      </c>
      <c r="I42" s="136">
        <v>3</v>
      </c>
      <c r="J42" s="136">
        <f>I42*任务!C42</f>
        <v>7800</v>
      </c>
      <c r="K42" s="136">
        <v>20</v>
      </c>
      <c r="L42" s="136">
        <f t="shared" si="10"/>
        <v>2600</v>
      </c>
      <c r="M42" s="136">
        <v>1.5</v>
      </c>
      <c r="N42" s="136">
        <f t="shared" si="11"/>
        <v>195</v>
      </c>
      <c r="O42" s="136">
        <f t="shared" si="12"/>
        <v>59</v>
      </c>
      <c r="P42" s="137">
        <v>0.1</v>
      </c>
    </row>
    <row r="43" spans="1:16" ht="20.100000000000001" customHeight="1" x14ac:dyDescent="0.2">
      <c r="A43" s="135">
        <v>42</v>
      </c>
      <c r="B43" s="136">
        <f>[1]总表!E43</f>
        <v>0.53</v>
      </c>
      <c r="C43" s="136">
        <f t="shared" si="5"/>
        <v>151140</v>
      </c>
      <c r="D43" s="136">
        <f>SUM($C$2:C43)</f>
        <v>2252542.5</v>
      </c>
      <c r="E43" s="136">
        <f t="shared" si="6"/>
        <v>240000</v>
      </c>
      <c r="F43" s="136">
        <f t="shared" si="7"/>
        <v>133</v>
      </c>
      <c r="G43" s="136">
        <f t="shared" si="8"/>
        <v>665</v>
      </c>
      <c r="H43" s="136">
        <f t="shared" si="9"/>
        <v>100</v>
      </c>
      <c r="I43" s="136">
        <v>3</v>
      </c>
      <c r="J43" s="136">
        <f>I43*任务!C43</f>
        <v>7980</v>
      </c>
      <c r="K43" s="136">
        <v>20</v>
      </c>
      <c r="L43" s="136">
        <f t="shared" si="10"/>
        <v>2660</v>
      </c>
      <c r="M43" s="136">
        <v>1.5</v>
      </c>
      <c r="N43" s="136">
        <f t="shared" si="11"/>
        <v>200</v>
      </c>
      <c r="O43" s="136">
        <f t="shared" si="12"/>
        <v>60</v>
      </c>
      <c r="P43" s="137">
        <v>0.1</v>
      </c>
    </row>
    <row r="44" spans="1:16" ht="20.100000000000001" customHeight="1" x14ac:dyDescent="0.2">
      <c r="A44" s="135">
        <v>43</v>
      </c>
      <c r="B44" s="136">
        <f>[1]总表!E44</f>
        <v>0.54</v>
      </c>
      <c r="C44" s="136">
        <f t="shared" si="5"/>
        <v>156510</v>
      </c>
      <c r="D44" s="136">
        <f>SUM($C$2:C44)</f>
        <v>2409052.5</v>
      </c>
      <c r="E44" s="136">
        <f t="shared" si="6"/>
        <v>244500</v>
      </c>
      <c r="F44" s="136">
        <f t="shared" si="7"/>
        <v>136</v>
      </c>
      <c r="G44" s="136">
        <f t="shared" si="8"/>
        <v>680</v>
      </c>
      <c r="H44" s="136">
        <f t="shared" si="9"/>
        <v>102</v>
      </c>
      <c r="I44" s="136">
        <v>3</v>
      </c>
      <c r="J44" s="136">
        <f>I44*任务!C44</f>
        <v>8160</v>
      </c>
      <c r="K44" s="136">
        <v>20</v>
      </c>
      <c r="L44" s="136">
        <f t="shared" si="10"/>
        <v>2720</v>
      </c>
      <c r="M44" s="136">
        <v>1.5</v>
      </c>
      <c r="N44" s="136">
        <f t="shared" si="11"/>
        <v>204</v>
      </c>
      <c r="O44" s="136">
        <f t="shared" si="12"/>
        <v>61</v>
      </c>
      <c r="P44" s="137">
        <v>0.1</v>
      </c>
    </row>
    <row r="45" spans="1:16" ht="20.100000000000001" customHeight="1" x14ac:dyDescent="0.2">
      <c r="A45" s="135">
        <v>44</v>
      </c>
      <c r="B45" s="136">
        <f>[1]总表!E45</f>
        <v>0.55000000000000004</v>
      </c>
      <c r="C45" s="136">
        <f t="shared" si="5"/>
        <v>162795</v>
      </c>
      <c r="D45" s="136">
        <f>SUM($C$2:C45)</f>
        <v>2571847.5</v>
      </c>
      <c r="E45" s="136">
        <f t="shared" si="6"/>
        <v>250500</v>
      </c>
      <c r="F45" s="136">
        <f t="shared" si="7"/>
        <v>139</v>
      </c>
      <c r="G45" s="136">
        <f t="shared" si="8"/>
        <v>695</v>
      </c>
      <c r="H45" s="136">
        <f t="shared" si="9"/>
        <v>104</v>
      </c>
      <c r="I45" s="136">
        <v>3</v>
      </c>
      <c r="J45" s="136">
        <f>I45*任务!C45</f>
        <v>8340</v>
      </c>
      <c r="K45" s="136">
        <v>20</v>
      </c>
      <c r="L45" s="136">
        <f t="shared" si="10"/>
        <v>2780</v>
      </c>
      <c r="M45" s="136">
        <v>1.5</v>
      </c>
      <c r="N45" s="136">
        <f t="shared" si="11"/>
        <v>209</v>
      </c>
      <c r="O45" s="136">
        <f t="shared" si="12"/>
        <v>63</v>
      </c>
      <c r="P45" s="137">
        <v>0.1</v>
      </c>
    </row>
    <row r="46" spans="1:16" ht="20.100000000000001" customHeight="1" x14ac:dyDescent="0.2">
      <c r="A46" s="135">
        <v>45</v>
      </c>
      <c r="B46" s="136">
        <f>[1]总表!E46</f>
        <v>0.56000000000000005</v>
      </c>
      <c r="C46" s="136">
        <f t="shared" si="5"/>
        <v>169200</v>
      </c>
      <c r="D46" s="136">
        <f>SUM($C$2:C46)</f>
        <v>2741047.5</v>
      </c>
      <c r="E46" s="136">
        <f t="shared" si="6"/>
        <v>256500</v>
      </c>
      <c r="F46" s="136">
        <f t="shared" si="7"/>
        <v>142</v>
      </c>
      <c r="G46" s="136">
        <f t="shared" si="8"/>
        <v>710</v>
      </c>
      <c r="H46" s="136">
        <f t="shared" si="9"/>
        <v>107</v>
      </c>
      <c r="I46" s="136">
        <v>3</v>
      </c>
      <c r="J46" s="136">
        <f>I46*任务!C46</f>
        <v>8520</v>
      </c>
      <c r="K46" s="136">
        <v>20</v>
      </c>
      <c r="L46" s="136">
        <f t="shared" si="10"/>
        <v>2840</v>
      </c>
      <c r="M46" s="136">
        <v>1.5</v>
      </c>
      <c r="N46" s="136">
        <f t="shared" si="11"/>
        <v>213</v>
      </c>
      <c r="O46" s="136">
        <f t="shared" si="12"/>
        <v>64</v>
      </c>
      <c r="P46" s="137">
        <v>0.1</v>
      </c>
    </row>
    <row r="47" spans="1:16" ht="20.100000000000001" customHeight="1" x14ac:dyDescent="0.2">
      <c r="A47" s="135">
        <v>46</v>
      </c>
      <c r="B47" s="136">
        <f>[1]总表!E47</f>
        <v>0.56999999999999995</v>
      </c>
      <c r="C47" s="136">
        <f t="shared" si="5"/>
        <v>174870</v>
      </c>
      <c r="D47" s="136">
        <f>SUM($C$2:C47)</f>
        <v>2915917.5</v>
      </c>
      <c r="E47" s="136">
        <f t="shared" si="6"/>
        <v>261000</v>
      </c>
      <c r="F47" s="136">
        <f t="shared" si="7"/>
        <v>145</v>
      </c>
      <c r="G47" s="136">
        <f t="shared" si="8"/>
        <v>725</v>
      </c>
      <c r="H47" s="136">
        <f t="shared" si="9"/>
        <v>109</v>
      </c>
      <c r="I47" s="136">
        <v>3</v>
      </c>
      <c r="J47" s="136">
        <f>I47*任务!C47</f>
        <v>8700</v>
      </c>
      <c r="K47" s="136">
        <v>20</v>
      </c>
      <c r="L47" s="136">
        <f t="shared" si="10"/>
        <v>2900</v>
      </c>
      <c r="M47" s="136">
        <v>1.5</v>
      </c>
      <c r="N47" s="136">
        <f t="shared" si="11"/>
        <v>218</v>
      </c>
      <c r="O47" s="136">
        <f t="shared" si="12"/>
        <v>65</v>
      </c>
      <c r="P47" s="137">
        <v>0.1</v>
      </c>
    </row>
    <row r="48" spans="1:16" ht="20.100000000000001" customHeight="1" x14ac:dyDescent="0.2">
      <c r="A48" s="135">
        <v>47</v>
      </c>
      <c r="B48" s="136">
        <f>[1]总表!E48</f>
        <v>0.57999999999999996</v>
      </c>
      <c r="C48" s="136">
        <f t="shared" si="5"/>
        <v>181500</v>
      </c>
      <c r="D48" s="136">
        <f>SUM($C$2:C48)</f>
        <v>3097417.5</v>
      </c>
      <c r="E48" s="136">
        <f t="shared" si="6"/>
        <v>267000</v>
      </c>
      <c r="F48" s="136">
        <f t="shared" si="7"/>
        <v>148</v>
      </c>
      <c r="G48" s="136">
        <f t="shared" si="8"/>
        <v>740</v>
      </c>
      <c r="H48" s="136">
        <f t="shared" si="9"/>
        <v>111</v>
      </c>
      <c r="I48" s="136">
        <v>3</v>
      </c>
      <c r="J48" s="136">
        <f>I48*任务!C48</f>
        <v>8880</v>
      </c>
      <c r="K48" s="136">
        <v>20</v>
      </c>
      <c r="L48" s="136">
        <f t="shared" si="10"/>
        <v>2960</v>
      </c>
      <c r="M48" s="136">
        <v>1.5</v>
      </c>
      <c r="N48" s="136">
        <f t="shared" si="11"/>
        <v>222</v>
      </c>
      <c r="O48" s="136">
        <f t="shared" si="12"/>
        <v>67</v>
      </c>
      <c r="P48" s="137">
        <v>0.1</v>
      </c>
    </row>
    <row r="49" spans="1:16" ht="20.100000000000001" customHeight="1" x14ac:dyDescent="0.2">
      <c r="A49" s="135">
        <v>48</v>
      </c>
      <c r="B49" s="136">
        <f>[1]总表!E49</f>
        <v>0.59</v>
      </c>
      <c r="C49" s="136">
        <f t="shared" si="5"/>
        <v>187365</v>
      </c>
      <c r="D49" s="136">
        <f>SUM($C$2:C49)</f>
        <v>3284782.5</v>
      </c>
      <c r="E49" s="136">
        <f t="shared" si="6"/>
        <v>271500</v>
      </c>
      <c r="F49" s="136">
        <f t="shared" si="7"/>
        <v>151</v>
      </c>
      <c r="G49" s="136">
        <f t="shared" si="8"/>
        <v>755</v>
      </c>
      <c r="H49" s="136">
        <f t="shared" si="9"/>
        <v>113</v>
      </c>
      <c r="I49" s="136">
        <v>3</v>
      </c>
      <c r="J49" s="136">
        <f>I49*任务!C49</f>
        <v>9060</v>
      </c>
      <c r="K49" s="136">
        <v>20</v>
      </c>
      <c r="L49" s="136">
        <f t="shared" si="10"/>
        <v>3020</v>
      </c>
      <c r="M49" s="136">
        <v>1.5</v>
      </c>
      <c r="N49" s="136">
        <f t="shared" si="11"/>
        <v>227</v>
      </c>
      <c r="O49" s="136">
        <f t="shared" si="12"/>
        <v>68</v>
      </c>
      <c r="P49" s="137">
        <v>0.1</v>
      </c>
    </row>
    <row r="50" spans="1:16" ht="20.100000000000001" customHeight="1" x14ac:dyDescent="0.2">
      <c r="A50" s="135">
        <v>49</v>
      </c>
      <c r="B50" s="136">
        <f>[1]总表!E50</f>
        <v>0.7</v>
      </c>
      <c r="C50" s="136">
        <f t="shared" si="5"/>
        <v>221970</v>
      </c>
      <c r="D50" s="136">
        <f>SUM($C$2:C50)</f>
        <v>3506752.5</v>
      </c>
      <c r="E50" s="136">
        <f t="shared" si="6"/>
        <v>277500</v>
      </c>
      <c r="F50" s="136">
        <f t="shared" si="7"/>
        <v>154</v>
      </c>
      <c r="G50" s="136">
        <f t="shared" si="8"/>
        <v>770</v>
      </c>
      <c r="H50" s="136">
        <f t="shared" si="9"/>
        <v>116</v>
      </c>
      <c r="I50" s="136">
        <v>3</v>
      </c>
      <c r="J50" s="136">
        <f>I50*任务!C50</f>
        <v>9240</v>
      </c>
      <c r="K50" s="136">
        <v>20</v>
      </c>
      <c r="L50" s="136">
        <f t="shared" si="10"/>
        <v>3080</v>
      </c>
      <c r="M50" s="136">
        <v>1.5</v>
      </c>
      <c r="N50" s="136">
        <f t="shared" si="11"/>
        <v>231</v>
      </c>
      <c r="O50" s="136">
        <f t="shared" si="12"/>
        <v>69</v>
      </c>
      <c r="P50" s="137">
        <v>0.1</v>
      </c>
    </row>
    <row r="51" spans="1:16" ht="20.100000000000001" customHeight="1" x14ac:dyDescent="0.2">
      <c r="A51" s="135">
        <v>50</v>
      </c>
      <c r="B51" s="136">
        <f>[1]总表!E51</f>
        <v>0.75</v>
      </c>
      <c r="C51" s="136">
        <f t="shared" si="5"/>
        <v>240885</v>
      </c>
      <c r="D51" s="136">
        <f>SUM($C$2:C51)</f>
        <v>3747637.5</v>
      </c>
      <c r="E51" s="136">
        <f t="shared" si="6"/>
        <v>283500</v>
      </c>
      <c r="F51" s="136">
        <f t="shared" si="7"/>
        <v>157</v>
      </c>
      <c r="G51" s="136">
        <f t="shared" si="8"/>
        <v>785</v>
      </c>
      <c r="H51" s="136">
        <f t="shared" si="9"/>
        <v>118</v>
      </c>
      <c r="I51" s="136">
        <v>3</v>
      </c>
      <c r="J51" s="136">
        <f>I51*任务!C51</f>
        <v>9420</v>
      </c>
      <c r="K51" s="136">
        <v>20</v>
      </c>
      <c r="L51" s="136">
        <f t="shared" si="10"/>
        <v>3140</v>
      </c>
      <c r="M51" s="136">
        <v>1.5</v>
      </c>
      <c r="N51" s="136">
        <f t="shared" si="11"/>
        <v>236</v>
      </c>
      <c r="O51" s="136">
        <f t="shared" si="12"/>
        <v>71</v>
      </c>
      <c r="P51" s="137">
        <v>0.1</v>
      </c>
    </row>
    <row r="52" spans="1:16" ht="20.100000000000001" customHeight="1" x14ac:dyDescent="0.2">
      <c r="A52" s="135">
        <v>51</v>
      </c>
      <c r="B52" s="136">
        <f>[1]总表!E52</f>
        <v>0.8</v>
      </c>
      <c r="C52" s="136">
        <f t="shared" si="5"/>
        <v>259200</v>
      </c>
      <c r="D52" s="136">
        <f>SUM($C$2:C52)</f>
        <v>4006837.5</v>
      </c>
      <c r="E52" s="136">
        <f t="shared" si="6"/>
        <v>288000</v>
      </c>
      <c r="F52" s="136">
        <f t="shared" si="7"/>
        <v>160</v>
      </c>
      <c r="G52" s="136">
        <f t="shared" si="8"/>
        <v>800</v>
      </c>
      <c r="H52" s="136">
        <f t="shared" si="9"/>
        <v>120</v>
      </c>
      <c r="I52" s="136">
        <v>3</v>
      </c>
      <c r="J52" s="136">
        <f>I52*任务!C52</f>
        <v>9600</v>
      </c>
      <c r="K52" s="136">
        <v>20</v>
      </c>
      <c r="L52" s="136">
        <f t="shared" si="10"/>
        <v>3200</v>
      </c>
      <c r="M52" s="136">
        <v>1.5</v>
      </c>
      <c r="N52" s="136">
        <f t="shared" si="11"/>
        <v>240</v>
      </c>
      <c r="O52" s="136">
        <f t="shared" si="12"/>
        <v>72</v>
      </c>
      <c r="P52" s="137">
        <v>0.1</v>
      </c>
    </row>
    <row r="53" spans="1:16" ht="20.100000000000001" customHeight="1" x14ac:dyDescent="0.2">
      <c r="A53" s="135">
        <v>52</v>
      </c>
      <c r="B53" s="136">
        <f>[1]总表!E53</f>
        <v>0.9</v>
      </c>
      <c r="C53" s="136">
        <f t="shared" si="5"/>
        <v>293940</v>
      </c>
      <c r="D53" s="136">
        <f>SUM($C$2:C53)</f>
        <v>4300777.5</v>
      </c>
      <c r="E53" s="136">
        <f t="shared" si="6"/>
        <v>294000</v>
      </c>
      <c r="F53" s="136">
        <f t="shared" si="7"/>
        <v>163</v>
      </c>
      <c r="G53" s="136">
        <f t="shared" si="8"/>
        <v>815</v>
      </c>
      <c r="H53" s="136">
        <f t="shared" si="9"/>
        <v>122</v>
      </c>
      <c r="I53" s="136">
        <v>3</v>
      </c>
      <c r="J53" s="136">
        <f>I53*任务!C53</f>
        <v>9780</v>
      </c>
      <c r="K53" s="136">
        <v>20</v>
      </c>
      <c r="L53" s="136">
        <f t="shared" si="10"/>
        <v>3260</v>
      </c>
      <c r="M53" s="136">
        <v>1.5</v>
      </c>
      <c r="N53" s="136">
        <f t="shared" si="11"/>
        <v>245</v>
      </c>
      <c r="O53" s="136">
        <f t="shared" si="12"/>
        <v>74</v>
      </c>
      <c r="P53" s="137">
        <v>0.1</v>
      </c>
    </row>
    <row r="54" spans="1:16" ht="20.100000000000001" customHeight="1" x14ac:dyDescent="0.2">
      <c r="A54" s="135">
        <v>53</v>
      </c>
      <c r="B54" s="136">
        <f>[1]总表!E54</f>
        <v>1</v>
      </c>
      <c r="C54" s="136">
        <f t="shared" si="5"/>
        <v>329880</v>
      </c>
      <c r="D54" s="136">
        <f>SUM($C$2:C54)</f>
        <v>4630657.5</v>
      </c>
      <c r="E54" s="136">
        <f t="shared" si="6"/>
        <v>300000</v>
      </c>
      <c r="F54" s="136">
        <f t="shared" si="7"/>
        <v>166</v>
      </c>
      <c r="G54" s="136">
        <f t="shared" si="8"/>
        <v>830</v>
      </c>
      <c r="H54" s="136">
        <f t="shared" si="9"/>
        <v>125</v>
      </c>
      <c r="I54" s="136">
        <v>3</v>
      </c>
      <c r="J54" s="136">
        <f>I54*任务!C54</f>
        <v>9960</v>
      </c>
      <c r="K54" s="136">
        <v>20</v>
      </c>
      <c r="L54" s="136">
        <f t="shared" si="10"/>
        <v>3320</v>
      </c>
      <c r="M54" s="136">
        <v>1.5</v>
      </c>
      <c r="N54" s="136">
        <f t="shared" si="11"/>
        <v>249</v>
      </c>
      <c r="O54" s="136">
        <f t="shared" si="12"/>
        <v>75</v>
      </c>
      <c r="P54" s="137">
        <v>0.1</v>
      </c>
    </row>
    <row r="55" spans="1:16" ht="20.100000000000001" customHeight="1" x14ac:dyDescent="0.2">
      <c r="A55" s="135">
        <v>54</v>
      </c>
      <c r="B55" s="136">
        <f>[1]总表!E55</f>
        <v>1.1000000000000001</v>
      </c>
      <c r="C55" s="136">
        <f t="shared" si="5"/>
        <v>365370</v>
      </c>
      <c r="D55" s="136">
        <f>SUM($C$2:C55)</f>
        <v>4996027.5</v>
      </c>
      <c r="E55" s="136">
        <f t="shared" si="6"/>
        <v>304500</v>
      </c>
      <c r="F55" s="136">
        <f t="shared" si="7"/>
        <v>169</v>
      </c>
      <c r="G55" s="136">
        <f t="shared" si="8"/>
        <v>845</v>
      </c>
      <c r="H55" s="136">
        <f t="shared" si="9"/>
        <v>127</v>
      </c>
      <c r="I55" s="136">
        <v>3</v>
      </c>
      <c r="J55" s="136">
        <f>I55*任务!C55</f>
        <v>10140</v>
      </c>
      <c r="K55" s="136">
        <v>20</v>
      </c>
      <c r="L55" s="136">
        <f t="shared" si="10"/>
        <v>3380</v>
      </c>
      <c r="M55" s="136">
        <v>1.5</v>
      </c>
      <c r="N55" s="136">
        <f t="shared" si="11"/>
        <v>254</v>
      </c>
      <c r="O55" s="136">
        <f t="shared" si="12"/>
        <v>76</v>
      </c>
      <c r="P55" s="137">
        <v>0.1</v>
      </c>
    </row>
    <row r="56" spans="1:16" ht="20.100000000000001" customHeight="1" x14ac:dyDescent="0.2">
      <c r="A56" s="135">
        <v>55</v>
      </c>
      <c r="B56" s="136">
        <f>[1]总表!E56</f>
        <v>1.2</v>
      </c>
      <c r="C56" s="136">
        <f t="shared" si="5"/>
        <v>401760</v>
      </c>
      <c r="D56" s="136">
        <f>SUM($C$2:C56)</f>
        <v>5397787.5</v>
      </c>
      <c r="E56" s="136">
        <f t="shared" si="6"/>
        <v>309000</v>
      </c>
      <c r="F56" s="136">
        <f t="shared" si="7"/>
        <v>172</v>
      </c>
      <c r="G56" s="136">
        <f t="shared" si="8"/>
        <v>860</v>
      </c>
      <c r="H56" s="136">
        <f t="shared" si="9"/>
        <v>129</v>
      </c>
      <c r="I56" s="136">
        <v>3</v>
      </c>
      <c r="J56" s="136">
        <f>I56*任务!C56</f>
        <v>10320</v>
      </c>
      <c r="K56" s="136">
        <v>20</v>
      </c>
      <c r="L56" s="136">
        <f t="shared" si="10"/>
        <v>3440</v>
      </c>
      <c r="M56" s="136">
        <v>1.5</v>
      </c>
      <c r="N56" s="136">
        <f t="shared" si="11"/>
        <v>258</v>
      </c>
      <c r="O56" s="136">
        <f t="shared" si="12"/>
        <v>77</v>
      </c>
      <c r="P56" s="137">
        <v>0.1</v>
      </c>
    </row>
    <row r="57" spans="1:16" ht="20.100000000000001" customHeight="1" x14ac:dyDescent="0.2">
      <c r="A57" s="135">
        <v>56</v>
      </c>
      <c r="B57" s="136">
        <f>[1]总表!E57</f>
        <v>1.3</v>
      </c>
      <c r="C57" s="136">
        <f t="shared" si="5"/>
        <v>441000</v>
      </c>
      <c r="D57" s="136">
        <f>SUM($C$2:C57)</f>
        <v>5838787.5</v>
      </c>
      <c r="E57" s="136">
        <f t="shared" si="6"/>
        <v>315000</v>
      </c>
      <c r="F57" s="136">
        <f t="shared" si="7"/>
        <v>175</v>
      </c>
      <c r="G57" s="136">
        <f t="shared" si="8"/>
        <v>875</v>
      </c>
      <c r="H57" s="136">
        <f t="shared" si="9"/>
        <v>131</v>
      </c>
      <c r="I57" s="136">
        <v>3</v>
      </c>
      <c r="J57" s="136">
        <f>I57*任务!C57</f>
        <v>10500</v>
      </c>
      <c r="K57" s="136">
        <v>20</v>
      </c>
      <c r="L57" s="136">
        <f t="shared" si="10"/>
        <v>3500</v>
      </c>
      <c r="M57" s="136">
        <v>1.5</v>
      </c>
      <c r="N57" s="136">
        <f t="shared" si="11"/>
        <v>263</v>
      </c>
      <c r="O57" s="136">
        <f t="shared" si="12"/>
        <v>79</v>
      </c>
      <c r="P57" s="137">
        <v>0.1</v>
      </c>
    </row>
    <row r="58" spans="1:16" ht="20.100000000000001" customHeight="1" x14ac:dyDescent="0.2">
      <c r="A58" s="135">
        <v>57</v>
      </c>
      <c r="B58" s="136">
        <f>[1]总表!E58</f>
        <v>1.4</v>
      </c>
      <c r="C58" s="136">
        <f t="shared" si="5"/>
        <v>481440</v>
      </c>
      <c r="D58" s="136">
        <f>SUM($C$2:C58)</f>
        <v>6320227.5</v>
      </c>
      <c r="E58" s="136">
        <f t="shared" si="6"/>
        <v>321000</v>
      </c>
      <c r="F58" s="136">
        <f t="shared" si="7"/>
        <v>178</v>
      </c>
      <c r="G58" s="136">
        <f t="shared" si="8"/>
        <v>890</v>
      </c>
      <c r="H58" s="136">
        <f t="shared" si="9"/>
        <v>134</v>
      </c>
      <c r="I58" s="136">
        <v>3</v>
      </c>
      <c r="J58" s="136">
        <f>I58*任务!C58</f>
        <v>10680</v>
      </c>
      <c r="K58" s="136">
        <v>20</v>
      </c>
      <c r="L58" s="136">
        <f t="shared" si="10"/>
        <v>3560</v>
      </c>
      <c r="M58" s="136">
        <v>1.5</v>
      </c>
      <c r="N58" s="136">
        <f t="shared" si="11"/>
        <v>267</v>
      </c>
      <c r="O58" s="136">
        <f t="shared" si="12"/>
        <v>80</v>
      </c>
      <c r="P58" s="137">
        <v>0.1</v>
      </c>
    </row>
    <row r="59" spans="1:16" ht="20.100000000000001" customHeight="1" x14ac:dyDescent="0.2">
      <c r="A59" s="135">
        <v>58</v>
      </c>
      <c r="B59" s="136">
        <f>[1]总表!E59</f>
        <v>1.6</v>
      </c>
      <c r="C59" s="136">
        <f t="shared" si="5"/>
        <v>555780</v>
      </c>
      <c r="D59" s="136">
        <f>SUM($C$2:C59)</f>
        <v>6876007.5</v>
      </c>
      <c r="E59" s="136">
        <f t="shared" si="6"/>
        <v>327000</v>
      </c>
      <c r="F59" s="136">
        <f t="shared" si="7"/>
        <v>181</v>
      </c>
      <c r="G59" s="136">
        <f t="shared" si="8"/>
        <v>905</v>
      </c>
      <c r="H59" s="136">
        <f t="shared" si="9"/>
        <v>136</v>
      </c>
      <c r="I59" s="136">
        <v>3</v>
      </c>
      <c r="J59" s="136">
        <f>I59*任务!C59</f>
        <v>10860</v>
      </c>
      <c r="K59" s="136">
        <v>20</v>
      </c>
      <c r="L59" s="136">
        <f t="shared" si="10"/>
        <v>3620</v>
      </c>
      <c r="M59" s="136">
        <v>1.5</v>
      </c>
      <c r="N59" s="136">
        <f t="shared" si="11"/>
        <v>272</v>
      </c>
      <c r="O59" s="136">
        <f t="shared" si="12"/>
        <v>82</v>
      </c>
      <c r="P59" s="137">
        <v>0.1</v>
      </c>
    </row>
    <row r="60" spans="1:16" ht="20.100000000000001" customHeight="1" x14ac:dyDescent="0.2">
      <c r="A60" s="135">
        <v>59</v>
      </c>
      <c r="B60" s="136">
        <f>[1]总表!E60</f>
        <v>1.8</v>
      </c>
      <c r="C60" s="136">
        <f t="shared" si="5"/>
        <v>629820</v>
      </c>
      <c r="D60" s="136">
        <f>SUM($C$2:C60)</f>
        <v>7505827.5</v>
      </c>
      <c r="E60" s="136">
        <f t="shared" si="6"/>
        <v>331500</v>
      </c>
      <c r="F60" s="136">
        <f t="shared" si="7"/>
        <v>184</v>
      </c>
      <c r="G60" s="136">
        <f t="shared" si="8"/>
        <v>920</v>
      </c>
      <c r="H60" s="136">
        <f t="shared" si="9"/>
        <v>138</v>
      </c>
      <c r="I60" s="136">
        <v>3</v>
      </c>
      <c r="J60" s="136">
        <f>I60*任务!C60</f>
        <v>11040</v>
      </c>
      <c r="K60" s="136">
        <v>20</v>
      </c>
      <c r="L60" s="136">
        <f t="shared" si="10"/>
        <v>3680</v>
      </c>
      <c r="M60" s="136">
        <v>1.5</v>
      </c>
      <c r="N60" s="136">
        <f t="shared" si="11"/>
        <v>276</v>
      </c>
      <c r="O60" s="136">
        <f t="shared" si="12"/>
        <v>83</v>
      </c>
      <c r="P60" s="137">
        <v>0.1</v>
      </c>
    </row>
    <row r="61" spans="1:16" ht="20.100000000000001" customHeight="1" x14ac:dyDescent="0.2">
      <c r="A61" s="135">
        <v>60</v>
      </c>
      <c r="B61" s="136">
        <f>[1]总表!E61</f>
        <v>2</v>
      </c>
      <c r="C61" s="136">
        <f t="shared" si="5"/>
        <v>705660</v>
      </c>
      <c r="D61" s="136">
        <f>SUM($C$2:C61)</f>
        <v>8211487.5</v>
      </c>
      <c r="E61" s="136">
        <f t="shared" si="6"/>
        <v>336000</v>
      </c>
      <c r="F61" s="136">
        <f t="shared" si="7"/>
        <v>187</v>
      </c>
      <c r="G61" s="136">
        <f t="shared" si="8"/>
        <v>935</v>
      </c>
      <c r="H61" s="136">
        <f t="shared" si="9"/>
        <v>140</v>
      </c>
      <c r="I61" s="136">
        <v>3</v>
      </c>
      <c r="J61" s="136">
        <f>I61*任务!C61</f>
        <v>11220</v>
      </c>
      <c r="K61" s="136">
        <v>20</v>
      </c>
      <c r="L61" s="136">
        <f t="shared" si="10"/>
        <v>3740</v>
      </c>
      <c r="M61" s="136">
        <v>1.5</v>
      </c>
      <c r="N61" s="136">
        <f t="shared" si="11"/>
        <v>281</v>
      </c>
      <c r="O61" s="136">
        <f t="shared" si="12"/>
        <v>84</v>
      </c>
      <c r="P61" s="137">
        <v>0.1</v>
      </c>
    </row>
    <row r="62" spans="1:16" ht="20.100000000000001" customHeight="1" x14ac:dyDescent="0.2">
      <c r="A62" s="135">
        <v>61</v>
      </c>
      <c r="B62" s="136">
        <f>[1]总表!E62</f>
        <v>2.5</v>
      </c>
      <c r="C62" s="136">
        <f t="shared" si="5"/>
        <v>892950</v>
      </c>
      <c r="D62" s="136">
        <f>SUM($C$2:C62)</f>
        <v>9104437.5</v>
      </c>
      <c r="E62" s="136">
        <f t="shared" si="6"/>
        <v>343500</v>
      </c>
      <c r="F62" s="136">
        <f t="shared" si="7"/>
        <v>190</v>
      </c>
      <c r="G62" s="136">
        <f t="shared" si="8"/>
        <v>950</v>
      </c>
      <c r="H62" s="136">
        <f t="shared" si="9"/>
        <v>143</v>
      </c>
      <c r="I62" s="136">
        <v>3</v>
      </c>
      <c r="J62" s="136">
        <f>I62*任务!C62</f>
        <v>11400</v>
      </c>
      <c r="K62" s="136">
        <v>20</v>
      </c>
      <c r="L62" s="136">
        <f t="shared" si="10"/>
        <v>3800</v>
      </c>
      <c r="M62" s="136">
        <v>1.5</v>
      </c>
      <c r="N62" s="136">
        <f t="shared" si="11"/>
        <v>285</v>
      </c>
      <c r="O62" s="136">
        <f t="shared" si="12"/>
        <v>86</v>
      </c>
      <c r="P62" s="137">
        <v>0.1</v>
      </c>
    </row>
    <row r="63" spans="1:16" ht="20.100000000000001" customHeight="1" x14ac:dyDescent="0.2">
      <c r="A63" s="135">
        <v>62</v>
      </c>
      <c r="B63" s="136">
        <f>[1]总表!E63</f>
        <v>3.3</v>
      </c>
      <c r="C63" s="136">
        <f t="shared" si="5"/>
        <v>1183140</v>
      </c>
      <c r="D63" s="136">
        <f>SUM($C$2:C63)</f>
        <v>10287577.5</v>
      </c>
      <c r="E63" s="136">
        <f t="shared" si="6"/>
        <v>348000</v>
      </c>
      <c r="F63" s="136">
        <f t="shared" si="7"/>
        <v>193</v>
      </c>
      <c r="G63" s="136">
        <f t="shared" si="8"/>
        <v>965</v>
      </c>
      <c r="H63" s="136">
        <f t="shared" si="9"/>
        <v>145</v>
      </c>
      <c r="I63" s="136">
        <v>3</v>
      </c>
      <c r="J63" s="136">
        <f>I63*任务!C63</f>
        <v>11580</v>
      </c>
      <c r="K63" s="136">
        <v>20</v>
      </c>
      <c r="L63" s="136">
        <f t="shared" si="10"/>
        <v>3860</v>
      </c>
      <c r="M63" s="136">
        <v>1.5</v>
      </c>
      <c r="N63" s="136">
        <f t="shared" si="11"/>
        <v>290</v>
      </c>
      <c r="O63" s="136">
        <f t="shared" si="12"/>
        <v>87</v>
      </c>
      <c r="P63" s="137">
        <v>0.1</v>
      </c>
    </row>
    <row r="64" spans="1:16" ht="20.100000000000001" customHeight="1" x14ac:dyDescent="0.2">
      <c r="A64" s="135">
        <v>63</v>
      </c>
      <c r="B64" s="136">
        <f>[1]总表!E64</f>
        <v>4.3</v>
      </c>
      <c r="C64" s="136">
        <f t="shared" si="5"/>
        <v>1551030</v>
      </c>
      <c r="D64" s="136">
        <f>SUM($C$2:C64)</f>
        <v>11838607.5</v>
      </c>
      <c r="E64" s="136">
        <f t="shared" si="6"/>
        <v>352500</v>
      </c>
      <c r="F64" s="136">
        <f t="shared" si="7"/>
        <v>196</v>
      </c>
      <c r="G64" s="136">
        <f t="shared" si="8"/>
        <v>980</v>
      </c>
      <c r="H64" s="136">
        <f t="shared" si="9"/>
        <v>147</v>
      </c>
      <c r="I64" s="136">
        <v>3</v>
      </c>
      <c r="J64" s="136">
        <f>I64*任务!C64</f>
        <v>11760</v>
      </c>
      <c r="K64" s="136">
        <v>20</v>
      </c>
      <c r="L64" s="136">
        <f t="shared" si="10"/>
        <v>3920</v>
      </c>
      <c r="M64" s="136">
        <v>1.5</v>
      </c>
      <c r="N64" s="136">
        <f t="shared" si="11"/>
        <v>294</v>
      </c>
      <c r="O64" s="136">
        <f t="shared" si="12"/>
        <v>88</v>
      </c>
      <c r="P64" s="137">
        <v>0.1</v>
      </c>
    </row>
    <row r="65" spans="1:16" ht="20.100000000000001" customHeight="1" x14ac:dyDescent="0.2">
      <c r="A65" s="135">
        <v>64</v>
      </c>
      <c r="B65" s="136">
        <f>[1]总表!E65</f>
        <v>5.5</v>
      </c>
      <c r="C65" s="136">
        <f t="shared" si="5"/>
        <v>2007570</v>
      </c>
      <c r="D65" s="136">
        <f>SUM($C$2:C65)</f>
        <v>13846177.5</v>
      </c>
      <c r="E65" s="136">
        <f t="shared" si="6"/>
        <v>358500</v>
      </c>
      <c r="F65" s="136">
        <f t="shared" si="7"/>
        <v>199</v>
      </c>
      <c r="G65" s="136">
        <f t="shared" si="8"/>
        <v>995</v>
      </c>
      <c r="H65" s="136">
        <f t="shared" si="9"/>
        <v>149</v>
      </c>
      <c r="I65" s="136">
        <v>3</v>
      </c>
      <c r="J65" s="136">
        <f>I65*任务!C65</f>
        <v>11940</v>
      </c>
      <c r="K65" s="136">
        <v>20</v>
      </c>
      <c r="L65" s="136">
        <f t="shared" si="10"/>
        <v>3980</v>
      </c>
      <c r="M65" s="136">
        <v>1.5</v>
      </c>
      <c r="N65" s="136">
        <f t="shared" si="11"/>
        <v>299</v>
      </c>
      <c r="O65" s="136">
        <f t="shared" si="12"/>
        <v>90</v>
      </c>
      <c r="P65" s="137">
        <v>0.1</v>
      </c>
    </row>
    <row r="66" spans="1:16" ht="20.100000000000001" customHeight="1" x14ac:dyDescent="0.2">
      <c r="A66" s="135">
        <v>65</v>
      </c>
      <c r="B66" s="136">
        <f>[1]总表!E66</f>
        <v>7</v>
      </c>
      <c r="C66" s="136">
        <f t="shared" si="5"/>
        <v>2587860</v>
      </c>
      <c r="D66" s="136">
        <f>SUM($C$2:C66)</f>
        <v>16434037.5</v>
      </c>
      <c r="E66" s="136">
        <f t="shared" si="6"/>
        <v>364500</v>
      </c>
      <c r="F66" s="136">
        <f t="shared" si="7"/>
        <v>202</v>
      </c>
      <c r="G66" s="136">
        <f t="shared" ref="G66" si="13">F66*5</f>
        <v>1010</v>
      </c>
      <c r="H66" s="136">
        <f t="shared" ref="H66" si="14">ROUND(G66*$S$1,0)</f>
        <v>152</v>
      </c>
      <c r="I66" s="136">
        <v>3</v>
      </c>
      <c r="J66" s="136">
        <f>I66*任务!C66</f>
        <v>12120</v>
      </c>
      <c r="K66" s="136">
        <v>20</v>
      </c>
      <c r="L66" s="136">
        <f t="shared" ref="L66" si="15">K66*F66</f>
        <v>4040</v>
      </c>
      <c r="M66" s="136">
        <v>1.5</v>
      </c>
      <c r="N66" s="136">
        <f t="shared" ref="N66" si="16">ROUND(F66*M66,0)</f>
        <v>303</v>
      </c>
      <c r="O66" s="136">
        <f t="shared" ref="O66" si="17">ROUND(N66*$S$2,0)</f>
        <v>91</v>
      </c>
      <c r="P66" s="137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8">
        <v>10021008</v>
      </c>
      <c r="J20" s="99" t="s">
        <v>246</v>
      </c>
      <c r="K20" s="1">
        <v>1</v>
      </c>
      <c r="L20" s="1">
        <v>15</v>
      </c>
    </row>
    <row r="21" spans="9:22" ht="20.100000000000001" customHeight="1" x14ac:dyDescent="0.2">
      <c r="I21" s="98">
        <v>10021009</v>
      </c>
      <c r="J21" s="99" t="s">
        <v>249</v>
      </c>
      <c r="K21" s="1">
        <v>1</v>
      </c>
      <c r="L21" s="1">
        <v>45</v>
      </c>
    </row>
    <row r="22" spans="9:22" ht="20.100000000000001" customHeight="1" x14ac:dyDescent="0.2">
      <c r="I22" s="98">
        <v>10022008</v>
      </c>
      <c r="J22" s="99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98">
        <v>10022009</v>
      </c>
      <c r="J23" s="99" t="s">
        <v>270</v>
      </c>
      <c r="K23" s="1">
        <v>1</v>
      </c>
      <c r="L23" s="1">
        <v>45</v>
      </c>
    </row>
    <row r="24" spans="9:22" ht="20.100000000000001" customHeight="1" x14ac:dyDescent="0.2">
      <c r="I24" s="98">
        <v>10023008</v>
      </c>
      <c r="J24" s="99" t="s">
        <v>290</v>
      </c>
      <c r="K24" s="1">
        <v>1</v>
      </c>
      <c r="L24" s="1">
        <v>15</v>
      </c>
    </row>
    <row r="25" spans="9:22" ht="20.100000000000001" customHeight="1" x14ac:dyDescent="0.2">
      <c r="I25" s="98">
        <v>10023009</v>
      </c>
      <c r="J25" s="99" t="s">
        <v>292</v>
      </c>
      <c r="K25" s="1">
        <v>1</v>
      </c>
      <c r="L25" s="1">
        <v>45</v>
      </c>
    </row>
    <row r="26" spans="9:22" ht="20.100000000000001" customHeight="1" x14ac:dyDescent="0.2">
      <c r="I26" s="98">
        <v>10024008</v>
      </c>
      <c r="J26" s="99" t="s">
        <v>311</v>
      </c>
      <c r="K26" s="1">
        <v>1</v>
      </c>
      <c r="L26" s="1">
        <v>15</v>
      </c>
    </row>
    <row r="27" spans="9:22" ht="20.100000000000001" customHeight="1" x14ac:dyDescent="0.2">
      <c r="I27" s="98">
        <v>10024009</v>
      </c>
      <c r="J27" s="99" t="s">
        <v>313</v>
      </c>
      <c r="K27" s="1">
        <v>1</v>
      </c>
      <c r="L27" s="1">
        <v>45</v>
      </c>
    </row>
    <row r="28" spans="9:22" ht="20.100000000000001" customHeight="1" x14ac:dyDescent="0.2">
      <c r="I28" s="98">
        <v>10025008</v>
      </c>
      <c r="J28" s="99" t="s">
        <v>333</v>
      </c>
      <c r="K28" s="1">
        <v>1</v>
      </c>
      <c r="L28" s="1">
        <v>15</v>
      </c>
    </row>
    <row r="29" spans="9:22" ht="20.100000000000001" customHeight="1" x14ac:dyDescent="0.2">
      <c r="I29" s="98">
        <v>10025009</v>
      </c>
      <c r="J29" s="99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6">
        <v>14060005</v>
      </c>
      <c r="K26" s="77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7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7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6">
        <v>14100111</v>
      </c>
      <c r="K29" s="77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6">
        <v>14100112</v>
      </c>
      <c r="K30" s="77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6">
        <v>14110021</v>
      </c>
      <c r="K31" s="77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6">
        <v>14110022</v>
      </c>
      <c r="K32" s="77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6">
        <v>14110023</v>
      </c>
      <c r="K33" s="77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7">
        <v>15206003</v>
      </c>
      <c r="K59" s="77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7">
        <v>15210011</v>
      </c>
      <c r="K60" s="77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7">
        <v>15210012</v>
      </c>
      <c r="K61" s="77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7">
        <v>15210111</v>
      </c>
      <c r="K62" s="77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7">
        <v>15210112</v>
      </c>
      <c r="K63" s="77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7">
        <v>15211011</v>
      </c>
      <c r="K64" s="77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7">
        <v>15211012</v>
      </c>
      <c r="K65" s="77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7">
        <v>15211013</v>
      </c>
      <c r="K66" s="77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7">
        <v>15306003</v>
      </c>
      <c r="K92" s="77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7">
        <v>15310011</v>
      </c>
      <c r="K93" s="77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7">
        <v>15310012</v>
      </c>
      <c r="K94" s="77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7">
        <v>15310111</v>
      </c>
      <c r="K95" s="77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7">
        <v>15310112</v>
      </c>
      <c r="K96" s="77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7">
        <v>15311011</v>
      </c>
      <c r="K97" s="77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7">
        <v>15311011</v>
      </c>
      <c r="V97" s="77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7">
        <v>15311012</v>
      </c>
      <c r="K98" s="77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7">
        <v>15311012</v>
      </c>
      <c r="V98" s="77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7">
        <v>15311013</v>
      </c>
      <c r="K99" s="77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7">
        <v>15311013</v>
      </c>
      <c r="V99" s="77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7">
        <v>15406003</v>
      </c>
      <c r="K125" s="77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7">
        <v>15410011</v>
      </c>
      <c r="K126" s="77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7">
        <v>15410012</v>
      </c>
      <c r="K127" s="77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7">
        <v>15410111</v>
      </c>
      <c r="K128" s="77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7">
        <v>15410112</v>
      </c>
      <c r="K129" s="77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7">
        <v>15411011</v>
      </c>
      <c r="K130" s="77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7">
        <v>15411012</v>
      </c>
      <c r="K131" s="77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7">
        <v>15411013</v>
      </c>
      <c r="K132" s="77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7">
        <v>15506003</v>
      </c>
      <c r="K158" s="77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7">
        <v>15510011</v>
      </c>
      <c r="K159" s="77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7">
        <v>15510012</v>
      </c>
      <c r="K160" s="77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7">
        <v>15510121</v>
      </c>
      <c r="K161" s="77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7">
        <v>15510122</v>
      </c>
      <c r="K162" s="77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7">
        <v>15511011</v>
      </c>
      <c r="K163" s="77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7">
        <v>15511012</v>
      </c>
      <c r="K164" s="77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7">
        <v>15511013</v>
      </c>
      <c r="K165" s="77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8">
        <v>10010101</v>
      </c>
      <c r="C170" s="79" t="s">
        <v>941</v>
      </c>
      <c r="D170" s="80" t="s">
        <v>942</v>
      </c>
      <c r="N170" s="79" t="s">
        <v>943</v>
      </c>
      <c r="O170" s="80" t="s">
        <v>944</v>
      </c>
      <c r="P170" s="84"/>
    </row>
    <row r="171" spans="2:54" x14ac:dyDescent="0.2">
      <c r="B171" s="78">
        <v>10010102</v>
      </c>
      <c r="C171" s="79" t="s">
        <v>943</v>
      </c>
      <c r="D171" s="80" t="s">
        <v>944</v>
      </c>
      <c r="N171" s="82" t="s">
        <v>945</v>
      </c>
      <c r="O171" s="83" t="s">
        <v>946</v>
      </c>
      <c r="P171" s="85"/>
    </row>
    <row r="172" spans="2:54" x14ac:dyDescent="0.2">
      <c r="B172" s="81">
        <v>10010103</v>
      </c>
      <c r="C172" s="82" t="s">
        <v>945</v>
      </c>
      <c r="D172" s="83" t="s">
        <v>946</v>
      </c>
      <c r="N172" s="82" t="s">
        <v>947</v>
      </c>
      <c r="O172" s="83" t="s">
        <v>948</v>
      </c>
      <c r="P172" s="85"/>
    </row>
    <row r="173" spans="2:54" x14ac:dyDescent="0.2">
      <c r="B173" s="81">
        <v>10010104</v>
      </c>
      <c r="C173" s="82" t="s">
        <v>947</v>
      </c>
      <c r="D173" s="83" t="s">
        <v>948</v>
      </c>
      <c r="N173" s="82" t="s">
        <v>949</v>
      </c>
      <c r="O173" s="83" t="s">
        <v>950</v>
      </c>
      <c r="P173" s="85"/>
    </row>
    <row r="174" spans="2:54" x14ac:dyDescent="0.2">
      <c r="B174" s="81">
        <v>10010105</v>
      </c>
      <c r="C174" s="82" t="s">
        <v>951</v>
      </c>
      <c r="D174" s="83" t="s">
        <v>952</v>
      </c>
      <c r="N174" s="82" t="s">
        <v>953</v>
      </c>
      <c r="O174" s="83" t="s">
        <v>954</v>
      </c>
      <c r="P174" s="85"/>
    </row>
    <row r="175" spans="2:54" x14ac:dyDescent="0.2">
      <c r="B175" s="81">
        <v>10010106</v>
      </c>
      <c r="C175" s="82" t="s">
        <v>949</v>
      </c>
      <c r="D175" s="83" t="s">
        <v>950</v>
      </c>
      <c r="N175" s="82" t="s">
        <v>955</v>
      </c>
      <c r="O175" s="83" t="s">
        <v>956</v>
      </c>
      <c r="P175" s="85"/>
    </row>
    <row r="176" spans="2:54" x14ac:dyDescent="0.2">
      <c r="B176" s="81">
        <v>10010107</v>
      </c>
      <c r="C176" s="82" t="s">
        <v>953</v>
      </c>
      <c r="D176" s="83" t="s">
        <v>954</v>
      </c>
      <c r="N176" s="82"/>
      <c r="O176" s="83"/>
      <c r="P176" s="85"/>
    </row>
    <row r="177" spans="2:16" x14ac:dyDescent="0.2">
      <c r="B177" s="81">
        <v>10010108</v>
      </c>
      <c r="C177" s="82" t="s">
        <v>955</v>
      </c>
      <c r="D177" s="83" t="s">
        <v>956</v>
      </c>
      <c r="M177" s="78"/>
      <c r="N177" s="79" t="s">
        <v>957</v>
      </c>
      <c r="O177" s="80" t="s">
        <v>958</v>
      </c>
      <c r="P177" s="84"/>
    </row>
    <row r="178" spans="2:16" x14ac:dyDescent="0.2">
      <c r="B178" s="81">
        <v>10010109</v>
      </c>
      <c r="C178" s="82" t="s">
        <v>959</v>
      </c>
      <c r="D178" s="83" t="s">
        <v>960</v>
      </c>
      <c r="M178" s="81"/>
      <c r="N178" s="82" t="s">
        <v>961</v>
      </c>
      <c r="O178" s="83" t="s">
        <v>962</v>
      </c>
      <c r="P178" s="85"/>
    </row>
    <row r="179" spans="2:16" x14ac:dyDescent="0.2">
      <c r="B179" s="81">
        <v>10010110</v>
      </c>
      <c r="C179" s="82" t="s">
        <v>963</v>
      </c>
      <c r="D179" s="83" t="s">
        <v>964</v>
      </c>
      <c r="M179" s="81"/>
      <c r="N179" s="82" t="s">
        <v>965</v>
      </c>
      <c r="O179" s="83" t="s">
        <v>966</v>
      </c>
      <c r="P179" s="85"/>
    </row>
    <row r="180" spans="2:16" x14ac:dyDescent="0.2">
      <c r="B180" s="81">
        <v>10010111</v>
      </c>
      <c r="C180" s="82" t="s">
        <v>967</v>
      </c>
      <c r="D180" s="83" t="s">
        <v>968</v>
      </c>
      <c r="M180" s="81"/>
      <c r="N180" s="82" t="s">
        <v>969</v>
      </c>
      <c r="O180" s="83" t="s">
        <v>970</v>
      </c>
      <c r="P180" s="85"/>
    </row>
    <row r="181" spans="2:16" x14ac:dyDescent="0.2">
      <c r="B181" s="81">
        <v>10010112</v>
      </c>
      <c r="C181" s="82" t="s">
        <v>971</v>
      </c>
      <c r="D181" s="83" t="s">
        <v>972</v>
      </c>
      <c r="M181" s="81"/>
      <c r="N181" s="82" t="s">
        <v>973</v>
      </c>
      <c r="O181" s="83" t="s">
        <v>974</v>
      </c>
      <c r="P181" s="85"/>
    </row>
    <row r="182" spans="2:16" x14ac:dyDescent="0.2">
      <c r="B182" s="81">
        <v>10010113</v>
      </c>
      <c r="C182" s="82" t="s">
        <v>975</v>
      </c>
      <c r="D182" s="83" t="s">
        <v>976</v>
      </c>
      <c r="M182" s="81"/>
      <c r="N182" s="82" t="s">
        <v>977</v>
      </c>
      <c r="O182" s="83" t="s">
        <v>978</v>
      </c>
      <c r="P182" s="85"/>
    </row>
    <row r="183" spans="2:16" x14ac:dyDescent="0.2">
      <c r="B183" s="81">
        <v>10010114</v>
      </c>
      <c r="C183" s="82" t="s">
        <v>979</v>
      </c>
      <c r="D183" s="83" t="s">
        <v>980</v>
      </c>
    </row>
    <row r="184" spans="2:16" x14ac:dyDescent="0.2">
      <c r="B184" s="78">
        <v>10010201</v>
      </c>
      <c r="C184" s="79" t="s">
        <v>981</v>
      </c>
      <c r="D184" s="80" t="s">
        <v>982</v>
      </c>
      <c r="M184" s="78"/>
      <c r="N184" s="79" t="s">
        <v>983</v>
      </c>
      <c r="O184" s="80" t="s">
        <v>984</v>
      </c>
      <c r="P184" s="84"/>
    </row>
    <row r="185" spans="2:16" x14ac:dyDescent="0.2">
      <c r="B185" s="78">
        <v>10010202</v>
      </c>
      <c r="C185" s="79" t="s">
        <v>957</v>
      </c>
      <c r="D185" s="80" t="s">
        <v>958</v>
      </c>
      <c r="M185" s="81"/>
      <c r="N185" s="82" t="s">
        <v>985</v>
      </c>
      <c r="O185" s="83" t="s">
        <v>986</v>
      </c>
      <c r="P185" s="85"/>
    </row>
    <row r="186" spans="2:16" x14ac:dyDescent="0.2">
      <c r="B186" s="81">
        <v>10010203</v>
      </c>
      <c r="C186" s="82" t="s">
        <v>961</v>
      </c>
      <c r="D186" s="83" t="s">
        <v>962</v>
      </c>
      <c r="M186" s="81"/>
      <c r="N186" s="82" t="s">
        <v>987</v>
      </c>
      <c r="O186" s="83" t="s">
        <v>988</v>
      </c>
      <c r="P186" s="85"/>
    </row>
    <row r="187" spans="2:16" x14ac:dyDescent="0.2">
      <c r="B187" s="81">
        <v>10010204</v>
      </c>
      <c r="C187" s="82" t="s">
        <v>965</v>
      </c>
      <c r="D187" s="83" t="s">
        <v>966</v>
      </c>
      <c r="M187" s="81"/>
      <c r="N187" s="82" t="s">
        <v>989</v>
      </c>
      <c r="O187" s="83" t="s">
        <v>990</v>
      </c>
      <c r="P187" s="85"/>
    </row>
    <row r="188" spans="2:16" x14ac:dyDescent="0.2">
      <c r="B188" s="81">
        <v>10010205</v>
      </c>
      <c r="C188" s="82" t="s">
        <v>991</v>
      </c>
      <c r="D188" s="83" t="s">
        <v>992</v>
      </c>
      <c r="M188" s="81"/>
      <c r="N188" s="82" t="s">
        <v>993</v>
      </c>
      <c r="O188" s="83" t="s">
        <v>994</v>
      </c>
      <c r="P188" s="85"/>
    </row>
    <row r="189" spans="2:16" x14ac:dyDescent="0.2">
      <c r="B189" s="81">
        <v>10010206</v>
      </c>
      <c r="C189" s="82" t="s">
        <v>969</v>
      </c>
      <c r="D189" s="83" t="s">
        <v>970</v>
      </c>
      <c r="M189" s="81"/>
      <c r="N189" s="82" t="s">
        <v>995</v>
      </c>
      <c r="O189" s="83" t="s">
        <v>996</v>
      </c>
      <c r="P189" s="85"/>
    </row>
    <row r="190" spans="2:16" x14ac:dyDescent="0.2">
      <c r="B190" s="81">
        <v>10010207</v>
      </c>
      <c r="C190" s="82" t="s">
        <v>973</v>
      </c>
      <c r="D190" s="83" t="s">
        <v>974</v>
      </c>
    </row>
    <row r="191" spans="2:16" x14ac:dyDescent="0.2">
      <c r="B191" s="81">
        <v>10010208</v>
      </c>
      <c r="C191" s="82" t="s">
        <v>977</v>
      </c>
      <c r="D191" s="83" t="s">
        <v>978</v>
      </c>
      <c r="M191" s="78"/>
      <c r="N191" s="79" t="s">
        <v>997</v>
      </c>
      <c r="O191" s="80" t="s">
        <v>998</v>
      </c>
      <c r="P191" s="84"/>
    </row>
    <row r="192" spans="2:16" x14ac:dyDescent="0.2">
      <c r="B192" s="81">
        <v>10010209</v>
      </c>
      <c r="C192" s="82" t="s">
        <v>999</v>
      </c>
      <c r="D192" s="83" t="s">
        <v>1000</v>
      </c>
      <c r="M192" s="81"/>
      <c r="N192" s="82" t="s">
        <v>1001</v>
      </c>
      <c r="O192" s="83" t="s">
        <v>1002</v>
      </c>
      <c r="P192" s="85"/>
    </row>
    <row r="193" spans="2:16" x14ac:dyDescent="0.2">
      <c r="B193" s="81">
        <v>10010210</v>
      </c>
      <c r="C193" s="82" t="s">
        <v>1003</v>
      </c>
      <c r="D193" s="83" t="s">
        <v>1004</v>
      </c>
      <c r="M193" s="81"/>
      <c r="N193" s="82" t="s">
        <v>1005</v>
      </c>
      <c r="O193" s="83" t="s">
        <v>988</v>
      </c>
      <c r="P193" s="85"/>
    </row>
    <row r="194" spans="2:16" x14ac:dyDescent="0.2">
      <c r="B194" s="81">
        <v>10010211</v>
      </c>
      <c r="C194" s="82" t="s">
        <v>1006</v>
      </c>
      <c r="D194" s="83" t="s">
        <v>1007</v>
      </c>
      <c r="M194" s="81"/>
      <c r="N194" s="82" t="s">
        <v>1008</v>
      </c>
      <c r="O194" s="83" t="s">
        <v>1009</v>
      </c>
      <c r="P194" s="85"/>
    </row>
    <row r="195" spans="2:16" x14ac:dyDescent="0.2">
      <c r="B195" s="81">
        <v>10010212</v>
      </c>
      <c r="C195" s="82" t="s">
        <v>1010</v>
      </c>
      <c r="D195" s="83" t="s">
        <v>1011</v>
      </c>
      <c r="M195" s="81"/>
      <c r="N195" s="82" t="s">
        <v>1012</v>
      </c>
      <c r="O195" s="83" t="s">
        <v>1013</v>
      </c>
      <c r="P195" s="85"/>
    </row>
    <row r="196" spans="2:16" x14ac:dyDescent="0.2">
      <c r="B196" s="81">
        <v>10010213</v>
      </c>
      <c r="C196" s="82" t="s">
        <v>1014</v>
      </c>
      <c r="D196" s="83" t="s">
        <v>1015</v>
      </c>
      <c r="M196" s="81"/>
      <c r="N196" s="82" t="s">
        <v>1016</v>
      </c>
      <c r="O196" s="83" t="s">
        <v>1017</v>
      </c>
      <c r="P196" s="85"/>
    </row>
    <row r="197" spans="2:16" x14ac:dyDescent="0.2">
      <c r="B197" s="81">
        <v>10010214</v>
      </c>
      <c r="C197" s="82" t="s">
        <v>1018</v>
      </c>
      <c r="D197" s="83" t="s">
        <v>1019</v>
      </c>
    </row>
    <row r="198" spans="2:16" x14ac:dyDescent="0.2">
      <c r="B198" s="78">
        <v>10010301</v>
      </c>
      <c r="C198" s="79" t="s">
        <v>1020</v>
      </c>
      <c r="D198" s="80" t="s">
        <v>1021</v>
      </c>
      <c r="M198" s="78"/>
      <c r="N198" s="79" t="s">
        <v>1022</v>
      </c>
      <c r="O198" s="80" t="s">
        <v>1023</v>
      </c>
      <c r="P198" s="84"/>
    </row>
    <row r="199" spans="2:16" x14ac:dyDescent="0.2">
      <c r="B199" s="78">
        <v>10010302</v>
      </c>
      <c r="C199" s="79" t="s">
        <v>983</v>
      </c>
      <c r="D199" s="80" t="s">
        <v>984</v>
      </c>
      <c r="M199" s="81"/>
      <c r="N199" s="82" t="s">
        <v>1024</v>
      </c>
      <c r="O199" s="83" t="s">
        <v>1025</v>
      </c>
      <c r="P199" s="85"/>
    </row>
    <row r="200" spans="2:16" x14ac:dyDescent="0.2">
      <c r="B200" s="81">
        <v>10010303</v>
      </c>
      <c r="C200" s="82" t="s">
        <v>985</v>
      </c>
      <c r="D200" s="83" t="s">
        <v>986</v>
      </c>
      <c r="M200" s="81"/>
      <c r="N200" s="82" t="s">
        <v>1026</v>
      </c>
      <c r="O200" s="83" t="s">
        <v>1027</v>
      </c>
      <c r="P200" s="85"/>
    </row>
    <row r="201" spans="2:16" x14ac:dyDescent="0.2">
      <c r="B201" s="81">
        <v>10010304</v>
      </c>
      <c r="C201" s="82" t="s">
        <v>987</v>
      </c>
      <c r="D201" s="83" t="s">
        <v>988</v>
      </c>
      <c r="M201" s="81"/>
      <c r="N201" s="82" t="s">
        <v>1028</v>
      </c>
      <c r="O201" s="83" t="s">
        <v>1029</v>
      </c>
      <c r="P201" s="85"/>
    </row>
    <row r="202" spans="2:16" x14ac:dyDescent="0.2">
      <c r="B202" s="81">
        <v>10010305</v>
      </c>
      <c r="C202" s="82" t="s">
        <v>1030</v>
      </c>
      <c r="D202" s="83" t="s">
        <v>1031</v>
      </c>
      <c r="M202" s="81"/>
      <c r="N202" s="82" t="s">
        <v>1032</v>
      </c>
      <c r="O202" s="83" t="s">
        <v>1033</v>
      </c>
      <c r="P202" s="85"/>
    </row>
    <row r="203" spans="2:16" x14ac:dyDescent="0.2">
      <c r="B203" s="81">
        <v>10010306</v>
      </c>
      <c r="C203" s="82" t="s">
        <v>989</v>
      </c>
      <c r="D203" s="83" t="s">
        <v>990</v>
      </c>
      <c r="M203" s="81"/>
      <c r="N203" s="82" t="s">
        <v>1034</v>
      </c>
      <c r="O203" s="83" t="s">
        <v>1035</v>
      </c>
      <c r="P203" s="85"/>
    </row>
    <row r="204" spans="2:16" x14ac:dyDescent="0.2">
      <c r="B204" s="81">
        <v>10010307</v>
      </c>
      <c r="C204" s="82" t="s">
        <v>993</v>
      </c>
      <c r="D204" s="83" t="s">
        <v>994</v>
      </c>
    </row>
    <row r="205" spans="2:16" x14ac:dyDescent="0.2">
      <c r="B205" s="81">
        <v>10010308</v>
      </c>
      <c r="C205" s="82" t="s">
        <v>995</v>
      </c>
      <c r="D205" s="83" t="s">
        <v>996</v>
      </c>
    </row>
    <row r="206" spans="2:16" x14ac:dyDescent="0.2">
      <c r="B206" s="81">
        <v>10010309</v>
      </c>
      <c r="C206" s="82" t="s">
        <v>1036</v>
      </c>
      <c r="D206" s="83" t="s">
        <v>1037</v>
      </c>
    </row>
    <row r="207" spans="2:16" x14ac:dyDescent="0.2">
      <c r="B207" s="81">
        <v>10010310</v>
      </c>
      <c r="C207" s="82" t="s">
        <v>1038</v>
      </c>
      <c r="D207" s="83" t="s">
        <v>1039</v>
      </c>
    </row>
    <row r="208" spans="2:16" x14ac:dyDescent="0.2">
      <c r="B208" s="81">
        <v>10010311</v>
      </c>
      <c r="C208" s="82" t="s">
        <v>1040</v>
      </c>
      <c r="D208" s="83" t="s">
        <v>1041</v>
      </c>
    </row>
    <row r="209" spans="2:4" x14ac:dyDescent="0.2">
      <c r="B209" s="81">
        <v>10010312</v>
      </c>
      <c r="C209" s="82" t="s">
        <v>1042</v>
      </c>
      <c r="D209" s="83" t="s">
        <v>1043</v>
      </c>
    </row>
    <row r="210" spans="2:4" x14ac:dyDescent="0.2">
      <c r="B210" s="81">
        <v>10010313</v>
      </c>
      <c r="C210" s="82" t="s">
        <v>1044</v>
      </c>
      <c r="D210" s="83" t="s">
        <v>1045</v>
      </c>
    </row>
    <row r="211" spans="2:4" x14ac:dyDescent="0.2">
      <c r="B211" s="78">
        <v>10010401</v>
      </c>
      <c r="C211" s="79" t="s">
        <v>1046</v>
      </c>
      <c r="D211" s="80" t="s">
        <v>1047</v>
      </c>
    </row>
    <row r="212" spans="2:4" x14ac:dyDescent="0.2">
      <c r="B212" s="78">
        <v>10010402</v>
      </c>
      <c r="C212" s="79" t="s">
        <v>997</v>
      </c>
      <c r="D212" s="80" t="s">
        <v>998</v>
      </c>
    </row>
    <row r="213" spans="2:4" x14ac:dyDescent="0.2">
      <c r="B213" s="81">
        <v>10010403</v>
      </c>
      <c r="C213" s="82" t="s">
        <v>1001</v>
      </c>
      <c r="D213" s="83" t="s">
        <v>1002</v>
      </c>
    </row>
    <row r="214" spans="2:4" x14ac:dyDescent="0.2">
      <c r="B214" s="81">
        <v>10010404</v>
      </c>
      <c r="C214" s="82" t="s">
        <v>1005</v>
      </c>
      <c r="D214" s="83" t="s">
        <v>988</v>
      </c>
    </row>
    <row r="215" spans="2:4" x14ac:dyDescent="0.2">
      <c r="B215" s="81">
        <v>10010405</v>
      </c>
      <c r="C215" s="82" t="s">
        <v>1048</v>
      </c>
      <c r="D215" s="83" t="s">
        <v>1049</v>
      </c>
    </row>
    <row r="216" spans="2:4" x14ac:dyDescent="0.2">
      <c r="B216" s="81">
        <v>10010406</v>
      </c>
      <c r="C216" s="82" t="s">
        <v>1008</v>
      </c>
      <c r="D216" s="83" t="s">
        <v>1009</v>
      </c>
    </row>
    <row r="217" spans="2:4" x14ac:dyDescent="0.2">
      <c r="B217" s="81">
        <v>10010407</v>
      </c>
      <c r="C217" s="82" t="s">
        <v>1012</v>
      </c>
      <c r="D217" s="83" t="s">
        <v>1013</v>
      </c>
    </row>
    <row r="218" spans="2:4" x14ac:dyDescent="0.2">
      <c r="B218" s="81">
        <v>10010408</v>
      </c>
      <c r="C218" s="82" t="s">
        <v>1016</v>
      </c>
      <c r="D218" s="83" t="s">
        <v>1017</v>
      </c>
    </row>
    <row r="219" spans="2:4" x14ac:dyDescent="0.2">
      <c r="B219" s="81">
        <v>10010409</v>
      </c>
      <c r="C219" s="82" t="s">
        <v>1050</v>
      </c>
      <c r="D219" s="83" t="s">
        <v>1051</v>
      </c>
    </row>
    <row r="220" spans="2:4" x14ac:dyDescent="0.2">
      <c r="B220" s="81">
        <v>10010410</v>
      </c>
      <c r="C220" s="82" t="s">
        <v>1052</v>
      </c>
      <c r="D220" s="83" t="s">
        <v>1053</v>
      </c>
    </row>
    <row r="221" spans="2:4" x14ac:dyDescent="0.2">
      <c r="B221" s="81">
        <v>10010411</v>
      </c>
      <c r="C221" s="82" t="s">
        <v>1054</v>
      </c>
      <c r="D221" s="83" t="s">
        <v>1055</v>
      </c>
    </row>
    <row r="222" spans="2:4" x14ac:dyDescent="0.2">
      <c r="B222" s="78">
        <v>10010501</v>
      </c>
      <c r="C222" s="79" t="s">
        <v>1056</v>
      </c>
      <c r="D222" s="80" t="s">
        <v>1057</v>
      </c>
    </row>
    <row r="223" spans="2:4" x14ac:dyDescent="0.2">
      <c r="B223" s="78">
        <v>10010502</v>
      </c>
      <c r="C223" s="79" t="s">
        <v>1022</v>
      </c>
      <c r="D223" s="80" t="s">
        <v>1023</v>
      </c>
    </row>
    <row r="224" spans="2:4" x14ac:dyDescent="0.2">
      <c r="B224" s="81">
        <v>10010503</v>
      </c>
      <c r="C224" s="82" t="s">
        <v>1024</v>
      </c>
      <c r="D224" s="83" t="s">
        <v>1025</v>
      </c>
    </row>
    <row r="225" spans="2:53" x14ac:dyDescent="0.2">
      <c r="B225" s="81">
        <v>10010504</v>
      </c>
      <c r="C225" s="82" t="s">
        <v>1026</v>
      </c>
      <c r="D225" s="83" t="s">
        <v>1027</v>
      </c>
    </row>
    <row r="226" spans="2:53" x14ac:dyDescent="0.2">
      <c r="B226" s="81">
        <v>10010505</v>
      </c>
      <c r="C226" s="82" t="s">
        <v>1058</v>
      </c>
      <c r="D226" s="83" t="s">
        <v>1059</v>
      </c>
    </row>
    <row r="227" spans="2:53" x14ac:dyDescent="0.2">
      <c r="B227" s="81">
        <v>10010506</v>
      </c>
      <c r="C227" s="82" t="s">
        <v>1028</v>
      </c>
      <c r="D227" s="83" t="s">
        <v>1029</v>
      </c>
    </row>
    <row r="228" spans="2:53" x14ac:dyDescent="0.2">
      <c r="B228" s="81">
        <v>10010507</v>
      </c>
      <c r="C228" s="82" t="s">
        <v>1032</v>
      </c>
      <c r="D228" s="83" t="s">
        <v>1033</v>
      </c>
    </row>
    <row r="229" spans="2:53" x14ac:dyDescent="0.2">
      <c r="B229" s="81">
        <v>10010508</v>
      </c>
      <c r="C229" s="82" t="s">
        <v>1034</v>
      </c>
      <c r="D229" s="83" t="s">
        <v>1035</v>
      </c>
    </row>
    <row r="230" spans="2:53" x14ac:dyDescent="0.2">
      <c r="B230" s="81">
        <v>10010509</v>
      </c>
      <c r="C230" s="82" t="s">
        <v>1060</v>
      </c>
      <c r="D230" s="86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0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0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0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0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0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0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0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0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0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0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0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0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0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0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0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0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0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0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0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0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0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0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0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0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0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0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7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88"/>
      <c r="K311" s="89" t="s">
        <v>1100</v>
      </c>
      <c r="M311" s="1">
        <v>10020001</v>
      </c>
      <c r="N311" s="1" t="s">
        <v>95</v>
      </c>
      <c r="O311" s="58">
        <v>200</v>
      </c>
      <c r="P311" s="1"/>
      <c r="Q311" s="91">
        <v>10025010</v>
      </c>
      <c r="R311" s="92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1">
        <v>10025008</v>
      </c>
      <c r="Z311" s="92" t="s">
        <v>333</v>
      </c>
      <c r="AA311" s="58">
        <v>20</v>
      </c>
      <c r="AB311" s="58"/>
      <c r="AC311" s="91">
        <v>10025009</v>
      </c>
      <c r="AD311" s="92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8"/>
      <c r="K312" s="89" t="s">
        <v>1101</v>
      </c>
      <c r="M312" s="1">
        <v>10020001</v>
      </c>
      <c r="N312" s="1" t="s">
        <v>95</v>
      </c>
      <c r="O312" s="58">
        <v>200</v>
      </c>
      <c r="P312" s="1"/>
      <c r="Q312" s="91">
        <v>10025010</v>
      </c>
      <c r="R312" s="92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1">
        <v>10025008</v>
      </c>
      <c r="Z312" s="92" t="s">
        <v>333</v>
      </c>
      <c r="AA312" s="58">
        <v>20</v>
      </c>
      <c r="AB312" s="58"/>
      <c r="AC312" s="91">
        <v>10025009</v>
      </c>
      <c r="AD312" s="92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8"/>
      <c r="K313" s="89" t="s">
        <v>1102</v>
      </c>
      <c r="M313" s="1">
        <v>10020001</v>
      </c>
      <c r="N313" s="1" t="s">
        <v>95</v>
      </c>
      <c r="O313" s="58">
        <v>200</v>
      </c>
      <c r="P313" s="1"/>
      <c r="Q313" s="91">
        <v>10025010</v>
      </c>
      <c r="R313" s="92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1">
        <v>10025008</v>
      </c>
      <c r="Z313" s="92" t="s">
        <v>333</v>
      </c>
      <c r="AA313" s="58">
        <v>20</v>
      </c>
      <c r="AB313" s="58"/>
      <c r="AC313" s="91">
        <v>10025009</v>
      </c>
      <c r="AD313" s="92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8"/>
      <c r="K314" s="89" t="s">
        <v>1103</v>
      </c>
      <c r="M314" s="1">
        <v>10020001</v>
      </c>
      <c r="N314" s="1" t="s">
        <v>95</v>
      </c>
      <c r="O314" s="58">
        <v>200</v>
      </c>
      <c r="P314" s="1"/>
      <c r="Q314" s="91">
        <v>10025010</v>
      </c>
      <c r="R314" s="92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1">
        <v>10025008</v>
      </c>
      <c r="Z314" s="92" t="s">
        <v>333</v>
      </c>
      <c r="AA314" s="58">
        <v>20</v>
      </c>
      <c r="AB314" s="58"/>
      <c r="AC314" s="91">
        <v>10025009</v>
      </c>
      <c r="AD314" s="92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8"/>
      <c r="K315" s="89" t="s">
        <v>1104</v>
      </c>
      <c r="M315" s="1">
        <v>10020001</v>
      </c>
      <c r="N315" s="1" t="s">
        <v>95</v>
      </c>
      <c r="O315" s="58">
        <v>200</v>
      </c>
      <c r="P315" s="1"/>
      <c r="Q315" s="91">
        <v>10025010</v>
      </c>
      <c r="R315" s="92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1">
        <v>10025008</v>
      </c>
      <c r="Z315" s="92" t="s">
        <v>333</v>
      </c>
      <c r="AA315" s="58">
        <v>20</v>
      </c>
      <c r="AB315" s="58"/>
      <c r="AC315" s="91">
        <v>10025009</v>
      </c>
      <c r="AD315" s="92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8"/>
      <c r="K316" s="89" t="s">
        <v>1105</v>
      </c>
      <c r="M316" s="1">
        <v>10020001</v>
      </c>
      <c r="N316" s="1" t="s">
        <v>95</v>
      </c>
      <c r="O316" s="58">
        <v>200</v>
      </c>
      <c r="P316" s="1"/>
      <c r="Q316" s="91">
        <v>10025010</v>
      </c>
      <c r="R316" s="92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1">
        <v>10025008</v>
      </c>
      <c r="Z316" s="92" t="s">
        <v>333</v>
      </c>
      <c r="AA316" s="58">
        <v>20</v>
      </c>
      <c r="AB316" s="58"/>
      <c r="AC316" s="91">
        <v>10025009</v>
      </c>
      <c r="AD316" s="92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8"/>
      <c r="K317" s="89" t="s">
        <v>1106</v>
      </c>
      <c r="M317" s="1">
        <v>10020001</v>
      </c>
      <c r="N317" s="1" t="s">
        <v>95</v>
      </c>
      <c r="O317" s="58">
        <v>200</v>
      </c>
      <c r="P317" s="1"/>
      <c r="Q317" s="91">
        <v>10025010</v>
      </c>
      <c r="R317" s="92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1">
        <v>10025008</v>
      </c>
      <c r="Z317" s="92" t="s">
        <v>333</v>
      </c>
      <c r="AA317" s="58">
        <v>20</v>
      </c>
      <c r="AB317" s="58"/>
      <c r="AC317" s="91">
        <v>10025009</v>
      </c>
      <c r="AD317" s="92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8"/>
      <c r="K318" s="89" t="s">
        <v>1107</v>
      </c>
      <c r="M318" s="1">
        <v>10020001</v>
      </c>
      <c r="N318" s="1" t="s">
        <v>95</v>
      </c>
      <c r="O318" s="58">
        <v>200</v>
      </c>
      <c r="P318" s="1"/>
      <c r="Q318" s="91">
        <v>10025010</v>
      </c>
      <c r="R318" s="92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1">
        <v>10025008</v>
      </c>
      <c r="Z318" s="92" t="s">
        <v>333</v>
      </c>
      <c r="AA318" s="58">
        <v>20</v>
      </c>
      <c r="AB318" s="58"/>
      <c r="AC318" s="91">
        <v>10025009</v>
      </c>
      <c r="AD318" s="92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8"/>
      <c r="K319" s="89" t="s">
        <v>1108</v>
      </c>
      <c r="M319" s="1">
        <v>10020001</v>
      </c>
      <c r="N319" s="1" t="s">
        <v>95</v>
      </c>
      <c r="O319" s="58">
        <v>200</v>
      </c>
      <c r="P319" s="1"/>
      <c r="Q319" s="91">
        <v>10025010</v>
      </c>
      <c r="R319" s="92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1">
        <v>10025008</v>
      </c>
      <c r="Z319" s="92" t="s">
        <v>333</v>
      </c>
      <c r="AA319" s="58">
        <v>20</v>
      </c>
      <c r="AB319" s="58"/>
      <c r="AC319" s="91">
        <v>10025009</v>
      </c>
      <c r="AD319" s="92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8"/>
      <c r="K320" s="89" t="s">
        <v>1109</v>
      </c>
      <c r="M320" s="1">
        <v>10020001</v>
      </c>
      <c r="N320" s="1" t="s">
        <v>95</v>
      </c>
      <c r="O320" s="58">
        <v>200</v>
      </c>
      <c r="P320" s="1"/>
      <c r="Q320" s="91">
        <v>10025010</v>
      </c>
      <c r="R320" s="92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1">
        <v>10025008</v>
      </c>
      <c r="Z320" s="92" t="s">
        <v>333</v>
      </c>
      <c r="AA320" s="58">
        <v>20</v>
      </c>
      <c r="AB320" s="58"/>
      <c r="AC320" s="91">
        <v>10025009</v>
      </c>
      <c r="AD320" s="92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8"/>
      <c r="K321" s="89" t="s">
        <v>1110</v>
      </c>
      <c r="M321" s="1">
        <v>10020001</v>
      </c>
      <c r="N321" s="1" t="s">
        <v>95</v>
      </c>
      <c r="O321" s="58">
        <v>200</v>
      </c>
      <c r="P321" s="1"/>
      <c r="Q321" s="91">
        <v>10025010</v>
      </c>
      <c r="R321" s="92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1">
        <v>10025008</v>
      </c>
      <c r="Z321" s="92" t="s">
        <v>333</v>
      </c>
      <c r="AA321" s="58">
        <v>20</v>
      </c>
      <c r="AB321" s="58"/>
      <c r="AC321" s="91">
        <v>10025009</v>
      </c>
      <c r="AD321" s="92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8"/>
      <c r="K322" s="89" t="s">
        <v>1111</v>
      </c>
      <c r="M322" s="1">
        <v>10020001</v>
      </c>
      <c r="N322" s="1" t="s">
        <v>95</v>
      </c>
      <c r="O322" s="58">
        <v>200</v>
      </c>
      <c r="P322" s="1"/>
      <c r="Q322" s="91">
        <v>10025010</v>
      </c>
      <c r="R322" s="92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1">
        <v>10025008</v>
      </c>
      <c r="Z322" s="92" t="s">
        <v>333</v>
      </c>
      <c r="AA322" s="58">
        <v>20</v>
      </c>
      <c r="AB322" s="58"/>
      <c r="AC322" s="91">
        <v>10025009</v>
      </c>
      <c r="AD322" s="92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8"/>
      <c r="K323" s="89" t="s">
        <v>1112</v>
      </c>
      <c r="M323" s="1">
        <v>10020001</v>
      </c>
      <c r="N323" s="1" t="s">
        <v>95</v>
      </c>
      <c r="O323" s="58">
        <v>200</v>
      </c>
      <c r="P323" s="1"/>
      <c r="Q323" s="91">
        <v>10025010</v>
      </c>
      <c r="R323" s="92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1">
        <v>10025008</v>
      </c>
      <c r="Z323" s="92" t="s">
        <v>333</v>
      </c>
      <c r="AA323" s="58">
        <v>20</v>
      </c>
      <c r="AB323" s="58"/>
      <c r="AC323" s="91">
        <v>10025009</v>
      </c>
      <c r="AD323" s="92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8"/>
      <c r="K324" s="89" t="s">
        <v>1113</v>
      </c>
      <c r="M324" s="1">
        <v>10020001</v>
      </c>
      <c r="N324" s="1" t="s">
        <v>95</v>
      </c>
      <c r="O324" s="58">
        <v>200</v>
      </c>
      <c r="P324" s="1"/>
      <c r="Q324" s="91">
        <v>10025010</v>
      </c>
      <c r="R324" s="92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1">
        <v>10025008</v>
      </c>
      <c r="Z324" s="92" t="s">
        <v>333</v>
      </c>
      <c r="AA324" s="58">
        <v>20</v>
      </c>
      <c r="AB324" s="58"/>
      <c r="AC324" s="91">
        <v>10025009</v>
      </c>
      <c r="AD324" s="92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8"/>
      <c r="K325" s="89" t="s">
        <v>1114</v>
      </c>
      <c r="M325" s="1">
        <v>10020001</v>
      </c>
      <c r="N325" s="1" t="s">
        <v>95</v>
      </c>
      <c r="O325" s="58">
        <v>200</v>
      </c>
      <c r="P325" s="1"/>
      <c r="Q325" s="91">
        <v>10025010</v>
      </c>
      <c r="R325" s="92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1">
        <v>10025008</v>
      </c>
      <c r="Z325" s="92" t="s">
        <v>333</v>
      </c>
      <c r="AA325" s="58">
        <v>20</v>
      </c>
      <c r="AB325" s="58"/>
      <c r="AC325" s="91">
        <v>10025009</v>
      </c>
      <c r="AD325" s="92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8"/>
      <c r="K326" s="89" t="s">
        <v>1115</v>
      </c>
      <c r="M326" s="1">
        <v>10020001</v>
      </c>
      <c r="N326" s="1" t="s">
        <v>95</v>
      </c>
      <c r="O326" s="58">
        <v>350</v>
      </c>
      <c r="P326" s="1"/>
      <c r="Q326" s="91">
        <v>10025010</v>
      </c>
      <c r="R326" s="92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1">
        <v>10025008</v>
      </c>
      <c r="Z326" s="92" t="s">
        <v>333</v>
      </c>
      <c r="AA326" s="58">
        <v>20</v>
      </c>
      <c r="AB326" s="58"/>
      <c r="AC326" s="91">
        <v>10025009</v>
      </c>
      <c r="AD326" s="92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8"/>
      <c r="K327" s="89" t="s">
        <v>1116</v>
      </c>
      <c r="M327" s="1">
        <v>10020001</v>
      </c>
      <c r="N327" s="1" t="s">
        <v>95</v>
      </c>
      <c r="O327" s="58">
        <v>350</v>
      </c>
      <c r="P327" s="1"/>
      <c r="Q327" s="91">
        <v>10025010</v>
      </c>
      <c r="R327" s="92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1">
        <v>10025008</v>
      </c>
      <c r="Z327" s="92" t="s">
        <v>333</v>
      </c>
      <c r="AA327" s="58">
        <v>20</v>
      </c>
      <c r="AB327" s="58"/>
      <c r="AC327" s="91">
        <v>10025009</v>
      </c>
      <c r="AD327" s="92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8"/>
      <c r="K328" s="89" t="s">
        <v>1117</v>
      </c>
      <c r="M328" s="1">
        <v>10020001</v>
      </c>
      <c r="N328" s="1" t="s">
        <v>95</v>
      </c>
      <c r="O328" s="58">
        <v>350</v>
      </c>
      <c r="P328" s="1"/>
      <c r="Q328" s="91">
        <v>10025010</v>
      </c>
      <c r="R328" s="92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1">
        <v>10025008</v>
      </c>
      <c r="Z328" s="92" t="s">
        <v>333</v>
      </c>
      <c r="AA328" s="58">
        <v>20</v>
      </c>
      <c r="AB328" s="58"/>
      <c r="AC328" s="91">
        <v>10025009</v>
      </c>
      <c r="AD328" s="92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8"/>
      <c r="K329" s="89" t="s">
        <v>1118</v>
      </c>
      <c r="M329" s="1">
        <v>10020001</v>
      </c>
      <c r="N329" s="1" t="s">
        <v>95</v>
      </c>
      <c r="O329" s="58">
        <v>350</v>
      </c>
      <c r="P329" s="1"/>
      <c r="Q329" s="91">
        <v>10025010</v>
      </c>
      <c r="R329" s="92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1">
        <v>10025008</v>
      </c>
      <c r="Z329" s="92" t="s">
        <v>333</v>
      </c>
      <c r="AA329" s="58">
        <v>20</v>
      </c>
      <c r="AB329" s="58"/>
      <c r="AC329" s="91">
        <v>10025009</v>
      </c>
      <c r="AD329" s="92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8"/>
      <c r="K330" s="89" t="s">
        <v>1119</v>
      </c>
      <c r="M330" s="1">
        <v>10020001</v>
      </c>
      <c r="N330" s="1" t="s">
        <v>95</v>
      </c>
      <c r="O330" s="58">
        <v>500</v>
      </c>
      <c r="P330" s="1"/>
      <c r="Q330" s="91">
        <v>10025010</v>
      </c>
      <c r="R330" s="92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1">
        <v>10025008</v>
      </c>
      <c r="Z330" s="92" t="s">
        <v>333</v>
      </c>
      <c r="AA330" s="58">
        <v>20</v>
      </c>
      <c r="AB330" s="58"/>
      <c r="AC330" s="91">
        <v>10025009</v>
      </c>
      <c r="AD330" s="92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8"/>
      <c r="K331" s="89" t="s">
        <v>1120</v>
      </c>
      <c r="M331" s="1">
        <v>10020001</v>
      </c>
      <c r="N331" s="1" t="s">
        <v>95</v>
      </c>
      <c r="O331" s="58">
        <v>500</v>
      </c>
      <c r="P331" s="1"/>
      <c r="Q331" s="91">
        <v>10025010</v>
      </c>
      <c r="R331" s="92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1">
        <v>10025008</v>
      </c>
      <c r="Z331" s="92" t="s">
        <v>333</v>
      </c>
      <c r="AA331" s="58">
        <v>20</v>
      </c>
      <c r="AB331" s="58"/>
      <c r="AC331" s="91">
        <v>10025009</v>
      </c>
      <c r="AD331" s="92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8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1">
        <v>10025010</v>
      </c>
      <c r="R332" s="92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1">
        <v>10025008</v>
      </c>
      <c r="Z332" s="92" t="s">
        <v>333</v>
      </c>
      <c r="AA332" s="58">
        <v>20</v>
      </c>
      <c r="AB332" s="58"/>
      <c r="AC332" s="91">
        <v>10025009</v>
      </c>
      <c r="AD332" s="92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8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1">
        <v>10025010</v>
      </c>
      <c r="R333" s="92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1">
        <v>10025008</v>
      </c>
      <c r="Z333" s="92" t="s">
        <v>333</v>
      </c>
      <c r="AA333" s="58">
        <v>20</v>
      </c>
      <c r="AB333" s="58"/>
      <c r="AC333" s="91">
        <v>10025009</v>
      </c>
      <c r="AD333" s="92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8"/>
      <c r="K334" s="89" t="s">
        <v>1123</v>
      </c>
      <c r="M334" s="1">
        <v>10020001</v>
      </c>
      <c r="N334" s="1" t="s">
        <v>95</v>
      </c>
      <c r="O334" s="58">
        <v>300</v>
      </c>
      <c r="P334" s="1"/>
      <c r="Q334" s="91">
        <v>10025010</v>
      </c>
      <c r="R334" s="92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1">
        <v>10025008</v>
      </c>
      <c r="Z334" s="92" t="s">
        <v>333</v>
      </c>
      <c r="AA334" s="58">
        <v>20</v>
      </c>
      <c r="AB334" s="58"/>
      <c r="AC334" s="91">
        <v>10025009</v>
      </c>
      <c r="AD334" s="92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8"/>
      <c r="K335" s="89" t="s">
        <v>1124</v>
      </c>
      <c r="M335" s="1">
        <v>10020001</v>
      </c>
      <c r="N335" s="1" t="s">
        <v>95</v>
      </c>
      <c r="O335" s="58">
        <v>300</v>
      </c>
      <c r="P335" s="1"/>
      <c r="Q335" s="91">
        <v>10025010</v>
      </c>
      <c r="R335" s="92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1">
        <v>10025008</v>
      </c>
      <c r="Z335" s="92" t="s">
        <v>333</v>
      </c>
      <c r="AA335" s="58">
        <v>20</v>
      </c>
      <c r="AB335" s="58"/>
      <c r="AC335" s="91">
        <v>10025009</v>
      </c>
      <c r="AD335" s="92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8"/>
      <c r="K336" s="89" t="s">
        <v>1125</v>
      </c>
      <c r="M336" s="1">
        <v>10020001</v>
      </c>
      <c r="N336" s="1" t="s">
        <v>95</v>
      </c>
      <c r="O336" s="58">
        <v>300</v>
      </c>
      <c r="P336" s="1"/>
      <c r="Q336" s="91">
        <v>10025010</v>
      </c>
      <c r="R336" s="92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1">
        <v>10025008</v>
      </c>
      <c r="Z336" s="92" t="s">
        <v>333</v>
      </c>
      <c r="AA336" s="58">
        <v>20</v>
      </c>
      <c r="AB336" s="58"/>
      <c r="AC336" s="91">
        <v>10025009</v>
      </c>
      <c r="AD336" s="92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88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3">
        <v>15601001</v>
      </c>
      <c r="V339" s="94" t="s">
        <v>1100</v>
      </c>
      <c r="W339" s="58">
        <v>1</v>
      </c>
      <c r="X339" s="1"/>
      <c r="Y339" s="91">
        <v>10025008</v>
      </c>
      <c r="Z339" s="92" t="s">
        <v>333</v>
      </c>
      <c r="AA339" s="58">
        <v>50</v>
      </c>
      <c r="AB339" s="58"/>
      <c r="AC339" s="91">
        <v>10025009</v>
      </c>
      <c r="AD339" s="92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88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3">
        <v>15601002</v>
      </c>
      <c r="V340" s="94" t="s">
        <v>1101</v>
      </c>
      <c r="W340" s="58">
        <v>1</v>
      </c>
      <c r="X340" s="1"/>
      <c r="Y340" s="91">
        <v>10025008</v>
      </c>
      <c r="Z340" s="92" t="s">
        <v>333</v>
      </c>
      <c r="AA340" s="58">
        <v>50</v>
      </c>
      <c r="AB340" s="58"/>
      <c r="AC340" s="91">
        <v>10025009</v>
      </c>
      <c r="AD340" s="92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88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3">
        <v>15601003</v>
      </c>
      <c r="V341" s="94" t="s">
        <v>1102</v>
      </c>
      <c r="W341" s="58">
        <v>1</v>
      </c>
      <c r="X341" s="1"/>
      <c r="Y341" s="91">
        <v>10025008</v>
      </c>
      <c r="Z341" s="92" t="s">
        <v>333</v>
      </c>
      <c r="AA341" s="58">
        <v>50</v>
      </c>
      <c r="AB341" s="58"/>
      <c r="AC341" s="91">
        <v>10025009</v>
      </c>
      <c r="AD341" s="92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88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3">
        <v>15602001</v>
      </c>
      <c r="V342" s="94" t="s">
        <v>1103</v>
      </c>
      <c r="W342" s="58">
        <v>1</v>
      </c>
      <c r="X342" s="1"/>
      <c r="Y342" s="91">
        <v>10025008</v>
      </c>
      <c r="Z342" s="92" t="s">
        <v>333</v>
      </c>
      <c r="AA342" s="58">
        <v>50</v>
      </c>
      <c r="AB342" s="58"/>
      <c r="AC342" s="91">
        <v>10025009</v>
      </c>
      <c r="AD342" s="92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88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3">
        <v>15602002</v>
      </c>
      <c r="V343" s="94" t="s">
        <v>1104</v>
      </c>
      <c r="W343" s="58">
        <v>1</v>
      </c>
      <c r="X343" s="1"/>
      <c r="Y343" s="91">
        <v>10025008</v>
      </c>
      <c r="Z343" s="92" t="s">
        <v>333</v>
      </c>
      <c r="AA343" s="58">
        <v>50</v>
      </c>
      <c r="AB343" s="58"/>
      <c r="AC343" s="91">
        <v>10025009</v>
      </c>
      <c r="AD343" s="92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88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3">
        <v>15602003</v>
      </c>
      <c r="V344" s="94" t="s">
        <v>1105</v>
      </c>
      <c r="W344" s="58">
        <v>1</v>
      </c>
      <c r="X344" s="1"/>
      <c r="Y344" s="91">
        <v>10025008</v>
      </c>
      <c r="Z344" s="92" t="s">
        <v>333</v>
      </c>
      <c r="AA344" s="58">
        <v>50</v>
      </c>
      <c r="AB344" s="58"/>
      <c r="AC344" s="91">
        <v>10025009</v>
      </c>
      <c r="AD344" s="92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88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3">
        <v>15603001</v>
      </c>
      <c r="V345" s="94" t="s">
        <v>1106</v>
      </c>
      <c r="W345" s="58">
        <v>1</v>
      </c>
      <c r="X345" s="1"/>
      <c r="Y345" s="91">
        <v>10025008</v>
      </c>
      <c r="Z345" s="92" t="s">
        <v>333</v>
      </c>
      <c r="AA345" s="58">
        <v>50</v>
      </c>
      <c r="AB345" s="58"/>
      <c r="AC345" s="91">
        <v>10025009</v>
      </c>
      <c r="AD345" s="92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88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3">
        <v>15603002</v>
      </c>
      <c r="V346" s="94" t="s">
        <v>1107</v>
      </c>
      <c r="W346" s="58">
        <v>1</v>
      </c>
      <c r="X346" s="1"/>
      <c r="Y346" s="91">
        <v>10025008</v>
      </c>
      <c r="Z346" s="92" t="s">
        <v>333</v>
      </c>
      <c r="AA346" s="58">
        <v>50</v>
      </c>
      <c r="AB346" s="58"/>
      <c r="AC346" s="91">
        <v>10025009</v>
      </c>
      <c r="AD346" s="92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88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3">
        <v>15603003</v>
      </c>
      <c r="V347" s="94" t="s">
        <v>1108</v>
      </c>
      <c r="W347" s="58">
        <v>1</v>
      </c>
      <c r="X347" s="1"/>
      <c r="Y347" s="91">
        <v>10025008</v>
      </c>
      <c r="Z347" s="92" t="s">
        <v>333</v>
      </c>
      <c r="AA347" s="58">
        <v>50</v>
      </c>
      <c r="AB347" s="58"/>
      <c r="AC347" s="91">
        <v>10025009</v>
      </c>
      <c r="AD347" s="92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88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3">
        <v>15604001</v>
      </c>
      <c r="V348" s="94" t="s">
        <v>1109</v>
      </c>
      <c r="W348" s="58">
        <v>1</v>
      </c>
      <c r="X348" s="1"/>
      <c r="Y348" s="91">
        <v>10025008</v>
      </c>
      <c r="Z348" s="92" t="s">
        <v>333</v>
      </c>
      <c r="AA348" s="58">
        <v>50</v>
      </c>
      <c r="AB348" s="58"/>
      <c r="AC348" s="91">
        <v>10025009</v>
      </c>
      <c r="AD348" s="92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88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3">
        <v>15604002</v>
      </c>
      <c r="V349" s="94" t="s">
        <v>1110</v>
      </c>
      <c r="W349" s="58">
        <v>1</v>
      </c>
      <c r="X349" s="1"/>
      <c r="Y349" s="91">
        <v>10025008</v>
      </c>
      <c r="Z349" s="92" t="s">
        <v>333</v>
      </c>
      <c r="AA349" s="58">
        <v>50</v>
      </c>
      <c r="AB349" s="58"/>
      <c r="AC349" s="91">
        <v>10025009</v>
      </c>
      <c r="AD349" s="92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8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3">
        <v>15604003</v>
      </c>
      <c r="V350" s="94" t="s">
        <v>1111</v>
      </c>
      <c r="W350" s="58">
        <v>1</v>
      </c>
      <c r="X350" s="1"/>
      <c r="Y350" s="91">
        <v>10025008</v>
      </c>
      <c r="Z350" s="92" t="s">
        <v>333</v>
      </c>
      <c r="AA350" s="58">
        <v>50</v>
      </c>
      <c r="AB350" s="58"/>
      <c r="AC350" s="91">
        <v>10025009</v>
      </c>
      <c r="AD350" s="92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8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3">
        <v>15605001</v>
      </c>
      <c r="V351" s="94" t="s">
        <v>1112</v>
      </c>
      <c r="W351" s="58">
        <v>1</v>
      </c>
      <c r="X351" s="1"/>
      <c r="Y351" s="91">
        <v>10025008</v>
      </c>
      <c r="Z351" s="92" t="s">
        <v>333</v>
      </c>
      <c r="AA351" s="58">
        <v>50</v>
      </c>
      <c r="AB351" s="58"/>
      <c r="AC351" s="91">
        <v>10025009</v>
      </c>
      <c r="AD351" s="92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8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3">
        <v>15605002</v>
      </c>
      <c r="V352" s="94" t="s">
        <v>1113</v>
      </c>
      <c r="W352" s="58">
        <v>1</v>
      </c>
      <c r="X352" s="1"/>
      <c r="Y352" s="91">
        <v>10025008</v>
      </c>
      <c r="Z352" s="92" t="s">
        <v>333</v>
      </c>
      <c r="AA352" s="58">
        <v>50</v>
      </c>
      <c r="AB352" s="58"/>
      <c r="AC352" s="91">
        <v>10025009</v>
      </c>
      <c r="AD352" s="92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8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3">
        <v>15605003</v>
      </c>
      <c r="V353" s="94" t="s">
        <v>1114</v>
      </c>
      <c r="W353" s="58">
        <v>1</v>
      </c>
      <c r="X353" s="1"/>
      <c r="Y353" s="91">
        <v>10025008</v>
      </c>
      <c r="Z353" s="92" t="s">
        <v>333</v>
      </c>
      <c r="AA353" s="58">
        <v>50</v>
      </c>
      <c r="AB353" s="58"/>
      <c r="AC353" s="91">
        <v>10025009</v>
      </c>
      <c r="AD353" s="92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8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3">
        <v>15606001</v>
      </c>
      <c r="V354" s="94" t="s">
        <v>1115</v>
      </c>
      <c r="W354" s="58">
        <v>1</v>
      </c>
      <c r="X354" s="1"/>
      <c r="Y354" s="91">
        <v>10025008</v>
      </c>
      <c r="Z354" s="92" t="s">
        <v>333</v>
      </c>
      <c r="AA354" s="58">
        <v>50</v>
      </c>
      <c r="AB354" s="58"/>
      <c r="AC354" s="91">
        <v>10025009</v>
      </c>
      <c r="AD354" s="92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8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3">
        <v>15607001</v>
      </c>
      <c r="V355" s="94" t="s">
        <v>1116</v>
      </c>
      <c r="W355" s="58">
        <v>1</v>
      </c>
      <c r="X355" s="1"/>
      <c r="Y355" s="91">
        <v>10025008</v>
      </c>
      <c r="Z355" s="92" t="s">
        <v>333</v>
      </c>
      <c r="AA355" s="58">
        <v>50</v>
      </c>
      <c r="AB355" s="58"/>
      <c r="AC355" s="91">
        <v>10025009</v>
      </c>
      <c r="AD355" s="92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8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3">
        <v>15608001</v>
      </c>
      <c r="V356" s="94" t="s">
        <v>1117</v>
      </c>
      <c r="W356" s="58">
        <v>1</v>
      </c>
      <c r="X356" s="1"/>
      <c r="Y356" s="91">
        <v>10025008</v>
      </c>
      <c r="Z356" s="92" t="s">
        <v>333</v>
      </c>
      <c r="AA356" s="58">
        <v>50</v>
      </c>
      <c r="AB356" s="58"/>
      <c r="AC356" s="91">
        <v>10025009</v>
      </c>
      <c r="AD356" s="92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8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3">
        <v>15609001</v>
      </c>
      <c r="V357" s="94" t="s">
        <v>1118</v>
      </c>
      <c r="W357" s="58">
        <v>1</v>
      </c>
      <c r="X357" s="1"/>
      <c r="Y357" s="91">
        <v>10025008</v>
      </c>
      <c r="Z357" s="92" t="s">
        <v>333</v>
      </c>
      <c r="AA357" s="58">
        <v>50</v>
      </c>
      <c r="AB357" s="58"/>
      <c r="AC357" s="91">
        <v>10025009</v>
      </c>
      <c r="AD357" s="92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8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3">
        <v>15610001</v>
      </c>
      <c r="V358" s="94" t="s">
        <v>1119</v>
      </c>
      <c r="W358" s="58">
        <v>1</v>
      </c>
      <c r="X358" s="1"/>
      <c r="Y358" s="91">
        <v>10025008</v>
      </c>
      <c r="Z358" s="92" t="s">
        <v>333</v>
      </c>
      <c r="AA358" s="58">
        <v>50</v>
      </c>
      <c r="AB358" s="58"/>
      <c r="AC358" s="91">
        <v>10025009</v>
      </c>
      <c r="AD358" s="92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8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3">
        <v>15610002</v>
      </c>
      <c r="V359" s="94" t="s">
        <v>1120</v>
      </c>
      <c r="W359" s="58">
        <v>1</v>
      </c>
      <c r="X359" s="1"/>
      <c r="Y359" s="91">
        <v>10025008</v>
      </c>
      <c r="Z359" s="92" t="s">
        <v>333</v>
      </c>
      <c r="AA359" s="58">
        <v>50</v>
      </c>
      <c r="AB359" s="58"/>
      <c r="AC359" s="91">
        <v>10025009</v>
      </c>
      <c r="AD359" s="92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8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3">
        <v>15610101</v>
      </c>
      <c r="V360" s="94" t="s">
        <v>1121</v>
      </c>
      <c r="W360" s="58">
        <v>1</v>
      </c>
      <c r="X360" s="1"/>
      <c r="Y360" s="91">
        <v>10025008</v>
      </c>
      <c r="Z360" s="92" t="s">
        <v>333</v>
      </c>
      <c r="AA360" s="58">
        <v>50</v>
      </c>
      <c r="AB360" s="58"/>
      <c r="AC360" s="91">
        <v>10025009</v>
      </c>
      <c r="AD360" s="92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8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3">
        <v>15610102</v>
      </c>
      <c r="V361" s="94" t="s">
        <v>1122</v>
      </c>
      <c r="W361" s="58">
        <v>1</v>
      </c>
      <c r="X361" s="1"/>
      <c r="Y361" s="91">
        <v>10025008</v>
      </c>
      <c r="Z361" s="92" t="s">
        <v>333</v>
      </c>
      <c r="AA361" s="58">
        <v>50</v>
      </c>
      <c r="AB361" s="58"/>
      <c r="AC361" s="91">
        <v>10025009</v>
      </c>
      <c r="AD361" s="92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8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3">
        <v>15611001</v>
      </c>
      <c r="V362" s="94" t="s">
        <v>1123</v>
      </c>
      <c r="W362" s="58">
        <v>1</v>
      </c>
      <c r="X362" s="1"/>
      <c r="Y362" s="91">
        <v>10025008</v>
      </c>
      <c r="Z362" s="92" t="s">
        <v>333</v>
      </c>
      <c r="AA362" s="58">
        <v>50</v>
      </c>
      <c r="AB362" s="58"/>
      <c r="AC362" s="91">
        <v>10025009</v>
      </c>
      <c r="AD362" s="92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8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3">
        <v>15611002</v>
      </c>
      <c r="V363" s="94" t="s">
        <v>1124</v>
      </c>
      <c r="W363" s="58">
        <v>1</v>
      </c>
      <c r="X363" s="1"/>
      <c r="Y363" s="91">
        <v>10025008</v>
      </c>
      <c r="Z363" s="92" t="s">
        <v>333</v>
      </c>
      <c r="AA363" s="58">
        <v>50</v>
      </c>
      <c r="AB363" s="58"/>
      <c r="AC363" s="91">
        <v>10025009</v>
      </c>
      <c r="AD363" s="92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8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3">
        <v>15611003</v>
      </c>
      <c r="V364" s="94" t="s">
        <v>1125</v>
      </c>
      <c r="W364" s="58">
        <v>1</v>
      </c>
      <c r="X364" s="1"/>
      <c r="Y364" s="91">
        <v>10025008</v>
      </c>
      <c r="Z364" s="92" t="s">
        <v>333</v>
      </c>
      <c r="AA364" s="58">
        <v>50</v>
      </c>
      <c r="AB364" s="58"/>
      <c r="AC364" s="91">
        <v>10025009</v>
      </c>
      <c r="AD364" s="92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1">
        <v>10021010</v>
      </c>
      <c r="V367" s="92" t="s">
        <v>825</v>
      </c>
      <c r="W367" s="58">
        <v>10</v>
      </c>
      <c r="X367" s="1"/>
      <c r="Y367" s="91">
        <v>10021008</v>
      </c>
      <c r="Z367" s="92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1">
        <v>10021010</v>
      </c>
      <c r="V368" s="92" t="s">
        <v>825</v>
      </c>
      <c r="W368" s="58">
        <v>10</v>
      </c>
      <c r="X368" s="1"/>
      <c r="Y368" s="91">
        <v>10021008</v>
      </c>
      <c r="Z368" s="92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1">
        <v>10021010</v>
      </c>
      <c r="V369" s="92" t="s">
        <v>825</v>
      </c>
      <c r="W369" s="58">
        <v>10</v>
      </c>
      <c r="X369" s="1"/>
      <c r="Y369" s="91">
        <v>10021008</v>
      </c>
      <c r="Z369" s="92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1">
        <v>10021010</v>
      </c>
      <c r="V370" s="92" t="s">
        <v>825</v>
      </c>
      <c r="W370" s="58">
        <v>10</v>
      </c>
      <c r="X370" s="1"/>
      <c r="Y370" s="91">
        <v>10021008</v>
      </c>
      <c r="Z370" s="92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1">
        <v>10023010</v>
      </c>
      <c r="V371" s="95" t="s">
        <v>828</v>
      </c>
      <c r="W371" s="58">
        <v>10</v>
      </c>
      <c r="Y371" s="91">
        <v>10023008</v>
      </c>
      <c r="Z371" s="92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1">
        <v>10023010</v>
      </c>
      <c r="V372" s="95" t="s">
        <v>828</v>
      </c>
      <c r="W372" s="58">
        <v>10</v>
      </c>
      <c r="Y372" s="91">
        <v>10023008</v>
      </c>
      <c r="Z372" s="92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1">
        <v>10023010</v>
      </c>
      <c r="V373" s="95" t="s">
        <v>828</v>
      </c>
      <c r="W373" s="58">
        <v>10</v>
      </c>
      <c r="Y373" s="91">
        <v>10023008</v>
      </c>
      <c r="Z373" s="92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1">
        <v>10023010</v>
      </c>
      <c r="V374" s="95" t="s">
        <v>828</v>
      </c>
      <c r="W374" s="58">
        <v>10</v>
      </c>
      <c r="Y374" s="91">
        <v>10023008</v>
      </c>
      <c r="Z374" s="92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1">
        <v>10025010</v>
      </c>
      <c r="V375" s="92" t="s">
        <v>830</v>
      </c>
      <c r="W375" s="58">
        <v>10</v>
      </c>
      <c r="Y375" s="91">
        <v>10025008</v>
      </c>
      <c r="Z375" s="92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1">
        <v>10025010</v>
      </c>
      <c r="V376" s="92" t="s">
        <v>830</v>
      </c>
      <c r="W376" s="58">
        <v>10</v>
      </c>
      <c r="Y376" s="91">
        <v>10025008</v>
      </c>
      <c r="Z376" s="92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1">
        <v>10025010</v>
      </c>
      <c r="V377" s="92" t="s">
        <v>830</v>
      </c>
      <c r="W377" s="58">
        <v>10</v>
      </c>
      <c r="Y377" s="91">
        <v>10025008</v>
      </c>
      <c r="Z377" s="92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1">
        <v>10025010</v>
      </c>
      <c r="V378" s="92" t="s">
        <v>830</v>
      </c>
      <c r="W378" s="58">
        <v>10</v>
      </c>
      <c r="Y378" s="91">
        <v>10025008</v>
      </c>
      <c r="Z378" s="92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1">
        <v>10021010</v>
      </c>
      <c r="V379" s="92" t="s">
        <v>825</v>
      </c>
      <c r="W379" s="58">
        <v>10</v>
      </c>
      <c r="X379" s="1"/>
      <c r="Y379" s="91">
        <v>10021008</v>
      </c>
      <c r="Z379" s="92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1">
        <v>10021010</v>
      </c>
      <c r="V380" s="92" t="s">
        <v>825</v>
      </c>
      <c r="W380" s="58">
        <v>10</v>
      </c>
      <c r="X380" s="1"/>
      <c r="Y380" s="91">
        <v>10021008</v>
      </c>
      <c r="Z380" s="92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1">
        <v>10021010</v>
      </c>
      <c r="V381" s="92" t="s">
        <v>825</v>
      </c>
      <c r="W381" s="58">
        <v>10</v>
      </c>
      <c r="X381" s="1"/>
      <c r="Y381" s="91">
        <v>10021008</v>
      </c>
      <c r="Z381" s="92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1">
        <v>10021010</v>
      </c>
      <c r="V382" s="92" t="s">
        <v>825</v>
      </c>
      <c r="W382" s="58">
        <v>10</v>
      </c>
      <c r="X382" s="1"/>
      <c r="Y382" s="91">
        <v>10021008</v>
      </c>
      <c r="Z382" s="92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1">
        <v>10023010</v>
      </c>
      <c r="V383" s="95" t="s">
        <v>828</v>
      </c>
      <c r="W383" s="58">
        <v>10</v>
      </c>
      <c r="Y383" s="91">
        <v>10023008</v>
      </c>
      <c r="Z383" s="92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1">
        <v>10023010</v>
      </c>
      <c r="V384" s="95" t="s">
        <v>828</v>
      </c>
      <c r="W384" s="58">
        <v>10</v>
      </c>
      <c r="Y384" s="91">
        <v>10023008</v>
      </c>
      <c r="Z384" s="92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1">
        <v>10023010</v>
      </c>
      <c r="V385" s="95" t="s">
        <v>828</v>
      </c>
      <c r="W385" s="58">
        <v>10</v>
      </c>
      <c r="Y385" s="91">
        <v>10023008</v>
      </c>
      <c r="Z385" s="92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1">
        <v>10023010</v>
      </c>
      <c r="V386" s="95" t="s">
        <v>828</v>
      </c>
      <c r="W386" s="58">
        <v>10</v>
      </c>
      <c r="Y386" s="91">
        <v>10023008</v>
      </c>
      <c r="Z386" s="92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1">
        <v>10025010</v>
      </c>
      <c r="V387" s="92" t="s">
        <v>830</v>
      </c>
      <c r="W387" s="58">
        <v>10</v>
      </c>
      <c r="Y387" s="91">
        <v>10025008</v>
      </c>
      <c r="Z387" s="92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1">
        <v>10025010</v>
      </c>
      <c r="V388" s="92" t="s">
        <v>830</v>
      </c>
      <c r="W388" s="58">
        <v>10</v>
      </c>
      <c r="Y388" s="91">
        <v>10025008</v>
      </c>
      <c r="Z388" s="92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1">
        <v>10025010</v>
      </c>
      <c r="V389" s="92" t="s">
        <v>830</v>
      </c>
      <c r="W389" s="58">
        <v>10</v>
      </c>
      <c r="Y389" s="91">
        <v>10025008</v>
      </c>
      <c r="Z389" s="92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1">
        <v>10025010</v>
      </c>
      <c r="V390" s="92" t="s">
        <v>830</v>
      </c>
      <c r="W390" s="58">
        <v>10</v>
      </c>
      <c r="Y390" s="91">
        <v>10025008</v>
      </c>
      <c r="Z390" s="92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1">
        <v>10021010</v>
      </c>
      <c r="V391" s="92" t="s">
        <v>825</v>
      </c>
      <c r="W391" s="58">
        <v>30</v>
      </c>
      <c r="X391" s="1"/>
      <c r="Y391" s="91">
        <v>10021008</v>
      </c>
      <c r="Z391" s="92" t="s">
        <v>246</v>
      </c>
      <c r="AA391" s="1">
        <v>2</v>
      </c>
      <c r="AC391" s="91">
        <v>10021009</v>
      </c>
      <c r="AD391" s="92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1">
        <v>10021010</v>
      </c>
      <c r="V392" s="92" t="s">
        <v>825</v>
      </c>
      <c r="W392" s="58">
        <v>30</v>
      </c>
      <c r="Y392" s="91">
        <v>10021008</v>
      </c>
      <c r="Z392" s="92" t="s">
        <v>246</v>
      </c>
      <c r="AA392" s="1">
        <v>2</v>
      </c>
      <c r="AC392" s="91">
        <v>10021009</v>
      </c>
      <c r="AD392" s="92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1">
        <v>10023010</v>
      </c>
      <c r="V393" s="95" t="s">
        <v>828</v>
      </c>
      <c r="W393" s="58">
        <v>30</v>
      </c>
      <c r="Y393" s="91">
        <v>10023008</v>
      </c>
      <c r="Z393" s="92" t="s">
        <v>290</v>
      </c>
      <c r="AA393" s="1">
        <v>2</v>
      </c>
      <c r="AC393" s="91">
        <v>10023009</v>
      </c>
      <c r="AD393" s="92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1">
        <v>10023010</v>
      </c>
      <c r="V394" s="95" t="s">
        <v>828</v>
      </c>
      <c r="W394" s="58">
        <v>30</v>
      </c>
      <c r="Y394" s="91">
        <v>10023008</v>
      </c>
      <c r="Z394" s="92" t="s">
        <v>290</v>
      </c>
      <c r="AA394" s="1">
        <v>2</v>
      </c>
      <c r="AC394" s="91">
        <v>10023009</v>
      </c>
      <c r="AD394" s="92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1">
        <v>10025010</v>
      </c>
      <c r="V395" s="92" t="s">
        <v>830</v>
      </c>
      <c r="W395" s="58">
        <v>30</v>
      </c>
      <c r="Y395" s="91">
        <v>10025008</v>
      </c>
      <c r="Z395" s="92" t="s">
        <v>333</v>
      </c>
      <c r="AA395" s="1">
        <v>2</v>
      </c>
      <c r="AC395" s="91">
        <v>10025009</v>
      </c>
      <c r="AD395" s="92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1">
        <v>10025010</v>
      </c>
      <c r="V396" s="92" t="s">
        <v>830</v>
      </c>
      <c r="W396" s="58">
        <v>30</v>
      </c>
      <c r="Y396" s="91">
        <v>10025008</v>
      </c>
      <c r="Z396" s="92" t="s">
        <v>333</v>
      </c>
      <c r="AA396" s="1">
        <v>2</v>
      </c>
      <c r="AC396" s="91">
        <v>10025009</v>
      </c>
      <c r="AD396" s="92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1">
        <v>10021001</v>
      </c>
      <c r="V397" s="95" t="s">
        <v>204</v>
      </c>
      <c r="W397" s="58">
        <v>10</v>
      </c>
      <c r="Y397" s="91"/>
      <c r="Z397" s="92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1">
        <v>10021002</v>
      </c>
      <c r="V398" s="95" t="s">
        <v>229</v>
      </c>
      <c r="W398" s="58">
        <v>10</v>
      </c>
      <c r="Y398" s="91">
        <v>10021008</v>
      </c>
      <c r="Z398" s="92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6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1">
        <v>10021003</v>
      </c>
      <c r="V399" s="95" t="s">
        <v>232</v>
      </c>
      <c r="W399" s="58">
        <v>20</v>
      </c>
      <c r="Y399" s="91">
        <v>10021008</v>
      </c>
      <c r="Z399" s="92" t="s">
        <v>246</v>
      </c>
      <c r="AA399" s="1">
        <v>1</v>
      </c>
      <c r="AC399" s="91"/>
      <c r="AD399" s="92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1">
        <v>10021001</v>
      </c>
      <c r="V400" s="95" t="s">
        <v>204</v>
      </c>
      <c r="W400" s="58">
        <v>10</v>
      </c>
      <c r="Y400" s="91"/>
      <c r="Z400" s="92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1">
        <v>10021005</v>
      </c>
      <c r="V401" s="95" t="s">
        <v>237</v>
      </c>
      <c r="W401" s="58">
        <v>10</v>
      </c>
      <c r="Y401" s="91">
        <v>10021008</v>
      </c>
      <c r="Z401" s="92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6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1">
        <v>10021006</v>
      </c>
      <c r="V402" s="95" t="s">
        <v>240</v>
      </c>
      <c r="W402" s="58">
        <v>20</v>
      </c>
      <c r="Y402" s="91">
        <v>10021008</v>
      </c>
      <c r="Z402" s="92" t="s">
        <v>246</v>
      </c>
      <c r="AA402" s="1">
        <v>1</v>
      </c>
      <c r="AC402" s="91"/>
      <c r="AD402" s="92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1">
        <v>10021002</v>
      </c>
      <c r="V403" s="95" t="s">
        <v>229</v>
      </c>
      <c r="W403" s="58">
        <v>10</v>
      </c>
      <c r="Y403" s="91"/>
      <c r="Z403" s="92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1">
        <v>10021006</v>
      </c>
      <c r="V404" s="95" t="s">
        <v>240</v>
      </c>
      <c r="W404" s="58">
        <v>10</v>
      </c>
      <c r="Y404" s="91"/>
      <c r="Z404" s="92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6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1">
        <v>10021007</v>
      </c>
      <c r="V405" s="95" t="s">
        <v>243</v>
      </c>
      <c r="W405" s="58">
        <v>20</v>
      </c>
      <c r="Y405" s="91">
        <v>10021008</v>
      </c>
      <c r="Z405" s="92" t="s">
        <v>246</v>
      </c>
      <c r="AA405" s="1">
        <v>1</v>
      </c>
      <c r="AC405" s="91"/>
      <c r="AD405" s="92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1">
        <v>10021004</v>
      </c>
      <c r="V406" s="95" t="s">
        <v>234</v>
      </c>
      <c r="W406" s="58">
        <v>10</v>
      </c>
      <c r="Y406" s="91">
        <v>10021008</v>
      </c>
      <c r="Z406" s="92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1">
        <v>10021005</v>
      </c>
      <c r="V407" s="95" t="s">
        <v>237</v>
      </c>
      <c r="W407" s="58">
        <v>10</v>
      </c>
      <c r="Y407" s="91">
        <v>10021008</v>
      </c>
      <c r="Z407" s="92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1">
        <v>10021006</v>
      </c>
      <c r="V408" s="95" t="s">
        <v>240</v>
      </c>
      <c r="W408" s="58">
        <v>10</v>
      </c>
      <c r="Y408" s="91">
        <v>10021008</v>
      </c>
      <c r="Z408" s="92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6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1">
        <v>10021007</v>
      </c>
      <c r="V409" s="95" t="s">
        <v>243</v>
      </c>
      <c r="W409" s="58">
        <v>20</v>
      </c>
      <c r="Y409" s="91">
        <v>10021008</v>
      </c>
      <c r="Z409" s="92" t="s">
        <v>246</v>
      </c>
      <c r="AA409" s="1">
        <v>1</v>
      </c>
      <c r="AC409" s="91"/>
      <c r="AD409" s="92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1">
        <v>10021004</v>
      </c>
      <c r="V410" s="95" t="s">
        <v>234</v>
      </c>
      <c r="W410" s="58">
        <v>10</v>
      </c>
      <c r="Y410" s="91">
        <v>10021008</v>
      </c>
      <c r="Z410" s="92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1">
        <v>10021005</v>
      </c>
      <c r="V411" s="95" t="s">
        <v>237</v>
      </c>
      <c r="W411" s="58">
        <v>10</v>
      </c>
      <c r="Y411" s="91">
        <v>10021008</v>
      </c>
      <c r="Z411" s="92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1">
        <v>10021006</v>
      </c>
      <c r="V412" s="95" t="s">
        <v>240</v>
      </c>
      <c r="W412" s="58">
        <v>10</v>
      </c>
      <c r="Y412" s="91">
        <v>10021008</v>
      </c>
      <c r="Z412" s="92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6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1">
        <v>10021007</v>
      </c>
      <c r="V413" s="95" t="s">
        <v>243</v>
      </c>
      <c r="W413" s="58">
        <v>20</v>
      </c>
      <c r="Y413" s="91">
        <v>10021008</v>
      </c>
      <c r="Z413" s="92" t="s">
        <v>246</v>
      </c>
      <c r="AA413" s="1">
        <v>1</v>
      </c>
      <c r="AC413" s="91"/>
      <c r="AD413" s="92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1">
        <v>10021003</v>
      </c>
      <c r="V414" s="95" t="s">
        <v>232</v>
      </c>
      <c r="W414" s="58">
        <v>10</v>
      </c>
      <c r="Y414" s="91"/>
      <c r="Z414" s="92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1">
        <v>10021006</v>
      </c>
      <c r="V415" s="95" t="s">
        <v>240</v>
      </c>
      <c r="W415" s="58">
        <v>10</v>
      </c>
      <c r="Y415" s="91"/>
      <c r="Z415" s="92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6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1">
        <v>10021007</v>
      </c>
      <c r="V416" s="95" t="s">
        <v>243</v>
      </c>
      <c r="W416" s="58">
        <v>20</v>
      </c>
      <c r="Y416" s="91">
        <v>10021008</v>
      </c>
      <c r="Z416" s="92" t="s">
        <v>246</v>
      </c>
      <c r="AA416" s="1">
        <v>1</v>
      </c>
      <c r="AC416" s="91"/>
      <c r="AD416" s="92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1">
        <v>10021001</v>
      </c>
      <c r="V417" s="95" t="s">
        <v>204</v>
      </c>
      <c r="W417" s="58">
        <f>W397+5</f>
        <v>15</v>
      </c>
      <c r="Y417" s="91"/>
      <c r="Z417" s="92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1">
        <v>10021002</v>
      </c>
      <c r="V418" s="95" t="s">
        <v>229</v>
      </c>
      <c r="W418" s="58">
        <f t="shared" ref="W418:W456" si="179">W398+5</f>
        <v>15</v>
      </c>
      <c r="Y418" s="91">
        <v>10023008</v>
      </c>
      <c r="Z418" s="92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6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1">
        <v>10021003</v>
      </c>
      <c r="V419" s="95" t="s">
        <v>232</v>
      </c>
      <c r="W419" s="58">
        <f t="shared" si="179"/>
        <v>25</v>
      </c>
      <c r="Y419" s="91">
        <v>10023008</v>
      </c>
      <c r="Z419" s="92" t="s">
        <v>290</v>
      </c>
      <c r="AA419" s="1">
        <v>1</v>
      </c>
      <c r="AC419" s="91"/>
      <c r="AD419" s="92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1">
        <v>10021001</v>
      </c>
      <c r="V420" s="95" t="s">
        <v>204</v>
      </c>
      <c r="W420" s="58">
        <f t="shared" si="179"/>
        <v>15</v>
      </c>
      <c r="Y420" s="91"/>
      <c r="Z420" s="92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1">
        <v>10021005</v>
      </c>
      <c r="V421" s="95" t="s">
        <v>237</v>
      </c>
      <c r="W421" s="58">
        <f t="shared" si="179"/>
        <v>15</v>
      </c>
      <c r="Y421" s="91">
        <v>10023008</v>
      </c>
      <c r="Z421" s="92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6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1">
        <v>10021006</v>
      </c>
      <c r="V422" s="95" t="s">
        <v>240</v>
      </c>
      <c r="W422" s="58">
        <f t="shared" si="179"/>
        <v>25</v>
      </c>
      <c r="Y422" s="91">
        <v>10023008</v>
      </c>
      <c r="Z422" s="92" t="s">
        <v>290</v>
      </c>
      <c r="AA422" s="1">
        <v>1</v>
      </c>
      <c r="AC422" s="91"/>
      <c r="AD422" s="92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1">
        <v>10021002</v>
      </c>
      <c r="V423" s="95" t="s">
        <v>229</v>
      </c>
      <c r="W423" s="58">
        <f t="shared" si="179"/>
        <v>15</v>
      </c>
      <c r="Y423" s="91"/>
      <c r="Z423" s="92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1">
        <v>10021006</v>
      </c>
      <c r="V424" s="95" t="s">
        <v>240</v>
      </c>
      <c r="W424" s="58">
        <f t="shared" si="179"/>
        <v>15</v>
      </c>
      <c r="Y424" s="91"/>
      <c r="Z424" s="92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6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1">
        <v>10021007</v>
      </c>
      <c r="V425" s="95" t="s">
        <v>243</v>
      </c>
      <c r="W425" s="58">
        <f t="shared" si="179"/>
        <v>25</v>
      </c>
      <c r="Y425" s="91">
        <v>10023008</v>
      </c>
      <c r="Z425" s="92" t="s">
        <v>290</v>
      </c>
      <c r="AA425" s="1">
        <v>1</v>
      </c>
      <c r="AC425" s="91"/>
      <c r="AD425" s="92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1">
        <v>10021004</v>
      </c>
      <c r="V426" s="95" t="s">
        <v>234</v>
      </c>
      <c r="W426" s="58">
        <f t="shared" si="179"/>
        <v>15</v>
      </c>
      <c r="Y426" s="91">
        <v>10023008</v>
      </c>
      <c r="Z426" s="92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1">
        <v>10021005</v>
      </c>
      <c r="V427" s="95" t="s">
        <v>237</v>
      </c>
      <c r="W427" s="58">
        <f t="shared" si="179"/>
        <v>15</v>
      </c>
      <c r="Y427" s="91">
        <v>10023008</v>
      </c>
      <c r="Z427" s="92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1">
        <v>10021006</v>
      </c>
      <c r="V428" s="95" t="s">
        <v>240</v>
      </c>
      <c r="W428" s="58">
        <f t="shared" si="179"/>
        <v>15</v>
      </c>
      <c r="Y428" s="91">
        <v>10023008</v>
      </c>
      <c r="Z428" s="92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6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1">
        <v>10021007</v>
      </c>
      <c r="V429" s="95" t="s">
        <v>243</v>
      </c>
      <c r="W429" s="58">
        <f t="shared" si="179"/>
        <v>25</v>
      </c>
      <c r="Y429" s="91">
        <v>10023008</v>
      </c>
      <c r="Z429" s="92" t="s">
        <v>290</v>
      </c>
      <c r="AA429" s="1">
        <v>1</v>
      </c>
      <c r="AC429" s="91"/>
      <c r="AD429" s="92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1">
        <v>10021004</v>
      </c>
      <c r="V430" s="95" t="s">
        <v>234</v>
      </c>
      <c r="W430" s="58">
        <f t="shared" si="179"/>
        <v>15</v>
      </c>
      <c r="Y430" s="91">
        <v>10023008</v>
      </c>
      <c r="Z430" s="92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1">
        <v>10021005</v>
      </c>
      <c r="V431" s="95" t="s">
        <v>237</v>
      </c>
      <c r="W431" s="58">
        <f t="shared" si="179"/>
        <v>15</v>
      </c>
      <c r="Y431" s="91">
        <v>10023008</v>
      </c>
      <c r="Z431" s="92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1">
        <v>10021006</v>
      </c>
      <c r="V432" s="95" t="s">
        <v>240</v>
      </c>
      <c r="W432" s="58">
        <f t="shared" si="179"/>
        <v>15</v>
      </c>
      <c r="Y432" s="91">
        <v>10023008</v>
      </c>
      <c r="Z432" s="92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6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1">
        <v>10021007</v>
      </c>
      <c r="V433" s="95" t="s">
        <v>243</v>
      </c>
      <c r="W433" s="58">
        <f t="shared" si="179"/>
        <v>25</v>
      </c>
      <c r="Y433" s="91">
        <v>10023008</v>
      </c>
      <c r="Z433" s="92" t="s">
        <v>290</v>
      </c>
      <c r="AA433" s="1">
        <v>1</v>
      </c>
      <c r="AC433" s="91"/>
      <c r="AD433" s="92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1">
        <v>10021003</v>
      </c>
      <c r="V434" s="95" t="s">
        <v>232</v>
      </c>
      <c r="W434" s="58">
        <f t="shared" si="179"/>
        <v>15</v>
      </c>
      <c r="Y434" s="91">
        <v>10023008</v>
      </c>
      <c r="Z434" s="92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1">
        <v>10021006</v>
      </c>
      <c r="V435" s="95" t="s">
        <v>240</v>
      </c>
      <c r="W435" s="58">
        <f t="shared" si="179"/>
        <v>15</v>
      </c>
      <c r="Y435" s="91">
        <v>10023008</v>
      </c>
      <c r="Z435" s="92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6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1">
        <v>10021007</v>
      </c>
      <c r="V436" s="95" t="s">
        <v>243</v>
      </c>
      <c r="W436" s="58">
        <f t="shared" si="179"/>
        <v>25</v>
      </c>
      <c r="Y436" s="91">
        <v>10023008</v>
      </c>
      <c r="Z436" s="92" t="s">
        <v>290</v>
      </c>
      <c r="AA436" s="1">
        <v>1</v>
      </c>
      <c r="AC436" s="91"/>
      <c r="AD436" s="92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1">
        <v>10021001</v>
      </c>
      <c r="V437" s="95" t="s">
        <v>204</v>
      </c>
      <c r="W437" s="58">
        <f t="shared" si="179"/>
        <v>20</v>
      </c>
      <c r="Y437" s="91"/>
      <c r="Z437" s="92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1">
        <v>10021002</v>
      </c>
      <c r="V438" s="95" t="s">
        <v>229</v>
      </c>
      <c r="W438" s="58">
        <f t="shared" si="179"/>
        <v>20</v>
      </c>
      <c r="Y438" s="91">
        <v>10025008</v>
      </c>
      <c r="Z438" s="92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6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1">
        <v>10021003</v>
      </c>
      <c r="V439" s="95" t="s">
        <v>232</v>
      </c>
      <c r="W439" s="58">
        <f t="shared" si="179"/>
        <v>30</v>
      </c>
      <c r="Y439" s="91">
        <v>10025008</v>
      </c>
      <c r="Z439" s="92" t="s">
        <v>333</v>
      </c>
      <c r="AA439" s="1">
        <v>1</v>
      </c>
      <c r="AC439" s="91"/>
      <c r="AD439" s="92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1">
        <v>10021001</v>
      </c>
      <c r="V440" s="95" t="s">
        <v>204</v>
      </c>
      <c r="W440" s="58">
        <f t="shared" si="179"/>
        <v>20</v>
      </c>
      <c r="Y440" s="91"/>
      <c r="Z440" s="92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1">
        <v>10021005</v>
      </c>
      <c r="V441" s="95" t="s">
        <v>237</v>
      </c>
      <c r="W441" s="58">
        <f t="shared" si="179"/>
        <v>20</v>
      </c>
      <c r="Y441" s="91">
        <v>10025008</v>
      </c>
      <c r="Z441" s="92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6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1">
        <v>10021006</v>
      </c>
      <c r="V442" s="95" t="s">
        <v>240</v>
      </c>
      <c r="W442" s="58">
        <f t="shared" si="179"/>
        <v>30</v>
      </c>
      <c r="Y442" s="91">
        <v>10025008</v>
      </c>
      <c r="Z442" s="92" t="s">
        <v>333</v>
      </c>
      <c r="AA442" s="1">
        <v>1</v>
      </c>
      <c r="AC442" s="91"/>
      <c r="AD442" s="92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1">
        <v>10021002</v>
      </c>
      <c r="V443" s="95" t="s">
        <v>229</v>
      </c>
      <c r="W443" s="58">
        <f t="shared" si="179"/>
        <v>20</v>
      </c>
      <c r="Y443" s="91"/>
      <c r="Z443" s="92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1">
        <v>10021006</v>
      </c>
      <c r="V444" s="95" t="s">
        <v>240</v>
      </c>
      <c r="W444" s="58">
        <f t="shared" si="179"/>
        <v>20</v>
      </c>
      <c r="Y444" s="91"/>
      <c r="Z444" s="92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6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1">
        <v>10021007</v>
      </c>
      <c r="V445" s="95" t="s">
        <v>243</v>
      </c>
      <c r="W445" s="58">
        <f t="shared" si="179"/>
        <v>30</v>
      </c>
      <c r="Y445" s="91">
        <v>10025008</v>
      </c>
      <c r="Z445" s="92" t="s">
        <v>333</v>
      </c>
      <c r="AA445" s="1">
        <v>1</v>
      </c>
      <c r="AC445" s="91"/>
      <c r="AD445" s="92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1">
        <v>10021004</v>
      </c>
      <c r="V446" s="95" t="s">
        <v>234</v>
      </c>
      <c r="W446" s="58">
        <f t="shared" si="179"/>
        <v>20</v>
      </c>
      <c r="Y446" s="91">
        <v>10025008</v>
      </c>
      <c r="Z446" s="92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1">
        <v>10021005</v>
      </c>
      <c r="V447" s="95" t="s">
        <v>237</v>
      </c>
      <c r="W447" s="58">
        <f t="shared" si="179"/>
        <v>20</v>
      </c>
      <c r="Y447" s="91">
        <v>10025008</v>
      </c>
      <c r="Z447" s="92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1">
        <v>10021006</v>
      </c>
      <c r="V448" s="95" t="s">
        <v>240</v>
      </c>
      <c r="W448" s="58">
        <f t="shared" si="179"/>
        <v>20</v>
      </c>
      <c r="Y448" s="91">
        <v>10025008</v>
      </c>
      <c r="Z448" s="92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6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1">
        <v>10021007</v>
      </c>
      <c r="V449" s="95" t="s">
        <v>243</v>
      </c>
      <c r="W449" s="58">
        <f t="shared" si="179"/>
        <v>30</v>
      </c>
      <c r="Y449" s="91">
        <v>10025008</v>
      </c>
      <c r="Z449" s="92" t="s">
        <v>333</v>
      </c>
      <c r="AA449" s="1">
        <v>1</v>
      </c>
      <c r="AC449" s="91"/>
      <c r="AD449" s="92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1">
        <v>10021004</v>
      </c>
      <c r="V450" s="95" t="s">
        <v>234</v>
      </c>
      <c r="W450" s="58">
        <f t="shared" si="179"/>
        <v>20</v>
      </c>
      <c r="Y450" s="91">
        <v>10025008</v>
      </c>
      <c r="Z450" s="92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1">
        <v>10021005</v>
      </c>
      <c r="V451" s="95" t="s">
        <v>237</v>
      </c>
      <c r="W451" s="58">
        <f t="shared" si="179"/>
        <v>20</v>
      </c>
      <c r="Y451" s="91">
        <v>10025008</v>
      </c>
      <c r="Z451" s="92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1">
        <v>10021006</v>
      </c>
      <c r="V452" s="95" t="s">
        <v>240</v>
      </c>
      <c r="W452" s="58">
        <f t="shared" si="179"/>
        <v>20</v>
      </c>
      <c r="Y452" s="91">
        <v>10025008</v>
      </c>
      <c r="Z452" s="92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6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1">
        <v>10021007</v>
      </c>
      <c r="V453" s="95" t="s">
        <v>243</v>
      </c>
      <c r="W453" s="58">
        <f t="shared" si="179"/>
        <v>30</v>
      </c>
      <c r="Y453" s="91">
        <v>10025008</v>
      </c>
      <c r="Z453" s="92" t="s">
        <v>333</v>
      </c>
      <c r="AA453" s="1">
        <v>1</v>
      </c>
      <c r="AC453" s="91"/>
      <c r="AD453" s="92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1">
        <v>10021003</v>
      </c>
      <c r="V454" s="95" t="s">
        <v>232</v>
      </c>
      <c r="W454" s="58">
        <f t="shared" si="179"/>
        <v>20</v>
      </c>
      <c r="Y454" s="91"/>
      <c r="Z454" s="92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1">
        <v>10021006</v>
      </c>
      <c r="V455" s="95" t="s">
        <v>240</v>
      </c>
      <c r="W455" s="58">
        <f t="shared" si="179"/>
        <v>20</v>
      </c>
      <c r="Y455" s="91"/>
      <c r="Z455" s="92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6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1">
        <v>10021007</v>
      </c>
      <c r="V456" s="95" t="s">
        <v>243</v>
      </c>
      <c r="W456" s="58">
        <f t="shared" si="179"/>
        <v>30</v>
      </c>
      <c r="Y456" s="91">
        <v>10025008</v>
      </c>
      <c r="Z456" s="92" t="s">
        <v>333</v>
      </c>
      <c r="AA456" s="1">
        <v>1</v>
      </c>
      <c r="AC456" s="91"/>
      <c r="AD456" s="92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6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1">
        <v>10021008</v>
      </c>
      <c r="Z458" s="92" t="s">
        <v>246</v>
      </c>
      <c r="AA458" s="1">
        <v>1</v>
      </c>
      <c r="AC458" s="91"/>
      <c r="AD458" s="92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6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7" t="s">
        <v>828</v>
      </c>
      <c r="W459" s="58">
        <v>25</v>
      </c>
      <c r="Y459" s="91">
        <v>10023008</v>
      </c>
      <c r="Z459" s="92" t="s">
        <v>290</v>
      </c>
      <c r="AA459" s="1">
        <v>1</v>
      </c>
      <c r="AC459" s="91"/>
      <c r="AD459" s="92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6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1">
        <v>10025008</v>
      </c>
      <c r="Z460" s="92" t="s">
        <v>333</v>
      </c>
      <c r="AA460" s="1">
        <v>1</v>
      </c>
      <c r="AC460" s="91"/>
      <c r="AD460" s="92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bestFit="1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38" t="s">
        <v>665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798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1981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1597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1981</v>
      </c>
      <c r="G6" s="1" t="s">
        <v>294</v>
      </c>
      <c r="H6" s="2">
        <v>10010085</v>
      </c>
      <c r="I6" s="3" t="s">
        <v>821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1458</v>
      </c>
      <c r="G7" s="1" t="s">
        <v>294</v>
      </c>
      <c r="H7" s="2">
        <v>10010083</v>
      </c>
      <c r="I7" s="3" t="s">
        <v>804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39">
        <v>10010099</v>
      </c>
      <c r="F9" s="40" t="s">
        <v>1982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1981</v>
      </c>
      <c r="G10" s="1" t="s">
        <v>294</v>
      </c>
      <c r="H10" s="2">
        <v>10010085</v>
      </c>
      <c r="I10" s="3" t="s">
        <v>821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1458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1980</v>
      </c>
      <c r="G13" s="1" t="s">
        <v>294</v>
      </c>
      <c r="H13" s="2">
        <v>10010085</v>
      </c>
      <c r="I13" s="3" t="s">
        <v>821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1458</v>
      </c>
      <c r="G14" s="1" t="s">
        <v>294</v>
      </c>
      <c r="H14" s="2">
        <v>10010083</v>
      </c>
      <c r="I14" s="3" t="s">
        <v>804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1597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1458</v>
      </c>
      <c r="G17" s="1" t="s">
        <v>294</v>
      </c>
      <c r="H17" s="2">
        <v>10010085</v>
      </c>
      <c r="I17" s="3" t="s">
        <v>821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1458</v>
      </c>
      <c r="G20" s="1" t="s">
        <v>294</v>
      </c>
      <c r="H20" s="2">
        <v>10010085</v>
      </c>
      <c r="I20" s="3" t="s">
        <v>821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2">
        <v>10010083</v>
      </c>
      <c r="I21" s="3" t="s">
        <v>804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1458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1458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1980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1458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1597</v>
      </c>
      <c r="G28" s="1" t="s">
        <v>294</v>
      </c>
      <c r="H28" s="2">
        <v>10010083</v>
      </c>
      <c r="I28" s="3" t="s">
        <v>804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1458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294</v>
      </c>
      <c r="H31" s="2">
        <v>10010085</v>
      </c>
      <c r="I31" s="3" t="s">
        <v>821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/>
    <row r="2" spans="1:14" s="6" customFormat="1" ht="20.100000000000001" customHeight="1" x14ac:dyDescent="0.2">
      <c r="B2" s="6" t="s">
        <v>1306</v>
      </c>
    </row>
    <row r="3" spans="1:14" s="6" customFormat="1" ht="20.100000000000001" customHeight="1" x14ac:dyDescent="0.2">
      <c r="B3" s="6" t="s">
        <v>1307</v>
      </c>
      <c r="C3" s="6">
        <v>1</v>
      </c>
      <c r="F3" s="1" t="s">
        <v>1308</v>
      </c>
      <c r="G3" s="1">
        <v>1</v>
      </c>
      <c r="H3" s="75">
        <v>0.5</v>
      </c>
    </row>
    <row r="4" spans="1:14" s="6" customFormat="1" ht="20.100000000000001" customHeight="1" x14ac:dyDescent="0.2">
      <c r="B4" s="6" t="s">
        <v>1309</v>
      </c>
      <c r="C4" s="6" t="s">
        <v>1310</v>
      </c>
      <c r="F4" s="1"/>
      <c r="G4" s="1">
        <v>2</v>
      </c>
      <c r="H4" s="75">
        <v>1</v>
      </c>
    </row>
    <row r="5" spans="1:14" s="6" customFormat="1" ht="20.100000000000001" customHeight="1" x14ac:dyDescent="0.2">
      <c r="B5" s="6" t="s">
        <v>1311</v>
      </c>
      <c r="C5" s="6" t="s">
        <v>1312</v>
      </c>
      <c r="F5" s="1"/>
      <c r="G5" s="1">
        <v>3</v>
      </c>
      <c r="H5" s="75">
        <v>1.2</v>
      </c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workbookViewId="0">
      <selection activeCell="K10" sqref="K10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  <c r="N111" s="1" t="s">
        <v>1976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>N112*135</f>
        <v>4050</v>
      </c>
      <c r="P112" s="1">
        <f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>N113*135</f>
        <v>8100</v>
      </c>
      <c r="P113" s="1">
        <f>O113/110</f>
        <v>73.63636363636364</v>
      </c>
      <c r="Q113" s="1" t="s">
        <v>1979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>N114*135</f>
        <v>13500</v>
      </c>
      <c r="P114" s="1">
        <f>O114/110</f>
        <v>122.72727272727273</v>
      </c>
      <c r="Q114" s="1" t="s">
        <v>1977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>N115*135</f>
        <v>20250</v>
      </c>
      <c r="P115" s="1">
        <f>O115/110</f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>N116*135</f>
        <v>33750</v>
      </c>
      <c r="P116" s="1">
        <f>O116/110</f>
        <v>306.81818181818181</v>
      </c>
      <c r="Q116" s="1" t="s">
        <v>1978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111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</row>
    <row r="65" spans="5:10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</row>
    <row r="66" spans="5:10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</row>
    <row r="67" spans="5:10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</row>
    <row r="68" spans="5:10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</row>
    <row r="69" spans="5:10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</row>
    <row r="70" spans="5:10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</row>
    <row r="71" spans="5:10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</row>
    <row r="72" spans="5:10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</row>
    <row r="73" spans="5:10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</row>
    <row r="74" spans="5:10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</row>
    <row r="75" spans="5:10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</row>
    <row r="76" spans="5:10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</row>
    <row r="77" spans="5:10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</row>
    <row r="78" spans="5:10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</row>
    <row r="79" spans="5:10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</row>
    <row r="80" spans="5:10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</row>
    <row r="81" spans="5:10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</row>
    <row r="82" spans="5:10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</row>
    <row r="83" spans="5:10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</row>
    <row r="84" spans="5:10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</row>
    <row r="85" spans="5:10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</row>
    <row r="86" spans="5:10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</row>
    <row r="87" spans="5:10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</row>
    <row r="88" spans="5:10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</row>
    <row r="89" spans="5:10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</row>
    <row r="90" spans="5:10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</row>
    <row r="91" spans="5:10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</row>
    <row r="92" spans="5:10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</row>
    <row r="93" spans="5:10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</row>
    <row r="94" spans="5:10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</row>
    <row r="95" spans="5:10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</row>
    <row r="96" spans="5:10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</row>
    <row r="97" spans="5:10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</row>
    <row r="98" spans="5:10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</row>
    <row r="99" spans="5:10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</row>
    <row r="100" spans="5:10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</row>
    <row r="101" spans="5:10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</row>
    <row r="102" spans="5:10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</row>
    <row r="103" spans="5:10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</row>
    <row r="104" spans="5:10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</row>
    <row r="105" spans="5:10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</row>
    <row r="106" spans="5:10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</row>
    <row r="107" spans="5:10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</row>
    <row r="108" spans="5:10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</row>
    <row r="109" spans="5:10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</row>
    <row r="110" spans="5:10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</row>
    <row r="111" spans="5:10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</row>
    <row r="112" spans="5:10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</row>
    <row r="113" spans="5:10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</row>
    <row r="114" spans="5:10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</row>
    <row r="115" spans="5:10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</row>
    <row r="116" spans="5:10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</row>
    <row r="117" spans="5:10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</row>
    <row r="118" spans="5:10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</row>
    <row r="119" spans="5:10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</row>
    <row r="120" spans="5:10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</row>
    <row r="121" spans="5:10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</row>
    <row r="122" spans="5:10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</row>
    <row r="123" spans="5:10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</row>
    <row r="124" spans="5:10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</row>
    <row r="125" spans="5:10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</row>
    <row r="126" spans="5:10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</row>
    <row r="127" spans="5:10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</row>
    <row r="128" spans="5:10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</row>
    <row r="129" spans="5:10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</row>
    <row r="130" spans="5:10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</row>
    <row r="131" spans="5:10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</row>
    <row r="132" spans="5:10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</row>
    <row r="133" spans="5:10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</row>
    <row r="134" spans="5:10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</row>
  </sheetData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3" customFormat="1" ht="24.95" customHeight="1" x14ac:dyDescent="0.2">
      <c r="A1" s="134" t="s">
        <v>0</v>
      </c>
      <c r="B1" s="134" t="s">
        <v>37</v>
      </c>
      <c r="C1" s="134" t="s">
        <v>38</v>
      </c>
    </row>
    <row r="2" spans="1:18" ht="20.100000000000001" customHeight="1" x14ac:dyDescent="0.2">
      <c r="A2" s="135">
        <v>1</v>
      </c>
      <c r="B2" s="136">
        <v>5</v>
      </c>
      <c r="C2" s="136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5">
        <v>2</v>
      </c>
      <c r="B3" s="136">
        <v>5</v>
      </c>
      <c r="C3" s="136">
        <f>经济总表!F3*B3</f>
        <v>65</v>
      </c>
    </row>
    <row r="4" spans="1:18" ht="20.100000000000001" customHeight="1" x14ac:dyDescent="0.2">
      <c r="A4" s="135">
        <v>3</v>
      </c>
      <c r="B4" s="136">
        <v>5</v>
      </c>
      <c r="C4" s="136">
        <f>经济总表!F4*B4</f>
        <v>80</v>
      </c>
    </row>
    <row r="5" spans="1:18" ht="20.100000000000001" customHeight="1" x14ac:dyDescent="0.2">
      <c r="A5" s="135">
        <v>4</v>
      </c>
      <c r="B5" s="136">
        <v>10</v>
      </c>
      <c r="C5" s="136">
        <f>经济总表!F5*B5</f>
        <v>190</v>
      </c>
    </row>
    <row r="6" spans="1:18" ht="20.100000000000001" customHeight="1" x14ac:dyDescent="0.2">
      <c r="A6" s="135">
        <v>5</v>
      </c>
      <c r="B6" s="136">
        <v>10</v>
      </c>
      <c r="C6" s="136">
        <f>经济总表!F6*B6</f>
        <v>220</v>
      </c>
    </row>
    <row r="7" spans="1:18" ht="20.100000000000001" customHeight="1" x14ac:dyDescent="0.2">
      <c r="A7" s="135">
        <v>6</v>
      </c>
      <c r="B7" s="136">
        <v>10</v>
      </c>
      <c r="C7" s="136">
        <f>经济总表!F7*B7</f>
        <v>250</v>
      </c>
    </row>
    <row r="8" spans="1:18" ht="20.100000000000001" customHeight="1" x14ac:dyDescent="0.2">
      <c r="A8" s="135">
        <v>7</v>
      </c>
      <c r="B8" s="136">
        <v>15</v>
      </c>
      <c r="C8" s="136">
        <f>经济总表!F8*B8</f>
        <v>420</v>
      </c>
    </row>
    <row r="9" spans="1:18" ht="20.100000000000001" customHeight="1" x14ac:dyDescent="0.2">
      <c r="A9" s="135">
        <v>8</v>
      </c>
      <c r="B9" s="136">
        <v>15</v>
      </c>
      <c r="C9" s="136">
        <f>经济总表!F9*B9</f>
        <v>465</v>
      </c>
    </row>
    <row r="10" spans="1:18" ht="20.100000000000001" customHeight="1" x14ac:dyDescent="0.2">
      <c r="A10" s="135">
        <v>9</v>
      </c>
      <c r="B10" s="136">
        <v>15</v>
      </c>
      <c r="C10" s="136">
        <f>经济总表!F10*B10</f>
        <v>510</v>
      </c>
    </row>
    <row r="11" spans="1:18" ht="20.100000000000001" customHeight="1" x14ac:dyDescent="0.2">
      <c r="A11" s="135">
        <v>10</v>
      </c>
      <c r="B11" s="136">
        <v>20</v>
      </c>
      <c r="C11" s="136">
        <f>经济总表!F11*B11</f>
        <v>740</v>
      </c>
    </row>
    <row r="12" spans="1:18" ht="20.100000000000001" customHeight="1" x14ac:dyDescent="0.2">
      <c r="A12" s="135">
        <v>11</v>
      </c>
      <c r="B12" s="136">
        <v>20</v>
      </c>
      <c r="C12" s="136">
        <f>经济总表!F12*B12</f>
        <v>800</v>
      </c>
    </row>
    <row r="13" spans="1:18" ht="20.100000000000001" customHeight="1" x14ac:dyDescent="0.2">
      <c r="A13" s="135">
        <v>12</v>
      </c>
      <c r="B13" s="136">
        <v>20</v>
      </c>
      <c r="C13" s="136">
        <f>经济总表!F13*B13</f>
        <v>860</v>
      </c>
    </row>
    <row r="14" spans="1:18" ht="20.100000000000001" customHeight="1" x14ac:dyDescent="0.2">
      <c r="A14" s="135">
        <v>13</v>
      </c>
      <c r="B14" s="136">
        <v>20</v>
      </c>
      <c r="C14" s="136">
        <f>经济总表!F14*B14</f>
        <v>920</v>
      </c>
    </row>
    <row r="15" spans="1:18" ht="20.100000000000001" customHeight="1" x14ac:dyDescent="0.2">
      <c r="A15" s="135">
        <v>14</v>
      </c>
      <c r="B15" s="136">
        <v>20</v>
      </c>
      <c r="C15" s="136">
        <f>经济总表!F15*B15</f>
        <v>980</v>
      </c>
    </row>
    <row r="16" spans="1:18" ht="20.100000000000001" customHeight="1" x14ac:dyDescent="0.2">
      <c r="A16" s="135">
        <v>15</v>
      </c>
      <c r="B16" s="136">
        <v>20</v>
      </c>
      <c r="C16" s="136">
        <f>经济总表!F16*B16</f>
        <v>1040</v>
      </c>
    </row>
    <row r="17" spans="1:3" ht="20.100000000000001" customHeight="1" x14ac:dyDescent="0.2">
      <c r="A17" s="135">
        <v>16</v>
      </c>
      <c r="B17" s="136">
        <v>20</v>
      </c>
      <c r="C17" s="136">
        <f>经济总表!F17*B17</f>
        <v>1100</v>
      </c>
    </row>
    <row r="18" spans="1:3" ht="20.100000000000001" customHeight="1" x14ac:dyDescent="0.2">
      <c r="A18" s="135">
        <v>17</v>
      </c>
      <c r="B18" s="136">
        <v>20</v>
      </c>
      <c r="C18" s="136">
        <f>经济总表!F18*B18</f>
        <v>1160</v>
      </c>
    </row>
    <row r="19" spans="1:3" ht="20.100000000000001" customHeight="1" x14ac:dyDescent="0.2">
      <c r="A19" s="135">
        <v>18</v>
      </c>
      <c r="B19" s="136">
        <v>20</v>
      </c>
      <c r="C19" s="136">
        <f>经济总表!F19*B19</f>
        <v>1220</v>
      </c>
    </row>
    <row r="20" spans="1:3" ht="20.100000000000001" customHeight="1" x14ac:dyDescent="0.2">
      <c r="A20" s="135">
        <v>19</v>
      </c>
      <c r="B20" s="136">
        <v>20</v>
      </c>
      <c r="C20" s="136">
        <f>经济总表!F20*B20</f>
        <v>1280</v>
      </c>
    </row>
    <row r="21" spans="1:3" ht="20.100000000000001" customHeight="1" x14ac:dyDescent="0.2">
      <c r="A21" s="135">
        <v>20</v>
      </c>
      <c r="B21" s="136">
        <v>20</v>
      </c>
      <c r="C21" s="136">
        <f>经济总表!F21*B21</f>
        <v>1340</v>
      </c>
    </row>
    <row r="22" spans="1:3" ht="20.100000000000001" customHeight="1" x14ac:dyDescent="0.2">
      <c r="A22" s="135">
        <v>21</v>
      </c>
      <c r="B22" s="136">
        <v>20</v>
      </c>
      <c r="C22" s="136">
        <f>经济总表!F22*B22</f>
        <v>1400</v>
      </c>
    </row>
    <row r="23" spans="1:3" ht="20.100000000000001" customHeight="1" x14ac:dyDescent="0.2">
      <c r="A23" s="135">
        <v>22</v>
      </c>
      <c r="B23" s="136">
        <v>20</v>
      </c>
      <c r="C23" s="136">
        <f>经济总表!F23*B23</f>
        <v>1460</v>
      </c>
    </row>
    <row r="24" spans="1:3" ht="20.100000000000001" customHeight="1" x14ac:dyDescent="0.2">
      <c r="A24" s="135">
        <v>23</v>
      </c>
      <c r="B24" s="136">
        <v>20</v>
      </c>
      <c r="C24" s="136">
        <f>经济总表!F24*B24</f>
        <v>1520</v>
      </c>
    </row>
    <row r="25" spans="1:3" ht="20.100000000000001" customHeight="1" x14ac:dyDescent="0.2">
      <c r="A25" s="135">
        <v>24</v>
      </c>
      <c r="B25" s="136">
        <v>20</v>
      </c>
      <c r="C25" s="136">
        <f>经济总表!F25*B25</f>
        <v>1580</v>
      </c>
    </row>
    <row r="26" spans="1:3" ht="20.100000000000001" customHeight="1" x14ac:dyDescent="0.2">
      <c r="A26" s="135">
        <v>25</v>
      </c>
      <c r="B26" s="136">
        <v>20</v>
      </c>
      <c r="C26" s="136">
        <f>经济总表!F26*B26</f>
        <v>1640</v>
      </c>
    </row>
    <row r="27" spans="1:3" ht="20.100000000000001" customHeight="1" x14ac:dyDescent="0.2">
      <c r="A27" s="135">
        <v>26</v>
      </c>
      <c r="B27" s="136">
        <v>20</v>
      </c>
      <c r="C27" s="136">
        <f>经济总表!F27*B27</f>
        <v>1700</v>
      </c>
    </row>
    <row r="28" spans="1:3" ht="20.100000000000001" customHeight="1" x14ac:dyDescent="0.2">
      <c r="A28" s="135">
        <v>27</v>
      </c>
      <c r="B28" s="136">
        <v>20</v>
      </c>
      <c r="C28" s="136">
        <f>经济总表!F28*B28</f>
        <v>1760</v>
      </c>
    </row>
    <row r="29" spans="1:3" ht="20.100000000000001" customHeight="1" x14ac:dyDescent="0.2">
      <c r="A29" s="135">
        <v>28</v>
      </c>
      <c r="B29" s="136">
        <v>20</v>
      </c>
      <c r="C29" s="136">
        <f>经济总表!F29*B29</f>
        <v>1820</v>
      </c>
    </row>
    <row r="30" spans="1:3" ht="20.100000000000001" customHeight="1" x14ac:dyDescent="0.2">
      <c r="A30" s="135">
        <v>29</v>
      </c>
      <c r="B30" s="136">
        <v>20</v>
      </c>
      <c r="C30" s="136">
        <f>经济总表!F30*B30</f>
        <v>1880</v>
      </c>
    </row>
    <row r="31" spans="1:3" ht="20.100000000000001" customHeight="1" x14ac:dyDescent="0.2">
      <c r="A31" s="135">
        <v>30</v>
      </c>
      <c r="B31" s="136">
        <v>20</v>
      </c>
      <c r="C31" s="136">
        <f>经济总表!F31*B31</f>
        <v>1940</v>
      </c>
    </row>
    <row r="32" spans="1:3" ht="20.100000000000001" customHeight="1" x14ac:dyDescent="0.2">
      <c r="A32" s="135">
        <v>31</v>
      </c>
      <c r="B32" s="136">
        <v>20</v>
      </c>
      <c r="C32" s="136">
        <f>经济总表!F32*B32</f>
        <v>2000</v>
      </c>
    </row>
    <row r="33" spans="1:3" ht="20.100000000000001" customHeight="1" x14ac:dyDescent="0.2">
      <c r="A33" s="135">
        <v>32</v>
      </c>
      <c r="B33" s="136">
        <v>20</v>
      </c>
      <c r="C33" s="136">
        <f>经济总表!F33*B33</f>
        <v>2060</v>
      </c>
    </row>
    <row r="34" spans="1:3" ht="20.100000000000001" customHeight="1" x14ac:dyDescent="0.2">
      <c r="A34" s="135">
        <v>33</v>
      </c>
      <c r="B34" s="136">
        <v>20</v>
      </c>
      <c r="C34" s="136">
        <f>经济总表!F34*B34</f>
        <v>2120</v>
      </c>
    </row>
    <row r="35" spans="1:3" ht="20.100000000000001" customHeight="1" x14ac:dyDescent="0.2">
      <c r="A35" s="135">
        <v>34</v>
      </c>
      <c r="B35" s="136">
        <v>20</v>
      </c>
      <c r="C35" s="136">
        <f>经济总表!F35*B35</f>
        <v>2180</v>
      </c>
    </row>
    <row r="36" spans="1:3" ht="20.100000000000001" customHeight="1" x14ac:dyDescent="0.2">
      <c r="A36" s="135">
        <v>35</v>
      </c>
      <c r="B36" s="136">
        <v>20</v>
      </c>
      <c r="C36" s="136">
        <f>经济总表!F36*B36</f>
        <v>2240</v>
      </c>
    </row>
    <row r="37" spans="1:3" ht="20.100000000000001" customHeight="1" x14ac:dyDescent="0.2">
      <c r="A37" s="135">
        <v>36</v>
      </c>
      <c r="B37" s="136">
        <v>20</v>
      </c>
      <c r="C37" s="136">
        <f>经济总表!F37*B37</f>
        <v>2300</v>
      </c>
    </row>
    <row r="38" spans="1:3" ht="20.100000000000001" customHeight="1" x14ac:dyDescent="0.2">
      <c r="A38" s="135">
        <v>37</v>
      </c>
      <c r="B38" s="136">
        <v>20</v>
      </c>
      <c r="C38" s="136">
        <f>经济总表!F38*B38</f>
        <v>2360</v>
      </c>
    </row>
    <row r="39" spans="1:3" ht="20.100000000000001" customHeight="1" x14ac:dyDescent="0.2">
      <c r="A39" s="135">
        <v>38</v>
      </c>
      <c r="B39" s="136">
        <v>20</v>
      </c>
      <c r="C39" s="136">
        <f>经济总表!F39*B39</f>
        <v>2420</v>
      </c>
    </row>
    <row r="40" spans="1:3" ht="20.100000000000001" customHeight="1" x14ac:dyDescent="0.2">
      <c r="A40" s="135">
        <v>39</v>
      </c>
      <c r="B40" s="136">
        <v>20</v>
      </c>
      <c r="C40" s="136">
        <f>经济总表!F40*B40</f>
        <v>2480</v>
      </c>
    </row>
    <row r="41" spans="1:3" ht="20.100000000000001" customHeight="1" x14ac:dyDescent="0.2">
      <c r="A41" s="135">
        <v>40</v>
      </c>
      <c r="B41" s="136">
        <v>20</v>
      </c>
      <c r="C41" s="136">
        <f>经济总表!F41*B41</f>
        <v>2540</v>
      </c>
    </row>
    <row r="42" spans="1:3" ht="20.100000000000001" customHeight="1" x14ac:dyDescent="0.2">
      <c r="A42" s="135">
        <v>41</v>
      </c>
      <c r="B42" s="136">
        <v>20</v>
      </c>
      <c r="C42" s="136">
        <f>经济总表!F42*B42</f>
        <v>2600</v>
      </c>
    </row>
    <row r="43" spans="1:3" ht="20.100000000000001" customHeight="1" x14ac:dyDescent="0.2">
      <c r="A43" s="135">
        <v>42</v>
      </c>
      <c r="B43" s="136">
        <v>20</v>
      </c>
      <c r="C43" s="136">
        <f>经济总表!F43*B43</f>
        <v>2660</v>
      </c>
    </row>
    <row r="44" spans="1:3" ht="20.100000000000001" customHeight="1" x14ac:dyDescent="0.2">
      <c r="A44" s="135">
        <v>43</v>
      </c>
      <c r="B44" s="136">
        <v>20</v>
      </c>
      <c r="C44" s="136">
        <f>经济总表!F44*B44</f>
        <v>2720</v>
      </c>
    </row>
    <row r="45" spans="1:3" ht="20.100000000000001" customHeight="1" x14ac:dyDescent="0.2">
      <c r="A45" s="135">
        <v>44</v>
      </c>
      <c r="B45" s="136">
        <v>20</v>
      </c>
      <c r="C45" s="136">
        <f>经济总表!F45*B45</f>
        <v>2780</v>
      </c>
    </row>
    <row r="46" spans="1:3" ht="20.100000000000001" customHeight="1" x14ac:dyDescent="0.2">
      <c r="A46" s="135">
        <v>45</v>
      </c>
      <c r="B46" s="136">
        <v>20</v>
      </c>
      <c r="C46" s="136">
        <f>经济总表!F46*B46</f>
        <v>2840</v>
      </c>
    </row>
    <row r="47" spans="1:3" ht="20.100000000000001" customHeight="1" x14ac:dyDescent="0.2">
      <c r="A47" s="135">
        <v>46</v>
      </c>
      <c r="B47" s="136">
        <v>20</v>
      </c>
      <c r="C47" s="136">
        <f>经济总表!F47*B47</f>
        <v>2900</v>
      </c>
    </row>
    <row r="48" spans="1:3" ht="20.100000000000001" customHeight="1" x14ac:dyDescent="0.2">
      <c r="A48" s="135">
        <v>47</v>
      </c>
      <c r="B48" s="136">
        <v>20</v>
      </c>
      <c r="C48" s="136">
        <f>经济总表!F48*B48</f>
        <v>2960</v>
      </c>
    </row>
    <row r="49" spans="1:3" ht="20.100000000000001" customHeight="1" x14ac:dyDescent="0.2">
      <c r="A49" s="135">
        <v>48</v>
      </c>
      <c r="B49" s="136">
        <v>20</v>
      </c>
      <c r="C49" s="136">
        <f>经济总表!F49*B49</f>
        <v>3020</v>
      </c>
    </row>
    <row r="50" spans="1:3" ht="20.100000000000001" customHeight="1" x14ac:dyDescent="0.2">
      <c r="A50" s="135">
        <v>49</v>
      </c>
      <c r="B50" s="136">
        <v>20</v>
      </c>
      <c r="C50" s="136">
        <f>经济总表!F50*B50</f>
        <v>3080</v>
      </c>
    </row>
    <row r="51" spans="1:3" ht="20.100000000000001" customHeight="1" x14ac:dyDescent="0.2">
      <c r="A51" s="135">
        <v>50</v>
      </c>
      <c r="B51" s="136">
        <v>20</v>
      </c>
      <c r="C51" s="136">
        <f>经济总表!F51*B51</f>
        <v>3140</v>
      </c>
    </row>
    <row r="52" spans="1:3" ht="20.100000000000001" customHeight="1" x14ac:dyDescent="0.2">
      <c r="A52" s="135">
        <v>51</v>
      </c>
      <c r="B52" s="136">
        <v>20</v>
      </c>
      <c r="C52" s="136">
        <f>经济总表!F52*B52</f>
        <v>3200</v>
      </c>
    </row>
    <row r="53" spans="1:3" ht="20.100000000000001" customHeight="1" x14ac:dyDescent="0.2">
      <c r="A53" s="135">
        <v>52</v>
      </c>
      <c r="B53" s="136">
        <v>20</v>
      </c>
      <c r="C53" s="136">
        <f>经济总表!F53*B53</f>
        <v>3260</v>
      </c>
    </row>
    <row r="54" spans="1:3" ht="20.100000000000001" customHeight="1" x14ac:dyDescent="0.2">
      <c r="A54" s="135">
        <v>53</v>
      </c>
      <c r="B54" s="136">
        <v>20</v>
      </c>
      <c r="C54" s="136">
        <f>经济总表!F54*B54</f>
        <v>3320</v>
      </c>
    </row>
    <row r="55" spans="1:3" ht="20.100000000000001" customHeight="1" x14ac:dyDescent="0.2">
      <c r="A55" s="135">
        <v>54</v>
      </c>
      <c r="B55" s="136">
        <v>20</v>
      </c>
      <c r="C55" s="136">
        <f>经济总表!F55*B55</f>
        <v>3380</v>
      </c>
    </row>
    <row r="56" spans="1:3" ht="20.100000000000001" customHeight="1" x14ac:dyDescent="0.2">
      <c r="A56" s="135">
        <v>55</v>
      </c>
      <c r="B56" s="136">
        <v>20</v>
      </c>
      <c r="C56" s="136">
        <f>经济总表!F56*B56</f>
        <v>3440</v>
      </c>
    </row>
    <row r="57" spans="1:3" ht="20.100000000000001" customHeight="1" x14ac:dyDescent="0.2">
      <c r="A57" s="135">
        <v>56</v>
      </c>
      <c r="B57" s="136">
        <v>20</v>
      </c>
      <c r="C57" s="136">
        <f>经济总表!F57*B57</f>
        <v>3500</v>
      </c>
    </row>
    <row r="58" spans="1:3" ht="20.100000000000001" customHeight="1" x14ac:dyDescent="0.2">
      <c r="A58" s="135">
        <v>57</v>
      </c>
      <c r="B58" s="136">
        <v>20</v>
      </c>
      <c r="C58" s="136">
        <f>经济总表!F58*B58</f>
        <v>3560</v>
      </c>
    </row>
    <row r="59" spans="1:3" ht="20.100000000000001" customHeight="1" x14ac:dyDescent="0.2">
      <c r="A59" s="135">
        <v>58</v>
      </c>
      <c r="B59" s="136">
        <v>20</v>
      </c>
      <c r="C59" s="136">
        <f>经济总表!F59*B59</f>
        <v>3620</v>
      </c>
    </row>
    <row r="60" spans="1:3" ht="20.100000000000001" customHeight="1" x14ac:dyDescent="0.2">
      <c r="A60" s="135">
        <v>59</v>
      </c>
      <c r="B60" s="136">
        <v>20</v>
      </c>
      <c r="C60" s="136">
        <f>经济总表!F60*B60</f>
        <v>3680</v>
      </c>
    </row>
    <row r="61" spans="1:3" ht="20.100000000000001" customHeight="1" x14ac:dyDescent="0.2">
      <c r="A61" s="135">
        <v>60</v>
      </c>
      <c r="B61" s="136">
        <v>20</v>
      </c>
      <c r="C61" s="136">
        <f>经济总表!F61*B61</f>
        <v>3740</v>
      </c>
    </row>
    <row r="62" spans="1:3" ht="20.100000000000001" customHeight="1" x14ac:dyDescent="0.2">
      <c r="A62" s="135">
        <v>61</v>
      </c>
      <c r="B62" s="136">
        <v>20</v>
      </c>
      <c r="C62" s="136">
        <f>经济总表!F62*B62</f>
        <v>3800</v>
      </c>
    </row>
    <row r="63" spans="1:3" ht="20.100000000000001" customHeight="1" x14ac:dyDescent="0.2">
      <c r="A63" s="135">
        <v>62</v>
      </c>
      <c r="B63" s="136">
        <v>20</v>
      </c>
      <c r="C63" s="136">
        <f>经济总表!F63*B63</f>
        <v>3860</v>
      </c>
    </row>
    <row r="64" spans="1:3" ht="20.100000000000001" customHeight="1" x14ac:dyDescent="0.2">
      <c r="A64" s="135">
        <v>63</v>
      </c>
      <c r="B64" s="136">
        <v>20</v>
      </c>
      <c r="C64" s="136">
        <f>经济总表!F64*B64</f>
        <v>3920</v>
      </c>
    </row>
    <row r="65" spans="1:3" ht="20.100000000000001" customHeight="1" x14ac:dyDescent="0.2">
      <c r="A65" s="135">
        <v>64</v>
      </c>
      <c r="B65" s="136">
        <v>20</v>
      </c>
      <c r="C65" s="136">
        <f>经济总表!F65*B65</f>
        <v>3980</v>
      </c>
    </row>
    <row r="66" spans="1:3" ht="20.100000000000001" customHeight="1" x14ac:dyDescent="0.2">
      <c r="A66" s="135">
        <v>65</v>
      </c>
      <c r="B66" s="136">
        <v>20</v>
      </c>
      <c r="C66" s="136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3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4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4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4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4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4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4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4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3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4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4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4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4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4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4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4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6" t="s">
        <v>1579</v>
      </c>
      <c r="F37" s="6" t="s">
        <v>1580</v>
      </c>
    </row>
    <row r="38" spans="5:7" ht="20.100000000000001" customHeight="1" x14ac:dyDescent="0.2">
      <c r="F38" s="6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4" t="s">
        <v>1583</v>
      </c>
    </row>
    <row r="42" spans="5:7" ht="20.100000000000001" customHeight="1" x14ac:dyDescent="0.2">
      <c r="F42" s="4" t="s">
        <v>661</v>
      </c>
      <c r="G42" s="144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5" t="s">
        <v>43</v>
      </c>
      <c r="D2" s="105" t="s">
        <v>0</v>
      </c>
      <c r="E2" s="105" t="s">
        <v>44</v>
      </c>
      <c r="F2" s="105" t="s">
        <v>45</v>
      </c>
      <c r="G2" s="105" t="s">
        <v>46</v>
      </c>
      <c r="H2" s="133"/>
      <c r="I2" s="133"/>
      <c r="J2" s="105" t="s">
        <v>47</v>
      </c>
      <c r="K2" s="105" t="s">
        <v>48</v>
      </c>
      <c r="L2" s="105" t="s">
        <v>49</v>
      </c>
      <c r="M2" s="105" t="s">
        <v>50</v>
      </c>
      <c r="N2" s="105" t="s">
        <v>51</v>
      </c>
      <c r="O2" s="105" t="s">
        <v>52</v>
      </c>
      <c r="P2" s="105" t="s">
        <v>53</v>
      </c>
      <c r="S2" s="10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205" workbookViewId="0">
      <selection activeCell="D227" sqref="D227:D228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LOOKUP(L148,[2]ItemProto!$C$260:$C$301,[2]ItemProto!$O$260:$O$301)</f>
        <v>400</v>
      </c>
      <c r="Z148" s="1"/>
      <c r="AA148" s="1">
        <f>LOOKUP(N148,[2]ItemProto!$C$260:$C$301,[2]ItemProto!$O$260:$O$301)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LOOKUP(L149,[2]ItemProto!$C$260:$C$301,[2]ItemProto!$O$260:$O$301)</f>
        <v>882</v>
      </c>
      <c r="Z149" s="1"/>
      <c r="AA149" s="1">
        <f>LOOKUP(N149,[2]ItemProto!$C$260:$C$301,[2]ItemProto!$O$260:$O$301)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LOOKUP(L150,[2]ItemProto!$C$260:$C$301,[2]ItemProto!$O$260:$O$301)</f>
        <v>588</v>
      </c>
      <c r="Z150" s="1"/>
      <c r="AA150" s="1">
        <f>LOOKUP(N150,[2]ItemProto!$C$260:$C$301,[2]ItemProto!$O$260:$O$301)</f>
        <v>821</v>
      </c>
      <c r="AB150" s="1"/>
      <c r="AC150" s="1">
        <f>LOOKUP(P150,[2]ItemProto!$C$260:$C$301,[2]ItemProto!$O$260:$O$301)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LOOKUP(L151,[2]ItemProto!$C$260:$C$301,[2]ItemProto!$O$260:$O$301)</f>
        <v>588</v>
      </c>
      <c r="Z151" s="1"/>
      <c r="AA151" s="1">
        <f>LOOKUP(N151,[2]ItemProto!$C$260:$C$301,[2]ItemProto!$O$260:$O$301)</f>
        <v>600</v>
      </c>
      <c r="AB151" s="1"/>
      <c r="AC151" s="1">
        <f>LOOKUP(P151,[2]ItemProto!$C$260:$C$301,[2]ItemProto!$O$260:$O$301)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LOOKUP(L152,[2]ItemProto!$C$260:$C$301,[2]ItemProto!$O$260:$O$301)</f>
        <v>400</v>
      </c>
      <c r="Z152" s="1"/>
      <c r="AA152" s="1">
        <f>LOOKUP(N152,[2]ItemProto!$C$260:$C$301,[2]ItemProto!$O$260:$O$301)</f>
        <v>1104</v>
      </c>
      <c r="AB152" s="1"/>
      <c r="AC152" s="1">
        <f>LOOKUP(P152,[2]ItemProto!$C$260:$C$301,[2]ItemProto!$O$260:$O$301)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LOOKUP(L153,[2]ItemProto!$C$260:$C$301,[2]ItemProto!$O$260:$O$301)</f>
        <v>1232</v>
      </c>
      <c r="Z153" s="1"/>
      <c r="AA153" s="1">
        <f>LOOKUP(N153,[2]ItemProto!$C$260:$C$301,[2]ItemProto!$O$260:$O$301)</f>
        <v>400</v>
      </c>
      <c r="AB153" s="1"/>
      <c r="AC153" s="1">
        <f>LOOKUP(P153,[2]ItemProto!$C$260:$C$301,[2]ItemProto!$O$260:$O$301)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LOOKUP(L154,[2]ItemProto!$C$260:$C$301,[2]ItemProto!$O$260:$O$301)</f>
        <v>1656</v>
      </c>
      <c r="Z154" s="1"/>
      <c r="AA154" s="1">
        <f>LOOKUP(N154,[2]ItemProto!$C$260:$C$301,[2]ItemProto!$O$260:$O$301)</f>
        <v>1656</v>
      </c>
      <c r="AB154" s="1"/>
      <c r="AC154" s="1">
        <f>LOOKUP(P154,[2]ItemProto!$C$260:$C$301,[2]ItemProto!$O$260:$O$301)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LOOKUP(L155,[2]ItemProto!$C$260:$C$301,[2]ItemProto!$O$260:$O$301)</f>
        <v>1656</v>
      </c>
      <c r="Z155" s="1"/>
      <c r="AA155" s="1">
        <f>LOOKUP(N155,[2]ItemProto!$C$260:$C$301,[2]ItemProto!$O$260:$O$301)</f>
        <v>2160</v>
      </c>
      <c r="AB155" s="1"/>
      <c r="AC155" s="1">
        <f>LOOKUP(P155,[2]ItemProto!$C$260:$C$301,[2]ItemProto!$O$260:$O$301)</f>
        <v>1656</v>
      </c>
      <c r="AD155" s="1"/>
      <c r="AE155" s="1">
        <f>LOOKUP(R155,[2]ItemProto!$C$260:$C$301,[2]ItemProto!$O$260:$O$301)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LOOKUP(L156,[2]ItemProto!$C$260:$C$301,[2]ItemProto!$O$260:$O$301)</f>
        <v>1440</v>
      </c>
      <c r="Z156" s="1"/>
      <c r="AA156" s="1">
        <f>LOOKUP(N156,[2]ItemProto!$C$260:$C$301,[2]ItemProto!$O$260:$O$301)</f>
        <v>1440</v>
      </c>
      <c r="AB156" s="1"/>
      <c r="AC156" s="1">
        <f>LOOKUP(P156,[2]ItemProto!$C$260:$C$301,[2]ItemProto!$O$260:$O$301)</f>
        <v>1104</v>
      </c>
      <c r="AD156" s="1"/>
      <c r="AE156" s="1">
        <f>LOOKUP(R156,[2]ItemProto!$C$260:$C$301,[2]ItemProto!$O$260:$O$301)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LOOKUP(L157,[2]ItemProto!$C$260:$C$301,[2]ItemProto!$O$260:$O$301)</f>
        <v>1833</v>
      </c>
      <c r="Z157" s="1"/>
      <c r="AA157" s="1">
        <f>LOOKUP(N157,[2]ItemProto!$C$260:$C$301,[2]ItemProto!$O$260:$O$301)</f>
        <v>1440</v>
      </c>
      <c r="AB157" s="1"/>
      <c r="AC157" s="1">
        <f>LOOKUP(P157,[2]ItemProto!$C$260:$C$301,[2]ItemProto!$O$260:$O$301)</f>
        <v>1232</v>
      </c>
      <c r="AD157" s="1"/>
      <c r="AE157" s="1">
        <f>LOOKUP(R157,[2]ItemProto!$C$260:$C$301,[2]ItemProto!$O$260:$O$301)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LOOKUP(L158,[2]ItemProto!$C$260:$C$301,[2]ItemProto!$O$260:$O$301)</f>
        <v>2750</v>
      </c>
      <c r="Z158" s="6"/>
      <c r="AA158" s="1">
        <f>LOOKUP(N158,[2]ItemProto!$C$260:$C$301,[2]ItemProto!$O$260:$O$301)</f>
        <v>1232</v>
      </c>
      <c r="AB158" s="6"/>
      <c r="AC158" s="1">
        <f>LOOKUP(P158,[2]ItemProto!$C$260:$C$301,[2]ItemProto!$O$260:$O$301)</f>
        <v>821</v>
      </c>
      <c r="AD158" s="6"/>
      <c r="AE158" s="1">
        <f>LOOKUP(R158,[2]ItemProto!$C$260:$C$301,[2]ItemProto!$O$260:$O$301)</f>
        <v>400</v>
      </c>
      <c r="AF158" s="6"/>
      <c r="AG158" s="1">
        <f t="shared" si="100"/>
        <v>5203</v>
      </c>
      <c r="AH158" s="6"/>
      <c r="AI158" s="1">
        <v>1.5</v>
      </c>
      <c r="AJ158" s="1">
        <v>3</v>
      </c>
      <c r="AK158" s="1">
        <f t="shared" si="101"/>
        <v>7805</v>
      </c>
      <c r="AL158" s="1">
        <f t="shared" si="102"/>
        <v>15609</v>
      </c>
      <c r="AN158" s="10" t="str">
        <f t="shared" si="103"/>
        <v>new JiaYuanPurchase{ ItemID = 10036011,ItemNum = 1, BuyMinZiJin = 7805,BuyMaxZiJin = 15609},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LOOKUP(L159,[2]ItemProto!$C$260:$C$301,[2]ItemProto!$O$260:$O$301)</f>
        <v>2750</v>
      </c>
      <c r="Z159" s="6"/>
      <c r="AA159" s="1">
        <f>LOOKUP(N159,[2]ItemProto!$C$260:$C$301,[2]ItemProto!$O$260:$O$301)</f>
        <v>2750</v>
      </c>
      <c r="AB159" s="6"/>
      <c r="AC159" s="1">
        <f>LOOKUP(P159,[2]ItemProto!$C$260:$C$301,[2]ItemProto!$O$260:$O$301)</f>
        <v>588</v>
      </c>
      <c r="AD159" s="6"/>
      <c r="AE159" s="1">
        <f>LOOKUP(R159,[2]ItemProto!$C$260:$C$301,[2]ItemProto!$O$260:$O$301)</f>
        <v>1833</v>
      </c>
      <c r="AF159" s="6"/>
      <c r="AG159" s="1">
        <f t="shared" si="100"/>
        <v>7921</v>
      </c>
      <c r="AH159" s="6"/>
      <c r="AI159" s="1">
        <v>1.5</v>
      </c>
      <c r="AJ159" s="1">
        <v>3</v>
      </c>
      <c r="AK159" s="1">
        <f t="shared" si="101"/>
        <v>11882</v>
      </c>
      <c r="AL159" s="1">
        <f t="shared" si="102"/>
        <v>23763</v>
      </c>
      <c r="AN159" s="10" t="str">
        <f t="shared" si="103"/>
        <v>new JiaYuanPurchase{ ItemID = 10036012,ItemNum = 1, BuyMinZiJin = 11882,BuyMaxZiJin = 23763},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LOOKUP(L160,[2]ItemProto!$C$260:$C$301,[2]ItemProto!$O$260:$O$301)</f>
        <v>2750</v>
      </c>
      <c r="Z160" s="6"/>
      <c r="AA160" s="1">
        <f>LOOKUP(N160,[2]ItemProto!$C$260:$C$301,[2]ItemProto!$O$260:$O$301)</f>
        <v>2750</v>
      </c>
      <c r="AB160" s="6"/>
      <c r="AC160" s="1">
        <f>LOOKUP(P160,[2]ItemProto!$C$260:$C$301,[2]ItemProto!$O$260:$O$301)</f>
        <v>2750</v>
      </c>
      <c r="AD160" s="6"/>
      <c r="AE160" s="1">
        <f>LOOKUP(R160,[2]ItemProto!$C$260:$C$301,[2]ItemProto!$O$260:$O$301)</f>
        <v>1232</v>
      </c>
      <c r="AF160" s="6"/>
      <c r="AG160" s="1">
        <f t="shared" si="100"/>
        <v>9482</v>
      </c>
      <c r="AH160" s="6"/>
      <c r="AI160" s="1">
        <v>1.5</v>
      </c>
      <c r="AJ160" s="1">
        <v>3</v>
      </c>
      <c r="AK160" s="1">
        <f t="shared" si="101"/>
        <v>14223</v>
      </c>
      <c r="AL160" s="1">
        <f t="shared" si="102"/>
        <v>28446</v>
      </c>
      <c r="AN160" s="10" t="str">
        <f t="shared" si="103"/>
        <v>new JiaYuanPurchase{ ItemID = 10036013,ItemNum = 1, BuyMinZiJin = 14223,BuyMaxZiJin = 28446},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LOOKUP(L161,[2]ItemProto!$C$260:$C$301,[2]ItemProto!$O$260:$O$301)</f>
        <v>2392</v>
      </c>
      <c r="Z161" s="6"/>
      <c r="AA161" s="1">
        <f>LOOKUP(N161,[2]ItemProto!$C$260:$C$301,[2]ItemProto!$O$260:$O$301)</f>
        <v>2392</v>
      </c>
      <c r="AB161" s="6"/>
      <c r="AC161" s="1">
        <f>LOOKUP(P161,[2]ItemProto!$C$260:$C$301,[2]ItemProto!$O$260:$O$301)</f>
        <v>1440</v>
      </c>
      <c r="AD161" s="6"/>
      <c r="AE161" s="1">
        <f>LOOKUP(R161,[2]ItemProto!$C$260:$C$301,[2]ItemProto!$O$260:$O$301)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LOOKUP(L162,[2]ItemProto!$C$260:$C$301,[2]ItemProto!$O$260:$O$301)</f>
        <v>3042</v>
      </c>
      <c r="Z162" s="6"/>
      <c r="AA162" s="1">
        <f>LOOKUP(N162,[2]ItemProto!$C$260:$C$301,[2]ItemProto!$O$260:$O$301)</f>
        <v>3042</v>
      </c>
      <c r="AB162" s="6"/>
      <c r="AC162" s="1">
        <f>LOOKUP(P162,[2]ItemProto!$C$260:$C$301,[2]ItemProto!$O$260:$O$301)</f>
        <v>1104</v>
      </c>
      <c r="AD162" s="6"/>
      <c r="AE162" s="1">
        <f>LOOKUP(R162,[2]ItemProto!$C$260:$C$301,[2]ItemProto!$O$260:$O$301)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LOOKUP(L163,[2]ItemProto!$C$260:$C$301,[2]ItemProto!$O$260:$O$301)</f>
        <v>3920</v>
      </c>
      <c r="Z163" s="6"/>
      <c r="AA163" s="1">
        <f>LOOKUP(N163,[2]ItemProto!$C$260:$C$301,[2]ItemProto!$O$260:$O$301)</f>
        <v>3920</v>
      </c>
      <c r="AB163" s="6"/>
      <c r="AC163" s="1">
        <f>LOOKUP(P163,[2]ItemProto!$C$260:$C$301,[2]ItemProto!$O$260:$O$301)</f>
        <v>1833</v>
      </c>
      <c r="AD163" s="6"/>
      <c r="AE163" s="1">
        <f>LOOKUP(R163,[2]ItemProto!$C$260:$C$301,[2]ItemProto!$O$260:$O$301)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LOOKUP(L164,[2]ItemProto!$C$260:$C$301,[2]ItemProto!$O$260:$O$301)</f>
        <v>2750</v>
      </c>
      <c r="Z164" s="6"/>
      <c r="AA164" s="1">
        <f>LOOKUP(N164,[2]ItemProto!$C$260:$C$301,[2]ItemProto!$O$260:$O$301)</f>
        <v>2750</v>
      </c>
      <c r="AB164" s="6"/>
      <c r="AC164" s="1">
        <f>LOOKUP(P164,[2]ItemProto!$C$260:$C$301,[2]ItemProto!$O$260:$O$301)</f>
        <v>2160</v>
      </c>
      <c r="AD164" s="6"/>
      <c r="AE164" s="1">
        <f>LOOKUP(R164,[2]ItemProto!$C$260:$C$301,[2]ItemProto!$O$260:$O$301)</f>
        <v>1656</v>
      </c>
      <c r="AF164" s="6"/>
      <c r="AG164" s="1">
        <f t="shared" si="100"/>
        <v>9316</v>
      </c>
      <c r="AH164" s="6"/>
      <c r="AI164" s="1">
        <v>1.5</v>
      </c>
      <c r="AJ164" s="1">
        <v>3</v>
      </c>
      <c r="AK164" s="1">
        <f t="shared" si="101"/>
        <v>13974</v>
      </c>
      <c r="AL164" s="1">
        <f t="shared" si="102"/>
        <v>27948</v>
      </c>
      <c r="AN164" s="10" t="str">
        <f t="shared" si="103"/>
        <v>new JiaYuanPurchase{ ItemID = 10036017,ItemNum = 1, BuyMinZiJin = 13974,BuyMaxZiJin = 27948},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LOOKUP(L165,[2]ItemProto!$C$260:$C$301,[2]ItemProto!$O$260:$O$301)</f>
        <v>4930</v>
      </c>
      <c r="Z165" s="6"/>
      <c r="AA165" s="1">
        <f>LOOKUP(N165,[2]ItemProto!$C$260:$C$301,[2]ItemProto!$O$260:$O$301)</f>
        <v>4930</v>
      </c>
      <c r="AB165" s="6"/>
      <c r="AC165" s="1">
        <f>LOOKUP(P165,[2]ItemProto!$C$260:$C$301,[2]ItemProto!$O$260:$O$301)</f>
        <v>3042</v>
      </c>
      <c r="AD165" s="6"/>
      <c r="AE165" s="1">
        <f>LOOKUP(R165,[2]ItemProto!$C$260:$C$301,[2]ItemProto!$O$260:$O$301)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LOOKUP(L166,[2]ItemProto!$C$260:$C$301,[2]ItemProto!$O$260:$O$301)</f>
        <v>2750</v>
      </c>
      <c r="Z166" s="6"/>
      <c r="AA166" s="1">
        <f>LOOKUP(N166,[2]ItemProto!$C$260:$C$301,[2]ItemProto!$O$260:$O$301)</f>
        <v>2750</v>
      </c>
      <c r="AB166" s="6"/>
      <c r="AC166" s="1">
        <f>LOOKUP(P166,[2]ItemProto!$C$260:$C$301,[2]ItemProto!$O$260:$O$301)</f>
        <v>3920</v>
      </c>
      <c r="AD166" s="6"/>
      <c r="AE166" s="1">
        <f>LOOKUP(R166,[2]ItemProto!$C$260:$C$301,[2]ItemProto!$O$260:$O$301)</f>
        <v>882</v>
      </c>
      <c r="AF166" s="6"/>
      <c r="AG166" s="1">
        <f t="shared" si="100"/>
        <v>10302</v>
      </c>
      <c r="AH166" s="6"/>
      <c r="AI166" s="1">
        <v>1.5</v>
      </c>
      <c r="AJ166" s="1">
        <v>3</v>
      </c>
      <c r="AK166" s="1">
        <f t="shared" si="101"/>
        <v>15453</v>
      </c>
      <c r="AL166" s="1">
        <f t="shared" si="102"/>
        <v>30906</v>
      </c>
      <c r="AN166" s="10" t="str">
        <f t="shared" si="103"/>
        <v>new JiaYuanPurchase{ ItemID = 10036019,ItemNum = 1, BuyMinZiJin = 15453,BuyMaxZiJin = 30906},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LOOKUP(L167,[2]ItemProto!$C$260:$C$301,[2]ItemProto!$O$260:$O$301)</f>
        <v>6080</v>
      </c>
      <c r="Z167" s="6"/>
      <c r="AA167" s="1">
        <f>LOOKUP(N167,[2]ItemProto!$C$260:$C$301,[2]ItemProto!$O$260:$O$301)</f>
        <v>6080</v>
      </c>
      <c r="AB167" s="6"/>
      <c r="AC167" s="1">
        <f>LOOKUP(P167,[2]ItemProto!$C$260:$C$301,[2]ItemProto!$O$260:$O$301)</f>
        <v>600</v>
      </c>
      <c r="AD167" s="6"/>
      <c r="AE167" s="1">
        <f>LOOKUP(R167,[2]ItemProto!$C$260:$C$301,[2]ItemProto!$O$260:$O$301)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LOOKUP(L168,[2]ItemProto!$C$260:$C$301,[2]ItemProto!$O$260:$O$301)</f>
        <v>2750</v>
      </c>
      <c r="Z168" s="6"/>
      <c r="AA168" s="1">
        <f>LOOKUP(N168,[2]ItemProto!$C$260:$C$301,[2]ItemProto!$O$260:$O$301)</f>
        <v>2750</v>
      </c>
      <c r="AB168" s="6"/>
      <c r="AC168" s="1">
        <f>LOOKUP(P168,[2]ItemProto!$C$260:$C$301,[2]ItemProto!$O$260:$O$301)</f>
        <v>1833</v>
      </c>
      <c r="AD168" s="6"/>
      <c r="AE168" s="1">
        <f>LOOKUP(R168,[2]ItemProto!$C$260:$C$301,[2]ItemProto!$O$260:$O$301)</f>
        <v>1440</v>
      </c>
      <c r="AF168" s="6"/>
      <c r="AG168" s="1">
        <f t="shared" si="100"/>
        <v>8773</v>
      </c>
      <c r="AH168" s="6"/>
      <c r="AI168" s="1">
        <v>1.5</v>
      </c>
      <c r="AJ168" s="1">
        <v>3</v>
      </c>
      <c r="AK168" s="1">
        <f t="shared" si="101"/>
        <v>13160</v>
      </c>
      <c r="AL168" s="1">
        <f t="shared" si="102"/>
        <v>26319</v>
      </c>
      <c r="AN168" s="10" t="str">
        <f t="shared" si="103"/>
        <v>new JiaYuanPurchase{ ItemID = 10036021,ItemNum = 1, BuyMinZiJin = 13160,BuyMaxZiJin = 26319},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LOOKUP(L169,[2]ItemProto!$C$260:$C$301,[2]ItemProto!$O$260:$O$301)</f>
        <v>7378</v>
      </c>
      <c r="Z169" s="6"/>
      <c r="AA169" s="1">
        <f>LOOKUP(N169,[2]ItemProto!$C$260:$C$301,[2]ItemProto!$O$260:$O$301)</f>
        <v>7378</v>
      </c>
      <c r="AB169" s="6"/>
      <c r="AC169" s="1">
        <f>LOOKUP(P169,[2]ItemProto!$C$260:$C$301,[2]ItemProto!$O$260:$O$301)</f>
        <v>2750</v>
      </c>
      <c r="AD169" s="6"/>
      <c r="AE169" s="1">
        <f>LOOKUP(R169,[2]ItemProto!$C$260:$C$301,[2]ItemProto!$O$260:$O$301)</f>
        <v>4930</v>
      </c>
      <c r="AF169" s="6"/>
      <c r="AG169" s="1">
        <f t="shared" si="100"/>
        <v>22436</v>
      </c>
      <c r="AH169" s="6"/>
      <c r="AI169" s="1">
        <v>1.5</v>
      </c>
      <c r="AJ169" s="1">
        <v>3</v>
      </c>
      <c r="AK169" s="1">
        <f t="shared" si="101"/>
        <v>33654</v>
      </c>
      <c r="AL169" s="1">
        <f t="shared" si="102"/>
        <v>67308</v>
      </c>
      <c r="AN169" s="10" t="str">
        <f t="shared" si="103"/>
        <v>new JiaYuanPurchase{ ItemID = 10036022,ItemNum = 1, BuyMinZiJin = 33654,BuyMaxZiJin = 67308},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LOOKUP(L170,[2]ItemProto!$C$260:$C$301,[2]ItemProto!$O$260:$O$301)</f>
        <v>2750</v>
      </c>
      <c r="Z170" s="6"/>
      <c r="AA170" s="1">
        <f>LOOKUP(N170,[2]ItemProto!$C$260:$C$301,[2]ItemProto!$O$260:$O$301)</f>
        <v>2750</v>
      </c>
      <c r="AB170" s="6"/>
      <c r="AC170" s="1">
        <f>LOOKUP(P170,[2]ItemProto!$C$260:$C$301,[2]ItemProto!$O$260:$O$301)</f>
        <v>2750</v>
      </c>
      <c r="AD170" s="6"/>
      <c r="AE170" s="1">
        <f>LOOKUP(R170,[2]ItemProto!$C$260:$C$301,[2]ItemProto!$O$260:$O$301)</f>
        <v>3920</v>
      </c>
      <c r="AF170" s="6"/>
      <c r="AG170" s="1">
        <f t="shared" si="100"/>
        <v>12170</v>
      </c>
      <c r="AH170" s="6"/>
      <c r="AI170" s="1">
        <v>1.5</v>
      </c>
      <c r="AJ170" s="1">
        <v>3</v>
      </c>
      <c r="AK170" s="1">
        <f t="shared" si="101"/>
        <v>18255</v>
      </c>
      <c r="AL170" s="1">
        <f t="shared" si="102"/>
        <v>36510</v>
      </c>
      <c r="AN170" s="10" t="str">
        <f t="shared" si="103"/>
        <v>new JiaYuanPurchase{ ItemID = 10036023,ItemNum = 1, BuyMinZiJin = 18255,BuyMaxZiJin = 36510},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LOOKUP(L171,[2]ItemProto!$C$260:$C$301,[2]ItemProto!$O$260:$O$301)</f>
        <v>8832</v>
      </c>
      <c r="Z171" s="6"/>
      <c r="AA171" s="1">
        <f>LOOKUP(N171,[2]ItemProto!$C$260:$C$301,[2]ItemProto!$O$260:$O$301)</f>
        <v>8832</v>
      </c>
      <c r="AB171" s="6"/>
      <c r="AC171" s="1">
        <f>LOOKUP(P171,[2]ItemProto!$C$260:$C$301,[2]ItemProto!$O$260:$O$301)</f>
        <v>2750</v>
      </c>
      <c r="AD171" s="6"/>
      <c r="AE171" s="1">
        <f>LOOKUP(R171,[2]ItemProto!$C$260:$C$301,[2]ItemProto!$O$260:$O$301)</f>
        <v>2750</v>
      </c>
      <c r="AF171" s="6"/>
      <c r="AG171" s="1">
        <f t="shared" si="100"/>
        <v>23164</v>
      </c>
      <c r="AH171" s="6"/>
      <c r="AI171" s="1">
        <v>1.5</v>
      </c>
      <c r="AJ171" s="1">
        <v>3</v>
      </c>
      <c r="AK171" s="1">
        <f t="shared" si="101"/>
        <v>34746</v>
      </c>
      <c r="AL171" s="1">
        <f t="shared" si="102"/>
        <v>69492</v>
      </c>
      <c r="AN171" s="10" t="str">
        <f t="shared" si="103"/>
        <v>new JiaYuanPurchase{ ItemID = 10036024,ItemNum = 1, BuyMinZiJin = 34746,BuyMaxZiJin = 69492},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LOOKUP(L172,[2]ItemProto!$C$260:$C$301,[2]ItemProto!$O$260:$O$301)</f>
        <v>2750</v>
      </c>
      <c r="Z172" s="6"/>
      <c r="AA172" s="1">
        <f>LOOKUP(N172,[2]ItemProto!$C$260:$C$301,[2]ItemProto!$O$260:$O$301)</f>
        <v>2750</v>
      </c>
      <c r="AB172" s="6"/>
      <c r="AC172" s="1">
        <f>LOOKUP(P172,[2]ItemProto!$C$260:$C$301,[2]ItemProto!$O$260:$O$301)</f>
        <v>2750</v>
      </c>
      <c r="AD172" s="6"/>
      <c r="AE172" s="1">
        <f>LOOKUP(R172,[2]ItemProto!$C$260:$C$301,[2]ItemProto!$O$260:$O$301)</f>
        <v>1833</v>
      </c>
      <c r="AF172" s="6"/>
      <c r="AG172" s="1">
        <f t="shared" si="100"/>
        <v>10083</v>
      </c>
      <c r="AH172" s="6"/>
      <c r="AI172" s="1">
        <v>1.5</v>
      </c>
      <c r="AJ172" s="1">
        <v>3</v>
      </c>
      <c r="AK172" s="1">
        <f t="shared" si="101"/>
        <v>15125</v>
      </c>
      <c r="AL172" s="1">
        <f t="shared" si="102"/>
        <v>30249</v>
      </c>
      <c r="AN172" s="10" t="str">
        <f t="shared" si="103"/>
        <v>new JiaYuanPurchase{ ItemID = 10036025,ItemNum = 1, BuyMinZiJin = 15125,BuyMaxZiJin = 30249},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LOOKUP(L173,[2]ItemProto!$C$260:$C$301,[2]ItemProto!$O$260:$O$301)</f>
        <v>11000</v>
      </c>
      <c r="Z173" s="6"/>
      <c r="AA173" s="1">
        <f>LOOKUP(N173,[2]ItemProto!$C$260:$C$301,[2]ItemProto!$O$260:$O$301)</f>
        <v>11000</v>
      </c>
      <c r="AB173" s="6"/>
      <c r="AC173" s="1">
        <f>LOOKUP(P173,[2]ItemProto!$C$260:$C$301,[2]ItemProto!$O$260:$O$301)</f>
        <v>7378</v>
      </c>
      <c r="AD173" s="6"/>
      <c r="AE173" s="1">
        <f>LOOKUP(R173,[2]ItemProto!$C$260:$C$301,[2]ItemProto!$O$260:$O$301)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LOOKUP(L174,[2]ItemProto!$C$260:$C$301,[2]ItemProto!$O$260:$O$301)</f>
        <v>2750</v>
      </c>
      <c r="Z174" s="6"/>
      <c r="AA174" s="1">
        <f>LOOKUP(N174,[2]ItemProto!$C$260:$C$301,[2]ItemProto!$O$260:$O$301)</f>
        <v>2750</v>
      </c>
      <c r="AB174" s="6"/>
      <c r="AC174" s="1">
        <f>LOOKUP(P174,[2]ItemProto!$C$260:$C$301,[2]ItemProto!$O$260:$O$301)</f>
        <v>2750</v>
      </c>
      <c r="AD174" s="6"/>
      <c r="AE174" s="1">
        <f>LOOKUP(R174,[2]ItemProto!$C$260:$C$301,[2]ItemProto!$O$260:$O$301)</f>
        <v>7378</v>
      </c>
      <c r="AF174" s="6"/>
      <c r="AG174" s="1">
        <f t="shared" si="100"/>
        <v>15628</v>
      </c>
      <c r="AH174" s="6"/>
      <c r="AI174" s="1">
        <v>1.5</v>
      </c>
      <c r="AJ174" s="1">
        <v>3</v>
      </c>
      <c r="AK174" s="1">
        <f t="shared" si="101"/>
        <v>23442</v>
      </c>
      <c r="AL174" s="1">
        <f t="shared" si="102"/>
        <v>46884</v>
      </c>
      <c r="AN174" s="10" t="str">
        <f t="shared" si="103"/>
        <v>new JiaYuanPurchase{ ItemID = 10036027,ItemNum = 1, BuyMinZiJin = 23442,BuyMaxZiJin = 46884},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LOOKUP(L175,[2]ItemProto!$C$260:$C$301,[2]ItemProto!$O$260:$O$301)</f>
        <v>6080</v>
      </c>
      <c r="Z175" s="6"/>
      <c r="AA175" s="1">
        <f>LOOKUP(N175,[2]ItemProto!$C$260:$C$301,[2]ItemProto!$O$260:$O$301)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LOOKUP(L176,[2]ItemProto!$C$260:$C$301,[2]ItemProto!$O$260:$O$301)</f>
        <v>6080</v>
      </c>
      <c r="Z176" s="6"/>
      <c r="AA176" s="1">
        <f>LOOKUP(N176,[2]ItemProto!$C$260:$C$301,[2]ItemProto!$O$260:$O$301)</f>
        <v>3920</v>
      </c>
      <c r="AB176" s="6"/>
      <c r="AC176" s="1">
        <f>LOOKUP(P176,[2]ItemProto!$C$260:$C$301,[2]ItemProto!$O$260:$O$301)</f>
        <v>4930</v>
      </c>
      <c r="AD176" s="6"/>
      <c r="AE176" s="1">
        <f>LOOKUP(R176,[2]ItemProto!$C$260:$C$301,[2]ItemProto!$O$260:$O$301)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LOOKUP(L177,[2]ItemProto!$C$260:$C$301,[2]ItemProto!$O$260:$O$301)</f>
        <v>7378</v>
      </c>
      <c r="Z177" s="6"/>
      <c r="AA177" s="1">
        <f>LOOKUP(N177,[2]ItemProto!$C$260:$C$301,[2]ItemProto!$O$260:$O$301)</f>
        <v>7378</v>
      </c>
      <c r="AB177" s="6"/>
      <c r="AC177" s="1">
        <f>LOOKUP(P177,[2]ItemProto!$C$260:$C$301,[2]ItemProto!$O$260:$O$301)</f>
        <v>2392</v>
      </c>
      <c r="AD177" s="6"/>
      <c r="AE177" s="1">
        <f>LOOKUP(R177,[2]ItemProto!$C$260:$C$301,[2]ItemProto!$O$260:$O$301)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LOOKUP(L178,[2]ItemProto!$C$260:$C$301,[2]ItemProto!$O$260:$O$301)</f>
        <v>1232</v>
      </c>
      <c r="Z178" s="6"/>
      <c r="AA178" s="1">
        <f>LOOKUP(N178,[2]ItemProto!$C$260:$C$301,[2]ItemProto!$O$260:$O$301)</f>
        <v>1232</v>
      </c>
      <c r="AB178" s="6"/>
      <c r="AC178" s="1">
        <f>LOOKUP(P178,[2]ItemProto!$C$260:$C$301,[2]ItemProto!$O$260:$O$301)</f>
        <v>400</v>
      </c>
      <c r="AD178" s="6"/>
      <c r="AE178" s="1">
        <f>LOOKUP(R178,[2]ItemProto!$C$260:$C$301,[2]ItemProto!$O$260:$O$301)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LOOKUP(L179,[2]ItemProto!$C$260:$C$301,[2]ItemProto!$O$260:$O$301)</f>
        <v>2750</v>
      </c>
      <c r="Z179" s="6"/>
      <c r="AA179" s="1">
        <f>LOOKUP(N179,[2]ItemProto!$C$260:$C$301,[2]ItemProto!$O$260:$O$301)</f>
        <v>2750</v>
      </c>
      <c r="AB179" s="6"/>
      <c r="AC179" s="1">
        <f>LOOKUP(P179,[2]ItemProto!$C$260:$C$301,[2]ItemProto!$O$260:$O$301)</f>
        <v>1833</v>
      </c>
      <c r="AD179" s="6"/>
      <c r="AE179" s="1">
        <f>LOOKUP(R179,[2]ItemProto!$C$260:$C$301,[2]ItemProto!$O$260:$O$301)</f>
        <v>588</v>
      </c>
      <c r="AF179" s="6"/>
      <c r="AG179" s="1">
        <f t="shared" si="100"/>
        <v>7921</v>
      </c>
      <c r="AH179" s="6"/>
      <c r="AI179" s="1">
        <v>1.5</v>
      </c>
      <c r="AJ179" s="1">
        <v>3</v>
      </c>
      <c r="AK179" s="1">
        <f t="shared" si="101"/>
        <v>11882</v>
      </c>
      <c r="AL179" s="1">
        <f t="shared" si="102"/>
        <v>23763</v>
      </c>
      <c r="AN179" s="10" t="str">
        <f t="shared" si="103"/>
        <v>new JiaYuanPurchase{ ItemID = 10036032,ItemNum = 1, BuyMinZiJin = 11882,BuyMaxZiJin = 23763},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LOOKUP(L180,[2]ItemProto!$C$260:$C$301,[2]ItemProto!$O$260:$O$301)</f>
        <v>2750</v>
      </c>
      <c r="Z180" s="6"/>
      <c r="AA180" s="1">
        <f>LOOKUP(N180,[2]ItemProto!$C$260:$C$301,[2]ItemProto!$O$260:$O$301)</f>
        <v>2750</v>
      </c>
      <c r="AB180" s="6"/>
      <c r="AC180" s="1">
        <f>LOOKUP(P180,[2]ItemProto!$C$260:$C$301,[2]ItemProto!$O$260:$O$301)</f>
        <v>2750</v>
      </c>
      <c r="AD180" s="6"/>
      <c r="AE180" s="1">
        <f>LOOKUP(R180,[2]ItemProto!$C$260:$C$301,[2]ItemProto!$O$260:$O$301)</f>
        <v>2750</v>
      </c>
      <c r="AF180" s="6"/>
      <c r="AG180" s="1">
        <f t="shared" si="100"/>
        <v>11000</v>
      </c>
      <c r="AH180" s="6"/>
      <c r="AI180" s="1">
        <v>1.5</v>
      </c>
      <c r="AJ180" s="1">
        <v>3</v>
      </c>
      <c r="AK180" s="1">
        <f t="shared" si="101"/>
        <v>16500</v>
      </c>
      <c r="AL180" s="1">
        <f t="shared" si="102"/>
        <v>33000</v>
      </c>
      <c r="AN180" s="10" t="str">
        <f t="shared" si="103"/>
        <v>new JiaYuanPurchase{ ItemID = 10036033,ItemNum = 1, BuyMinZiJin = 16500,BuyMaxZiJin = 33000},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LOOKUP(L181,[2]ItemProto!$C$260:$C$301,[2]ItemProto!$O$260:$O$301)</f>
        <v>2750</v>
      </c>
      <c r="Z181" s="6"/>
      <c r="AA181" s="1">
        <f>LOOKUP(N181,[2]ItemProto!$C$260:$C$301,[2]ItemProto!$O$260:$O$301)</f>
        <v>2750</v>
      </c>
      <c r="AB181" s="6"/>
      <c r="AC181" s="1">
        <f>LOOKUP(P181,[2]ItemProto!$C$260:$C$301,[2]ItemProto!$O$260:$O$301)</f>
        <v>2750</v>
      </c>
      <c r="AD181" s="6"/>
      <c r="AE181" s="1"/>
      <c r="AF181" s="6"/>
      <c r="AG181" s="1">
        <f t="shared" si="100"/>
        <v>8250</v>
      </c>
      <c r="AH181" s="6"/>
      <c r="AI181" s="1">
        <v>1.5</v>
      </c>
      <c r="AJ181" s="1">
        <v>3</v>
      </c>
      <c r="AK181" s="1">
        <f t="shared" si="101"/>
        <v>12375</v>
      </c>
      <c r="AL181" s="1">
        <f t="shared" si="102"/>
        <v>24750</v>
      </c>
      <c r="AN181" s="10" t="str">
        <f t="shared" si="103"/>
        <v>new JiaYuanPurchase{ ItemID = 10036034,ItemNum = 1, BuyMinZiJin = 12375,BuyMaxZiJin = 24750},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LOOKUP(L182,[2]ItemProto!$C$260:$C$301,[2]ItemProto!$O$260:$O$301)</f>
        <v>4930</v>
      </c>
      <c r="Z182" s="6"/>
      <c r="AA182" s="1">
        <f>LOOKUP(N182,[2]ItemProto!$C$260:$C$301,[2]ItemProto!$O$260:$O$301)</f>
        <v>3042</v>
      </c>
      <c r="AB182" s="6"/>
      <c r="AC182" s="1">
        <f>LOOKUP(P182,[2]ItemProto!$C$260:$C$301,[2]ItemProto!$O$260:$O$301)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workbookViewId="0">
      <selection activeCell="AG13" sqref="AG13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L16" sqref="L16"/>
    </sheetView>
  </sheetViews>
  <sheetFormatPr defaultColWidth="9" defaultRowHeight="14.25" x14ac:dyDescent="0.2"/>
  <cols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5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/>
    <row r="31" spans="3:14" s="1" customFormat="1" ht="20.100000000000001" customHeight="1" x14ac:dyDescent="0.2"/>
    <row r="32" spans="3:14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J10" sqref="J1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3" t="s">
        <v>0</v>
      </c>
      <c r="B1" s="113" t="s">
        <v>5</v>
      </c>
      <c r="C1" s="113" t="s">
        <v>73</v>
      </c>
      <c r="D1" s="113" t="s">
        <v>74</v>
      </c>
      <c r="E1" s="113" t="s">
        <v>75</v>
      </c>
      <c r="F1" s="113" t="s">
        <v>76</v>
      </c>
      <c r="G1" s="113" t="s">
        <v>77</v>
      </c>
      <c r="H1" s="113" t="s">
        <v>78</v>
      </c>
      <c r="Z1" s="1"/>
      <c r="AA1" s="1"/>
      <c r="AB1" s="1" t="s">
        <v>79</v>
      </c>
    </row>
    <row r="2" spans="1:54" ht="20.100000000000001" customHeight="1" x14ac:dyDescent="0.2">
      <c r="A2" s="114">
        <v>1</v>
      </c>
      <c r="B2" s="115">
        <v>10</v>
      </c>
      <c r="C2" s="115">
        <f>B2*$X$2</f>
        <v>12000</v>
      </c>
      <c r="D2" s="115">
        <v>0.2</v>
      </c>
      <c r="E2" s="115">
        <f>D2*C2</f>
        <v>2400</v>
      </c>
      <c r="F2" s="115">
        <f>$X$5*B2*$X$4</f>
        <v>18000</v>
      </c>
      <c r="G2" s="115">
        <v>1</v>
      </c>
      <c r="H2" s="115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0" t="s">
        <v>90</v>
      </c>
      <c r="AW2" s="150"/>
      <c r="AX2" s="150"/>
      <c r="AY2" s="150"/>
      <c r="AZ2" s="150"/>
      <c r="BA2" s="150"/>
      <c r="BB2" s="150"/>
    </row>
    <row r="3" spans="1:54" ht="20.100000000000001" customHeight="1" x14ac:dyDescent="0.2">
      <c r="A3" s="114">
        <v>2</v>
      </c>
      <c r="B3" s="115">
        <f>B2+5</f>
        <v>15</v>
      </c>
      <c r="C3" s="115">
        <f t="shared" ref="C3:C66" si="0">B3*$X$2</f>
        <v>18000</v>
      </c>
      <c r="D3" s="115">
        <v>0.2</v>
      </c>
      <c r="E3" s="115">
        <f t="shared" ref="E3:E66" si="1">D3*C3</f>
        <v>3600</v>
      </c>
      <c r="F3" s="115">
        <f t="shared" ref="F3:F66" si="2">$X$5*B3*$X$4</f>
        <v>27000</v>
      </c>
      <c r="G3" s="115">
        <v>1</v>
      </c>
      <c r="H3" s="115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6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7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4">
        <v>3</v>
      </c>
      <c r="B4" s="115">
        <f t="shared" ref="B4:B67" si="8">B3+5</f>
        <v>20</v>
      </c>
      <c r="C4" s="115">
        <f t="shared" si="0"/>
        <v>24000</v>
      </c>
      <c r="D4" s="115">
        <v>0.2</v>
      </c>
      <c r="E4" s="115">
        <f t="shared" si="1"/>
        <v>4800</v>
      </c>
      <c r="F4" s="115">
        <f t="shared" si="2"/>
        <v>36000</v>
      </c>
      <c r="G4" s="115">
        <v>1</v>
      </c>
      <c r="H4" s="115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3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4">
        <v>4</v>
      </c>
      <c r="B5" s="115">
        <f t="shared" si="8"/>
        <v>25</v>
      </c>
      <c r="C5" s="115">
        <f t="shared" si="0"/>
        <v>30000</v>
      </c>
      <c r="D5" s="115">
        <v>0.2</v>
      </c>
      <c r="E5" s="115">
        <f t="shared" si="1"/>
        <v>6000</v>
      </c>
      <c r="F5" s="115">
        <f t="shared" si="2"/>
        <v>45000</v>
      </c>
      <c r="G5" s="115">
        <v>1</v>
      </c>
      <c r="H5" s="115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6">
        <v>30</v>
      </c>
      <c r="Z5" s="1">
        <v>1</v>
      </c>
      <c r="AA5" s="1">
        <v>0.2</v>
      </c>
      <c r="AB5" s="1">
        <f>SUM(AA5:AA7)</f>
        <v>0.30000000000000004</v>
      </c>
      <c r="AD5" s="123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4">
        <v>5</v>
      </c>
      <c r="B6" s="115">
        <f t="shared" si="8"/>
        <v>30</v>
      </c>
      <c r="C6" s="115">
        <f t="shared" si="0"/>
        <v>36000</v>
      </c>
      <c r="D6" s="115">
        <v>0.2</v>
      </c>
      <c r="E6" s="115">
        <f t="shared" si="1"/>
        <v>7200</v>
      </c>
      <c r="F6" s="115">
        <f t="shared" si="2"/>
        <v>54000</v>
      </c>
      <c r="G6" s="115">
        <v>1</v>
      </c>
      <c r="H6" s="115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6">
        <v>10</v>
      </c>
      <c r="Z6" s="1">
        <v>1</v>
      </c>
      <c r="AA6" s="1">
        <v>0.1</v>
      </c>
      <c r="AB6" s="1"/>
      <c r="AD6" s="123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4">
        <v>6</v>
      </c>
      <c r="B7" s="115">
        <f t="shared" si="8"/>
        <v>35</v>
      </c>
      <c r="C7" s="115">
        <f t="shared" si="0"/>
        <v>42000</v>
      </c>
      <c r="D7" s="115">
        <v>0.2</v>
      </c>
      <c r="E7" s="115">
        <f t="shared" si="1"/>
        <v>8400</v>
      </c>
      <c r="F7" s="115">
        <f t="shared" si="2"/>
        <v>63000</v>
      </c>
      <c r="G7" s="115">
        <v>1</v>
      </c>
      <c r="H7" s="115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3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4">
        <v>7</v>
      </c>
      <c r="B8" s="115">
        <f t="shared" si="8"/>
        <v>40</v>
      </c>
      <c r="C8" s="115">
        <f t="shared" si="0"/>
        <v>48000</v>
      </c>
      <c r="D8" s="115">
        <v>0.2</v>
      </c>
      <c r="E8" s="115">
        <f t="shared" si="1"/>
        <v>9600</v>
      </c>
      <c r="F8" s="115">
        <f t="shared" si="2"/>
        <v>72000</v>
      </c>
      <c r="G8" s="115">
        <v>1</v>
      </c>
      <c r="H8" s="115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6"/>
      <c r="AB8" s="116"/>
      <c r="AC8" s="116"/>
      <c r="AD8" s="123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4">
        <v>8</v>
      </c>
      <c r="B9" s="115">
        <f t="shared" si="8"/>
        <v>45</v>
      </c>
      <c r="C9" s="115">
        <f t="shared" si="0"/>
        <v>54000</v>
      </c>
      <c r="D9" s="115">
        <v>0.2</v>
      </c>
      <c r="E9" s="115">
        <f t="shared" si="1"/>
        <v>10800</v>
      </c>
      <c r="F9" s="115">
        <f t="shared" si="2"/>
        <v>81000</v>
      </c>
      <c r="G9" s="115">
        <v>1</v>
      </c>
      <c r="H9" s="115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7"/>
      <c r="X9" s="118"/>
      <c r="Y9" s="116" t="s">
        <v>21</v>
      </c>
      <c r="Z9" s="116" t="s">
        <v>22</v>
      </c>
      <c r="AA9" s="116"/>
      <c r="AB9" s="116"/>
      <c r="AC9" s="116"/>
      <c r="AD9" s="123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4">
        <v>9</v>
      </c>
      <c r="B10" s="115">
        <f t="shared" si="8"/>
        <v>50</v>
      </c>
      <c r="C10" s="115">
        <f t="shared" si="0"/>
        <v>60000</v>
      </c>
      <c r="D10" s="115">
        <v>0.2</v>
      </c>
      <c r="E10" s="115">
        <f t="shared" si="1"/>
        <v>12000</v>
      </c>
      <c r="F10" s="115">
        <f t="shared" si="2"/>
        <v>90000</v>
      </c>
      <c r="G10" s="115">
        <v>1</v>
      </c>
      <c r="H10" s="115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19" t="s">
        <v>24</v>
      </c>
      <c r="X10" s="116">
        <v>1</v>
      </c>
      <c r="Y10" s="116">
        <v>15</v>
      </c>
      <c r="Z10" s="116">
        <v>0.75</v>
      </c>
      <c r="AA10" s="116"/>
      <c r="AB10" s="116"/>
      <c r="AC10" s="116"/>
      <c r="AD10" s="123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4">
        <v>10</v>
      </c>
      <c r="B11" s="115">
        <f t="shared" si="8"/>
        <v>55</v>
      </c>
      <c r="C11" s="115">
        <f t="shared" si="0"/>
        <v>66000</v>
      </c>
      <c r="D11" s="115">
        <v>0.2</v>
      </c>
      <c r="E11" s="115">
        <f t="shared" si="1"/>
        <v>13200</v>
      </c>
      <c r="F11" s="115">
        <f t="shared" si="2"/>
        <v>99000</v>
      </c>
      <c r="G11" s="115">
        <v>1</v>
      </c>
      <c r="H11" s="115">
        <f t="shared" si="3"/>
        <v>79200</v>
      </c>
      <c r="L11" s="8"/>
      <c r="M11" s="8"/>
      <c r="P11" s="1">
        <f>SUM(P3:P10)</f>
        <v>1</v>
      </c>
      <c r="S11" s="8"/>
      <c r="T11" s="8"/>
      <c r="W11" s="117"/>
      <c r="X11" s="116">
        <v>2</v>
      </c>
      <c r="Y11" s="116">
        <v>20</v>
      </c>
      <c r="Z11" s="116">
        <v>1</v>
      </c>
      <c r="AA11" s="116"/>
      <c r="AB11" s="116"/>
      <c r="AC11" s="116"/>
      <c r="AD11" s="123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4">
        <v>11</v>
      </c>
      <c r="B12" s="115">
        <f t="shared" si="8"/>
        <v>60</v>
      </c>
      <c r="C12" s="115">
        <f t="shared" si="0"/>
        <v>72000</v>
      </c>
      <c r="D12" s="115">
        <v>0.2</v>
      </c>
      <c r="E12" s="115">
        <f t="shared" si="1"/>
        <v>14400</v>
      </c>
      <c r="F12" s="115">
        <f t="shared" si="2"/>
        <v>108000</v>
      </c>
      <c r="G12" s="115">
        <v>1</v>
      </c>
      <c r="H12" s="115">
        <f t="shared" si="3"/>
        <v>86400</v>
      </c>
      <c r="L12" s="8"/>
      <c r="M12" s="8"/>
      <c r="S12" s="8"/>
      <c r="T12" s="8"/>
      <c r="W12" s="117"/>
      <c r="X12" s="116">
        <v>3</v>
      </c>
      <c r="Y12" s="116">
        <v>25</v>
      </c>
      <c r="Z12" s="116">
        <v>3</v>
      </c>
      <c r="AA12" s="116"/>
      <c r="AB12" s="116"/>
      <c r="AC12" s="116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4">
        <v>12</v>
      </c>
      <c r="B13" s="115">
        <f t="shared" si="8"/>
        <v>65</v>
      </c>
      <c r="C13" s="115">
        <f t="shared" si="0"/>
        <v>78000</v>
      </c>
      <c r="D13" s="115">
        <v>0.2</v>
      </c>
      <c r="E13" s="115">
        <f t="shared" si="1"/>
        <v>15600</v>
      </c>
      <c r="F13" s="115">
        <f t="shared" si="2"/>
        <v>117000</v>
      </c>
      <c r="G13" s="115">
        <v>1</v>
      </c>
      <c r="H13" s="115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7"/>
      <c r="X13" s="116">
        <v>4</v>
      </c>
      <c r="Y13" s="116">
        <v>30</v>
      </c>
      <c r="Z13" s="116">
        <v>10</v>
      </c>
      <c r="AA13" s="116"/>
      <c r="AB13" s="116"/>
      <c r="AC13" s="116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4">
        <v>13</v>
      </c>
      <c r="B14" s="115">
        <f t="shared" si="8"/>
        <v>70</v>
      </c>
      <c r="C14" s="115">
        <f t="shared" si="0"/>
        <v>84000</v>
      </c>
      <c r="D14" s="115">
        <v>0.2</v>
      </c>
      <c r="E14" s="115">
        <f t="shared" si="1"/>
        <v>16800</v>
      </c>
      <c r="F14" s="115">
        <f t="shared" si="2"/>
        <v>126000</v>
      </c>
      <c r="G14" s="115">
        <v>1</v>
      </c>
      <c r="H14" s="115">
        <f t="shared" si="3"/>
        <v>100800</v>
      </c>
      <c r="K14" s="1">
        <v>1</v>
      </c>
      <c r="L14" s="1">
        <v>40</v>
      </c>
      <c r="M14" s="8"/>
      <c r="S14" s="8"/>
      <c r="T14" s="8"/>
      <c r="W14" s="117"/>
      <c r="X14" s="116">
        <v>5</v>
      </c>
      <c r="Y14" s="116">
        <v>75</v>
      </c>
      <c r="Z14" s="116">
        <v>20</v>
      </c>
      <c r="AA14" s="121"/>
      <c r="AB14" s="121"/>
      <c r="AC14" s="121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4">
        <v>14</v>
      </c>
      <c r="B15" s="115">
        <f t="shared" si="8"/>
        <v>75</v>
      </c>
      <c r="C15" s="115">
        <f t="shared" si="0"/>
        <v>90000</v>
      </c>
      <c r="D15" s="115">
        <v>0.2</v>
      </c>
      <c r="E15" s="115">
        <f t="shared" si="1"/>
        <v>18000</v>
      </c>
      <c r="F15" s="115">
        <f t="shared" si="2"/>
        <v>135000</v>
      </c>
      <c r="G15" s="115">
        <v>1</v>
      </c>
      <c r="H15" s="115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0"/>
      <c r="X15" s="121"/>
      <c r="Y15" s="121"/>
      <c r="Z15" s="121"/>
      <c r="AA15" s="116"/>
      <c r="AB15" s="116"/>
      <c r="AC15" s="116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4">
        <v>15</v>
      </c>
      <c r="B16" s="115">
        <f t="shared" si="8"/>
        <v>80</v>
      </c>
      <c r="C16" s="115">
        <f t="shared" si="0"/>
        <v>96000</v>
      </c>
      <c r="D16" s="115">
        <v>0.2</v>
      </c>
      <c r="E16" s="115">
        <f t="shared" si="1"/>
        <v>19200</v>
      </c>
      <c r="F16" s="115">
        <f t="shared" si="2"/>
        <v>144000</v>
      </c>
      <c r="G16" s="115">
        <v>1</v>
      </c>
      <c r="H16" s="115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9" t="s">
        <v>25</v>
      </c>
      <c r="X16" s="116">
        <v>1</v>
      </c>
      <c r="Y16" s="116">
        <v>3</v>
      </c>
      <c r="Z16" s="116" t="s">
        <v>26</v>
      </c>
      <c r="AA16" s="116"/>
      <c r="AB16" s="116"/>
      <c r="AC16" s="116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4">
        <v>16</v>
      </c>
      <c r="B17" s="115">
        <f t="shared" si="8"/>
        <v>85</v>
      </c>
      <c r="C17" s="115">
        <f t="shared" si="0"/>
        <v>102000</v>
      </c>
      <c r="D17" s="115">
        <v>0.2</v>
      </c>
      <c r="E17" s="115">
        <f t="shared" si="1"/>
        <v>20400</v>
      </c>
      <c r="F17" s="115">
        <f t="shared" si="2"/>
        <v>153000</v>
      </c>
      <c r="G17" s="115">
        <v>1</v>
      </c>
      <c r="H17" s="115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9"/>
      <c r="X17" s="116">
        <v>2</v>
      </c>
      <c r="Y17" s="116">
        <v>1.5</v>
      </c>
      <c r="Z17" s="116" t="s">
        <v>27</v>
      </c>
      <c r="AA17" s="116"/>
      <c r="AB17" s="116"/>
      <c r="AC17" s="116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4">
        <v>17</v>
      </c>
      <c r="B18" s="115">
        <f t="shared" si="8"/>
        <v>90</v>
      </c>
      <c r="C18" s="115">
        <f t="shared" si="0"/>
        <v>108000</v>
      </c>
      <c r="D18" s="115">
        <v>0.2</v>
      </c>
      <c r="E18" s="115">
        <f t="shared" si="1"/>
        <v>21600</v>
      </c>
      <c r="F18" s="115">
        <f t="shared" si="2"/>
        <v>162000</v>
      </c>
      <c r="G18" s="115">
        <v>1</v>
      </c>
      <c r="H18" s="115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7"/>
      <c r="X18" s="116">
        <v>3</v>
      </c>
      <c r="Y18" s="116">
        <v>1.2</v>
      </c>
      <c r="Z18" s="116" t="s">
        <v>28</v>
      </c>
      <c r="AA18" s="116"/>
      <c r="AB18" s="116"/>
      <c r="AC18" s="116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4">
        <v>18</v>
      </c>
      <c r="B19" s="115">
        <f t="shared" si="8"/>
        <v>95</v>
      </c>
      <c r="C19" s="115">
        <f t="shared" si="0"/>
        <v>114000</v>
      </c>
      <c r="D19" s="115">
        <v>0.2</v>
      </c>
      <c r="E19" s="115">
        <f t="shared" si="1"/>
        <v>22800</v>
      </c>
      <c r="F19" s="115">
        <f t="shared" si="2"/>
        <v>171000</v>
      </c>
      <c r="G19" s="115">
        <v>1</v>
      </c>
      <c r="H19" s="115">
        <f t="shared" si="3"/>
        <v>136800</v>
      </c>
      <c r="M19" s="1"/>
      <c r="Q19" s="5" t="s">
        <v>151</v>
      </c>
      <c r="R19" s="5">
        <v>30</v>
      </c>
      <c r="W19" s="117"/>
      <c r="X19" s="116">
        <v>4</v>
      </c>
      <c r="Y19" s="116">
        <v>0.8</v>
      </c>
      <c r="Z19" s="116" t="s">
        <v>29</v>
      </c>
      <c r="AA19" s="116"/>
      <c r="AB19" s="116"/>
      <c r="AC19" s="116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4">
        <v>19</v>
      </c>
      <c r="B20" s="115">
        <f t="shared" si="8"/>
        <v>100</v>
      </c>
      <c r="C20" s="115">
        <f t="shared" si="0"/>
        <v>120000</v>
      </c>
      <c r="D20" s="115">
        <v>0.2</v>
      </c>
      <c r="E20" s="115">
        <f t="shared" si="1"/>
        <v>24000</v>
      </c>
      <c r="F20" s="115">
        <f t="shared" si="2"/>
        <v>180000</v>
      </c>
      <c r="G20" s="115">
        <v>1</v>
      </c>
      <c r="H20" s="115">
        <f t="shared" si="3"/>
        <v>144000</v>
      </c>
      <c r="M20" s="1"/>
      <c r="R20">
        <f>R19*10</f>
        <v>300</v>
      </c>
      <c r="W20" s="122"/>
      <c r="X20" s="116">
        <v>5</v>
      </c>
      <c r="Y20" s="116">
        <v>1.9</v>
      </c>
      <c r="Z20" s="116" t="s">
        <v>30</v>
      </c>
      <c r="AA20" s="116"/>
      <c r="AB20" s="116"/>
      <c r="AC20" s="116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4">
        <v>20</v>
      </c>
      <c r="B21" s="115">
        <f t="shared" si="8"/>
        <v>105</v>
      </c>
      <c r="C21" s="115">
        <f t="shared" si="0"/>
        <v>126000</v>
      </c>
      <c r="D21" s="115">
        <v>0.2</v>
      </c>
      <c r="E21" s="115">
        <f t="shared" si="1"/>
        <v>25200</v>
      </c>
      <c r="F21" s="115">
        <f t="shared" si="2"/>
        <v>189000</v>
      </c>
      <c r="G21" s="115">
        <v>1</v>
      </c>
      <c r="H21" s="115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2"/>
      <c r="X21" s="116">
        <v>6</v>
      </c>
      <c r="Y21" s="116">
        <v>0.4</v>
      </c>
      <c r="Z21" s="116" t="s">
        <v>31</v>
      </c>
      <c r="AA21" s="116"/>
      <c r="AB21" s="116"/>
      <c r="AC21" s="116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4">
        <v>21</v>
      </c>
      <c r="B22" s="115">
        <f t="shared" si="8"/>
        <v>110</v>
      </c>
      <c r="C22" s="115">
        <f t="shared" si="0"/>
        <v>132000</v>
      </c>
      <c r="D22" s="115">
        <v>0.2</v>
      </c>
      <c r="E22" s="115">
        <f t="shared" si="1"/>
        <v>26400</v>
      </c>
      <c r="F22" s="115">
        <f t="shared" si="2"/>
        <v>198000</v>
      </c>
      <c r="G22" s="115">
        <v>1</v>
      </c>
      <c r="H22" s="115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2"/>
      <c r="X22" s="116">
        <v>7</v>
      </c>
      <c r="Y22" s="116">
        <v>0.6</v>
      </c>
      <c r="Z22" s="116" t="s">
        <v>32</v>
      </c>
      <c r="AA22" s="116"/>
      <c r="AB22" s="116"/>
      <c r="AC22" s="116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4">
        <v>22</v>
      </c>
      <c r="B23" s="115">
        <f t="shared" si="8"/>
        <v>115</v>
      </c>
      <c r="C23" s="115">
        <f t="shared" si="0"/>
        <v>138000</v>
      </c>
      <c r="D23" s="115">
        <v>0.2</v>
      </c>
      <c r="E23" s="115">
        <f t="shared" si="1"/>
        <v>27600</v>
      </c>
      <c r="F23" s="115">
        <f t="shared" si="2"/>
        <v>207000</v>
      </c>
      <c r="G23" s="115">
        <v>1</v>
      </c>
      <c r="H23" s="115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2"/>
      <c r="X23" s="116">
        <v>8</v>
      </c>
      <c r="Y23" s="116">
        <v>0.4</v>
      </c>
      <c r="Z23" s="116" t="s">
        <v>33</v>
      </c>
      <c r="AA23" s="116"/>
      <c r="AB23" s="116"/>
      <c r="AC23" s="116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4">
        <v>23</v>
      </c>
      <c r="B24" s="115">
        <f t="shared" si="8"/>
        <v>120</v>
      </c>
      <c r="C24" s="115">
        <f t="shared" si="0"/>
        <v>144000</v>
      </c>
      <c r="D24" s="115">
        <v>0.2</v>
      </c>
      <c r="E24" s="115">
        <f t="shared" si="1"/>
        <v>28800</v>
      </c>
      <c r="F24" s="115">
        <f t="shared" si="2"/>
        <v>216000</v>
      </c>
      <c r="G24" s="115">
        <v>1</v>
      </c>
      <c r="H24" s="115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2"/>
      <c r="X24" s="116">
        <v>9</v>
      </c>
      <c r="Y24" s="116">
        <v>0.5</v>
      </c>
      <c r="Z24" s="116" t="s">
        <v>34</v>
      </c>
      <c r="AA24" s="116"/>
      <c r="AB24" s="116"/>
      <c r="AC24" s="116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4">
        <v>24</v>
      </c>
      <c r="B25" s="115">
        <f t="shared" si="8"/>
        <v>125</v>
      </c>
      <c r="C25" s="115">
        <f t="shared" si="0"/>
        <v>150000</v>
      </c>
      <c r="D25" s="115">
        <v>0.2</v>
      </c>
      <c r="E25" s="115">
        <f t="shared" si="1"/>
        <v>30000</v>
      </c>
      <c r="F25" s="115">
        <f t="shared" si="2"/>
        <v>225000</v>
      </c>
      <c r="G25" s="115">
        <v>1</v>
      </c>
      <c r="H25" s="115">
        <f t="shared" si="3"/>
        <v>180000</v>
      </c>
      <c r="Q25" s="1" t="s">
        <v>26</v>
      </c>
      <c r="R25" s="1">
        <v>60</v>
      </c>
      <c r="T25">
        <f>T24/9</f>
        <v>50</v>
      </c>
      <c r="W25" s="122"/>
      <c r="X25" s="116">
        <v>10</v>
      </c>
      <c r="Y25" s="116">
        <v>0.55000000000000004</v>
      </c>
      <c r="Z25" s="116" t="s">
        <v>35</v>
      </c>
      <c r="AA25" s="116"/>
      <c r="AB25" s="116"/>
      <c r="AC25" s="116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4">
        <v>25</v>
      </c>
      <c r="B26" s="115">
        <f t="shared" si="8"/>
        <v>130</v>
      </c>
      <c r="C26" s="115">
        <f t="shared" si="0"/>
        <v>156000</v>
      </c>
      <c r="D26" s="115">
        <v>0.2</v>
      </c>
      <c r="E26" s="115">
        <f t="shared" si="1"/>
        <v>31200</v>
      </c>
      <c r="F26" s="115">
        <f t="shared" si="2"/>
        <v>234000</v>
      </c>
      <c r="G26" s="115">
        <v>1</v>
      </c>
      <c r="H26" s="115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2"/>
      <c r="X26" s="116">
        <v>11</v>
      </c>
      <c r="Y26" s="116">
        <v>0.65</v>
      </c>
      <c r="Z26" s="116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4">
        <v>26</v>
      </c>
      <c r="B27" s="115">
        <f t="shared" si="8"/>
        <v>135</v>
      </c>
      <c r="C27" s="115">
        <f t="shared" si="0"/>
        <v>162000</v>
      </c>
      <c r="D27" s="115">
        <v>0.2</v>
      </c>
      <c r="E27" s="115">
        <f t="shared" si="1"/>
        <v>32400</v>
      </c>
      <c r="F27" s="115">
        <f t="shared" si="2"/>
        <v>243000</v>
      </c>
      <c r="G27" s="115">
        <v>1</v>
      </c>
      <c r="H27" s="115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4">
        <v>27</v>
      </c>
      <c r="B28" s="115">
        <f t="shared" si="8"/>
        <v>140</v>
      </c>
      <c r="C28" s="115">
        <f t="shared" si="0"/>
        <v>168000</v>
      </c>
      <c r="D28" s="115">
        <v>0.2</v>
      </c>
      <c r="E28" s="115">
        <f t="shared" si="1"/>
        <v>33600</v>
      </c>
      <c r="F28" s="115">
        <f t="shared" si="2"/>
        <v>252000</v>
      </c>
      <c r="G28" s="115">
        <v>1</v>
      </c>
      <c r="H28" s="115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6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4">
        <v>28</v>
      </c>
      <c r="B29" s="115">
        <f t="shared" si="8"/>
        <v>145</v>
      </c>
      <c r="C29" s="115">
        <f t="shared" si="0"/>
        <v>174000</v>
      </c>
      <c r="D29" s="115">
        <v>0.2</v>
      </c>
      <c r="E29" s="115">
        <f t="shared" si="1"/>
        <v>34800</v>
      </c>
      <c r="F29" s="115">
        <f t="shared" si="2"/>
        <v>261000</v>
      </c>
      <c r="G29" s="115">
        <v>1</v>
      </c>
      <c r="H29" s="115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6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4">
        <v>29</v>
      </c>
      <c r="B30" s="115">
        <f t="shared" si="8"/>
        <v>150</v>
      </c>
      <c r="C30" s="115">
        <f t="shared" si="0"/>
        <v>180000</v>
      </c>
      <c r="D30" s="115">
        <v>0.2</v>
      </c>
      <c r="E30" s="115">
        <f t="shared" si="1"/>
        <v>36000</v>
      </c>
      <c r="F30" s="115">
        <f t="shared" si="2"/>
        <v>270000</v>
      </c>
      <c r="G30" s="115">
        <v>1</v>
      </c>
      <c r="H30" s="115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6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4">
        <v>30</v>
      </c>
      <c r="B31" s="115">
        <f t="shared" si="8"/>
        <v>155</v>
      </c>
      <c r="C31" s="115">
        <f t="shared" si="0"/>
        <v>186000</v>
      </c>
      <c r="D31" s="115">
        <v>0.2</v>
      </c>
      <c r="E31" s="115">
        <f t="shared" si="1"/>
        <v>37200</v>
      </c>
      <c r="F31" s="115">
        <f t="shared" si="2"/>
        <v>279000</v>
      </c>
      <c r="G31" s="115">
        <v>1</v>
      </c>
      <c r="H31" s="115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6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4">
        <v>31</v>
      </c>
      <c r="B32" s="115">
        <f t="shared" si="8"/>
        <v>160</v>
      </c>
      <c r="C32" s="115">
        <f t="shared" si="0"/>
        <v>192000</v>
      </c>
      <c r="D32" s="115">
        <v>0.2</v>
      </c>
      <c r="E32" s="115">
        <f t="shared" si="1"/>
        <v>38400</v>
      </c>
      <c r="F32" s="115">
        <f t="shared" si="2"/>
        <v>288000</v>
      </c>
      <c r="G32" s="115">
        <v>1</v>
      </c>
      <c r="H32" s="115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6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4">
        <v>32</v>
      </c>
      <c r="B33" s="115">
        <f t="shared" si="8"/>
        <v>165</v>
      </c>
      <c r="C33" s="115">
        <f t="shared" si="0"/>
        <v>198000</v>
      </c>
      <c r="D33" s="115">
        <v>0.2</v>
      </c>
      <c r="E33" s="115">
        <f t="shared" si="1"/>
        <v>39600</v>
      </c>
      <c r="F33" s="115">
        <f t="shared" si="2"/>
        <v>297000</v>
      </c>
      <c r="G33" s="115">
        <v>1</v>
      </c>
      <c r="H33" s="115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4">
        <v>33</v>
      </c>
      <c r="B34" s="115">
        <f t="shared" si="8"/>
        <v>170</v>
      </c>
      <c r="C34" s="115">
        <f t="shared" si="0"/>
        <v>204000</v>
      </c>
      <c r="D34" s="115">
        <v>0.2</v>
      </c>
      <c r="E34" s="115">
        <f t="shared" si="1"/>
        <v>40800</v>
      </c>
      <c r="F34" s="115">
        <f t="shared" si="2"/>
        <v>306000</v>
      </c>
      <c r="G34" s="115">
        <v>1</v>
      </c>
      <c r="H34" s="115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4">
        <v>34</v>
      </c>
      <c r="B35" s="115">
        <f t="shared" si="8"/>
        <v>175</v>
      </c>
      <c r="C35" s="115">
        <f t="shared" si="0"/>
        <v>210000</v>
      </c>
      <c r="D35" s="115">
        <v>0.2</v>
      </c>
      <c r="E35" s="115">
        <f t="shared" si="1"/>
        <v>42000</v>
      </c>
      <c r="F35" s="115">
        <f t="shared" si="2"/>
        <v>315000</v>
      </c>
      <c r="G35" s="115">
        <v>1</v>
      </c>
      <c r="H35" s="115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4">
        <v>35</v>
      </c>
      <c r="B36" s="115">
        <f t="shared" si="8"/>
        <v>180</v>
      </c>
      <c r="C36" s="115">
        <f t="shared" si="0"/>
        <v>216000</v>
      </c>
      <c r="D36" s="115">
        <v>0.2</v>
      </c>
      <c r="E36" s="115">
        <f t="shared" si="1"/>
        <v>43200</v>
      </c>
      <c r="F36" s="115">
        <f t="shared" si="2"/>
        <v>324000</v>
      </c>
      <c r="G36" s="115">
        <v>1</v>
      </c>
      <c r="H36" s="115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4">
        <v>36</v>
      </c>
      <c r="B37" s="115">
        <f t="shared" si="8"/>
        <v>185</v>
      </c>
      <c r="C37" s="115">
        <f t="shared" si="0"/>
        <v>222000</v>
      </c>
      <c r="D37" s="115">
        <v>0.2</v>
      </c>
      <c r="E37" s="115">
        <f t="shared" si="1"/>
        <v>44400</v>
      </c>
      <c r="F37" s="115">
        <f t="shared" si="2"/>
        <v>333000</v>
      </c>
      <c r="G37" s="115">
        <v>1</v>
      </c>
      <c r="H37" s="115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4">
        <v>37</v>
      </c>
      <c r="B38" s="115">
        <f t="shared" si="8"/>
        <v>190</v>
      </c>
      <c r="C38" s="115">
        <f t="shared" si="0"/>
        <v>228000</v>
      </c>
      <c r="D38" s="115">
        <v>0.2</v>
      </c>
      <c r="E38" s="115">
        <f t="shared" si="1"/>
        <v>45600</v>
      </c>
      <c r="F38" s="115">
        <f t="shared" si="2"/>
        <v>342000</v>
      </c>
      <c r="G38" s="115">
        <v>1</v>
      </c>
      <c r="H38" s="115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4">
        <v>38</v>
      </c>
      <c r="B39" s="115">
        <f t="shared" si="8"/>
        <v>195</v>
      </c>
      <c r="C39" s="115">
        <f t="shared" si="0"/>
        <v>234000</v>
      </c>
      <c r="D39" s="115">
        <v>0.2</v>
      </c>
      <c r="E39" s="115">
        <f t="shared" si="1"/>
        <v>46800</v>
      </c>
      <c r="F39" s="115">
        <f t="shared" si="2"/>
        <v>351000</v>
      </c>
      <c r="G39" s="115">
        <v>1</v>
      </c>
      <c r="H39" s="115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4">
        <v>39</v>
      </c>
      <c r="B40" s="115">
        <f t="shared" si="8"/>
        <v>200</v>
      </c>
      <c r="C40" s="115">
        <f t="shared" si="0"/>
        <v>240000</v>
      </c>
      <c r="D40" s="115">
        <v>0.2</v>
      </c>
      <c r="E40" s="115">
        <f t="shared" si="1"/>
        <v>48000</v>
      </c>
      <c r="F40" s="115">
        <f t="shared" si="2"/>
        <v>360000</v>
      </c>
      <c r="G40" s="115">
        <v>1</v>
      </c>
      <c r="H40" s="115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4">
        <v>40</v>
      </c>
      <c r="B41" s="115">
        <f t="shared" si="8"/>
        <v>205</v>
      </c>
      <c r="C41" s="115">
        <f t="shared" si="0"/>
        <v>246000</v>
      </c>
      <c r="D41" s="115">
        <v>0.2</v>
      </c>
      <c r="E41" s="115">
        <f t="shared" si="1"/>
        <v>49200</v>
      </c>
      <c r="F41" s="115">
        <f t="shared" si="2"/>
        <v>369000</v>
      </c>
      <c r="G41" s="115">
        <v>1</v>
      </c>
      <c r="H41" s="115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4">
        <v>41</v>
      </c>
      <c r="B42" s="115">
        <f t="shared" si="8"/>
        <v>210</v>
      </c>
      <c r="C42" s="115">
        <f t="shared" si="0"/>
        <v>252000</v>
      </c>
      <c r="D42" s="115">
        <v>0.2</v>
      </c>
      <c r="E42" s="115">
        <f t="shared" si="1"/>
        <v>50400</v>
      </c>
      <c r="F42" s="115">
        <f t="shared" si="2"/>
        <v>378000</v>
      </c>
      <c r="G42" s="115">
        <v>1</v>
      </c>
      <c r="H42" s="115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4">
        <v>42</v>
      </c>
      <c r="B43" s="115">
        <f t="shared" si="8"/>
        <v>215</v>
      </c>
      <c r="C43" s="115">
        <f t="shared" si="0"/>
        <v>258000</v>
      </c>
      <c r="D43" s="115">
        <v>0.2</v>
      </c>
      <c r="E43" s="115">
        <f t="shared" si="1"/>
        <v>51600</v>
      </c>
      <c r="F43" s="115">
        <f t="shared" si="2"/>
        <v>387000</v>
      </c>
      <c r="G43" s="115">
        <v>1</v>
      </c>
      <c r="H43" s="115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4">
        <v>43</v>
      </c>
      <c r="B44" s="115">
        <f t="shared" si="8"/>
        <v>220</v>
      </c>
      <c r="C44" s="115">
        <f t="shared" si="0"/>
        <v>264000</v>
      </c>
      <c r="D44" s="115">
        <v>0.2</v>
      </c>
      <c r="E44" s="115">
        <f t="shared" si="1"/>
        <v>52800</v>
      </c>
      <c r="F44" s="115">
        <f t="shared" si="2"/>
        <v>396000</v>
      </c>
      <c r="G44" s="115">
        <v>1</v>
      </c>
      <c r="H44" s="115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4">
        <v>44</v>
      </c>
      <c r="B45" s="115">
        <f t="shared" si="8"/>
        <v>225</v>
      </c>
      <c r="C45" s="115">
        <f t="shared" si="0"/>
        <v>270000</v>
      </c>
      <c r="D45" s="115">
        <v>0.2</v>
      </c>
      <c r="E45" s="115">
        <f t="shared" si="1"/>
        <v>54000</v>
      </c>
      <c r="F45" s="115">
        <f t="shared" si="2"/>
        <v>405000</v>
      </c>
      <c r="G45" s="115">
        <v>1</v>
      </c>
      <c r="H45" s="115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4">
        <v>45</v>
      </c>
      <c r="B46" s="115">
        <f t="shared" si="8"/>
        <v>230</v>
      </c>
      <c r="C46" s="115">
        <f t="shared" si="0"/>
        <v>276000</v>
      </c>
      <c r="D46" s="115">
        <v>0.2</v>
      </c>
      <c r="E46" s="115">
        <f t="shared" si="1"/>
        <v>55200</v>
      </c>
      <c r="F46" s="115">
        <f t="shared" si="2"/>
        <v>414000</v>
      </c>
      <c r="G46" s="115">
        <v>1</v>
      </c>
      <c r="H46" s="115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4">
        <v>46</v>
      </c>
      <c r="B47" s="115">
        <f t="shared" si="8"/>
        <v>235</v>
      </c>
      <c r="C47" s="115">
        <f t="shared" si="0"/>
        <v>282000</v>
      </c>
      <c r="D47" s="115">
        <v>0.2</v>
      </c>
      <c r="E47" s="115">
        <f t="shared" si="1"/>
        <v>56400</v>
      </c>
      <c r="F47" s="115">
        <f t="shared" si="2"/>
        <v>423000</v>
      </c>
      <c r="G47" s="115">
        <v>1</v>
      </c>
      <c r="H47" s="115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4">
        <v>47</v>
      </c>
      <c r="B48" s="115">
        <f t="shared" si="8"/>
        <v>240</v>
      </c>
      <c r="C48" s="115">
        <f t="shared" si="0"/>
        <v>288000</v>
      </c>
      <c r="D48" s="115">
        <v>0.2</v>
      </c>
      <c r="E48" s="115">
        <f t="shared" si="1"/>
        <v>57600</v>
      </c>
      <c r="F48" s="115">
        <f t="shared" si="2"/>
        <v>432000</v>
      </c>
      <c r="G48" s="115">
        <v>1</v>
      </c>
      <c r="H48" s="115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4">
        <v>48</v>
      </c>
      <c r="B49" s="115">
        <f t="shared" si="8"/>
        <v>245</v>
      </c>
      <c r="C49" s="115">
        <f t="shared" si="0"/>
        <v>294000</v>
      </c>
      <c r="D49" s="115">
        <v>0.2</v>
      </c>
      <c r="E49" s="115">
        <f t="shared" si="1"/>
        <v>58800</v>
      </c>
      <c r="F49" s="115">
        <f t="shared" si="2"/>
        <v>441000</v>
      </c>
      <c r="G49" s="115">
        <v>1</v>
      </c>
      <c r="H49" s="115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4">
        <v>49</v>
      </c>
      <c r="B50" s="115">
        <f t="shared" si="8"/>
        <v>250</v>
      </c>
      <c r="C50" s="115">
        <f t="shared" si="0"/>
        <v>300000</v>
      </c>
      <c r="D50" s="115">
        <v>0.2</v>
      </c>
      <c r="E50" s="115">
        <f t="shared" si="1"/>
        <v>60000</v>
      </c>
      <c r="F50" s="115">
        <f t="shared" si="2"/>
        <v>450000</v>
      </c>
      <c r="G50" s="115">
        <v>1</v>
      </c>
      <c r="H50" s="115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5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4">
        <v>50</v>
      </c>
      <c r="B51" s="115">
        <f t="shared" si="8"/>
        <v>255</v>
      </c>
      <c r="C51" s="115">
        <f t="shared" si="0"/>
        <v>306000</v>
      </c>
      <c r="D51" s="115">
        <v>0.2</v>
      </c>
      <c r="E51" s="115">
        <f t="shared" si="1"/>
        <v>61200</v>
      </c>
      <c r="F51" s="115">
        <f t="shared" si="2"/>
        <v>459000</v>
      </c>
      <c r="G51" s="115">
        <v>1</v>
      </c>
      <c r="H51" s="115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4" t="s">
        <v>227</v>
      </c>
      <c r="AC51" s="125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4">
        <v>51</v>
      </c>
      <c r="B52" s="115">
        <f t="shared" si="8"/>
        <v>260</v>
      </c>
      <c r="C52" s="115">
        <f t="shared" si="0"/>
        <v>312000</v>
      </c>
      <c r="D52" s="115">
        <v>0.2</v>
      </c>
      <c r="E52" s="115">
        <f t="shared" si="1"/>
        <v>62400</v>
      </c>
      <c r="F52" s="115">
        <f t="shared" si="2"/>
        <v>468000</v>
      </c>
      <c r="G52" s="115">
        <v>1</v>
      </c>
      <c r="H52" s="115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5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4">
        <v>52</v>
      </c>
      <c r="B53" s="115">
        <f t="shared" si="8"/>
        <v>265</v>
      </c>
      <c r="C53" s="115">
        <f t="shared" si="0"/>
        <v>318000</v>
      </c>
      <c r="D53" s="115">
        <v>0.2</v>
      </c>
      <c r="E53" s="115">
        <f t="shared" si="1"/>
        <v>63600</v>
      </c>
      <c r="F53" s="115">
        <f t="shared" si="2"/>
        <v>477000</v>
      </c>
      <c r="G53" s="115">
        <v>1</v>
      </c>
      <c r="H53" s="115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5" t="s">
        <v>230</v>
      </c>
      <c r="AF53" s="61">
        <v>10020005</v>
      </c>
      <c r="AG53" s="59" t="s">
        <v>232</v>
      </c>
      <c r="AI53" s="125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4">
        <v>53</v>
      </c>
      <c r="B54" s="115">
        <f t="shared" si="8"/>
        <v>270</v>
      </c>
      <c r="C54" s="115">
        <f t="shared" si="0"/>
        <v>324000</v>
      </c>
      <c r="D54" s="115">
        <v>0.2</v>
      </c>
      <c r="E54" s="115">
        <f t="shared" si="1"/>
        <v>64800</v>
      </c>
      <c r="F54" s="115">
        <f t="shared" si="2"/>
        <v>486000</v>
      </c>
      <c r="G54" s="115">
        <v>1</v>
      </c>
      <c r="H54" s="115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5" t="s">
        <v>230</v>
      </c>
      <c r="AF54" s="61">
        <v>10020011</v>
      </c>
      <c r="AG54" s="59" t="s">
        <v>234</v>
      </c>
      <c r="AI54" s="125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4">
        <v>54</v>
      </c>
      <c r="B55" s="115">
        <f t="shared" si="8"/>
        <v>275</v>
      </c>
      <c r="C55" s="115">
        <f t="shared" si="0"/>
        <v>330000</v>
      </c>
      <c r="D55" s="115">
        <v>0.2</v>
      </c>
      <c r="E55" s="115">
        <f t="shared" si="1"/>
        <v>66000</v>
      </c>
      <c r="F55" s="115">
        <f t="shared" si="2"/>
        <v>495000</v>
      </c>
      <c r="G55" s="115">
        <v>1</v>
      </c>
      <c r="H55" s="115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5" t="s">
        <v>230</v>
      </c>
      <c r="AF55" s="61">
        <v>10020012</v>
      </c>
      <c r="AG55" s="59" t="s">
        <v>238</v>
      </c>
      <c r="AI55" s="125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4">
        <v>55</v>
      </c>
      <c r="B56" s="115">
        <f t="shared" si="8"/>
        <v>280</v>
      </c>
      <c r="C56" s="115">
        <f t="shared" si="0"/>
        <v>336000</v>
      </c>
      <c r="D56" s="115">
        <v>0.2</v>
      </c>
      <c r="E56" s="115">
        <f t="shared" si="1"/>
        <v>67200</v>
      </c>
      <c r="F56" s="115">
        <f t="shared" si="2"/>
        <v>504000</v>
      </c>
      <c r="G56" s="115">
        <v>1</v>
      </c>
      <c r="H56" s="115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5" t="s">
        <v>230</v>
      </c>
      <c r="AF56" s="61">
        <v>10020013</v>
      </c>
      <c r="AG56" s="59" t="s">
        <v>240</v>
      </c>
      <c r="AI56" s="125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4">
        <v>56</v>
      </c>
      <c r="B57" s="115">
        <f t="shared" si="8"/>
        <v>285</v>
      </c>
      <c r="C57" s="115">
        <f t="shared" si="0"/>
        <v>342000</v>
      </c>
      <c r="D57" s="115">
        <v>0.2</v>
      </c>
      <c r="E57" s="115">
        <f t="shared" si="1"/>
        <v>68400</v>
      </c>
      <c r="F57" s="115">
        <f t="shared" si="2"/>
        <v>513000</v>
      </c>
      <c r="G57" s="115">
        <v>1</v>
      </c>
      <c r="H57" s="115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5" t="s">
        <v>230</v>
      </c>
      <c r="AF57" s="61">
        <v>10020014</v>
      </c>
      <c r="AG57" s="59" t="s">
        <v>243</v>
      </c>
      <c r="AI57" s="125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4">
        <v>57</v>
      </c>
      <c r="B58" s="115">
        <f t="shared" si="8"/>
        <v>290</v>
      </c>
      <c r="C58" s="115">
        <f t="shared" si="0"/>
        <v>348000</v>
      </c>
      <c r="D58" s="115">
        <v>0.2</v>
      </c>
      <c r="E58" s="115">
        <f t="shared" si="1"/>
        <v>69600</v>
      </c>
      <c r="F58" s="115">
        <f t="shared" si="2"/>
        <v>522000</v>
      </c>
      <c r="G58" s="115">
        <v>1</v>
      </c>
      <c r="H58" s="115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6" t="s">
        <v>247</v>
      </c>
      <c r="AC58" s="125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4">
        <v>58</v>
      </c>
      <c r="B59" s="115">
        <f t="shared" si="8"/>
        <v>295</v>
      </c>
      <c r="C59" s="115">
        <f t="shared" si="0"/>
        <v>354000</v>
      </c>
      <c r="D59" s="115">
        <v>0.2</v>
      </c>
      <c r="E59" s="115">
        <f t="shared" si="1"/>
        <v>70800</v>
      </c>
      <c r="F59" s="115">
        <f t="shared" si="2"/>
        <v>531000</v>
      </c>
      <c r="G59" s="115">
        <v>1</v>
      </c>
      <c r="H59" s="115">
        <f t="shared" si="3"/>
        <v>424800</v>
      </c>
      <c r="T59" s="57">
        <v>10021009</v>
      </c>
      <c r="U59" s="58" t="s">
        <v>249</v>
      </c>
      <c r="Z59" s="61">
        <v>10020010</v>
      </c>
      <c r="AA59" s="126" t="s">
        <v>250</v>
      </c>
      <c r="AC59" s="125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4">
        <v>59</v>
      </c>
      <c r="B60" s="115">
        <f t="shared" si="8"/>
        <v>300</v>
      </c>
      <c r="C60" s="115">
        <f t="shared" si="0"/>
        <v>360000</v>
      </c>
      <c r="D60" s="115">
        <v>0.2</v>
      </c>
      <c r="E60" s="115">
        <f t="shared" si="1"/>
        <v>72000</v>
      </c>
      <c r="F60" s="115">
        <f t="shared" si="2"/>
        <v>540000</v>
      </c>
      <c r="G60" s="115">
        <v>1</v>
      </c>
      <c r="H60" s="115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5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4">
        <v>60</v>
      </c>
      <c r="B61" s="115">
        <f t="shared" si="8"/>
        <v>305</v>
      </c>
      <c r="C61" s="115">
        <f t="shared" si="0"/>
        <v>366000</v>
      </c>
      <c r="D61" s="115">
        <v>0.2</v>
      </c>
      <c r="E61" s="115">
        <f t="shared" si="1"/>
        <v>73200</v>
      </c>
      <c r="F61" s="115">
        <f t="shared" si="2"/>
        <v>549000</v>
      </c>
      <c r="G61" s="115">
        <v>1</v>
      </c>
      <c r="H61" s="115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5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4">
        <v>61</v>
      </c>
      <c r="B62" s="115">
        <f t="shared" si="8"/>
        <v>310</v>
      </c>
      <c r="C62" s="115">
        <f t="shared" si="0"/>
        <v>372000</v>
      </c>
      <c r="D62" s="115">
        <v>0.2</v>
      </c>
      <c r="E62" s="115">
        <f t="shared" si="1"/>
        <v>74400</v>
      </c>
      <c r="F62" s="115">
        <f t="shared" si="2"/>
        <v>558000</v>
      </c>
      <c r="G62" s="115">
        <v>1</v>
      </c>
      <c r="H62" s="115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5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4">
        <v>62</v>
      </c>
      <c r="B63" s="115">
        <f t="shared" si="8"/>
        <v>315</v>
      </c>
      <c r="C63" s="115">
        <f t="shared" si="0"/>
        <v>378000</v>
      </c>
      <c r="D63" s="115">
        <v>0.2</v>
      </c>
      <c r="E63" s="115">
        <f t="shared" si="1"/>
        <v>75600</v>
      </c>
      <c r="F63" s="115">
        <f t="shared" si="2"/>
        <v>567000</v>
      </c>
      <c r="G63" s="115">
        <v>1</v>
      </c>
      <c r="H63" s="115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5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4">
        <v>63</v>
      </c>
      <c r="B64" s="115">
        <f t="shared" si="8"/>
        <v>320</v>
      </c>
      <c r="C64" s="115">
        <f t="shared" si="0"/>
        <v>384000</v>
      </c>
      <c r="D64" s="115">
        <v>0.2</v>
      </c>
      <c r="E64" s="115">
        <f t="shared" si="1"/>
        <v>76800</v>
      </c>
      <c r="F64" s="115">
        <f t="shared" si="2"/>
        <v>576000</v>
      </c>
      <c r="G64" s="115">
        <v>1</v>
      </c>
      <c r="H64" s="115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5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4">
        <v>64</v>
      </c>
      <c r="B65" s="115">
        <f t="shared" si="8"/>
        <v>325</v>
      </c>
      <c r="C65" s="115">
        <f t="shared" si="0"/>
        <v>390000</v>
      </c>
      <c r="D65" s="115">
        <v>0.2</v>
      </c>
      <c r="E65" s="115">
        <f t="shared" si="1"/>
        <v>78000</v>
      </c>
      <c r="F65" s="115">
        <f t="shared" si="2"/>
        <v>585000</v>
      </c>
      <c r="G65" s="115">
        <v>1</v>
      </c>
      <c r="H65" s="115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4">
        <v>65</v>
      </c>
      <c r="B66" s="115">
        <f t="shared" si="8"/>
        <v>330</v>
      </c>
      <c r="C66" s="115">
        <f t="shared" si="0"/>
        <v>396000</v>
      </c>
      <c r="D66" s="115">
        <v>0.2</v>
      </c>
      <c r="E66" s="115">
        <f t="shared" si="1"/>
        <v>79200</v>
      </c>
      <c r="F66" s="115">
        <f t="shared" si="2"/>
        <v>594000</v>
      </c>
      <c r="G66" s="115">
        <v>1</v>
      </c>
      <c r="H66" s="115">
        <f t="shared" si="3"/>
        <v>475200</v>
      </c>
      <c r="I66" s="1"/>
      <c r="J66" s="146" t="s">
        <v>1971</v>
      </c>
      <c r="K66" s="146"/>
      <c r="L66" s="146" t="s">
        <v>1972</v>
      </c>
      <c r="M66" s="146" t="s">
        <v>1973</v>
      </c>
      <c r="N66" s="146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5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4">
        <v>66</v>
      </c>
      <c r="B67" s="115">
        <f t="shared" si="8"/>
        <v>335</v>
      </c>
      <c r="C67" s="115">
        <f t="shared" ref="C67:C71" si="29">B67*$X$2</f>
        <v>402000</v>
      </c>
      <c r="D67" s="115">
        <v>0.2</v>
      </c>
      <c r="E67" s="115">
        <f t="shared" ref="E67:E71" si="30">D67*C67</f>
        <v>80400</v>
      </c>
      <c r="F67" s="115">
        <f t="shared" ref="F67:F71" si="31">$X$5*B67*$X$4</f>
        <v>603000</v>
      </c>
      <c r="G67" s="115">
        <v>1</v>
      </c>
      <c r="H67" s="115">
        <f t="shared" ref="H67:H71" si="32">(C67+E67)*G67</f>
        <v>482400</v>
      </c>
      <c r="I67" s="1"/>
      <c r="J67" s="147">
        <v>10000143</v>
      </c>
      <c r="K67" s="148" t="s">
        <v>122</v>
      </c>
      <c r="L67" s="146">
        <v>1</v>
      </c>
      <c r="M67" s="146">
        <v>1</v>
      </c>
      <c r="N67" s="146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5" t="s">
        <v>230</v>
      </c>
      <c r="AF67" s="61">
        <v>10020052</v>
      </c>
      <c r="AG67" s="59" t="s">
        <v>252</v>
      </c>
      <c r="AI67" s="125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4">
        <v>67</v>
      </c>
      <c r="B68" s="115">
        <f t="shared" ref="B68:B71" si="36">B67+5</f>
        <v>340</v>
      </c>
      <c r="C68" s="115">
        <f t="shared" si="29"/>
        <v>408000</v>
      </c>
      <c r="D68" s="115">
        <v>0.2</v>
      </c>
      <c r="E68" s="115">
        <f t="shared" si="30"/>
        <v>81600</v>
      </c>
      <c r="F68" s="115">
        <f t="shared" si="31"/>
        <v>612000</v>
      </c>
      <c r="G68" s="115">
        <v>1</v>
      </c>
      <c r="H68" s="115">
        <f t="shared" si="32"/>
        <v>489600</v>
      </c>
      <c r="I68" s="1"/>
      <c r="J68" s="147">
        <v>10010083</v>
      </c>
      <c r="K68" s="149" t="s">
        <v>804</v>
      </c>
      <c r="L68" s="146">
        <v>1</v>
      </c>
      <c r="M68" s="146">
        <v>1</v>
      </c>
      <c r="N68" s="146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5" t="s">
        <v>230</v>
      </c>
      <c r="AF68" s="61">
        <v>10020053</v>
      </c>
      <c r="AG68" s="59" t="s">
        <v>254</v>
      </c>
      <c r="AI68" s="125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4">
        <v>68</v>
      </c>
      <c r="B69" s="115">
        <f t="shared" si="36"/>
        <v>345</v>
      </c>
      <c r="C69" s="115">
        <f t="shared" si="29"/>
        <v>414000</v>
      </c>
      <c r="D69" s="115">
        <v>0.2</v>
      </c>
      <c r="E69" s="115">
        <f t="shared" si="30"/>
        <v>82800</v>
      </c>
      <c r="F69" s="115">
        <f t="shared" si="31"/>
        <v>621000</v>
      </c>
      <c r="G69" s="115">
        <v>1</v>
      </c>
      <c r="H69" s="115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5" t="s">
        <v>230</v>
      </c>
      <c r="AF69" s="61">
        <v>10020054</v>
      </c>
      <c r="AG69" s="59" t="s">
        <v>256</v>
      </c>
      <c r="AI69" s="125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4">
        <v>69</v>
      </c>
      <c r="B70" s="115">
        <f t="shared" si="36"/>
        <v>350</v>
      </c>
      <c r="C70" s="115">
        <f t="shared" si="29"/>
        <v>420000</v>
      </c>
      <c r="D70" s="115">
        <v>0.2</v>
      </c>
      <c r="E70" s="115">
        <f t="shared" si="30"/>
        <v>84000</v>
      </c>
      <c r="F70" s="115">
        <f t="shared" si="31"/>
        <v>630000</v>
      </c>
      <c r="G70" s="115">
        <v>1</v>
      </c>
      <c r="H70" s="115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5" t="s">
        <v>230</v>
      </c>
      <c r="AF70" s="61">
        <v>10020055</v>
      </c>
      <c r="AG70" s="59" t="s">
        <v>258</v>
      </c>
      <c r="AI70" s="125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4">
        <v>70</v>
      </c>
      <c r="B71" s="115">
        <f t="shared" si="36"/>
        <v>355</v>
      </c>
      <c r="C71" s="115">
        <f t="shared" si="29"/>
        <v>426000</v>
      </c>
      <c r="D71" s="115">
        <v>0.2</v>
      </c>
      <c r="E71" s="115">
        <f t="shared" si="30"/>
        <v>85200</v>
      </c>
      <c r="F71" s="115">
        <f t="shared" si="31"/>
        <v>639000</v>
      </c>
      <c r="G71" s="115">
        <v>1</v>
      </c>
      <c r="H71" s="115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5">
        <v>3</v>
      </c>
      <c r="AF71" s="61">
        <v>10020057</v>
      </c>
      <c r="AG71" s="59" t="s">
        <v>260</v>
      </c>
      <c r="AI71" s="125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2"/>
      <c r="B72" s="122"/>
      <c r="C72" s="122"/>
      <c r="D72" s="122"/>
      <c r="E72" s="122"/>
      <c r="F72" s="122"/>
      <c r="G72" s="122"/>
      <c r="H72" s="122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5" t="s">
        <v>230</v>
      </c>
      <c r="AF72" s="61">
        <v>10020060</v>
      </c>
      <c r="AG72" s="59" t="s">
        <v>280</v>
      </c>
      <c r="AI72" s="125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2"/>
      <c r="B73" s="122"/>
      <c r="C73" s="122"/>
      <c r="D73" s="122"/>
      <c r="E73" s="122"/>
      <c r="F73" s="122"/>
      <c r="G73" s="122"/>
      <c r="H73" s="122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5" t="s">
        <v>230</v>
      </c>
      <c r="AF73" s="61">
        <v>10020061</v>
      </c>
      <c r="AG73" s="59" t="s">
        <v>266</v>
      </c>
      <c r="AI73" s="125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2"/>
      <c r="B74" s="122"/>
      <c r="C74" s="122"/>
      <c r="D74" s="122"/>
      <c r="E74" s="122"/>
      <c r="F74" s="122"/>
      <c r="G74" s="122"/>
      <c r="H74" s="122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5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2"/>
      <c r="B75" s="122"/>
      <c r="C75" s="122"/>
      <c r="D75" s="122"/>
      <c r="E75" s="122"/>
      <c r="F75" s="122"/>
      <c r="G75" s="122"/>
      <c r="H75" s="122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5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2"/>
      <c r="B76" s="122"/>
      <c r="C76" s="122"/>
      <c r="D76" s="122"/>
      <c r="E76" s="122"/>
      <c r="F76" s="122"/>
      <c r="G76" s="122"/>
      <c r="H76" s="122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5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2"/>
      <c r="B77" s="122"/>
      <c r="C77" s="122"/>
      <c r="D77" s="122"/>
      <c r="E77" s="122"/>
      <c r="F77" s="122"/>
      <c r="G77" s="122"/>
      <c r="H77" s="122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5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2"/>
      <c r="B78" s="122"/>
      <c r="C78" s="122"/>
      <c r="D78" s="122"/>
      <c r="E78" s="122"/>
      <c r="F78" s="122"/>
      <c r="G78" s="122"/>
      <c r="H78" s="122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28" t="s">
        <v>297</v>
      </c>
      <c r="AC78" s="125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2"/>
      <c r="B79" s="122"/>
      <c r="C79" s="122"/>
      <c r="D79" s="122"/>
      <c r="E79" s="122"/>
      <c r="F79" s="122"/>
      <c r="G79" s="122"/>
      <c r="H79" s="122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2"/>
      <c r="B80" s="122"/>
      <c r="C80" s="122"/>
      <c r="D80" s="122"/>
      <c r="E80" s="122"/>
      <c r="F80" s="122"/>
      <c r="G80" s="122"/>
      <c r="H80" s="122"/>
      <c r="S80" s="57">
        <v>10020153</v>
      </c>
      <c r="T80" s="57">
        <v>10024003</v>
      </c>
      <c r="U80" s="59" t="s">
        <v>301</v>
      </c>
      <c r="AF80" s="129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2"/>
      <c r="B81" s="122"/>
      <c r="C81" s="122"/>
      <c r="D81" s="122"/>
      <c r="E81" s="122"/>
      <c r="F81" s="122"/>
      <c r="G81" s="122"/>
      <c r="H81" s="122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5" t="s">
        <v>230</v>
      </c>
      <c r="AF81" s="57">
        <v>10020101</v>
      </c>
      <c r="AG81" s="59" t="s">
        <v>272</v>
      </c>
      <c r="AI81" s="125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2"/>
      <c r="B82" s="122"/>
      <c r="C82" s="122"/>
      <c r="D82" s="122"/>
      <c r="E82" s="122"/>
      <c r="F82" s="122"/>
      <c r="G82" s="122"/>
      <c r="H82" s="122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5" t="s">
        <v>230</v>
      </c>
      <c r="AF82" s="57">
        <v>10020102</v>
      </c>
      <c r="AG82" s="59" t="s">
        <v>274</v>
      </c>
      <c r="AI82" s="125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2"/>
      <c r="B83" s="122"/>
      <c r="C83" s="122"/>
      <c r="D83" s="122"/>
      <c r="E83" s="122"/>
      <c r="F83" s="122"/>
      <c r="G83" s="122"/>
      <c r="H83" s="122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5" t="s">
        <v>230</v>
      </c>
      <c r="AF83" s="57">
        <v>10020103</v>
      </c>
      <c r="AG83" s="59" t="s">
        <v>276</v>
      </c>
      <c r="AI83" s="125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2"/>
      <c r="B84" s="122"/>
      <c r="C84" s="122"/>
      <c r="D84" s="122"/>
      <c r="E84" s="122"/>
      <c r="F84" s="122"/>
      <c r="G84" s="122"/>
      <c r="H84" s="122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5" t="s">
        <v>230</v>
      </c>
      <c r="AF84" s="57">
        <v>10020104</v>
      </c>
      <c r="AG84" s="59" t="s">
        <v>278</v>
      </c>
      <c r="AI84" s="125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2"/>
      <c r="B85" s="122"/>
      <c r="C85" s="122"/>
      <c r="D85" s="122"/>
      <c r="E85" s="122"/>
      <c r="F85" s="122"/>
      <c r="G85" s="122"/>
      <c r="H85" s="122"/>
      <c r="T85" s="57">
        <v>10024008</v>
      </c>
      <c r="U85" s="58" t="s">
        <v>311</v>
      </c>
      <c r="Z85" s="57">
        <v>10020105</v>
      </c>
      <c r="AA85" s="59" t="s">
        <v>282</v>
      </c>
      <c r="AC85" s="125" t="s">
        <v>230</v>
      </c>
      <c r="AF85" s="57">
        <v>10020105</v>
      </c>
      <c r="AG85" s="59" t="s">
        <v>282</v>
      </c>
      <c r="AI85" s="125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2"/>
      <c r="B86" s="122"/>
      <c r="C86" s="122"/>
      <c r="D86" s="122"/>
      <c r="E86" s="122"/>
      <c r="F86" s="122"/>
      <c r="G86" s="122"/>
      <c r="H86" s="122"/>
      <c r="T86" s="57">
        <v>10024009</v>
      </c>
      <c r="U86" s="58" t="s">
        <v>313</v>
      </c>
      <c r="Z86" s="57">
        <v>10020106</v>
      </c>
      <c r="AA86" s="59" t="s">
        <v>285</v>
      </c>
      <c r="AC86" s="125" t="s">
        <v>314</v>
      </c>
      <c r="AF86" s="57">
        <v>10020106</v>
      </c>
      <c r="AG86" s="59" t="s">
        <v>285</v>
      </c>
      <c r="AI86" s="125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2"/>
      <c r="B87" s="122"/>
      <c r="C87" s="122"/>
      <c r="D87" s="122"/>
      <c r="E87" s="122"/>
      <c r="F87" s="122"/>
      <c r="G87" s="122"/>
      <c r="H87" s="122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5">
        <v>3</v>
      </c>
      <c r="AF87" s="57">
        <v>10020107</v>
      </c>
      <c r="AG87" s="59" t="s">
        <v>288</v>
      </c>
      <c r="AI87" s="125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2"/>
      <c r="B88" s="122"/>
      <c r="C88" s="122"/>
      <c r="D88" s="122"/>
      <c r="E88" s="122"/>
      <c r="F88" s="122"/>
      <c r="G88" s="122"/>
      <c r="H88" s="122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5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2"/>
      <c r="B89" s="122"/>
      <c r="C89" s="122"/>
      <c r="D89" s="122"/>
      <c r="E89" s="122"/>
      <c r="F89" s="122"/>
      <c r="G89" s="122"/>
      <c r="H89" s="122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5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2"/>
      <c r="B90" s="122"/>
      <c r="C90" s="122"/>
      <c r="D90" s="122"/>
      <c r="E90" s="122"/>
      <c r="F90" s="122"/>
      <c r="G90" s="122"/>
      <c r="H90" s="122"/>
      <c r="S90" s="57">
        <v>10020204</v>
      </c>
      <c r="T90" s="57">
        <v>10025004</v>
      </c>
      <c r="U90" s="59" t="s">
        <v>324</v>
      </c>
      <c r="Z90" s="57">
        <v>10020110</v>
      </c>
      <c r="AA90" s="128" t="s">
        <v>325</v>
      </c>
      <c r="AC90" s="125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2"/>
      <c r="B91" s="122"/>
      <c r="C91" s="122"/>
      <c r="D91" s="122"/>
      <c r="E91" s="122"/>
      <c r="F91" s="122"/>
      <c r="G91" s="122"/>
      <c r="H91" s="122"/>
      <c r="S91" s="57">
        <v>10020205</v>
      </c>
      <c r="T91" s="57">
        <v>10025005</v>
      </c>
      <c r="U91" s="59" t="s">
        <v>327</v>
      </c>
      <c r="AF91" s="129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2"/>
      <c r="B92" s="122"/>
      <c r="C92" s="122"/>
      <c r="D92" s="122"/>
      <c r="E92" s="122"/>
      <c r="F92" s="122"/>
      <c r="G92" s="122"/>
      <c r="H92" s="122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5" t="s">
        <v>230</v>
      </c>
      <c r="AF92" s="57">
        <v>10020151</v>
      </c>
      <c r="AG92" s="59" t="s">
        <v>296</v>
      </c>
      <c r="AI92" s="125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2"/>
      <c r="B93" s="122"/>
      <c r="C93" s="122"/>
      <c r="D93" s="122"/>
      <c r="E93" s="122"/>
      <c r="F93" s="122"/>
      <c r="G93" s="122"/>
      <c r="H93" s="122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5" t="s">
        <v>230</v>
      </c>
      <c r="AF93" s="57">
        <v>10020152</v>
      </c>
      <c r="AG93" s="59" t="s">
        <v>299</v>
      </c>
      <c r="AI93" s="125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2"/>
      <c r="B94" s="122"/>
      <c r="C94" s="122"/>
      <c r="D94" s="122"/>
      <c r="E94" s="122"/>
      <c r="F94" s="122"/>
      <c r="G94" s="122"/>
      <c r="H94" s="122"/>
      <c r="T94" s="57">
        <v>10025008</v>
      </c>
      <c r="U94" s="58" t="s">
        <v>333</v>
      </c>
      <c r="Z94" s="57">
        <v>10020153</v>
      </c>
      <c r="AA94" s="59" t="s">
        <v>301</v>
      </c>
      <c r="AC94" s="125" t="s">
        <v>230</v>
      </c>
      <c r="AF94" s="57">
        <v>10020153</v>
      </c>
      <c r="AG94" s="59" t="s">
        <v>301</v>
      </c>
      <c r="AI94" s="125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2"/>
      <c r="B95" s="122"/>
      <c r="C95" s="122"/>
      <c r="D95" s="122"/>
      <c r="E95" s="122"/>
      <c r="F95" s="122"/>
      <c r="G95" s="122"/>
      <c r="H95" s="122"/>
      <c r="T95" s="57">
        <v>10025009</v>
      </c>
      <c r="U95" s="58" t="s">
        <v>335</v>
      </c>
      <c r="Z95" s="57">
        <v>10020154</v>
      </c>
      <c r="AA95" s="59" t="s">
        <v>303</v>
      </c>
      <c r="AC95" s="125" t="s">
        <v>230</v>
      </c>
      <c r="AF95" s="57">
        <v>10020154</v>
      </c>
      <c r="AG95" s="59" t="s">
        <v>303</v>
      </c>
      <c r="AI95" s="125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2"/>
      <c r="B96" s="122"/>
      <c r="C96" s="122"/>
      <c r="D96" s="122"/>
      <c r="E96" s="122"/>
      <c r="F96" s="122"/>
      <c r="G96" s="122"/>
      <c r="H96" s="122"/>
      <c r="Z96" s="57">
        <v>10020155</v>
      </c>
      <c r="AA96" s="59" t="s">
        <v>305</v>
      </c>
      <c r="AC96" s="125" t="s">
        <v>230</v>
      </c>
      <c r="AF96" s="57">
        <v>10020155</v>
      </c>
      <c r="AG96" s="59" t="s">
        <v>305</v>
      </c>
      <c r="AI96" s="125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2"/>
      <c r="B97" s="122"/>
      <c r="C97" s="122"/>
      <c r="D97" s="122"/>
      <c r="E97" s="122"/>
      <c r="F97" s="122"/>
      <c r="G97" s="122"/>
      <c r="H97" s="122"/>
      <c r="Z97" s="57">
        <v>10020156</v>
      </c>
      <c r="AA97" s="59" t="s">
        <v>307</v>
      </c>
      <c r="AC97" s="125" t="s">
        <v>230</v>
      </c>
      <c r="AF97" s="57">
        <v>10020156</v>
      </c>
      <c r="AG97" s="59" t="s">
        <v>307</v>
      </c>
      <c r="AI97" s="125" t="s">
        <v>230</v>
      </c>
      <c r="AL97" s="12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2"/>
      <c r="B98" s="122"/>
      <c r="C98" s="122"/>
      <c r="D98" s="122"/>
      <c r="E98" s="122"/>
      <c r="F98" s="122"/>
      <c r="G98" s="122"/>
      <c r="H98" s="122"/>
      <c r="Z98" s="57">
        <v>10020157</v>
      </c>
      <c r="AA98" s="59" t="s">
        <v>309</v>
      </c>
      <c r="AC98" s="125" t="s">
        <v>314</v>
      </c>
      <c r="AF98" s="57">
        <v>10020157</v>
      </c>
      <c r="AG98" s="59" t="s">
        <v>309</v>
      </c>
      <c r="AI98" s="125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2"/>
      <c r="B99" s="122"/>
      <c r="C99" s="122"/>
      <c r="D99" s="122"/>
      <c r="E99" s="122"/>
      <c r="F99" s="122"/>
      <c r="G99" s="122"/>
      <c r="H99" s="122"/>
      <c r="Z99" s="57">
        <v>10020158</v>
      </c>
      <c r="AA99" s="59" t="s">
        <v>339</v>
      </c>
      <c r="AC99" s="125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2"/>
      <c r="B100" s="122"/>
      <c r="C100" s="122"/>
      <c r="D100" s="122"/>
      <c r="E100" s="122"/>
      <c r="F100" s="122"/>
      <c r="G100" s="122"/>
      <c r="H100" s="122"/>
      <c r="Z100" s="57">
        <v>10020159</v>
      </c>
      <c r="AA100" s="130" t="s">
        <v>341</v>
      </c>
      <c r="AC100" s="125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2"/>
      <c r="B101" s="122"/>
      <c r="C101" s="122"/>
      <c r="D101" s="122"/>
      <c r="E101" s="122"/>
      <c r="F101" s="122"/>
      <c r="G101" s="122"/>
      <c r="H101" s="122"/>
      <c r="Z101" s="57">
        <v>10020160</v>
      </c>
      <c r="AA101" s="130" t="s">
        <v>343</v>
      </c>
      <c r="AC101" s="125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2"/>
      <c r="B102" s="122"/>
      <c r="C102" s="122"/>
      <c r="D102" s="122"/>
      <c r="E102" s="122"/>
      <c r="F102" s="122"/>
      <c r="G102" s="122"/>
      <c r="H102" s="122"/>
      <c r="Z102" s="57">
        <v>10020161</v>
      </c>
      <c r="AA102" s="131" t="s">
        <v>345</v>
      </c>
      <c r="AC102" s="125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2"/>
      <c r="B103" s="122"/>
      <c r="C103" s="122"/>
      <c r="D103" s="122"/>
      <c r="E103" s="122"/>
      <c r="F103" s="122"/>
      <c r="G103" s="122"/>
      <c r="H103" s="122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2"/>
      <c r="B104" s="122"/>
      <c r="C104" s="122"/>
      <c r="D104" s="122"/>
      <c r="E104" s="122"/>
      <c r="F104" s="122"/>
      <c r="G104" s="122"/>
      <c r="H104" s="122"/>
      <c r="AF104" s="129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2"/>
      <c r="B105" s="122"/>
      <c r="C105" s="122"/>
      <c r="D105" s="122"/>
      <c r="E105" s="122"/>
      <c r="F105" s="122"/>
      <c r="G105" s="122"/>
      <c r="H105" s="122"/>
      <c r="Z105" s="57">
        <v>10020201</v>
      </c>
      <c r="AA105" s="59" t="s">
        <v>316</v>
      </c>
      <c r="AC105" s="125" t="s">
        <v>230</v>
      </c>
      <c r="AF105" s="57">
        <v>10020201</v>
      </c>
      <c r="AG105" s="59" t="s">
        <v>316</v>
      </c>
      <c r="AI105" s="125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2"/>
      <c r="B106" s="122"/>
      <c r="C106" s="122"/>
      <c r="D106" s="122"/>
      <c r="E106" s="122"/>
      <c r="F106" s="122"/>
      <c r="G106" s="122"/>
      <c r="H106" s="122"/>
      <c r="Z106" s="57">
        <v>10020202</v>
      </c>
      <c r="AA106" s="59" t="s">
        <v>318</v>
      </c>
      <c r="AC106" s="125" t="s">
        <v>230</v>
      </c>
      <c r="AF106" s="57">
        <v>10020202</v>
      </c>
      <c r="AG106" s="59" t="s">
        <v>318</v>
      </c>
      <c r="AI106" s="125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2"/>
      <c r="B107" s="122"/>
      <c r="C107" s="122"/>
      <c r="D107" s="122"/>
      <c r="E107" s="122"/>
      <c r="F107" s="122"/>
      <c r="G107" s="122"/>
      <c r="H107" s="122"/>
      <c r="Z107" s="57">
        <v>10020203</v>
      </c>
      <c r="AA107" s="59" t="s">
        <v>321</v>
      </c>
      <c r="AC107" s="125" t="s">
        <v>230</v>
      </c>
      <c r="AF107" s="57">
        <v>10020203</v>
      </c>
      <c r="AG107" s="59" t="s">
        <v>321</v>
      </c>
      <c r="AI107" s="125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2"/>
      <c r="B108" s="122"/>
      <c r="C108" s="122"/>
      <c r="D108" s="122"/>
      <c r="E108" s="122"/>
      <c r="F108" s="122"/>
      <c r="G108" s="122"/>
      <c r="H108" s="122"/>
      <c r="Z108" s="57">
        <v>10020204</v>
      </c>
      <c r="AA108" s="59" t="s">
        <v>324</v>
      </c>
      <c r="AC108" s="125" t="s">
        <v>230</v>
      </c>
      <c r="AF108" s="57">
        <v>10020204</v>
      </c>
      <c r="AG108" s="59" t="s">
        <v>324</v>
      </c>
      <c r="AI108" s="125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2"/>
      <c r="B109" s="122"/>
      <c r="C109" s="122"/>
      <c r="D109" s="122"/>
      <c r="E109" s="122"/>
      <c r="F109" s="122"/>
      <c r="G109" s="122"/>
      <c r="H109" s="122"/>
      <c r="Z109" s="57">
        <v>10020205</v>
      </c>
      <c r="AA109" s="59" t="s">
        <v>327</v>
      </c>
      <c r="AC109" s="125" t="s">
        <v>230</v>
      </c>
      <c r="AF109" s="57">
        <v>10020205</v>
      </c>
      <c r="AG109" s="59" t="s">
        <v>327</v>
      </c>
      <c r="AI109" s="125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2"/>
      <c r="B110" s="122"/>
      <c r="C110" s="122"/>
      <c r="D110" s="122"/>
      <c r="E110" s="122"/>
      <c r="F110" s="122"/>
      <c r="G110" s="122"/>
      <c r="H110" s="122"/>
      <c r="Z110" s="57">
        <v>10020206</v>
      </c>
      <c r="AA110" s="59" t="s">
        <v>329</v>
      </c>
      <c r="AC110" s="125" t="s">
        <v>230</v>
      </c>
      <c r="AF110" s="57">
        <v>10020206</v>
      </c>
      <c r="AG110" s="59" t="s">
        <v>329</v>
      </c>
      <c r="AI110" s="125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2"/>
      <c r="B111" s="122"/>
      <c r="C111" s="122"/>
      <c r="D111" s="122"/>
      <c r="E111" s="122"/>
      <c r="F111" s="122"/>
      <c r="G111" s="122"/>
      <c r="H111" s="122"/>
      <c r="Z111" s="57">
        <v>10020207</v>
      </c>
      <c r="AA111" s="59" t="s">
        <v>356</v>
      </c>
      <c r="AC111" s="125">
        <v>3</v>
      </c>
      <c r="AF111" s="57">
        <v>10020207</v>
      </c>
      <c r="AG111" s="59" t="s">
        <v>356</v>
      </c>
      <c r="AI111" s="125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2"/>
      <c r="B112" s="122"/>
      <c r="C112" s="122"/>
      <c r="D112" s="122"/>
      <c r="E112" s="122"/>
      <c r="F112" s="122"/>
      <c r="G112" s="122"/>
      <c r="H112" s="122"/>
      <c r="Z112" s="57">
        <v>10020208</v>
      </c>
      <c r="AA112" s="59" t="s">
        <v>331</v>
      </c>
      <c r="AC112" s="125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2"/>
      <c r="B113" s="122"/>
      <c r="C113" s="122"/>
      <c r="D113" s="122"/>
      <c r="E113" s="122"/>
      <c r="F113" s="122"/>
      <c r="G113" s="122"/>
      <c r="H113" s="122"/>
      <c r="Z113" s="57">
        <v>10020209</v>
      </c>
      <c r="AA113" s="128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2"/>
      <c r="B114" s="122"/>
      <c r="C114" s="122"/>
      <c r="D114" s="122"/>
      <c r="E114" s="122"/>
      <c r="F114" s="122"/>
      <c r="G114" s="122"/>
      <c r="H114" s="122"/>
      <c r="Z114" s="57">
        <v>10020210</v>
      </c>
      <c r="AA114" s="128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2"/>
      <c r="B115" s="122"/>
      <c r="C115" s="122"/>
      <c r="D115" s="122"/>
      <c r="E115" s="122"/>
      <c r="F115" s="122"/>
      <c r="G115" s="122"/>
      <c r="H115" s="122"/>
      <c r="Z115" s="57">
        <v>10020211</v>
      </c>
      <c r="AA115" s="128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2"/>
      <c r="B116" s="122"/>
      <c r="C116" s="122"/>
      <c r="D116" s="122"/>
      <c r="E116" s="122"/>
      <c r="F116" s="122"/>
      <c r="G116" s="122"/>
      <c r="H116" s="122"/>
      <c r="Z116" s="57">
        <v>10020212</v>
      </c>
      <c r="AA116" s="128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2"/>
      <c r="B117" s="122"/>
      <c r="C117" s="122"/>
      <c r="D117" s="122"/>
      <c r="E117" s="122"/>
      <c r="F117" s="122"/>
      <c r="G117" s="122"/>
      <c r="H117" s="122"/>
      <c r="Z117" s="57">
        <v>10020213</v>
      </c>
      <c r="AA117" s="132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2"/>
      <c r="B118" s="122"/>
      <c r="C118" s="122"/>
      <c r="D118" s="122"/>
      <c r="E118" s="122"/>
      <c r="F118" s="122"/>
      <c r="G118" s="122"/>
      <c r="H118" s="122"/>
      <c r="Z118" s="57">
        <v>10020214</v>
      </c>
      <c r="AA118" s="132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2"/>
      <c r="B119" s="122"/>
      <c r="C119" s="122"/>
      <c r="D119" s="122"/>
      <c r="E119" s="122"/>
      <c r="F119" s="122"/>
      <c r="G119" s="122"/>
      <c r="H119" s="122"/>
      <c r="Z119" s="57">
        <v>10020215</v>
      </c>
      <c r="AA119" s="128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2"/>
      <c r="B120" s="122"/>
      <c r="C120" s="122"/>
      <c r="D120" s="122"/>
      <c r="E120" s="122"/>
      <c r="F120" s="122"/>
      <c r="G120" s="122"/>
      <c r="H120" s="122"/>
      <c r="Z120" s="57">
        <v>10020216</v>
      </c>
      <c r="AA120" s="128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2"/>
      <c r="B121" s="122"/>
      <c r="C121" s="122"/>
      <c r="D121" s="122"/>
      <c r="E121" s="122"/>
      <c r="F121" s="122"/>
      <c r="G121" s="122"/>
      <c r="H121" s="122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2"/>
      <c r="B122" s="122"/>
      <c r="C122" s="122"/>
      <c r="D122" s="122"/>
      <c r="E122" s="122"/>
      <c r="F122" s="122"/>
      <c r="G122" s="122"/>
      <c r="H122" s="122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2"/>
      <c r="B123" s="122"/>
      <c r="C123" s="122"/>
      <c r="D123" s="122"/>
      <c r="E123" s="122"/>
      <c r="F123" s="122"/>
      <c r="G123" s="122"/>
      <c r="H123" s="122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2"/>
      <c r="B124" s="122"/>
      <c r="C124" s="122"/>
      <c r="D124" s="122"/>
      <c r="E124" s="122"/>
      <c r="F124" s="122"/>
      <c r="G124" s="122"/>
      <c r="H124" s="122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2"/>
      <c r="B125" s="122"/>
      <c r="C125" s="122"/>
      <c r="D125" s="122"/>
      <c r="E125" s="122"/>
      <c r="F125" s="122"/>
      <c r="G125" s="122"/>
      <c r="H125" s="122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2"/>
      <c r="B126" s="122"/>
      <c r="C126" s="122"/>
      <c r="D126" s="122"/>
      <c r="E126" s="122"/>
      <c r="F126" s="122"/>
      <c r="G126" s="122"/>
      <c r="H126" s="122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2"/>
      <c r="B127" s="122"/>
      <c r="C127" s="122"/>
      <c r="D127" s="122"/>
      <c r="E127" s="122"/>
      <c r="F127" s="122"/>
      <c r="G127" s="122"/>
      <c r="H127" s="122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2"/>
      <c r="B128" s="122"/>
      <c r="C128" s="122"/>
      <c r="D128" s="122"/>
      <c r="E128" s="122"/>
      <c r="F128" s="122"/>
      <c r="G128" s="122"/>
      <c r="H128" s="122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2"/>
      <c r="B129" s="122"/>
      <c r="C129" s="122"/>
      <c r="D129" s="122"/>
      <c r="E129" s="122"/>
      <c r="F129" s="122"/>
      <c r="G129" s="122"/>
      <c r="H129" s="122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2"/>
      <c r="B130" s="122"/>
      <c r="C130" s="122"/>
      <c r="D130" s="122"/>
      <c r="E130" s="122"/>
      <c r="F130" s="122"/>
      <c r="G130" s="122"/>
      <c r="H130" s="122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2"/>
      <c r="B131" s="122"/>
      <c r="C131" s="122"/>
      <c r="D131" s="122"/>
      <c r="E131" s="122"/>
      <c r="F131" s="122"/>
      <c r="G131" s="122"/>
      <c r="H131" s="122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2"/>
      <c r="B132" s="122"/>
      <c r="C132" s="122"/>
      <c r="D132" s="122"/>
      <c r="E132" s="122"/>
      <c r="F132" s="122"/>
      <c r="G132" s="122"/>
      <c r="H132" s="122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2"/>
      <c r="B133" s="122"/>
      <c r="C133" s="122"/>
      <c r="D133" s="122"/>
      <c r="E133" s="122"/>
      <c r="F133" s="122"/>
      <c r="G133" s="122"/>
      <c r="H133" s="122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2"/>
      <c r="B134" s="122"/>
      <c r="C134" s="122"/>
      <c r="D134" s="122"/>
      <c r="E134" s="122"/>
      <c r="F134" s="122"/>
      <c r="G134" s="122"/>
      <c r="H134" s="122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2"/>
      <c r="B135" s="122"/>
      <c r="C135" s="122"/>
      <c r="D135" s="122"/>
      <c r="E135" s="122"/>
      <c r="F135" s="122"/>
      <c r="G135" s="122"/>
      <c r="H135" s="122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2"/>
      <c r="B136" s="122"/>
      <c r="C136" s="122"/>
      <c r="D136" s="122"/>
      <c r="E136" s="122"/>
      <c r="F136" s="122"/>
      <c r="G136" s="122"/>
      <c r="H136" s="122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2"/>
      <c r="B137" s="122"/>
      <c r="C137" s="122"/>
      <c r="D137" s="122"/>
      <c r="E137" s="122"/>
      <c r="F137" s="122"/>
      <c r="G137" s="122"/>
      <c r="H137" s="122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2"/>
      <c r="B138" s="122"/>
      <c r="C138" s="122"/>
      <c r="D138" s="122"/>
      <c r="E138" s="122"/>
      <c r="F138" s="122"/>
      <c r="G138" s="122"/>
      <c r="H138" s="122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2"/>
      <c r="B139" s="122"/>
      <c r="C139" s="122"/>
      <c r="D139" s="122"/>
      <c r="E139" s="122"/>
      <c r="F139" s="122"/>
      <c r="G139" s="122"/>
      <c r="H139" s="122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2"/>
      <c r="B140" s="122"/>
      <c r="C140" s="122"/>
      <c r="D140" s="122"/>
      <c r="E140" s="122"/>
      <c r="F140" s="122"/>
      <c r="G140" s="122"/>
      <c r="H140" s="122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2"/>
      <c r="B141" s="122"/>
      <c r="C141" s="122"/>
      <c r="D141" s="122"/>
      <c r="E141" s="122"/>
      <c r="F141" s="122"/>
      <c r="G141" s="122"/>
      <c r="H141" s="122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2"/>
      <c r="B142" s="122"/>
      <c r="C142" s="122"/>
      <c r="D142" s="122"/>
      <c r="E142" s="122"/>
      <c r="F142" s="122"/>
      <c r="G142" s="122"/>
      <c r="H142" s="122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2"/>
      <c r="B143" s="122"/>
      <c r="C143" s="122"/>
      <c r="D143" s="122"/>
      <c r="E143" s="122"/>
      <c r="F143" s="122"/>
      <c r="G143" s="122"/>
      <c r="H143" s="122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2"/>
      <c r="B144" s="122"/>
      <c r="C144" s="122"/>
      <c r="D144" s="122"/>
      <c r="E144" s="122"/>
      <c r="F144" s="122"/>
      <c r="G144" s="122"/>
      <c r="H144" s="122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2"/>
      <c r="B145" s="122"/>
      <c r="C145" s="122"/>
      <c r="D145" s="122"/>
      <c r="E145" s="122"/>
      <c r="F145" s="122"/>
      <c r="G145" s="122"/>
      <c r="H145" s="122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2"/>
      <c r="B146" s="122"/>
      <c r="C146" s="122"/>
      <c r="D146" s="122"/>
      <c r="E146" s="122"/>
      <c r="F146" s="122"/>
      <c r="G146" s="122"/>
      <c r="H146" s="122"/>
      <c r="AL146" s="129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2"/>
      <c r="B147" s="122"/>
      <c r="C147" s="122"/>
      <c r="D147" s="122"/>
      <c r="E147" s="122"/>
      <c r="F147" s="122"/>
      <c r="G147" s="122"/>
      <c r="H147" s="122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2"/>
      <c r="B148" s="122"/>
      <c r="C148" s="122"/>
      <c r="D148" s="122"/>
      <c r="E148" s="122"/>
      <c r="F148" s="122"/>
      <c r="G148" s="122"/>
      <c r="H148" s="122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2"/>
      <c r="B149" s="122"/>
      <c r="C149" s="122"/>
      <c r="D149" s="122"/>
      <c r="E149" s="122"/>
      <c r="F149" s="122"/>
      <c r="G149" s="122"/>
      <c r="H149" s="122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2"/>
      <c r="B150" s="122"/>
      <c r="C150" s="122"/>
      <c r="D150" s="122"/>
      <c r="E150" s="122"/>
      <c r="F150" s="122"/>
      <c r="G150" s="122"/>
      <c r="H150" s="122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2"/>
      <c r="B151" s="122"/>
      <c r="C151" s="122"/>
      <c r="D151" s="122"/>
      <c r="E151" s="122"/>
      <c r="F151" s="122"/>
      <c r="G151" s="122"/>
      <c r="H151" s="122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2"/>
      <c r="B152" s="122"/>
      <c r="C152" s="122"/>
      <c r="D152" s="122"/>
      <c r="E152" s="122"/>
      <c r="F152" s="122"/>
      <c r="G152" s="122"/>
      <c r="H152" s="122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2"/>
      <c r="B153" s="122"/>
      <c r="C153" s="122"/>
      <c r="D153" s="122"/>
      <c r="E153" s="122"/>
      <c r="F153" s="122"/>
      <c r="G153" s="122"/>
      <c r="H153" s="122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2"/>
      <c r="B154" s="122"/>
      <c r="C154" s="122"/>
      <c r="D154" s="122"/>
      <c r="E154" s="122"/>
      <c r="F154" s="122"/>
      <c r="G154" s="122"/>
      <c r="H154" s="122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2"/>
      <c r="B155" s="122"/>
      <c r="C155" s="122"/>
      <c r="D155" s="122"/>
      <c r="E155" s="122"/>
      <c r="F155" s="122"/>
      <c r="G155" s="122"/>
      <c r="H155" s="122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2"/>
      <c r="B156" s="122"/>
      <c r="C156" s="122"/>
      <c r="D156" s="122"/>
      <c r="E156" s="122"/>
      <c r="F156" s="122"/>
      <c r="G156" s="122"/>
      <c r="H156" s="122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2"/>
      <c r="B157" s="122"/>
      <c r="C157" s="122"/>
      <c r="D157" s="122"/>
      <c r="E157" s="122"/>
      <c r="F157" s="122"/>
      <c r="G157" s="122"/>
      <c r="H157" s="122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2"/>
      <c r="B158" s="122"/>
      <c r="C158" s="122"/>
      <c r="D158" s="122"/>
      <c r="E158" s="122"/>
      <c r="F158" s="122"/>
      <c r="G158" s="122"/>
      <c r="H158" s="122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2"/>
      <c r="B159" s="122"/>
      <c r="C159" s="122"/>
      <c r="D159" s="122"/>
      <c r="E159" s="122"/>
      <c r="F159" s="122"/>
      <c r="G159" s="122"/>
      <c r="H159" s="122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2"/>
      <c r="B160" s="122"/>
      <c r="C160" s="122"/>
      <c r="D160" s="122"/>
      <c r="E160" s="122"/>
      <c r="F160" s="122"/>
      <c r="G160" s="122"/>
      <c r="H160" s="122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2"/>
      <c r="B161" s="122"/>
      <c r="C161" s="122"/>
      <c r="D161" s="122"/>
      <c r="E161" s="122"/>
      <c r="F161" s="122"/>
      <c r="G161" s="122"/>
      <c r="H161" s="122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2"/>
      <c r="B162" s="122"/>
      <c r="C162" s="122"/>
      <c r="D162" s="122"/>
      <c r="E162" s="122"/>
      <c r="F162" s="122"/>
      <c r="G162" s="122"/>
      <c r="H162" s="122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2"/>
      <c r="B163" s="122"/>
      <c r="C163" s="122"/>
      <c r="D163" s="122"/>
      <c r="E163" s="122"/>
      <c r="F163" s="122"/>
      <c r="G163" s="122"/>
      <c r="H163" s="122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2"/>
      <c r="B164" s="122"/>
      <c r="C164" s="122"/>
      <c r="D164" s="122"/>
      <c r="E164" s="122"/>
      <c r="F164" s="122"/>
      <c r="G164" s="122"/>
      <c r="H164" s="122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2"/>
      <c r="B165" s="122"/>
      <c r="C165" s="122"/>
      <c r="D165" s="122"/>
      <c r="E165" s="122"/>
      <c r="F165" s="122"/>
      <c r="G165" s="122"/>
      <c r="H165" s="122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2"/>
      <c r="B166" s="122"/>
      <c r="C166" s="122"/>
      <c r="D166" s="122"/>
      <c r="E166" s="122"/>
      <c r="F166" s="122"/>
      <c r="G166" s="122"/>
      <c r="H166" s="122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2"/>
      <c r="B167" s="122"/>
      <c r="C167" s="122"/>
      <c r="D167" s="122"/>
      <c r="E167" s="122"/>
      <c r="F167" s="122"/>
      <c r="G167" s="122"/>
      <c r="H167" s="122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2"/>
      <c r="B168" s="122"/>
      <c r="C168" s="122"/>
      <c r="D168" s="122"/>
      <c r="E168" s="122"/>
      <c r="F168" s="122"/>
      <c r="G168" s="122"/>
      <c r="H168" s="122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2"/>
      <c r="B169" s="122"/>
      <c r="C169" s="122"/>
      <c r="D169" s="122"/>
      <c r="E169" s="122"/>
      <c r="F169" s="122"/>
      <c r="G169" s="122"/>
      <c r="H169" s="122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2"/>
      <c r="B170" s="122"/>
      <c r="C170" s="122"/>
      <c r="D170" s="122"/>
      <c r="E170" s="122"/>
      <c r="F170" s="122"/>
      <c r="G170" s="122"/>
      <c r="H170" s="122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2"/>
      <c r="B171" s="122"/>
      <c r="C171" s="122"/>
      <c r="D171" s="122"/>
      <c r="E171" s="122"/>
      <c r="F171" s="122"/>
      <c r="G171" s="122"/>
      <c r="H171" s="122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2"/>
      <c r="B172" s="122"/>
      <c r="C172" s="122"/>
      <c r="D172" s="122"/>
      <c r="E172" s="122"/>
      <c r="F172" s="122"/>
      <c r="G172" s="122"/>
      <c r="H172" s="122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2"/>
      <c r="B173" s="122"/>
      <c r="C173" s="122"/>
      <c r="D173" s="122"/>
      <c r="E173" s="122"/>
      <c r="F173" s="122"/>
      <c r="G173" s="122"/>
      <c r="H173" s="122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2"/>
      <c r="B174" s="122"/>
      <c r="C174" s="122"/>
      <c r="D174" s="122"/>
      <c r="E174" s="122"/>
      <c r="F174" s="122"/>
      <c r="G174" s="122"/>
      <c r="H174" s="122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2"/>
      <c r="B175" s="122"/>
      <c r="C175" s="122"/>
      <c r="D175" s="122"/>
      <c r="E175" s="122"/>
      <c r="F175" s="122"/>
      <c r="G175" s="122"/>
      <c r="H175" s="122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2"/>
      <c r="B176" s="122"/>
      <c r="C176" s="122"/>
      <c r="D176" s="122"/>
      <c r="E176" s="122"/>
      <c r="F176" s="122"/>
      <c r="G176" s="122"/>
      <c r="H176" s="122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2"/>
      <c r="B177" s="122"/>
      <c r="C177" s="122"/>
      <c r="D177" s="122"/>
      <c r="E177" s="122"/>
      <c r="F177" s="122"/>
      <c r="G177" s="122"/>
      <c r="H177" s="122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2"/>
      <c r="B178" s="122"/>
      <c r="C178" s="122"/>
      <c r="D178" s="122"/>
      <c r="E178" s="122"/>
      <c r="F178" s="122"/>
      <c r="G178" s="122"/>
      <c r="H178" s="122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2"/>
      <c r="B179" s="122"/>
      <c r="C179" s="122"/>
      <c r="D179" s="122"/>
      <c r="E179" s="122"/>
      <c r="F179" s="122"/>
      <c r="G179" s="122"/>
      <c r="H179" s="122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2"/>
      <c r="B180" s="122"/>
      <c r="C180" s="122"/>
      <c r="D180" s="122"/>
      <c r="E180" s="122"/>
      <c r="F180" s="122"/>
      <c r="G180" s="122"/>
      <c r="H180" s="122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6"/>
      <c r="B181" s="116"/>
      <c r="C181" s="116"/>
      <c r="D181" s="116"/>
      <c r="E181" s="116"/>
      <c r="F181" s="116"/>
      <c r="G181" s="116"/>
      <c r="H181" s="116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6"/>
      <c r="B182" s="116"/>
      <c r="C182" s="116"/>
      <c r="D182" s="116"/>
      <c r="E182" s="116"/>
      <c r="F182" s="116"/>
      <c r="G182" s="116"/>
      <c r="H182" s="116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6"/>
      <c r="B183" s="116"/>
      <c r="C183" s="116"/>
      <c r="D183" s="116"/>
      <c r="E183" s="116"/>
      <c r="F183" s="116"/>
      <c r="G183" s="116"/>
      <c r="H183" s="116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6"/>
      <c r="B184" s="116"/>
      <c r="C184" s="116"/>
      <c r="D184" s="116"/>
      <c r="E184" s="116"/>
      <c r="F184" s="116"/>
      <c r="G184" s="116"/>
      <c r="H184" s="116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6"/>
      <c r="B185" s="116"/>
      <c r="C185" s="116"/>
      <c r="D185" s="116"/>
      <c r="E185" s="116"/>
      <c r="F185" s="116"/>
      <c r="G185" s="116"/>
      <c r="H185" s="116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6"/>
      <c r="B186" s="116"/>
      <c r="C186" s="116"/>
      <c r="D186" s="116"/>
      <c r="E186" s="116"/>
      <c r="F186" s="116"/>
      <c r="G186" s="116"/>
      <c r="H186" s="116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6"/>
      <c r="B187" s="116"/>
      <c r="C187" s="116"/>
      <c r="D187" s="116"/>
      <c r="E187" s="116"/>
      <c r="F187" s="116"/>
      <c r="G187" s="116"/>
      <c r="H187" s="116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6"/>
      <c r="B188" s="116"/>
      <c r="C188" s="116"/>
      <c r="D188" s="116"/>
      <c r="E188" s="116"/>
      <c r="F188" s="116"/>
      <c r="G188" s="116"/>
      <c r="H188" s="116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6"/>
      <c r="B189" s="116"/>
      <c r="C189" s="116"/>
      <c r="D189" s="116"/>
      <c r="E189" s="116"/>
      <c r="F189" s="116"/>
      <c r="G189" s="116"/>
      <c r="H189" s="116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6"/>
      <c r="B190" s="116"/>
      <c r="C190" s="116"/>
      <c r="D190" s="116"/>
      <c r="E190" s="116"/>
      <c r="F190" s="116"/>
      <c r="G190" s="116"/>
      <c r="H190" s="116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6"/>
      <c r="B191" s="116"/>
      <c r="C191" s="116"/>
      <c r="D191" s="116"/>
      <c r="E191" s="116"/>
      <c r="F191" s="116"/>
      <c r="G191" s="116"/>
      <c r="H191" s="116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6"/>
      <c r="B192" s="116"/>
      <c r="C192" s="116"/>
      <c r="D192" s="116"/>
      <c r="E192" s="116"/>
      <c r="F192" s="116"/>
      <c r="G192" s="116"/>
      <c r="H192" s="116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6"/>
      <c r="B193" s="116"/>
      <c r="C193" s="116"/>
      <c r="D193" s="116"/>
      <c r="E193" s="116"/>
      <c r="F193" s="116"/>
      <c r="G193" s="116"/>
      <c r="H193" s="116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6"/>
      <c r="B194" s="116"/>
      <c r="C194" s="116"/>
      <c r="D194" s="116"/>
      <c r="E194" s="116"/>
      <c r="F194" s="116"/>
      <c r="G194" s="116"/>
      <c r="H194" s="116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6"/>
      <c r="B195" s="116"/>
      <c r="C195" s="116"/>
      <c r="D195" s="116"/>
      <c r="E195" s="116"/>
      <c r="F195" s="116"/>
      <c r="G195" s="116"/>
      <c r="H195" s="116"/>
      <c r="AL195" s="12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6"/>
      <c r="B196" s="116"/>
      <c r="C196" s="116"/>
      <c r="D196" s="116"/>
      <c r="E196" s="116"/>
      <c r="F196" s="116"/>
      <c r="G196" s="116"/>
      <c r="H196" s="116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6"/>
      <c r="B197" s="116"/>
      <c r="C197" s="116"/>
      <c r="D197" s="116"/>
      <c r="E197" s="116"/>
      <c r="F197" s="116"/>
      <c r="G197" s="116"/>
      <c r="H197" s="116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6"/>
      <c r="B198" s="116"/>
      <c r="C198" s="116"/>
      <c r="D198" s="116"/>
      <c r="E198" s="116"/>
      <c r="F198" s="116"/>
      <c r="G198" s="116"/>
      <c r="H198" s="116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6"/>
      <c r="B199" s="116"/>
      <c r="C199" s="116"/>
      <c r="D199" s="116"/>
      <c r="E199" s="116"/>
      <c r="F199" s="116"/>
      <c r="G199" s="116"/>
      <c r="H199" s="116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6"/>
      <c r="B200" s="116"/>
      <c r="C200" s="116"/>
      <c r="D200" s="116"/>
      <c r="E200" s="116"/>
      <c r="F200" s="116"/>
      <c r="G200" s="116"/>
      <c r="H200" s="116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6"/>
      <c r="B201" s="116"/>
      <c r="C201" s="116"/>
      <c r="D201" s="116"/>
      <c r="E201" s="116"/>
      <c r="F201" s="116"/>
      <c r="G201" s="116"/>
      <c r="H201" s="116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6"/>
      <c r="B202" s="116"/>
      <c r="C202" s="116"/>
      <c r="D202" s="116"/>
      <c r="E202" s="116"/>
      <c r="F202" s="116"/>
      <c r="G202" s="116"/>
      <c r="H202" s="116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6"/>
      <c r="B203" s="116"/>
      <c r="C203" s="116"/>
      <c r="D203" s="116"/>
      <c r="E203" s="116"/>
      <c r="F203" s="116"/>
      <c r="G203" s="116"/>
      <c r="H203" s="116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6"/>
      <c r="B204" s="116"/>
      <c r="C204" s="116"/>
      <c r="D204" s="116"/>
      <c r="E204" s="116"/>
      <c r="F204" s="116"/>
      <c r="G204" s="116"/>
      <c r="H204" s="116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6"/>
      <c r="B205" s="116"/>
      <c r="C205" s="116"/>
      <c r="D205" s="116"/>
      <c r="E205" s="116"/>
      <c r="F205" s="116"/>
      <c r="G205" s="116"/>
      <c r="H205" s="116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6"/>
      <c r="B206" s="116"/>
      <c r="C206" s="116"/>
      <c r="D206" s="116"/>
      <c r="E206" s="116"/>
      <c r="F206" s="116"/>
      <c r="G206" s="116"/>
      <c r="H206" s="116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6"/>
      <c r="B207" s="116"/>
      <c r="C207" s="116"/>
      <c r="D207" s="116"/>
      <c r="E207" s="116"/>
      <c r="F207" s="116"/>
      <c r="G207" s="116"/>
      <c r="H207" s="116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6"/>
      <c r="B208" s="116"/>
      <c r="C208" s="116"/>
      <c r="D208" s="116"/>
      <c r="E208" s="116"/>
      <c r="F208" s="116"/>
      <c r="G208" s="116"/>
      <c r="H208" s="116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6"/>
      <c r="B209" s="116"/>
      <c r="C209" s="116"/>
      <c r="D209" s="116"/>
      <c r="E209" s="116"/>
      <c r="F209" s="116"/>
      <c r="G209" s="116"/>
      <c r="H209" s="116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6"/>
      <c r="B210" s="116"/>
      <c r="C210" s="116"/>
      <c r="D210" s="116"/>
      <c r="E210" s="116"/>
      <c r="F210" s="116"/>
      <c r="G210" s="116"/>
      <c r="H210" s="116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6"/>
      <c r="B211" s="116"/>
      <c r="C211" s="116"/>
      <c r="D211" s="116"/>
      <c r="E211" s="116"/>
      <c r="F211" s="116"/>
      <c r="G211" s="116"/>
      <c r="H211" s="116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6"/>
      <c r="B212" s="116"/>
      <c r="C212" s="116"/>
      <c r="D212" s="116"/>
      <c r="E212" s="116"/>
      <c r="F212" s="116"/>
      <c r="G212" s="116"/>
      <c r="H212" s="116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6"/>
      <c r="B213" s="116"/>
      <c r="C213" s="116"/>
      <c r="D213" s="116"/>
      <c r="E213" s="116"/>
      <c r="F213" s="116"/>
      <c r="G213" s="116"/>
      <c r="H213" s="116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6"/>
      <c r="B214" s="116"/>
      <c r="C214" s="116"/>
      <c r="D214" s="116"/>
      <c r="E214" s="116"/>
      <c r="F214" s="116"/>
      <c r="G214" s="116"/>
      <c r="H214" s="116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6"/>
      <c r="B215" s="116"/>
      <c r="C215" s="116"/>
      <c r="D215" s="116"/>
      <c r="E215" s="116"/>
      <c r="F215" s="116"/>
      <c r="G215" s="116"/>
      <c r="H215" s="116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6"/>
      <c r="B216" s="116"/>
      <c r="C216" s="116"/>
      <c r="D216" s="116"/>
      <c r="E216" s="116"/>
      <c r="F216" s="116"/>
      <c r="G216" s="116"/>
      <c r="H216" s="116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29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bestFit="1" customWidth="1"/>
  </cols>
  <sheetData>
    <row r="1" spans="2:19" s="1" customFormat="1" ht="20.100000000000001" customHeight="1" x14ac:dyDescent="0.2">
      <c r="B1" s="105" t="s">
        <v>537</v>
      </c>
      <c r="C1" s="105" t="s">
        <v>538</v>
      </c>
      <c r="D1" s="105" t="s">
        <v>539</v>
      </c>
      <c r="E1" s="105" t="s">
        <v>540</v>
      </c>
      <c r="F1" s="105" t="s">
        <v>541</v>
      </c>
      <c r="G1" s="105" t="s">
        <v>542</v>
      </c>
      <c r="H1" s="105" t="s">
        <v>543</v>
      </c>
      <c r="I1" s="105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2">
        <v>601300101</v>
      </c>
      <c r="I2" s="141" t="s">
        <v>546</v>
      </c>
      <c r="J2" s="59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2">
        <v>601300101</v>
      </c>
      <c r="I3" s="141" t="s">
        <v>546</v>
      </c>
      <c r="J3" s="59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2">
        <v>601300101</v>
      </c>
      <c r="I4" s="141" t="s">
        <v>546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2">
        <v>601300101</v>
      </c>
      <c r="I5" s="141" t="s">
        <v>546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2">
        <v>601300101</v>
      </c>
      <c r="I6" s="141" t="s">
        <v>546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2">
        <v>601300101</v>
      </c>
      <c r="I7" s="141" t="s">
        <v>546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2">
        <v>601300101</v>
      </c>
      <c r="I8" s="141" t="s">
        <v>546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2">
        <v>601300101</v>
      </c>
      <c r="I9" s="141" t="s">
        <v>546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2">
        <v>601300101</v>
      </c>
      <c r="I10" s="141" t="s">
        <v>546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2">
        <v>601300101</v>
      </c>
      <c r="I11" s="141" t="s">
        <v>546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2">
        <v>601300101</v>
      </c>
      <c r="I12" s="141" t="s">
        <v>546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2">
        <v>601300101</v>
      </c>
      <c r="I13" s="141" t="s">
        <v>546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2">
        <v>601400101</v>
      </c>
      <c r="I14" s="141" t="s">
        <v>546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2">
        <v>601300101</v>
      </c>
      <c r="I15" s="141" t="s">
        <v>546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2">
        <v>601300101</v>
      </c>
      <c r="I16" s="141" t="s">
        <v>546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2">
        <v>601300101</v>
      </c>
      <c r="I17" s="141" t="s">
        <v>546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2">
        <v>601300101</v>
      </c>
      <c r="I18" s="141" t="s">
        <v>546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2">
        <v>601300101</v>
      </c>
      <c r="I19" s="141" t="s">
        <v>546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2">
        <v>601400101</v>
      </c>
      <c r="I20" s="141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2">
        <v>601300101</v>
      </c>
      <c r="I21" s="141" t="s">
        <v>546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2">
        <v>601300101</v>
      </c>
      <c r="I22" s="141" t="s">
        <v>546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2">
        <v>601400101</v>
      </c>
      <c r="I23" s="141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2">
        <v>601300101</v>
      </c>
      <c r="I24" s="142" t="s">
        <v>569</v>
      </c>
      <c r="J24" s="59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2">
        <v>601300101</v>
      </c>
      <c r="I25" s="142" t="s">
        <v>569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2">
        <v>601400101</v>
      </c>
      <c r="I26" s="142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2">
        <v>601300101</v>
      </c>
      <c r="I27" s="142" t="s">
        <v>569</v>
      </c>
      <c r="J27" s="59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2">
        <v>601300101</v>
      </c>
      <c r="I28" s="142" t="s">
        <v>569</v>
      </c>
      <c r="J28" s="59" t="s">
        <v>266</v>
      </c>
      <c r="L28" s="10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2">
        <v>0</v>
      </c>
      <c r="I29" s="142" t="s">
        <v>569</v>
      </c>
      <c r="J29" s="59" t="s">
        <v>575</v>
      </c>
      <c r="L29" s="105"/>
      <c r="M29" s="105"/>
      <c r="N29" s="10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2">
        <v>601400101</v>
      </c>
      <c r="I30" s="142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2">
        <v>601400101</v>
      </c>
      <c r="I31" s="142" t="s">
        <v>569</v>
      </c>
      <c r="J31" s="59" t="s">
        <v>258</v>
      </c>
      <c r="N31" s="10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2">
        <v>601300101</v>
      </c>
      <c r="I32" s="142" t="s">
        <v>569</v>
      </c>
      <c r="J32" s="59" t="s">
        <v>258</v>
      </c>
      <c r="N32" s="10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2">
        <v>601300101</v>
      </c>
      <c r="I33" s="142" t="s">
        <v>569</v>
      </c>
      <c r="J33" s="63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2">
        <v>601300101</v>
      </c>
      <c r="I34" s="142" t="s">
        <v>569</v>
      </c>
      <c r="J34" s="59" t="s">
        <v>260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2">
        <v>601400101</v>
      </c>
      <c r="I35" s="142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2">
        <v>601300201</v>
      </c>
      <c r="I36" s="142" t="s">
        <v>582</v>
      </c>
      <c r="J36" s="59" t="s">
        <v>272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2">
        <v>601300201</v>
      </c>
      <c r="I37" s="142" t="s">
        <v>582</v>
      </c>
      <c r="J37" s="59" t="s">
        <v>274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2">
        <v>601400101</v>
      </c>
      <c r="I38" s="142" t="s">
        <v>582</v>
      </c>
      <c r="J38" s="59" t="s">
        <v>272</v>
      </c>
      <c r="K38" s="63">
        <v>601100308</v>
      </c>
      <c r="L38" s="58" t="s">
        <v>290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2">
        <v>601300201</v>
      </c>
      <c r="I39" s="142" t="s">
        <v>582</v>
      </c>
      <c r="J39" s="59" t="s">
        <v>276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2">
        <v>601300201</v>
      </c>
      <c r="I40" s="142" t="s">
        <v>582</v>
      </c>
      <c r="J40" s="59" t="s">
        <v>276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2">
        <v>601400201</v>
      </c>
      <c r="I41" s="142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2">
        <v>601300201</v>
      </c>
      <c r="I42" s="142" t="s">
        <v>582</v>
      </c>
      <c r="J42" s="59" t="s">
        <v>272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2">
        <v>601300201</v>
      </c>
      <c r="I43" s="142" t="s">
        <v>582</v>
      </c>
      <c r="J43" s="59" t="s">
        <v>274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2">
        <v>601300201</v>
      </c>
      <c r="I44" s="142" t="s">
        <v>582</v>
      </c>
      <c r="J44" s="59" t="s">
        <v>272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2">
        <v>601300201</v>
      </c>
      <c r="I45" s="142" t="s">
        <v>582</v>
      </c>
      <c r="J45" s="59" t="s">
        <v>274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2">
        <v>601300201</v>
      </c>
      <c r="I46" s="142" t="s">
        <v>582</v>
      </c>
      <c r="J46" s="59" t="s">
        <v>282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2">
        <v>601400201</v>
      </c>
      <c r="I47" s="142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2">
        <v>601300201</v>
      </c>
      <c r="I48" s="142" t="s">
        <v>582</v>
      </c>
      <c r="J48" s="59" t="s">
        <v>282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2">
        <v>601300201</v>
      </c>
      <c r="I49" s="142" t="s">
        <v>582</v>
      </c>
      <c r="J49" s="59" t="s">
        <v>285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2">
        <v>601300201</v>
      </c>
      <c r="I50" s="142" t="s">
        <v>582</v>
      </c>
      <c r="J50" s="59" t="s">
        <v>288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2">
        <v>601400201</v>
      </c>
      <c r="I51" s="142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2" t="s">
        <v>600</v>
      </c>
      <c r="J52" s="59" t="s">
        <v>296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2" t="s">
        <v>600</v>
      </c>
      <c r="J53" s="59" t="s">
        <v>299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2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2" t="s">
        <v>600</v>
      </c>
      <c r="J55" s="59" t="s">
        <v>296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2" t="s">
        <v>600</v>
      </c>
      <c r="J56" s="59" t="s">
        <v>299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2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2" t="s">
        <v>600</v>
      </c>
      <c r="J58" s="59" t="s">
        <v>301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2" t="s">
        <v>600</v>
      </c>
      <c r="J59" s="59" t="s">
        <v>305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2" t="s">
        <v>600</v>
      </c>
      <c r="J60" s="59" t="s">
        <v>307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2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2" t="s">
        <v>600</v>
      </c>
      <c r="J62" s="59" t="s">
        <v>303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2" t="s">
        <v>600</v>
      </c>
      <c r="J63" s="59" t="s">
        <v>303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2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2" t="s">
        <v>613</v>
      </c>
      <c r="J65" s="59" t="s">
        <v>316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2" t="s">
        <v>613</v>
      </c>
      <c r="J66" s="59" t="s">
        <v>318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2" t="s">
        <v>613</v>
      </c>
      <c r="J67" s="59" t="s">
        <v>321</v>
      </c>
      <c r="K67" s="63">
        <v>601100508</v>
      </c>
      <c r="L67" s="58" t="s">
        <v>333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2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2" t="s">
        <v>613</v>
      </c>
      <c r="J69" s="59" t="s">
        <v>321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2" t="s">
        <v>613</v>
      </c>
      <c r="J70" s="59" t="s">
        <v>327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2" t="s">
        <v>613</v>
      </c>
      <c r="J71" s="59" t="s">
        <v>329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2" t="s">
        <v>613</v>
      </c>
      <c r="J72" s="59" t="s">
        <v>331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2" t="s">
        <v>613</v>
      </c>
      <c r="J73" s="59" t="s">
        <v>324</v>
      </c>
      <c r="P73" s="1" t="str">
        <f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2">
        <v>601400401</v>
      </c>
      <c r="I74" s="142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>IF(K74="","",IF(M74="",K74,K74&amp;","&amp;M74))</f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2">
        <v>601400401</v>
      </c>
      <c r="I75" s="142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>IF(K75="","",IF(M75="",K75,K75&amp;","&amp;M75))</f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2">
        <v>601400401</v>
      </c>
      <c r="I76" s="142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>IF(K76="","",IF(M76="",K76,K76&amp;","&amp;M76))</f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2">
        <v>601300101</v>
      </c>
      <c r="I82" s="141" t="s">
        <v>546</v>
      </c>
      <c r="P82" s="1" t="str">
        <f t="shared" ref="P82:P111" si="5">IF(K82="","",IF(M82="",K82,K82&amp;","&amp;M82))</f>
        <v/>
      </c>
      <c r="S82" s="1" t="str">
        <f t="shared" ref="S82:S111" si="6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2">
        <v>601300101</v>
      </c>
      <c r="I83" s="141" t="s">
        <v>546</v>
      </c>
      <c r="P83" s="1" t="str">
        <f t="shared" si="5"/>
        <v/>
      </c>
      <c r="S83" s="1" t="str">
        <f t="shared" si="6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2">
        <v>601300101</v>
      </c>
      <c r="I84" s="141" t="s">
        <v>546</v>
      </c>
      <c r="P84" s="1" t="str">
        <f t="shared" si="5"/>
        <v/>
      </c>
      <c r="S84" s="1" t="str">
        <f t="shared" si="6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2">
        <v>601300101</v>
      </c>
      <c r="I85" s="141" t="s">
        <v>546</v>
      </c>
      <c r="P85" s="1" t="str">
        <f t="shared" si="5"/>
        <v/>
      </c>
      <c r="S85" s="1" t="str">
        <f t="shared" si="6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2">
        <v>601400101</v>
      </c>
      <c r="I86" s="141" t="s">
        <v>546</v>
      </c>
      <c r="J86" s="58"/>
      <c r="K86" s="63">
        <v>601100208</v>
      </c>
      <c r="L86" s="58" t="s">
        <v>268</v>
      </c>
      <c r="M86" s="63"/>
      <c r="N86" s="58"/>
      <c r="P86" s="1">
        <f t="shared" si="5"/>
        <v>601100208</v>
      </c>
      <c r="S86" s="1" t="str">
        <f t="shared" si="6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2">
        <v>601400101</v>
      </c>
      <c r="I87" s="141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 t="shared" si="5"/>
        <v>601100208,601100209</v>
      </c>
      <c r="S87" s="1" t="str">
        <f t="shared" si="6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2">
        <v>601400101</v>
      </c>
      <c r="I88" s="141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 t="shared" si="5"/>
        <v>601100208,601100209</v>
      </c>
      <c r="S88" s="1" t="str">
        <f t="shared" si="6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2">
        <v>601300201</v>
      </c>
      <c r="I89" s="141" t="s">
        <v>569</v>
      </c>
      <c r="P89" s="1" t="str">
        <f t="shared" si="5"/>
        <v/>
      </c>
      <c r="S89" s="1" t="str">
        <f t="shared" si="6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2">
        <v>601300201</v>
      </c>
      <c r="I90" s="141" t="s">
        <v>569</v>
      </c>
      <c r="P90" s="1" t="str">
        <f t="shared" si="5"/>
        <v/>
      </c>
      <c r="S90" s="1" t="str">
        <f t="shared" si="6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2">
        <v>601300201</v>
      </c>
      <c r="I91" s="141" t="s">
        <v>569</v>
      </c>
      <c r="P91" s="1" t="str">
        <f t="shared" si="5"/>
        <v/>
      </c>
      <c r="S91" s="1" t="str">
        <f t="shared" si="6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2">
        <v>601300201</v>
      </c>
      <c r="I92" s="141" t="s">
        <v>569</v>
      </c>
      <c r="P92" s="1" t="str">
        <f t="shared" si="5"/>
        <v/>
      </c>
      <c r="S92" s="1" t="str">
        <f t="shared" si="6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2">
        <v>601300201</v>
      </c>
      <c r="I93" s="141" t="s">
        <v>569</v>
      </c>
      <c r="P93" s="1" t="str">
        <f t="shared" si="5"/>
        <v/>
      </c>
      <c r="S93" s="1" t="str">
        <f t="shared" si="6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2">
        <v>601400201</v>
      </c>
      <c r="I94" s="141" t="s">
        <v>569</v>
      </c>
      <c r="J94" s="58"/>
      <c r="K94" s="63">
        <v>601100308</v>
      </c>
      <c r="L94" s="58" t="s">
        <v>290</v>
      </c>
      <c r="M94" s="63"/>
      <c r="N94" s="58"/>
      <c r="P94" s="1">
        <f t="shared" si="5"/>
        <v>601100308</v>
      </c>
      <c r="S94" s="1" t="str">
        <f t="shared" si="6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2">
        <v>601400201</v>
      </c>
      <c r="I95" s="141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 t="shared" si="5"/>
        <v>601100308,601100309</v>
      </c>
      <c r="S95" s="1" t="str">
        <f t="shared" si="6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2">
        <v>601400201</v>
      </c>
      <c r="I96" s="141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 t="shared" si="5"/>
        <v>601100308,601100309</v>
      </c>
      <c r="S96" s="1" t="str">
        <f t="shared" si="6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2">
        <v>601300301</v>
      </c>
      <c r="I97" s="141" t="s">
        <v>582</v>
      </c>
      <c r="P97" s="1" t="str">
        <f t="shared" si="5"/>
        <v/>
      </c>
      <c r="S97" s="1" t="str">
        <f t="shared" si="6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2">
        <v>601300301</v>
      </c>
      <c r="I98" s="141" t="s">
        <v>582</v>
      </c>
      <c r="P98" s="1" t="str">
        <f t="shared" si="5"/>
        <v/>
      </c>
      <c r="S98" s="1" t="str">
        <f t="shared" si="6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2">
        <v>601300301</v>
      </c>
      <c r="I99" s="141" t="s">
        <v>582</v>
      </c>
      <c r="P99" s="1" t="str">
        <f t="shared" si="5"/>
        <v/>
      </c>
      <c r="S99" s="1" t="str">
        <f t="shared" si="6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2">
        <v>601300301</v>
      </c>
      <c r="I100" s="141" t="s">
        <v>582</v>
      </c>
      <c r="P100" s="1" t="str">
        <f t="shared" si="5"/>
        <v/>
      </c>
      <c r="S100" s="1" t="str">
        <f t="shared" si="6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2">
        <v>601300301</v>
      </c>
      <c r="I101" s="141" t="s">
        <v>582</v>
      </c>
      <c r="P101" s="1" t="str">
        <f t="shared" si="5"/>
        <v/>
      </c>
      <c r="S101" s="1" t="str">
        <f t="shared" si="6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2">
        <v>601400301</v>
      </c>
      <c r="I102" s="141" t="s">
        <v>582</v>
      </c>
      <c r="J102" s="58"/>
      <c r="K102" s="63">
        <v>601100408</v>
      </c>
      <c r="L102" s="58" t="s">
        <v>311</v>
      </c>
      <c r="M102" s="63"/>
      <c r="N102" s="58"/>
      <c r="P102" s="1">
        <f t="shared" si="5"/>
        <v>601100408</v>
      </c>
      <c r="S102" s="1" t="str">
        <f t="shared" si="6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2">
        <v>601400301</v>
      </c>
      <c r="I103" s="141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 t="shared" si="5"/>
        <v>601100408,601100409</v>
      </c>
      <c r="S103" s="1" t="str">
        <f t="shared" si="6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2">
        <v>601400301</v>
      </c>
      <c r="I104" s="141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 t="shared" si="5"/>
        <v>601100408,601100409</v>
      </c>
      <c r="S104" s="1" t="str">
        <f t="shared" si="6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2">
        <v>601300401</v>
      </c>
      <c r="I105" s="141" t="s">
        <v>600</v>
      </c>
      <c r="P105" s="1" t="str">
        <f t="shared" si="5"/>
        <v/>
      </c>
      <c r="S105" s="1" t="str">
        <f t="shared" si="6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2">
        <v>601300401</v>
      </c>
      <c r="I106" s="141" t="s">
        <v>600</v>
      </c>
      <c r="P106" s="1" t="str">
        <f t="shared" si="5"/>
        <v/>
      </c>
      <c r="S106" s="1" t="str">
        <f t="shared" si="6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2">
        <v>601300401</v>
      </c>
      <c r="I107" s="141" t="s">
        <v>600</v>
      </c>
      <c r="P107" s="1" t="str">
        <f t="shared" si="5"/>
        <v/>
      </c>
      <c r="S107" s="1" t="str">
        <f t="shared" si="6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2">
        <v>601300401</v>
      </c>
      <c r="I108" s="141" t="s">
        <v>600</v>
      </c>
      <c r="P108" s="1" t="str">
        <f t="shared" si="5"/>
        <v/>
      </c>
      <c r="S108" s="1" t="str">
        <f t="shared" si="6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2">
        <v>601400401</v>
      </c>
      <c r="I109" s="141" t="s">
        <v>600</v>
      </c>
      <c r="J109" s="58"/>
      <c r="K109" s="63">
        <v>601100508</v>
      </c>
      <c r="L109" s="58" t="s">
        <v>333</v>
      </c>
      <c r="M109" s="63"/>
      <c r="N109" s="58"/>
      <c r="P109" s="1">
        <f t="shared" si="5"/>
        <v>601100508</v>
      </c>
      <c r="S109" s="1" t="str">
        <f t="shared" si="6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2">
        <v>601400401</v>
      </c>
      <c r="I110" s="141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 t="shared" si="5"/>
        <v>601100508,601100509</v>
      </c>
      <c r="S110" s="1" t="str">
        <f t="shared" si="6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2">
        <v>601400401</v>
      </c>
      <c r="I111" s="141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 t="shared" si="5"/>
        <v>601100508,601100509</v>
      </c>
      <c r="S111" s="1" t="str">
        <f t="shared" si="6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2">
        <v>1</v>
      </c>
      <c r="D2" s="1">
        <v>0.2</v>
      </c>
      <c r="E2" s="1">
        <v>100000</v>
      </c>
      <c r="F2" s="1">
        <v>300000</v>
      </c>
      <c r="G2" s="1">
        <f>ROUND(D2*1000000,0)</f>
        <v>200000</v>
      </c>
      <c r="H2" s="92">
        <f>C2</f>
        <v>1</v>
      </c>
      <c r="I2" s="1">
        <f>E2</f>
        <v>100000</v>
      </c>
      <c r="J2" s="1">
        <f>F2</f>
        <v>300000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2">
        <v>10000104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2">
        <f t="shared" ref="H3:H7" si="1">C3</f>
        <v>10000104</v>
      </c>
      <c r="I3" s="1">
        <f t="shared" ref="I3:I7" si="2">E3</f>
        <v>1</v>
      </c>
      <c r="J3" s="1">
        <f t="shared" ref="J3:J7" si="3">F3</f>
        <v>1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2">
        <v>10000150</v>
      </c>
      <c r="D4" s="1">
        <v>0.01</v>
      </c>
      <c r="E4" s="1">
        <v>1</v>
      </c>
      <c r="F4" s="1">
        <v>1</v>
      </c>
      <c r="G4" s="1">
        <f t="shared" si="0"/>
        <v>10000</v>
      </c>
      <c r="H4" s="92">
        <f t="shared" si="1"/>
        <v>10000150</v>
      </c>
      <c r="I4" s="1">
        <f t="shared" si="2"/>
        <v>1</v>
      </c>
      <c r="J4" s="1">
        <f t="shared" si="3"/>
        <v>1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2">
        <v>10000152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2">
        <f t="shared" si="1"/>
        <v>10000152</v>
      </c>
      <c r="I5" s="1">
        <f t="shared" si="2"/>
        <v>1</v>
      </c>
      <c r="J5" s="1">
        <f t="shared" si="3"/>
        <v>1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2">
        <v>10010033</v>
      </c>
      <c r="D6" s="1">
        <v>0.03</v>
      </c>
      <c r="E6" s="1">
        <v>1</v>
      </c>
      <c r="F6" s="1">
        <v>1</v>
      </c>
      <c r="G6" s="1">
        <f t="shared" si="0"/>
        <v>30000</v>
      </c>
      <c r="H6" s="92">
        <f t="shared" si="1"/>
        <v>10010033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</v>
      </c>
      <c r="O6" s="1">
        <f t="shared" si="4"/>
        <v>100000</v>
      </c>
      <c r="P6" s="1">
        <f t="shared" si="4"/>
        <v>300000</v>
      </c>
      <c r="Q6" s="1">
        <f t="shared" ref="Q6:T6" si="5">G3</f>
        <v>50000</v>
      </c>
      <c r="R6" s="1">
        <f t="shared" si="5"/>
        <v>10000104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10000150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10000152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10010033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10010043</v>
      </c>
      <c r="AI6" s="1">
        <f t="shared" si="9"/>
        <v>1</v>
      </c>
      <c r="AJ6" s="1">
        <f t="shared" si="9"/>
        <v>5</v>
      </c>
      <c r="AK6" s="1">
        <f t="shared" ref="AK6:AN6" si="10">G8</f>
        <v>30000</v>
      </c>
      <c r="AL6" s="1">
        <f t="shared" si="10"/>
        <v>10010046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10010083</v>
      </c>
      <c r="AQ6" s="1">
        <f t="shared" si="11"/>
        <v>3</v>
      </c>
      <c r="AR6" s="1">
        <f t="shared" si="11"/>
        <v>10</v>
      </c>
      <c r="AS6" s="1">
        <f t="shared" ref="AS6:AV6" si="12">G10</f>
        <v>20000</v>
      </c>
      <c r="AT6" s="1">
        <f t="shared" si="12"/>
        <v>10010086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10010091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2">
        <v>10010043</v>
      </c>
      <c r="D7" s="1">
        <v>0.05</v>
      </c>
      <c r="E7" s="1">
        <v>1</v>
      </c>
      <c r="F7" s="1">
        <v>5</v>
      </c>
      <c r="G7" s="1">
        <f t="shared" si="0"/>
        <v>50000</v>
      </c>
      <c r="H7" s="92">
        <f t="shared" si="1"/>
        <v>10010043</v>
      </c>
      <c r="I7" s="1">
        <f t="shared" si="2"/>
        <v>1</v>
      </c>
      <c r="J7" s="1">
        <f t="shared" si="3"/>
        <v>5</v>
      </c>
      <c r="K7" s="1"/>
      <c r="M7" s="1">
        <f t="shared" ref="M7:P7" si="14">G12</f>
        <v>25000</v>
      </c>
      <c r="N7" s="1">
        <f t="shared" si="14"/>
        <v>10010092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10010093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10010098</v>
      </c>
      <c r="W7" s="1">
        <f t="shared" si="16"/>
        <v>3</v>
      </c>
      <c r="X7" s="1">
        <f t="shared" si="16"/>
        <v>10</v>
      </c>
      <c r="Y7" s="1">
        <f t="shared" ref="Y7:AB7" si="17">G15</f>
        <v>10000</v>
      </c>
      <c r="Z7" s="1">
        <f t="shared" si="17"/>
        <v>10010099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10000143</v>
      </c>
      <c r="AE7" s="1">
        <f t="shared" si="18"/>
        <v>1</v>
      </c>
      <c r="AF7" s="1">
        <f t="shared" si="18"/>
        <v>2</v>
      </c>
      <c r="AG7" s="1">
        <f t="shared" ref="AG7:AJ7" si="19">G17</f>
        <v>20000</v>
      </c>
      <c r="AH7" s="1">
        <f t="shared" si="19"/>
        <v>10045204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10045205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10045206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10045104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10045105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6" t="s">
        <v>461</v>
      </c>
      <c r="C8" s="2">
        <v>10010046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2">
        <f t="shared" ref="H8:H9" si="25">C8</f>
        <v>10010046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6" t="s">
        <v>793</v>
      </c>
      <c r="C9" s="2">
        <v>10010083</v>
      </c>
      <c r="D9" s="1">
        <v>0.05</v>
      </c>
      <c r="E9" s="1">
        <v>3</v>
      </c>
      <c r="F9" s="1">
        <v>10</v>
      </c>
      <c r="G9" s="1">
        <f t="shared" si="24"/>
        <v>50000</v>
      </c>
      <c r="H9" s="92">
        <f t="shared" si="25"/>
        <v>10010083</v>
      </c>
      <c r="I9" s="1">
        <f t="shared" si="26"/>
        <v>3</v>
      </c>
      <c r="J9" s="1">
        <f t="shared" si="27"/>
        <v>10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6"/>
      <c r="C10" s="2">
        <v>10010086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2">
        <f t="shared" ref="H10:H21" si="49">C10</f>
        <v>10010086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6"/>
      <c r="C11" s="2">
        <v>10010091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2">
        <f t="shared" si="49"/>
        <v>10010091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6"/>
      <c r="C12" s="2">
        <v>10010092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2">
        <f t="shared" si="49"/>
        <v>10010092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6"/>
      <c r="C13" s="2">
        <v>10010093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2">
        <f t="shared" si="49"/>
        <v>10010093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6"/>
      <c r="C14" s="39">
        <v>10010098</v>
      </c>
      <c r="D14" s="1">
        <v>0.02</v>
      </c>
      <c r="E14" s="1">
        <v>3</v>
      </c>
      <c r="F14" s="1">
        <v>10</v>
      </c>
      <c r="G14" s="1">
        <f t="shared" si="48"/>
        <v>20000</v>
      </c>
      <c r="H14" s="92">
        <f t="shared" si="49"/>
        <v>10010098</v>
      </c>
      <c r="I14" s="1">
        <f t="shared" si="50"/>
        <v>3</v>
      </c>
      <c r="J14" s="1">
        <f t="shared" si="51"/>
        <v>10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6"/>
      <c r="C15" s="39">
        <v>10010099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2">
        <f t="shared" si="49"/>
        <v>10010099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6"/>
      <c r="C16" s="2">
        <v>10000143</v>
      </c>
      <c r="D16" s="1">
        <v>0.03</v>
      </c>
      <c r="E16" s="1">
        <v>1</v>
      </c>
      <c r="F16" s="1">
        <v>2</v>
      </c>
      <c r="G16" s="1">
        <f t="shared" si="48"/>
        <v>30000</v>
      </c>
      <c r="H16" s="92">
        <f t="shared" si="49"/>
        <v>10000143</v>
      </c>
      <c r="I16" s="1">
        <f t="shared" si="50"/>
        <v>1</v>
      </c>
      <c r="J16" s="1">
        <f t="shared" si="51"/>
        <v>2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6"/>
      <c r="C17" s="46">
        <v>10045204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2">
        <f t="shared" si="49"/>
        <v>10045204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6"/>
      <c r="C18" s="46">
        <v>10045205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2">
        <f t="shared" si="49"/>
        <v>10045205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46">
        <v>10045206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2">
        <f t="shared" si="49"/>
        <v>10045206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46">
        <v>10045104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2">
        <f t="shared" si="49"/>
        <v>10045104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46">
        <v>10045105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2">
        <f t="shared" si="49"/>
        <v>10045105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2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2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2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2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2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2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2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2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2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2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2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2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2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2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2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2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2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2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2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2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2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2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2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2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2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2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2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2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2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2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2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2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2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2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2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2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2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2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2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2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2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2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2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2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2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2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2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2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2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2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2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2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2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2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2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2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2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2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2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2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2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2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2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2"/>
      <c r="I103" s="1"/>
      <c r="J103" s="1"/>
      <c r="M103" s="108">
        <v>10000010</v>
      </c>
      <c r="N103" s="109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2"/>
      <c r="I104" s="1"/>
      <c r="J104" s="1"/>
      <c r="M104" s="110">
        <v>10000017</v>
      </c>
      <c r="N104" s="111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2"/>
      <c r="I105" s="1"/>
      <c r="J105" s="1"/>
      <c r="M105" s="110">
        <v>10010033</v>
      </c>
      <c r="N105" s="111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2"/>
      <c r="I106" s="1"/>
      <c r="J106" s="1"/>
      <c r="M106" s="110">
        <v>10010041</v>
      </c>
      <c r="N106" s="111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2"/>
      <c r="I107" s="1"/>
      <c r="J107" s="1"/>
      <c r="M107" s="110">
        <v>10010042</v>
      </c>
      <c r="N107" s="111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2"/>
      <c r="I108" s="1"/>
      <c r="J108" s="1"/>
      <c r="M108" s="110">
        <v>10010083</v>
      </c>
      <c r="N108" s="111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2"/>
      <c r="I109" s="1"/>
      <c r="J109" s="1"/>
      <c r="M109" s="110">
        <v>10010084</v>
      </c>
      <c r="N109" s="111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2"/>
      <c r="I110" s="1"/>
      <c r="J110" s="1"/>
      <c r="M110" s="110">
        <v>10010085</v>
      </c>
      <c r="N110" s="111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40"/>
  <sheetViews>
    <sheetView tabSelected="1" topLeftCell="A94" workbookViewId="0">
      <selection activeCell="F104" sqref="F104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1">
        <v>10020001</v>
      </c>
      <c r="C38" s="94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1">
        <v>10021001</v>
      </c>
      <c r="C39" s="103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1">
        <v>10021002</v>
      </c>
      <c r="C40" s="103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1">
        <v>10021003</v>
      </c>
      <c r="C41" s="103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1">
        <v>10021004</v>
      </c>
      <c r="C42" s="103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1">
        <v>10021005</v>
      </c>
      <c r="C43" s="103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1">
        <v>10021006</v>
      </c>
      <c r="C44" s="103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1">
        <v>10021007</v>
      </c>
      <c r="C45" s="103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1">
        <v>10021008</v>
      </c>
      <c r="C46" s="93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1">
        <v>10021009</v>
      </c>
      <c r="C47" s="93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1">
        <v>10021010</v>
      </c>
      <c r="C48" s="93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1">
        <v>10022001</v>
      </c>
      <c r="C49" s="103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1">
        <v>10022002</v>
      </c>
      <c r="C50" s="103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1">
        <v>10022003</v>
      </c>
      <c r="C51" s="103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1">
        <v>10022004</v>
      </c>
      <c r="C52" s="103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1">
        <v>10022005</v>
      </c>
      <c r="C53" s="103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1">
        <v>10022006</v>
      </c>
      <c r="C54" s="104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1">
        <v>10022007</v>
      </c>
      <c r="C55" s="103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1">
        <v>10022008</v>
      </c>
      <c r="C56" s="93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1">
        <v>10022009</v>
      </c>
      <c r="C57" s="93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1">
        <v>10022010</v>
      </c>
      <c r="C58" s="103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1">
        <v>10023001</v>
      </c>
      <c r="C59" s="103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1">
        <v>10023002</v>
      </c>
      <c r="C60" s="103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1">
        <v>10023003</v>
      </c>
      <c r="C61" s="103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1">
        <v>10023004</v>
      </c>
      <c r="C62" s="103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1">
        <v>10023005</v>
      </c>
      <c r="C63" s="103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1">
        <v>10023006</v>
      </c>
      <c r="C64" s="103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1">
        <v>10023007</v>
      </c>
      <c r="C65" s="103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1">
        <v>10023008</v>
      </c>
      <c r="C66" s="93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1">
        <v>10023009</v>
      </c>
      <c r="C67" s="93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1">
        <v>10023010</v>
      </c>
      <c r="C68" s="103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1">
        <v>10024001</v>
      </c>
      <c r="C69" s="103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1">
        <v>10024002</v>
      </c>
      <c r="C70" s="103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1">
        <v>10024003</v>
      </c>
      <c r="C71" s="103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1">
        <v>10024004</v>
      </c>
      <c r="C72" s="103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1">
        <v>10024005</v>
      </c>
      <c r="C73" s="103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1">
        <v>10024006</v>
      </c>
      <c r="C74" s="103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1">
        <v>10024007</v>
      </c>
      <c r="C75" s="103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1">
        <v>10024008</v>
      </c>
      <c r="C76" s="93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1">
        <v>10024009</v>
      </c>
      <c r="C77" s="93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1">
        <v>10024010</v>
      </c>
      <c r="C78" s="103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1">
        <v>10025001</v>
      </c>
      <c r="C79" s="103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1">
        <v>10025002</v>
      </c>
      <c r="C80" s="103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1">
        <v>10025003</v>
      </c>
      <c r="C81" s="103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1">
        <v>10025004</v>
      </c>
      <c r="C82" s="103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1">
        <v>10025005</v>
      </c>
      <c r="C83" s="103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1">
        <v>10025006</v>
      </c>
      <c r="C84" s="103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1">
        <v>10025007</v>
      </c>
      <c r="C85" s="103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1">
        <v>10025008</v>
      </c>
      <c r="C86" s="93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1">
        <v>10025009</v>
      </c>
      <c r="C87" s="93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1">
        <v>10025010</v>
      </c>
      <c r="C88" s="93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819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822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808</v>
      </c>
      <c r="E98" s="1">
        <v>150000</v>
      </c>
      <c r="F98" s="1">
        <v>10010083</v>
      </c>
      <c r="G98" s="1" t="s">
        <v>804</v>
      </c>
      <c r="H98" s="1">
        <v>10</v>
      </c>
      <c r="I98" s="1">
        <v>10010085</v>
      </c>
      <c r="J98" s="1" t="s">
        <v>1983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823</v>
      </c>
    </row>
    <row r="101" spans="2:15" ht="20.100000000000001" customHeight="1" x14ac:dyDescent="0.2">
      <c r="B101" s="1">
        <v>3</v>
      </c>
      <c r="C101" s="1">
        <v>1</v>
      </c>
      <c r="D101" s="1" t="s">
        <v>808</v>
      </c>
      <c r="E101" s="1">
        <v>200000</v>
      </c>
      <c r="F101" s="1">
        <v>10010083</v>
      </c>
      <c r="G101" s="1" t="s">
        <v>804</v>
      </c>
      <c r="H101" s="1">
        <v>15</v>
      </c>
      <c r="I101" s="1">
        <v>10010085</v>
      </c>
      <c r="J101" s="1" t="s">
        <v>1983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823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808</v>
      </c>
      <c r="E104" s="1">
        <v>500000</v>
      </c>
      <c r="F104" s="1">
        <v>10010083</v>
      </c>
      <c r="G104" s="1" t="s">
        <v>804</v>
      </c>
      <c r="H104" s="1">
        <v>20</v>
      </c>
      <c r="I104" s="1">
        <v>10010085</v>
      </c>
      <c r="J104" s="1" t="s">
        <v>1983</v>
      </c>
      <c r="K104" s="1">
        <v>3</v>
      </c>
      <c r="L104" s="2">
        <v>10010046</v>
      </c>
      <c r="M104" s="4" t="s">
        <v>1984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1985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1985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1985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1985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/>
    <row r="119" spans="3:5" ht="20.100000000000001" customHeight="1" x14ac:dyDescent="0.2"/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1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1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1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1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1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1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1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1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1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1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1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1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1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1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1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1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1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2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0">
        <v>0.01</v>
      </c>
      <c r="H14" s="1"/>
      <c r="I14" s="93">
        <v>11200000</v>
      </c>
      <c r="J14" s="94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1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2023-08-10T13:56:10Z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