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总表" sheetId="1" r:id="rId1"/>
    <sheet name="Sheet1" sheetId="2" r:id="rId2"/>
    <sheet name="怪物经验" sheetId="3" r:id="rId3"/>
    <sheet name="任务经验" sheetId="4" r:id="rId4"/>
    <sheet name="组队副本" sheetId="5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<sst xmlns="http://schemas.openxmlformats.org/spreadsheetml/2006/main" count="45">
  <si>
    <t>等级</t>
  </si>
  <si>
    <t>当前等级经验</t>
  </si>
  <si>
    <t>经验修正值</t>
  </si>
  <si>
    <t>预计杀怪数</t>
  </si>
  <si>
    <t>当前等级天数</t>
  </si>
  <si>
    <t>累计升级天数</t>
  </si>
  <si>
    <t>杀怪经验</t>
  </si>
  <si>
    <t>任务经验</t>
  </si>
  <si>
    <t>对应副本</t>
  </si>
  <si>
    <t>副本升级经验</t>
  </si>
  <si>
    <t>每日体力</t>
  </si>
  <si>
    <t>体力兑换杀怪数</t>
  </si>
  <si>
    <t>每日杀怪数</t>
  </si>
  <si>
    <t>每日副本次数</t>
  </si>
  <si>
    <t>体力规划</t>
  </si>
  <si>
    <t>0点</t>
  </si>
  <si>
    <t>12点</t>
  </si>
  <si>
    <t>6点</t>
  </si>
  <si>
    <t>月卡</t>
  </si>
  <si>
    <t>每日任务</t>
  </si>
  <si>
    <t>20点</t>
  </si>
  <si>
    <t>每日签到</t>
  </si>
  <si>
    <t>总</t>
  </si>
  <si>
    <t>世界等级</t>
  </si>
  <si>
    <t>怪物等级</t>
  </si>
  <si>
    <t>普通怪</t>
  </si>
  <si>
    <t>低等BOSS经验</t>
  </si>
  <si>
    <t>中等BOSS经验</t>
  </si>
  <si>
    <t>高等BOSS经验</t>
  </si>
  <si>
    <t>最高BOSS经验</t>
  </si>
  <si>
    <t>类型</t>
  </si>
  <si>
    <t>普通</t>
  </si>
  <si>
    <t>boss</t>
  </si>
  <si>
    <t>任务等级</t>
  </si>
  <si>
    <t>经验系数</t>
  </si>
  <si>
    <t>当前等级任务数</t>
  </si>
  <si>
    <t>修正任务数</t>
  </si>
  <si>
    <t>副本等级</t>
  </si>
  <si>
    <t>对应怪物经验</t>
  </si>
  <si>
    <t>副本怪物经验系数</t>
  </si>
  <si>
    <t>副本BOSS经验系数</t>
  </si>
  <si>
    <t>副本通关经验系数</t>
  </si>
  <si>
    <t>累计总经验</t>
  </si>
  <si>
    <t>副本怪物数量</t>
  </si>
  <si>
    <t>副本BOSS数量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</si>
</sst>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color indexed="8"/>
      <name val="宋体"/>
      <charset val="134"/>
    </font>
    <font>
      <b/>
      <sz val="10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1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9" fillId="22" borderId="8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11" fillId="13" borderId="6" applyNumberFormat="0" applyFon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18" fillId="12" borderId="8" applyNumberFormat="0" applyAlignment="0" applyProtection="0">
      <alignment vertical="center"/>
    </xf>
    <xf numFmtId="0" fontId="25" fillId="32" borderId="10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5" borderId="2" xfId="13" applyFont="1" applyFill="1" applyBorder="1" applyAlignment="1">
      <alignment horizontal="center" vertical="center"/>
    </xf>
    <xf numFmtId="0" fontId="1" fillId="5" borderId="2" xfId="13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k\Desktop\&#37197;&#32622;&#25991;&#20214;\&#21361;&#22659;1&#30340;&#25968;&#20540;&#25991;&#26723;\&#32463;&#39564;&#34920;w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经验表"/>
      <sheetName val="怪物经验"/>
      <sheetName val="每日经验"/>
      <sheetName val="国家升级"/>
      <sheetName val="经验盒子获得经验"/>
      <sheetName val="任务经验"/>
      <sheetName val="挂机经验收益(废弃)"/>
    </sheetNames>
    <sheetDataSet>
      <sheetData sheetId="0"/>
      <sheetData sheetId="1">
        <row r="2">
          <cell r="C2">
            <v>15</v>
          </cell>
        </row>
        <row r="3">
          <cell r="C3">
            <v>20</v>
          </cell>
        </row>
        <row r="4">
          <cell r="C4">
            <v>25</v>
          </cell>
        </row>
        <row r="5">
          <cell r="C5">
            <v>30</v>
          </cell>
        </row>
        <row r="6">
          <cell r="C6">
            <v>40</v>
          </cell>
        </row>
        <row r="7">
          <cell r="C7">
            <v>50</v>
          </cell>
        </row>
        <row r="8">
          <cell r="C8">
            <v>60</v>
          </cell>
        </row>
        <row r="9">
          <cell r="C9">
            <v>70</v>
          </cell>
        </row>
        <row r="10">
          <cell r="C10">
            <v>80</v>
          </cell>
        </row>
        <row r="11">
          <cell r="C11">
            <v>95</v>
          </cell>
        </row>
        <row r="12">
          <cell r="C12">
            <v>110</v>
          </cell>
        </row>
        <row r="13">
          <cell r="C13">
            <v>125</v>
          </cell>
        </row>
        <row r="14">
          <cell r="C14">
            <v>140</v>
          </cell>
        </row>
        <row r="15">
          <cell r="C15">
            <v>155</v>
          </cell>
        </row>
        <row r="16">
          <cell r="C16">
            <v>170</v>
          </cell>
        </row>
        <row r="17">
          <cell r="C17">
            <v>190</v>
          </cell>
        </row>
        <row r="18">
          <cell r="C18">
            <v>210</v>
          </cell>
        </row>
        <row r="19">
          <cell r="C19">
            <v>230</v>
          </cell>
        </row>
        <row r="20">
          <cell r="C20">
            <v>250</v>
          </cell>
        </row>
        <row r="21">
          <cell r="C21">
            <v>280</v>
          </cell>
        </row>
        <row r="22">
          <cell r="C22">
            <v>310</v>
          </cell>
        </row>
        <row r="23">
          <cell r="C23">
            <v>340</v>
          </cell>
        </row>
        <row r="24">
          <cell r="C24">
            <v>370</v>
          </cell>
        </row>
        <row r="25">
          <cell r="C25">
            <v>400</v>
          </cell>
        </row>
        <row r="26">
          <cell r="C26">
            <v>430</v>
          </cell>
        </row>
        <row r="27">
          <cell r="C27">
            <v>460</v>
          </cell>
        </row>
        <row r="28">
          <cell r="C28">
            <v>490</v>
          </cell>
        </row>
        <row r="29">
          <cell r="C29">
            <v>520</v>
          </cell>
        </row>
        <row r="30">
          <cell r="C30">
            <v>550</v>
          </cell>
        </row>
        <row r="31">
          <cell r="C31">
            <v>580</v>
          </cell>
        </row>
        <row r="32">
          <cell r="C32">
            <v>610</v>
          </cell>
        </row>
        <row r="33">
          <cell r="C33">
            <v>640</v>
          </cell>
        </row>
        <row r="34">
          <cell r="C34">
            <v>670</v>
          </cell>
        </row>
        <row r="35">
          <cell r="C35">
            <v>700</v>
          </cell>
        </row>
        <row r="36">
          <cell r="C36">
            <v>730</v>
          </cell>
        </row>
        <row r="37">
          <cell r="C37">
            <v>760</v>
          </cell>
        </row>
        <row r="38">
          <cell r="C38">
            <v>790</v>
          </cell>
        </row>
        <row r="39">
          <cell r="C39">
            <v>820</v>
          </cell>
        </row>
        <row r="40">
          <cell r="C40">
            <v>850</v>
          </cell>
        </row>
        <row r="41">
          <cell r="C41">
            <v>880</v>
          </cell>
        </row>
        <row r="42">
          <cell r="C42">
            <v>910</v>
          </cell>
        </row>
        <row r="43">
          <cell r="C43">
            <v>940</v>
          </cell>
        </row>
        <row r="44">
          <cell r="C44">
            <v>970</v>
          </cell>
        </row>
        <row r="45">
          <cell r="C45">
            <v>1000</v>
          </cell>
        </row>
        <row r="46">
          <cell r="C46">
            <v>1030</v>
          </cell>
        </row>
        <row r="47">
          <cell r="C47">
            <v>1060</v>
          </cell>
        </row>
        <row r="48">
          <cell r="C48">
            <v>1090</v>
          </cell>
        </row>
        <row r="49">
          <cell r="C49">
            <v>1120</v>
          </cell>
        </row>
        <row r="50">
          <cell r="C50">
            <v>1150</v>
          </cell>
        </row>
        <row r="51">
          <cell r="C51">
            <v>1180</v>
          </cell>
        </row>
        <row r="52">
          <cell r="C52">
            <v>1210</v>
          </cell>
        </row>
        <row r="53">
          <cell r="C53">
            <v>1240</v>
          </cell>
        </row>
        <row r="54">
          <cell r="C54">
            <v>1270</v>
          </cell>
        </row>
        <row r="55">
          <cell r="C55">
            <v>1300</v>
          </cell>
        </row>
        <row r="56">
          <cell r="C56">
            <v>1330</v>
          </cell>
        </row>
        <row r="57">
          <cell r="C57">
            <v>1360</v>
          </cell>
        </row>
        <row r="58">
          <cell r="C58">
            <v>1390</v>
          </cell>
        </row>
        <row r="59">
          <cell r="C59">
            <v>1420</v>
          </cell>
        </row>
        <row r="60">
          <cell r="C60">
            <v>1450</v>
          </cell>
        </row>
        <row r="61">
          <cell r="C61">
            <v>1480</v>
          </cell>
        </row>
        <row r="62">
          <cell r="C62">
            <v>1510</v>
          </cell>
        </row>
        <row r="63">
          <cell r="C63">
            <v>1540</v>
          </cell>
        </row>
        <row r="64">
          <cell r="C64">
            <v>1570</v>
          </cell>
        </row>
        <row r="65">
          <cell r="C65">
            <v>1600</v>
          </cell>
        </row>
        <row r="66">
          <cell r="C66">
            <v>1630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71"/>
  <sheetViews>
    <sheetView tabSelected="1" topLeftCell="A49" workbookViewId="0">
      <selection activeCell="I67" sqref="I67"/>
    </sheetView>
  </sheetViews>
  <sheetFormatPr defaultColWidth="9" defaultRowHeight="14.25"/>
  <cols>
    <col min="1" max="1" width="9" style="3"/>
    <col min="2" max="2" width="11.375" style="3" customWidth="1"/>
    <col min="3" max="3" width="9.625" style="3" customWidth="1"/>
    <col min="4" max="4" width="11" style="4" customWidth="1"/>
    <col min="5" max="5" width="12.5" style="4" customWidth="1"/>
    <col min="6" max="6" width="13" style="4" customWidth="1"/>
    <col min="11" max="11" width="11.375" customWidth="1"/>
    <col min="17" max="17" width="15.125" customWidth="1"/>
  </cols>
  <sheetData>
    <row r="1" s="1" customFormat="1" ht="20.1" customHeight="1" spans="1:1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" t="s">
        <v>8</v>
      </c>
      <c r="K1" s="1" t="s">
        <v>9</v>
      </c>
    </row>
    <row r="2" s="1" customFormat="1" ht="20.1" customHeight="1" spans="1:18">
      <c r="A2" s="1">
        <v>1</v>
      </c>
      <c r="B2" s="1">
        <f>G2+H2+K2</f>
        <v>225</v>
      </c>
      <c r="C2" s="1">
        <f>ROUND(B2,-2)</f>
        <v>200</v>
      </c>
      <c r="D2" s="1">
        <v>5</v>
      </c>
      <c r="E2" s="1">
        <f>D2/$R$4</f>
        <v>0.005</v>
      </c>
      <c r="F2" s="1">
        <f>SUM($E$2:E2)</f>
        <v>0.005</v>
      </c>
      <c r="G2" s="1">
        <f>D2*怪物经验!C2</f>
        <v>75</v>
      </c>
      <c r="H2" s="1">
        <f>任务经验!F2</f>
        <v>150</v>
      </c>
      <c r="I2" s="1">
        <v>0</v>
      </c>
      <c r="J2" s="1">
        <v>0</v>
      </c>
      <c r="K2" s="1">
        <f>J2*E2</f>
        <v>0</v>
      </c>
      <c r="M2" s="12">
        <v>225</v>
      </c>
      <c r="Q2" s="1" t="s">
        <v>10</v>
      </c>
      <c r="R2" s="1">
        <v>100</v>
      </c>
    </row>
    <row r="3" s="1" customFormat="1" ht="20.1" customHeight="1" spans="1:18">
      <c r="A3" s="1">
        <v>2</v>
      </c>
      <c r="B3" s="1">
        <f t="shared" ref="B3:B66" si="0">G3+H3+K3</f>
        <v>500</v>
      </c>
      <c r="C3" s="1">
        <f t="shared" ref="C3:C66" si="1">ROUND(B3,-2)</f>
        <v>500</v>
      </c>
      <c r="D3" s="1">
        <v>10</v>
      </c>
      <c r="E3" s="1">
        <f t="shared" ref="E3:E66" si="2">D3/$R$4</f>
        <v>0.01</v>
      </c>
      <c r="F3" s="1">
        <f>SUM($E$2:E3)</f>
        <v>0.015</v>
      </c>
      <c r="G3" s="1">
        <f>D3*怪物经验!C3</f>
        <v>200</v>
      </c>
      <c r="H3" s="1">
        <f>任务经验!F3</f>
        <v>300</v>
      </c>
      <c r="I3" s="1">
        <v>0</v>
      </c>
      <c r="J3" s="1">
        <v>0</v>
      </c>
      <c r="K3" s="1">
        <f t="shared" ref="K3:K15" si="3">J3*E3</f>
        <v>0</v>
      </c>
      <c r="M3" s="12">
        <v>500</v>
      </c>
      <c r="Q3" s="1" t="s">
        <v>11</v>
      </c>
      <c r="R3" s="1">
        <v>10</v>
      </c>
    </row>
    <row r="4" s="1" customFormat="1" ht="20.1" customHeight="1" spans="1:18">
      <c r="A4" s="1">
        <v>3</v>
      </c>
      <c r="B4" s="1">
        <f t="shared" si="0"/>
        <v>1125</v>
      </c>
      <c r="C4" s="1">
        <f t="shared" si="1"/>
        <v>1100</v>
      </c>
      <c r="D4" s="1">
        <v>20</v>
      </c>
      <c r="E4" s="1">
        <f t="shared" si="2"/>
        <v>0.02</v>
      </c>
      <c r="F4" s="1">
        <f>SUM($E$2:E4)</f>
        <v>0.035</v>
      </c>
      <c r="G4" s="1">
        <f>D4*怪物经验!C4</f>
        <v>500</v>
      </c>
      <c r="H4" s="1">
        <f>任务经验!F4</f>
        <v>625</v>
      </c>
      <c r="I4" s="1">
        <v>0</v>
      </c>
      <c r="J4" s="1">
        <v>0</v>
      </c>
      <c r="K4" s="1">
        <f t="shared" si="3"/>
        <v>0</v>
      </c>
      <c r="M4" s="12">
        <v>1125</v>
      </c>
      <c r="Q4" s="1" t="s">
        <v>12</v>
      </c>
      <c r="R4" s="1">
        <f>R3*R2</f>
        <v>1000</v>
      </c>
    </row>
    <row r="5" s="1" customFormat="1" ht="20.1" customHeight="1" spans="1:18">
      <c r="A5" s="1">
        <v>4</v>
      </c>
      <c r="B5" s="1">
        <f t="shared" si="0"/>
        <v>1350</v>
      </c>
      <c r="C5" s="1">
        <f t="shared" si="1"/>
        <v>1400</v>
      </c>
      <c r="D5" s="1">
        <v>30</v>
      </c>
      <c r="E5" s="1">
        <f t="shared" si="2"/>
        <v>0.03</v>
      </c>
      <c r="F5" s="1">
        <f>SUM($E$2:E5)</f>
        <v>0.065</v>
      </c>
      <c r="G5" s="1">
        <f>D5*怪物经验!C5</f>
        <v>900</v>
      </c>
      <c r="H5" s="1">
        <f>任务经验!F5</f>
        <v>450</v>
      </c>
      <c r="I5" s="1">
        <v>0</v>
      </c>
      <c r="J5" s="1">
        <v>0</v>
      </c>
      <c r="K5" s="1">
        <f t="shared" si="3"/>
        <v>0</v>
      </c>
      <c r="M5" s="12">
        <v>1350</v>
      </c>
      <c r="Q5" s="1" t="s">
        <v>13</v>
      </c>
      <c r="R5" s="1">
        <v>5</v>
      </c>
    </row>
    <row r="6" s="1" customFormat="1" ht="20.1" customHeight="1" spans="1:13">
      <c r="A6" s="1">
        <v>5</v>
      </c>
      <c r="B6" s="1">
        <f t="shared" si="0"/>
        <v>2600</v>
      </c>
      <c r="C6" s="1">
        <f t="shared" si="1"/>
        <v>2600</v>
      </c>
      <c r="D6" s="1">
        <v>50</v>
      </c>
      <c r="E6" s="1">
        <f t="shared" si="2"/>
        <v>0.05</v>
      </c>
      <c r="F6" s="1">
        <f>SUM($E$2:E6)</f>
        <v>0.115</v>
      </c>
      <c r="G6" s="1">
        <f>D6*怪物经验!C6</f>
        <v>2000</v>
      </c>
      <c r="H6" s="1">
        <f>任务经验!F6</f>
        <v>600</v>
      </c>
      <c r="I6" s="1">
        <v>0</v>
      </c>
      <c r="J6" s="1">
        <v>0</v>
      </c>
      <c r="K6" s="1">
        <f t="shared" si="3"/>
        <v>0</v>
      </c>
      <c r="M6" s="12">
        <v>2600</v>
      </c>
    </row>
    <row r="7" s="1" customFormat="1" ht="20.1" customHeight="1" spans="1:13">
      <c r="A7" s="1">
        <v>6</v>
      </c>
      <c r="B7" s="1">
        <f t="shared" si="0"/>
        <v>4250</v>
      </c>
      <c r="C7" s="1">
        <f t="shared" si="1"/>
        <v>4300</v>
      </c>
      <c r="D7" s="1">
        <f>D6+25</f>
        <v>75</v>
      </c>
      <c r="E7" s="1">
        <f t="shared" si="2"/>
        <v>0.075</v>
      </c>
      <c r="F7" s="1">
        <f>SUM($E$2:E7)</f>
        <v>0.19</v>
      </c>
      <c r="G7" s="1">
        <f>D7*怪物经验!C7</f>
        <v>3750</v>
      </c>
      <c r="H7" s="1">
        <f>任务经验!F7</f>
        <v>500</v>
      </c>
      <c r="I7" s="1">
        <v>0</v>
      </c>
      <c r="J7" s="1">
        <v>0</v>
      </c>
      <c r="K7" s="1">
        <f t="shared" si="3"/>
        <v>0</v>
      </c>
      <c r="M7" s="12">
        <v>4250</v>
      </c>
    </row>
    <row r="8" s="1" customFormat="1" ht="20.1" customHeight="1" spans="1:23">
      <c r="A8" s="1">
        <v>7</v>
      </c>
      <c r="B8" s="1">
        <f t="shared" si="0"/>
        <v>6600</v>
      </c>
      <c r="C8" s="1">
        <f t="shared" si="1"/>
        <v>6600</v>
      </c>
      <c r="D8" s="1">
        <v>100</v>
      </c>
      <c r="E8" s="1">
        <f t="shared" si="2"/>
        <v>0.1</v>
      </c>
      <c r="F8" s="1">
        <f>SUM($E$2:E8)</f>
        <v>0.29</v>
      </c>
      <c r="G8" s="1">
        <f>D8*怪物经验!C8</f>
        <v>6000</v>
      </c>
      <c r="H8" s="1">
        <f>任务经验!F8</f>
        <v>600</v>
      </c>
      <c r="I8" s="1">
        <v>0</v>
      </c>
      <c r="J8" s="1">
        <v>0</v>
      </c>
      <c r="K8" s="1">
        <f t="shared" si="3"/>
        <v>0</v>
      </c>
      <c r="M8" s="12">
        <v>6600</v>
      </c>
      <c r="Q8" s="1" t="s">
        <v>14</v>
      </c>
      <c r="R8" s="1" t="s">
        <v>15</v>
      </c>
      <c r="S8" s="1">
        <v>40</v>
      </c>
      <c r="T8" s="1" t="s">
        <v>15</v>
      </c>
      <c r="U8" s="1">
        <v>30</v>
      </c>
      <c r="W8" s="1">
        <f>120/24</f>
        <v>5</v>
      </c>
    </row>
    <row r="9" s="1" customFormat="1" ht="20.1" customHeight="1" spans="1:23">
      <c r="A9" s="1">
        <v>8</v>
      </c>
      <c r="B9" s="1">
        <f t="shared" si="0"/>
        <v>8400</v>
      </c>
      <c r="C9" s="1">
        <f t="shared" si="1"/>
        <v>8400</v>
      </c>
      <c r="D9" s="1">
        <f>D8+10</f>
        <v>110</v>
      </c>
      <c r="E9" s="1">
        <f t="shared" si="2"/>
        <v>0.11</v>
      </c>
      <c r="F9" s="1">
        <f>SUM($E$2:E9)</f>
        <v>0.4</v>
      </c>
      <c r="G9" s="1">
        <f>D9*怪物经验!C9</f>
        <v>7700</v>
      </c>
      <c r="H9" s="1">
        <f>任务经验!F9</f>
        <v>700</v>
      </c>
      <c r="I9" s="1">
        <v>0</v>
      </c>
      <c r="J9" s="1">
        <v>0</v>
      </c>
      <c r="K9" s="1">
        <f t="shared" si="3"/>
        <v>0</v>
      </c>
      <c r="M9" s="12">
        <v>8400</v>
      </c>
      <c r="R9" s="1" t="s">
        <v>16</v>
      </c>
      <c r="S9" s="1">
        <v>40</v>
      </c>
      <c r="T9" s="1" t="s">
        <v>17</v>
      </c>
      <c r="U9" s="1">
        <v>30</v>
      </c>
      <c r="W9" s="1">
        <v>5</v>
      </c>
    </row>
    <row r="10" s="1" customFormat="1" ht="20.1" customHeight="1" spans="1:23">
      <c r="A10" s="1">
        <v>9</v>
      </c>
      <c r="B10" s="1">
        <f t="shared" si="0"/>
        <v>10000</v>
      </c>
      <c r="C10" s="1">
        <f t="shared" si="1"/>
        <v>10000</v>
      </c>
      <c r="D10" s="1">
        <f t="shared" ref="D10:D49" si="4">D9+10</f>
        <v>120</v>
      </c>
      <c r="E10" s="1">
        <f t="shared" si="2"/>
        <v>0.12</v>
      </c>
      <c r="F10" s="1">
        <f>SUM($E$2:E10)</f>
        <v>0.52</v>
      </c>
      <c r="G10" s="1">
        <f>D10*怪物经验!C10</f>
        <v>9600</v>
      </c>
      <c r="H10" s="1">
        <f>任务经验!F10</f>
        <v>400</v>
      </c>
      <c r="I10" s="1">
        <v>0</v>
      </c>
      <c r="J10" s="1">
        <v>0</v>
      </c>
      <c r="K10" s="1">
        <f t="shared" si="3"/>
        <v>0</v>
      </c>
      <c r="M10" s="12">
        <v>10000</v>
      </c>
      <c r="R10" s="1" t="s">
        <v>18</v>
      </c>
      <c r="S10" s="1">
        <v>20</v>
      </c>
      <c r="T10" s="1" t="s">
        <v>16</v>
      </c>
      <c r="U10" s="1">
        <v>30</v>
      </c>
      <c r="W10" s="1">
        <v>24</v>
      </c>
    </row>
    <row r="11" s="1" customFormat="1" ht="20.1" customHeight="1" spans="1:23">
      <c r="A11" s="1">
        <v>10</v>
      </c>
      <c r="B11" s="1">
        <f t="shared" si="0"/>
        <v>12825</v>
      </c>
      <c r="C11" s="1">
        <f t="shared" si="1"/>
        <v>12800</v>
      </c>
      <c r="D11" s="1">
        <f t="shared" si="4"/>
        <v>130</v>
      </c>
      <c r="E11" s="1">
        <f t="shared" si="2"/>
        <v>0.13</v>
      </c>
      <c r="F11" s="1">
        <f>SUM($E$2:E11)</f>
        <v>0.65</v>
      </c>
      <c r="G11" s="1">
        <f>D11*怪物经验!C11</f>
        <v>12350</v>
      </c>
      <c r="H11" s="1">
        <f>任务经验!F11</f>
        <v>475</v>
      </c>
      <c r="I11" s="1">
        <v>0</v>
      </c>
      <c r="J11" s="1">
        <v>0</v>
      </c>
      <c r="K11" s="1">
        <f t="shared" si="3"/>
        <v>0</v>
      </c>
      <c r="M11" s="12">
        <v>12825</v>
      </c>
      <c r="R11" s="1" t="s">
        <v>19</v>
      </c>
      <c r="S11" s="1">
        <v>20</v>
      </c>
      <c r="T11" s="1" t="s">
        <v>20</v>
      </c>
      <c r="U11" s="1">
        <v>30</v>
      </c>
      <c r="W11" s="1">
        <f>W10*W9</f>
        <v>120</v>
      </c>
    </row>
    <row r="12" s="1" customFormat="1" ht="20.1" customHeight="1" spans="1:21">
      <c r="A12" s="1">
        <v>11</v>
      </c>
      <c r="B12" s="1">
        <f t="shared" si="0"/>
        <v>16060</v>
      </c>
      <c r="C12" s="1">
        <f t="shared" si="1"/>
        <v>16100</v>
      </c>
      <c r="D12" s="1">
        <f t="shared" si="4"/>
        <v>140</v>
      </c>
      <c r="E12" s="1">
        <f t="shared" si="2"/>
        <v>0.14</v>
      </c>
      <c r="F12" s="1">
        <f>SUM($E$2:E12)</f>
        <v>0.79</v>
      </c>
      <c r="G12" s="1">
        <f>D12*怪物经验!C12</f>
        <v>15400</v>
      </c>
      <c r="H12" s="1">
        <f>任务经验!F12</f>
        <v>660</v>
      </c>
      <c r="I12" s="1">
        <v>0</v>
      </c>
      <c r="J12" s="1">
        <v>0</v>
      </c>
      <c r="K12" s="1">
        <f t="shared" si="3"/>
        <v>0</v>
      </c>
      <c r="M12" s="12">
        <v>16060</v>
      </c>
      <c r="T12" s="1" t="s">
        <v>18</v>
      </c>
      <c r="U12" s="1">
        <v>20</v>
      </c>
    </row>
    <row r="13" s="1" customFormat="1" ht="20.1" customHeight="1" spans="1:21">
      <c r="A13" s="1">
        <v>12</v>
      </c>
      <c r="B13" s="1">
        <f t="shared" si="0"/>
        <v>19500</v>
      </c>
      <c r="C13" s="1">
        <f t="shared" si="1"/>
        <v>19500</v>
      </c>
      <c r="D13" s="1">
        <f t="shared" si="4"/>
        <v>150</v>
      </c>
      <c r="E13" s="1">
        <f t="shared" si="2"/>
        <v>0.15</v>
      </c>
      <c r="F13" s="1">
        <f>SUM($E$2:E13)</f>
        <v>0.94</v>
      </c>
      <c r="G13" s="1">
        <f>D13*怪物经验!C13</f>
        <v>18750</v>
      </c>
      <c r="H13" s="1">
        <f>任务经验!F13</f>
        <v>750</v>
      </c>
      <c r="I13" s="1">
        <v>0</v>
      </c>
      <c r="J13" s="1">
        <v>0</v>
      </c>
      <c r="K13" s="1">
        <f t="shared" si="3"/>
        <v>0</v>
      </c>
      <c r="M13" s="12">
        <v>19500</v>
      </c>
      <c r="T13" s="1" t="s">
        <v>21</v>
      </c>
      <c r="U13" s="1">
        <v>20</v>
      </c>
    </row>
    <row r="14" s="1" customFormat="1" ht="20.1" customHeight="1" spans="1:21">
      <c r="A14" s="1">
        <v>13</v>
      </c>
      <c r="B14" s="1">
        <f t="shared" si="0"/>
        <v>22400</v>
      </c>
      <c r="C14" s="1">
        <f t="shared" si="1"/>
        <v>22400</v>
      </c>
      <c r="D14" s="1">
        <f t="shared" si="4"/>
        <v>160</v>
      </c>
      <c r="E14" s="1">
        <f t="shared" si="2"/>
        <v>0.16</v>
      </c>
      <c r="F14" s="1">
        <f>SUM($E$2:E14)</f>
        <v>1.1</v>
      </c>
      <c r="G14" s="1">
        <f>D14*怪物经验!C14</f>
        <v>22400</v>
      </c>
      <c r="H14" s="1">
        <f>任务经验!F14</f>
        <v>0</v>
      </c>
      <c r="I14" s="1">
        <v>0</v>
      </c>
      <c r="J14" s="1">
        <v>0</v>
      </c>
      <c r="K14" s="1">
        <f t="shared" si="3"/>
        <v>0</v>
      </c>
      <c r="M14" s="12">
        <v>22400</v>
      </c>
      <c r="S14" s="1">
        <f>SUM(S8:S11)</f>
        <v>120</v>
      </c>
      <c r="T14" s="1" t="s">
        <v>19</v>
      </c>
      <c r="U14" s="1">
        <v>40</v>
      </c>
    </row>
    <row r="15" s="1" customFormat="1" ht="20.1" customHeight="1" spans="1:13">
      <c r="A15" s="1">
        <v>14</v>
      </c>
      <c r="B15" s="1">
        <f t="shared" si="0"/>
        <v>27280</v>
      </c>
      <c r="C15" s="1">
        <f t="shared" si="1"/>
        <v>27300</v>
      </c>
      <c r="D15" s="1">
        <f t="shared" si="4"/>
        <v>170</v>
      </c>
      <c r="E15" s="1">
        <f t="shared" si="2"/>
        <v>0.17</v>
      </c>
      <c r="F15" s="1">
        <f>SUM($E$2:E15)</f>
        <v>1.27</v>
      </c>
      <c r="G15" s="1">
        <f>D15*怪物经验!C15</f>
        <v>26350</v>
      </c>
      <c r="H15" s="1">
        <f>任务经验!F15</f>
        <v>930</v>
      </c>
      <c r="I15" s="1">
        <v>0</v>
      </c>
      <c r="J15" s="1">
        <v>0</v>
      </c>
      <c r="K15" s="1">
        <f t="shared" si="3"/>
        <v>0</v>
      </c>
      <c r="M15" s="12">
        <v>27280</v>
      </c>
    </row>
    <row r="16" s="1" customFormat="1" ht="20.1" customHeight="1" spans="1:21">
      <c r="A16" s="1">
        <v>15</v>
      </c>
      <c r="B16" s="1">
        <f t="shared" si="0"/>
        <v>47420</v>
      </c>
      <c r="C16" s="1">
        <f t="shared" si="1"/>
        <v>47400</v>
      </c>
      <c r="D16" s="1">
        <v>100</v>
      </c>
      <c r="E16" s="1">
        <f t="shared" si="2"/>
        <v>0.1</v>
      </c>
      <c r="F16" s="1">
        <f>SUM($E$2:E16)</f>
        <v>1.37</v>
      </c>
      <c r="G16" s="1">
        <f>D16*怪物经验!C16</f>
        <v>17000</v>
      </c>
      <c r="H16" s="1">
        <f>任务经验!F16</f>
        <v>1020</v>
      </c>
      <c r="I16" s="1">
        <v>20</v>
      </c>
      <c r="J16" s="1">
        <f>LOOKUP(I16,组队副本!A:A,组队副本!I:I)</f>
        <v>58800</v>
      </c>
      <c r="K16" s="1">
        <f>J16*E16*$R$5</f>
        <v>29400</v>
      </c>
      <c r="M16" s="12">
        <v>47420</v>
      </c>
      <c r="T16" s="1" t="s">
        <v>22</v>
      </c>
      <c r="U16" s="1">
        <f>SUM(U8:U14)</f>
        <v>200</v>
      </c>
    </row>
    <row r="17" s="1" customFormat="1" ht="20.1" customHeight="1" spans="1:13">
      <c r="A17" s="1">
        <v>16</v>
      </c>
      <c r="B17" s="1">
        <f t="shared" si="0"/>
        <v>54380</v>
      </c>
      <c r="C17" s="1">
        <f t="shared" si="1"/>
        <v>54400</v>
      </c>
      <c r="D17" s="1">
        <f t="shared" si="4"/>
        <v>110</v>
      </c>
      <c r="E17" s="1">
        <f t="shared" si="2"/>
        <v>0.11</v>
      </c>
      <c r="F17" s="1">
        <f>SUM($E$2:E17)</f>
        <v>1.48</v>
      </c>
      <c r="G17" s="1">
        <f>D17*怪物经验!C17</f>
        <v>20900</v>
      </c>
      <c r="H17" s="1">
        <f>任务经验!F17</f>
        <v>1140</v>
      </c>
      <c r="I17" s="1">
        <v>20</v>
      </c>
      <c r="J17" s="1">
        <f>LOOKUP(I17,组队副本!A:A,组队副本!I:I)</f>
        <v>58800</v>
      </c>
      <c r="K17" s="1">
        <f t="shared" ref="K17:K71" si="5">J17*E17*$R$5</f>
        <v>32340</v>
      </c>
      <c r="M17" s="12">
        <v>54380</v>
      </c>
    </row>
    <row r="18" s="1" customFormat="1" ht="20.1" customHeight="1" spans="1:13">
      <c r="A18" s="1">
        <v>17</v>
      </c>
      <c r="B18" s="1">
        <f t="shared" si="0"/>
        <v>61740</v>
      </c>
      <c r="C18" s="1">
        <f t="shared" si="1"/>
        <v>61700</v>
      </c>
      <c r="D18" s="1">
        <f t="shared" si="4"/>
        <v>120</v>
      </c>
      <c r="E18" s="1">
        <f t="shared" si="2"/>
        <v>0.12</v>
      </c>
      <c r="F18" s="1">
        <f>SUM($E$2:E18)</f>
        <v>1.6</v>
      </c>
      <c r="G18" s="1">
        <f>D18*怪物经验!C18</f>
        <v>25200</v>
      </c>
      <c r="H18" s="1">
        <f>任务经验!F18</f>
        <v>1260</v>
      </c>
      <c r="I18" s="1">
        <v>20</v>
      </c>
      <c r="J18" s="1">
        <f>LOOKUP(I18,组队副本!A:A,组队副本!I:I)</f>
        <v>58800</v>
      </c>
      <c r="K18" s="1">
        <f t="shared" si="5"/>
        <v>35280</v>
      </c>
      <c r="M18" s="12">
        <v>61740</v>
      </c>
    </row>
    <row r="19" s="1" customFormat="1" ht="20.1" customHeight="1" spans="1:13">
      <c r="A19" s="1">
        <v>18</v>
      </c>
      <c r="B19" s="1">
        <f t="shared" si="0"/>
        <v>69500</v>
      </c>
      <c r="C19" s="1">
        <f t="shared" si="1"/>
        <v>69500</v>
      </c>
      <c r="D19" s="1">
        <f t="shared" si="4"/>
        <v>130</v>
      </c>
      <c r="E19" s="1">
        <f t="shared" si="2"/>
        <v>0.13</v>
      </c>
      <c r="F19" s="1">
        <f>SUM($E$2:E19)</f>
        <v>1.73</v>
      </c>
      <c r="G19" s="1">
        <f>D19*怪物经验!C19</f>
        <v>29900</v>
      </c>
      <c r="H19" s="1">
        <f>任务经验!F19</f>
        <v>1380</v>
      </c>
      <c r="I19" s="1">
        <v>20</v>
      </c>
      <c r="J19" s="1">
        <f>LOOKUP(I19,组队副本!A:A,组队副本!I:I)</f>
        <v>58800</v>
      </c>
      <c r="K19" s="1">
        <f t="shared" si="5"/>
        <v>38220</v>
      </c>
      <c r="M19" s="12">
        <v>69500</v>
      </c>
    </row>
    <row r="20" s="1" customFormat="1" ht="20.1" customHeight="1" spans="1:13">
      <c r="A20" s="1">
        <v>19</v>
      </c>
      <c r="B20" s="1">
        <f t="shared" si="0"/>
        <v>110300</v>
      </c>
      <c r="C20" s="1">
        <f t="shared" si="1"/>
        <v>110300</v>
      </c>
      <c r="D20" s="1">
        <v>200</v>
      </c>
      <c r="E20" s="1">
        <f t="shared" si="2"/>
        <v>0.2</v>
      </c>
      <c r="F20" s="1">
        <f>SUM($E$2:E20)</f>
        <v>1.93</v>
      </c>
      <c r="G20" s="1">
        <f>D20*怪物经验!C20</f>
        <v>50000</v>
      </c>
      <c r="H20" s="1">
        <f>任务经验!F20</f>
        <v>1500</v>
      </c>
      <c r="I20" s="1">
        <v>20</v>
      </c>
      <c r="J20" s="1">
        <f>LOOKUP(I20,组队副本!A:A,组队副本!I:I)</f>
        <v>58800</v>
      </c>
      <c r="K20" s="1">
        <f t="shared" si="5"/>
        <v>58800</v>
      </c>
      <c r="M20" s="12">
        <v>110300</v>
      </c>
    </row>
    <row r="21" s="1" customFormat="1" ht="20.1" customHeight="1" spans="1:13">
      <c r="A21" s="1">
        <v>20</v>
      </c>
      <c r="B21" s="1">
        <f t="shared" si="0"/>
        <v>122220</v>
      </c>
      <c r="C21" s="1">
        <f t="shared" si="1"/>
        <v>122200</v>
      </c>
      <c r="D21" s="1">
        <f t="shared" si="4"/>
        <v>210</v>
      </c>
      <c r="E21" s="1">
        <f t="shared" si="2"/>
        <v>0.21</v>
      </c>
      <c r="F21" s="1">
        <f>SUM($E$2:E21)</f>
        <v>2.14</v>
      </c>
      <c r="G21" s="1">
        <f>D21*怪物经验!C21</f>
        <v>58800</v>
      </c>
      <c r="H21" s="1">
        <f>任务经验!F21</f>
        <v>1680</v>
      </c>
      <c r="I21" s="1">
        <v>20</v>
      </c>
      <c r="J21" s="1">
        <f>LOOKUP(I21,组队副本!A:A,组队副本!I:I)</f>
        <v>58800</v>
      </c>
      <c r="K21" s="1">
        <f t="shared" si="5"/>
        <v>61740</v>
      </c>
      <c r="M21" s="12">
        <v>122220</v>
      </c>
    </row>
    <row r="22" s="1" customFormat="1" ht="20.1" customHeight="1" spans="1:13">
      <c r="A22" s="1">
        <v>21</v>
      </c>
      <c r="B22" s="1">
        <f t="shared" si="0"/>
        <v>135050</v>
      </c>
      <c r="C22" s="1">
        <f t="shared" si="1"/>
        <v>135100</v>
      </c>
      <c r="D22" s="1">
        <f t="shared" si="4"/>
        <v>220</v>
      </c>
      <c r="E22" s="1">
        <f t="shared" si="2"/>
        <v>0.22</v>
      </c>
      <c r="F22" s="1">
        <f>SUM($E$2:E22)</f>
        <v>2.36</v>
      </c>
      <c r="G22" s="1">
        <f>D22*怪物经验!C22</f>
        <v>68200</v>
      </c>
      <c r="H22" s="1">
        <f>任务经验!F22</f>
        <v>2170</v>
      </c>
      <c r="I22" s="1">
        <v>20</v>
      </c>
      <c r="J22" s="1">
        <f>LOOKUP(I22,组队副本!A:A,组队副本!I:I)</f>
        <v>58800</v>
      </c>
      <c r="K22" s="1">
        <f t="shared" si="5"/>
        <v>64680</v>
      </c>
      <c r="M22" s="13">
        <v>135050</v>
      </c>
    </row>
    <row r="23" s="1" customFormat="1" ht="20.1" customHeight="1" spans="1:13">
      <c r="A23" s="1">
        <v>22</v>
      </c>
      <c r="B23" s="1">
        <f t="shared" si="0"/>
        <v>148200</v>
      </c>
      <c r="C23" s="1">
        <f t="shared" si="1"/>
        <v>148200</v>
      </c>
      <c r="D23" s="1">
        <f t="shared" si="4"/>
        <v>230</v>
      </c>
      <c r="E23" s="1">
        <f t="shared" si="2"/>
        <v>0.23</v>
      </c>
      <c r="F23" s="1">
        <f>SUM($E$2:E23)</f>
        <v>2.59</v>
      </c>
      <c r="G23" s="1">
        <f>D23*怪物经验!C23</f>
        <v>78200</v>
      </c>
      <c r="H23" s="1">
        <f>任务经验!F23</f>
        <v>2380</v>
      </c>
      <c r="I23" s="1">
        <v>20</v>
      </c>
      <c r="J23" s="1">
        <f>LOOKUP(I23,组队副本!A:A,组队副本!I:I)</f>
        <v>58800</v>
      </c>
      <c r="K23" s="1">
        <f t="shared" si="5"/>
        <v>67620</v>
      </c>
      <c r="M23" s="13">
        <v>148200</v>
      </c>
    </row>
    <row r="24" s="1" customFormat="1" ht="20.1" customHeight="1" spans="1:13">
      <c r="A24" s="1">
        <v>23</v>
      </c>
      <c r="B24" s="1">
        <f t="shared" si="0"/>
        <v>161950</v>
      </c>
      <c r="C24" s="1">
        <f t="shared" si="1"/>
        <v>162000</v>
      </c>
      <c r="D24" s="1">
        <f t="shared" si="4"/>
        <v>240</v>
      </c>
      <c r="E24" s="1">
        <f t="shared" si="2"/>
        <v>0.24</v>
      </c>
      <c r="F24" s="1">
        <f>SUM($E$2:E24)</f>
        <v>2.83</v>
      </c>
      <c r="G24" s="1">
        <f>D24*怪物经验!C24</f>
        <v>88800</v>
      </c>
      <c r="H24" s="1">
        <f>任务经验!F24</f>
        <v>2590</v>
      </c>
      <c r="I24" s="1">
        <v>20</v>
      </c>
      <c r="J24" s="1">
        <f>LOOKUP(I24,组队副本!A:A,组队副本!I:I)</f>
        <v>58800</v>
      </c>
      <c r="K24" s="1">
        <f t="shared" si="5"/>
        <v>70560</v>
      </c>
      <c r="M24" s="13">
        <v>161950</v>
      </c>
    </row>
    <row r="25" s="1" customFormat="1" ht="20.1" customHeight="1" spans="1:13">
      <c r="A25" s="1">
        <v>24</v>
      </c>
      <c r="B25" s="1">
        <f t="shared" si="0"/>
        <v>176300</v>
      </c>
      <c r="C25" s="1">
        <f t="shared" si="1"/>
        <v>176300</v>
      </c>
      <c r="D25" s="1">
        <f t="shared" si="4"/>
        <v>250</v>
      </c>
      <c r="E25" s="1">
        <f t="shared" si="2"/>
        <v>0.25</v>
      </c>
      <c r="F25" s="1">
        <f>SUM($E$2:E25)</f>
        <v>3.08</v>
      </c>
      <c r="G25" s="1">
        <f>D25*怪物经验!C25</f>
        <v>100000</v>
      </c>
      <c r="H25" s="1">
        <f>任务经验!F25</f>
        <v>2800</v>
      </c>
      <c r="I25" s="1">
        <v>20</v>
      </c>
      <c r="J25" s="1">
        <f>LOOKUP(I25,组队副本!A:A,组队副本!I:I)</f>
        <v>58800</v>
      </c>
      <c r="K25" s="1">
        <f t="shared" si="5"/>
        <v>73500</v>
      </c>
      <c r="M25" s="13">
        <v>176300</v>
      </c>
    </row>
    <row r="26" s="1" customFormat="1" ht="20.1" customHeight="1" spans="1:13">
      <c r="A26" s="1">
        <v>25</v>
      </c>
      <c r="B26" s="1">
        <f t="shared" si="0"/>
        <v>191250</v>
      </c>
      <c r="C26" s="1">
        <f t="shared" si="1"/>
        <v>191300</v>
      </c>
      <c r="D26" s="1">
        <f t="shared" si="4"/>
        <v>260</v>
      </c>
      <c r="E26" s="1">
        <f t="shared" si="2"/>
        <v>0.26</v>
      </c>
      <c r="F26" s="1">
        <f>SUM($E$2:E26)</f>
        <v>3.34</v>
      </c>
      <c r="G26" s="1">
        <f>D26*怪物经验!C26</f>
        <v>111800</v>
      </c>
      <c r="H26" s="1">
        <f>任务经验!F26</f>
        <v>3010</v>
      </c>
      <c r="I26" s="1">
        <v>20</v>
      </c>
      <c r="J26" s="1">
        <f>LOOKUP(I26,组队副本!A:A,组队副本!I:I)</f>
        <v>58800</v>
      </c>
      <c r="K26" s="1">
        <f t="shared" si="5"/>
        <v>76440</v>
      </c>
      <c r="M26" s="13">
        <v>191250</v>
      </c>
    </row>
    <row r="27" s="1" customFormat="1" ht="20.1" customHeight="1" spans="1:13">
      <c r="A27" s="1">
        <v>26</v>
      </c>
      <c r="B27" s="1">
        <f t="shared" si="0"/>
        <v>207260</v>
      </c>
      <c r="C27" s="1">
        <f t="shared" si="1"/>
        <v>207300</v>
      </c>
      <c r="D27" s="1">
        <f t="shared" si="4"/>
        <v>270</v>
      </c>
      <c r="E27" s="1">
        <f t="shared" si="2"/>
        <v>0.27</v>
      </c>
      <c r="F27" s="1">
        <f>SUM($E$2:E27)</f>
        <v>3.61</v>
      </c>
      <c r="G27" s="1">
        <f>D27*怪物经验!C27</f>
        <v>124200</v>
      </c>
      <c r="H27" s="1">
        <f>任务经验!F27</f>
        <v>3680</v>
      </c>
      <c r="I27" s="1">
        <v>20</v>
      </c>
      <c r="J27" s="1">
        <f>LOOKUP(I27,组队副本!A:A,组队副本!I:I)</f>
        <v>58800</v>
      </c>
      <c r="K27" s="1">
        <f t="shared" si="5"/>
        <v>79380</v>
      </c>
      <c r="M27" s="13">
        <v>207260</v>
      </c>
    </row>
    <row r="28" s="1" customFormat="1" ht="20.1" customHeight="1" spans="1:13">
      <c r="A28" s="1">
        <v>27</v>
      </c>
      <c r="B28" s="1">
        <f t="shared" si="0"/>
        <v>223440</v>
      </c>
      <c r="C28" s="1">
        <f t="shared" si="1"/>
        <v>223400</v>
      </c>
      <c r="D28" s="1">
        <f t="shared" si="4"/>
        <v>280</v>
      </c>
      <c r="E28" s="1">
        <f t="shared" si="2"/>
        <v>0.28</v>
      </c>
      <c r="F28" s="1">
        <f>SUM($E$2:E28)</f>
        <v>3.89</v>
      </c>
      <c r="G28" s="1">
        <f>D28*怪物经验!C28</f>
        <v>137200</v>
      </c>
      <c r="H28" s="1">
        <f>任务经验!F28</f>
        <v>3920</v>
      </c>
      <c r="I28" s="1">
        <v>20</v>
      </c>
      <c r="J28" s="1">
        <f>LOOKUP(I28,组队副本!A:A,组队副本!I:I)</f>
        <v>58800</v>
      </c>
      <c r="K28" s="1">
        <f t="shared" si="5"/>
        <v>82320</v>
      </c>
      <c r="M28" s="13">
        <v>223440</v>
      </c>
    </row>
    <row r="29" s="1" customFormat="1" ht="20.1" customHeight="1" spans="1:13">
      <c r="A29" s="1">
        <v>28</v>
      </c>
      <c r="B29" s="1">
        <f t="shared" si="0"/>
        <v>240220</v>
      </c>
      <c r="C29" s="1">
        <f t="shared" si="1"/>
        <v>240200</v>
      </c>
      <c r="D29" s="1">
        <f t="shared" si="4"/>
        <v>290</v>
      </c>
      <c r="E29" s="1">
        <f t="shared" si="2"/>
        <v>0.29</v>
      </c>
      <c r="F29" s="1">
        <f>SUM($E$2:E29)</f>
        <v>4.18</v>
      </c>
      <c r="G29" s="1">
        <f>D29*怪物经验!C29</f>
        <v>150800</v>
      </c>
      <c r="H29" s="1">
        <f>任务经验!F29</f>
        <v>4160</v>
      </c>
      <c r="I29" s="1">
        <v>20</v>
      </c>
      <c r="J29" s="1">
        <f>LOOKUP(I29,组队副本!A:A,组队副本!I:I)</f>
        <v>58800</v>
      </c>
      <c r="K29" s="1">
        <f t="shared" si="5"/>
        <v>85260</v>
      </c>
      <c r="M29" s="13">
        <v>240220</v>
      </c>
    </row>
    <row r="30" s="1" customFormat="1" ht="20.1" customHeight="1" spans="1:13">
      <c r="A30" s="1">
        <v>29</v>
      </c>
      <c r="B30" s="1">
        <f t="shared" si="0"/>
        <v>299800</v>
      </c>
      <c r="C30" s="1">
        <f t="shared" si="1"/>
        <v>299800</v>
      </c>
      <c r="D30" s="1">
        <v>350</v>
      </c>
      <c r="E30" s="1">
        <f t="shared" si="2"/>
        <v>0.35</v>
      </c>
      <c r="F30" s="1">
        <f>SUM($E$2:E30)</f>
        <v>4.53</v>
      </c>
      <c r="G30" s="1">
        <f>D30*怪物经验!C30</f>
        <v>192500</v>
      </c>
      <c r="H30" s="1">
        <f>任务经验!F30</f>
        <v>4400</v>
      </c>
      <c r="I30" s="1">
        <v>20</v>
      </c>
      <c r="J30" s="1">
        <f>LOOKUP(I30,组队副本!A:A,组队副本!I:I)</f>
        <v>58800</v>
      </c>
      <c r="K30" s="1">
        <f t="shared" si="5"/>
        <v>102900</v>
      </c>
      <c r="M30" s="13">
        <v>299800</v>
      </c>
    </row>
    <row r="31" s="1" customFormat="1" ht="20.1" customHeight="1" spans="1:13">
      <c r="A31" s="1">
        <v>30</v>
      </c>
      <c r="B31" s="1">
        <f t="shared" si="0"/>
        <v>432680</v>
      </c>
      <c r="C31" s="1">
        <f t="shared" si="1"/>
        <v>432700</v>
      </c>
      <c r="D31" s="1">
        <f t="shared" si="4"/>
        <v>360</v>
      </c>
      <c r="E31" s="1">
        <f t="shared" si="2"/>
        <v>0.36</v>
      </c>
      <c r="F31" s="1">
        <f>SUM($E$2:E31)</f>
        <v>4.89</v>
      </c>
      <c r="G31" s="1">
        <f>D31*怪物经验!C31</f>
        <v>208800</v>
      </c>
      <c r="H31" s="1">
        <f>任务经验!F31</f>
        <v>4640</v>
      </c>
      <c r="I31" s="1">
        <v>30</v>
      </c>
      <c r="J31" s="1">
        <f>LOOKUP(I31,组队副本!A:A,组队副本!I:I)</f>
        <v>121800</v>
      </c>
      <c r="K31" s="1">
        <f t="shared" si="5"/>
        <v>219240</v>
      </c>
      <c r="M31" s="13">
        <v>432680</v>
      </c>
    </row>
    <row r="32" s="1" customFormat="1" ht="20.1" customHeight="1" spans="1:13">
      <c r="A32" s="1">
        <v>31</v>
      </c>
      <c r="B32" s="1">
        <f t="shared" si="0"/>
        <v>456520</v>
      </c>
      <c r="C32" s="1">
        <f t="shared" si="1"/>
        <v>456500</v>
      </c>
      <c r="D32" s="1">
        <f t="shared" si="4"/>
        <v>370</v>
      </c>
      <c r="E32" s="1">
        <f t="shared" si="2"/>
        <v>0.37</v>
      </c>
      <c r="F32" s="1">
        <f>SUM($E$2:E32)</f>
        <v>5.26</v>
      </c>
      <c r="G32" s="1">
        <f>D32*怪物经验!C32</f>
        <v>225700</v>
      </c>
      <c r="H32" s="1">
        <f>任务经验!F32</f>
        <v>5490</v>
      </c>
      <c r="I32" s="1">
        <v>30</v>
      </c>
      <c r="J32" s="1">
        <f>LOOKUP(I32,组队副本!A:A,组队副本!I:I)</f>
        <v>121800</v>
      </c>
      <c r="K32" s="1">
        <f t="shared" si="5"/>
        <v>225330</v>
      </c>
      <c r="M32" s="13">
        <v>456520</v>
      </c>
    </row>
    <row r="33" s="1" customFormat="1" ht="20.1" customHeight="1" spans="1:13">
      <c r="A33" s="1">
        <v>32</v>
      </c>
      <c r="B33" s="1">
        <f t="shared" si="0"/>
        <v>480380</v>
      </c>
      <c r="C33" s="1">
        <f t="shared" si="1"/>
        <v>480400</v>
      </c>
      <c r="D33" s="1">
        <f t="shared" si="4"/>
        <v>380</v>
      </c>
      <c r="E33" s="1">
        <f t="shared" si="2"/>
        <v>0.38</v>
      </c>
      <c r="F33" s="1">
        <f>SUM($E$2:E33)</f>
        <v>5.64</v>
      </c>
      <c r="G33" s="1">
        <f>D33*怪物经验!C33</f>
        <v>243200</v>
      </c>
      <c r="H33" s="1">
        <f>任务经验!F33</f>
        <v>5760</v>
      </c>
      <c r="I33" s="1">
        <v>30</v>
      </c>
      <c r="J33" s="1">
        <f>LOOKUP(I33,组队副本!A:A,组队副本!I:I)</f>
        <v>121800</v>
      </c>
      <c r="K33" s="1">
        <f t="shared" si="5"/>
        <v>231420</v>
      </c>
      <c r="M33" s="13">
        <v>480380</v>
      </c>
    </row>
    <row r="34" s="1" customFormat="1" ht="20.1" customHeight="1" spans="1:13">
      <c r="A34" s="1">
        <v>33</v>
      </c>
      <c r="B34" s="1">
        <f t="shared" si="0"/>
        <v>504840</v>
      </c>
      <c r="C34" s="1">
        <f t="shared" si="1"/>
        <v>504800</v>
      </c>
      <c r="D34" s="1">
        <f t="shared" si="4"/>
        <v>390</v>
      </c>
      <c r="E34" s="1">
        <f t="shared" si="2"/>
        <v>0.39</v>
      </c>
      <c r="F34" s="1">
        <f>SUM($E$2:E34)</f>
        <v>6.03</v>
      </c>
      <c r="G34" s="1">
        <f>D34*怪物经验!C34</f>
        <v>261300</v>
      </c>
      <c r="H34" s="1">
        <f>任务经验!F34</f>
        <v>6030</v>
      </c>
      <c r="I34" s="1">
        <v>30</v>
      </c>
      <c r="J34" s="1">
        <f>LOOKUP(I34,组队副本!A:A,组队副本!I:I)</f>
        <v>121800</v>
      </c>
      <c r="K34" s="1">
        <f t="shared" si="5"/>
        <v>237510</v>
      </c>
      <c r="M34" s="13">
        <v>504840</v>
      </c>
    </row>
    <row r="35" s="1" customFormat="1" ht="20.1" customHeight="1" spans="1:13">
      <c r="A35" s="1">
        <v>34</v>
      </c>
      <c r="B35" s="1">
        <f t="shared" si="0"/>
        <v>529900</v>
      </c>
      <c r="C35" s="1">
        <f t="shared" si="1"/>
        <v>529900</v>
      </c>
      <c r="D35" s="1">
        <f t="shared" si="4"/>
        <v>400</v>
      </c>
      <c r="E35" s="1">
        <f t="shared" si="2"/>
        <v>0.4</v>
      </c>
      <c r="F35" s="1">
        <f>SUM($E$2:E35)</f>
        <v>6.43</v>
      </c>
      <c r="G35" s="1">
        <f>D35*怪物经验!C35</f>
        <v>280000</v>
      </c>
      <c r="H35" s="1">
        <f>任务经验!F35</f>
        <v>6300</v>
      </c>
      <c r="I35" s="1">
        <v>30</v>
      </c>
      <c r="J35" s="1">
        <f>LOOKUP(I35,组队副本!A:A,组队副本!I:I)</f>
        <v>121800</v>
      </c>
      <c r="K35" s="1">
        <f t="shared" si="5"/>
        <v>243600</v>
      </c>
      <c r="M35" s="13">
        <v>529900</v>
      </c>
    </row>
    <row r="36" s="1" customFormat="1" ht="20.1" customHeight="1" spans="1:13">
      <c r="A36" s="1">
        <v>35</v>
      </c>
      <c r="B36" s="1">
        <f t="shared" si="0"/>
        <v>555560</v>
      </c>
      <c r="C36" s="1">
        <f t="shared" si="1"/>
        <v>555600</v>
      </c>
      <c r="D36" s="1">
        <f t="shared" si="4"/>
        <v>410</v>
      </c>
      <c r="E36" s="1">
        <f t="shared" si="2"/>
        <v>0.41</v>
      </c>
      <c r="F36" s="1">
        <f>SUM($E$2:E36)</f>
        <v>6.84</v>
      </c>
      <c r="G36" s="1">
        <f>D36*怪物经验!C36</f>
        <v>299300</v>
      </c>
      <c r="H36" s="1">
        <f>任务经验!F36</f>
        <v>6570</v>
      </c>
      <c r="I36" s="1">
        <v>30</v>
      </c>
      <c r="J36" s="1">
        <f>LOOKUP(I36,组队副本!A:A,组队副本!I:I)</f>
        <v>121800</v>
      </c>
      <c r="K36" s="1">
        <f t="shared" si="5"/>
        <v>249690</v>
      </c>
      <c r="M36" s="13">
        <v>555560</v>
      </c>
    </row>
    <row r="37" s="1" customFormat="1" ht="20.1" customHeight="1" spans="1:13">
      <c r="A37" s="1">
        <v>36</v>
      </c>
      <c r="B37" s="1">
        <f t="shared" si="0"/>
        <v>582580</v>
      </c>
      <c r="C37" s="1">
        <f t="shared" si="1"/>
        <v>582600</v>
      </c>
      <c r="D37" s="1">
        <f t="shared" si="4"/>
        <v>420</v>
      </c>
      <c r="E37" s="1">
        <f t="shared" si="2"/>
        <v>0.42</v>
      </c>
      <c r="F37" s="1">
        <f>SUM($E$2:E37)</f>
        <v>7.26</v>
      </c>
      <c r="G37" s="1">
        <f>D37*怪物经验!C37</f>
        <v>319200</v>
      </c>
      <c r="H37" s="1">
        <f>任务经验!F37</f>
        <v>7600</v>
      </c>
      <c r="I37" s="1">
        <v>30</v>
      </c>
      <c r="J37" s="1">
        <f>LOOKUP(I37,组队副本!A:A,组队副本!I:I)</f>
        <v>121800</v>
      </c>
      <c r="K37" s="1">
        <f t="shared" si="5"/>
        <v>255780</v>
      </c>
      <c r="M37" s="13">
        <v>582580</v>
      </c>
    </row>
    <row r="38" s="1" customFormat="1" ht="20.1" customHeight="1" spans="1:13">
      <c r="A38" s="1">
        <v>37</v>
      </c>
      <c r="B38" s="1">
        <f t="shared" si="0"/>
        <v>609470</v>
      </c>
      <c r="C38" s="1">
        <f t="shared" si="1"/>
        <v>609500</v>
      </c>
      <c r="D38" s="1">
        <f t="shared" si="4"/>
        <v>430</v>
      </c>
      <c r="E38" s="1">
        <f t="shared" si="2"/>
        <v>0.43</v>
      </c>
      <c r="F38" s="1">
        <f>SUM($E$2:E38)</f>
        <v>7.69</v>
      </c>
      <c r="G38" s="1">
        <f>D38*怪物经验!C38</f>
        <v>339700</v>
      </c>
      <c r="H38" s="1">
        <f>任务经验!F38</f>
        <v>7900</v>
      </c>
      <c r="I38" s="1">
        <v>30</v>
      </c>
      <c r="J38" s="1">
        <f>LOOKUP(I38,组队副本!A:A,组队副本!I:I)</f>
        <v>121800</v>
      </c>
      <c r="K38" s="1">
        <f t="shared" si="5"/>
        <v>261870</v>
      </c>
      <c r="M38" s="13">
        <v>609470</v>
      </c>
    </row>
    <row r="39" s="1" customFormat="1" ht="20.1" customHeight="1" spans="1:13">
      <c r="A39" s="1">
        <v>38</v>
      </c>
      <c r="B39" s="1">
        <f t="shared" si="0"/>
        <v>636960</v>
      </c>
      <c r="C39" s="1">
        <f t="shared" si="1"/>
        <v>637000</v>
      </c>
      <c r="D39" s="1">
        <f t="shared" si="4"/>
        <v>440</v>
      </c>
      <c r="E39" s="1">
        <f t="shared" si="2"/>
        <v>0.44</v>
      </c>
      <c r="F39" s="1">
        <f>SUM($E$2:E39)</f>
        <v>8.13</v>
      </c>
      <c r="G39" s="1">
        <f>D39*怪物经验!C39</f>
        <v>360800</v>
      </c>
      <c r="H39" s="1">
        <f>任务经验!F39</f>
        <v>8200</v>
      </c>
      <c r="I39" s="1">
        <v>30</v>
      </c>
      <c r="J39" s="1">
        <f>LOOKUP(I39,组队副本!A:A,组队副本!I:I)</f>
        <v>121800</v>
      </c>
      <c r="K39" s="1">
        <f t="shared" si="5"/>
        <v>267960</v>
      </c>
      <c r="M39" s="13">
        <v>636960</v>
      </c>
    </row>
    <row r="40" s="1" customFormat="1" ht="20.1" customHeight="1" spans="1:13">
      <c r="A40" s="1">
        <v>39</v>
      </c>
      <c r="B40" s="1">
        <f t="shared" si="0"/>
        <v>738000</v>
      </c>
      <c r="C40" s="1">
        <f t="shared" si="1"/>
        <v>738000</v>
      </c>
      <c r="D40" s="1">
        <v>500</v>
      </c>
      <c r="E40" s="1">
        <f t="shared" si="2"/>
        <v>0.5</v>
      </c>
      <c r="F40" s="1">
        <f>SUM($E$2:E40)</f>
        <v>8.63</v>
      </c>
      <c r="G40" s="1">
        <f>D40*怪物经验!C40</f>
        <v>425000</v>
      </c>
      <c r="H40" s="1">
        <f>任务经验!F40</f>
        <v>8500</v>
      </c>
      <c r="I40" s="1">
        <v>30</v>
      </c>
      <c r="J40" s="1">
        <f>LOOKUP(I40,组队副本!A:A,组队副本!I:I)</f>
        <v>121800</v>
      </c>
      <c r="K40" s="1">
        <f t="shared" si="5"/>
        <v>304500</v>
      </c>
      <c r="M40" s="13">
        <v>738000</v>
      </c>
    </row>
    <row r="41" s="1" customFormat="1" ht="20.1" customHeight="1" spans="1:13">
      <c r="A41" s="1">
        <v>40</v>
      </c>
      <c r="B41" s="1">
        <f t="shared" si="0"/>
        <v>928840</v>
      </c>
      <c r="C41" s="1">
        <f t="shared" si="1"/>
        <v>928800</v>
      </c>
      <c r="D41" s="1">
        <f t="shared" si="4"/>
        <v>510</v>
      </c>
      <c r="E41" s="1">
        <f t="shared" si="2"/>
        <v>0.51</v>
      </c>
      <c r="F41" s="1">
        <f>SUM($E$2:E41)</f>
        <v>9.14</v>
      </c>
      <c r="G41" s="1">
        <f>D41*怪物经验!C41</f>
        <v>448800</v>
      </c>
      <c r="H41" s="1">
        <f>任务经验!F41</f>
        <v>8800</v>
      </c>
      <c r="I41" s="1">
        <v>40</v>
      </c>
      <c r="J41" s="1">
        <f>LOOKUP(I41,组队副本!A:A,组队副本!I:I)</f>
        <v>184800</v>
      </c>
      <c r="K41" s="1">
        <f t="shared" si="5"/>
        <v>471240</v>
      </c>
      <c r="M41" s="13">
        <v>928840</v>
      </c>
    </row>
    <row r="42" s="1" customFormat="1" ht="20.1" customHeight="1" spans="1:13">
      <c r="A42" s="1">
        <v>41</v>
      </c>
      <c r="B42" s="1">
        <f t="shared" si="0"/>
        <v>962780</v>
      </c>
      <c r="C42" s="1">
        <f t="shared" si="1"/>
        <v>962800</v>
      </c>
      <c r="D42" s="1">
        <f t="shared" si="4"/>
        <v>520</v>
      </c>
      <c r="E42" s="1">
        <f t="shared" si="2"/>
        <v>0.52</v>
      </c>
      <c r="F42" s="1">
        <f>SUM($E$2:E42)</f>
        <v>9.66</v>
      </c>
      <c r="G42" s="1">
        <f>D42*怪物经验!C42</f>
        <v>473200</v>
      </c>
      <c r="H42" s="1">
        <f>任务经验!F42</f>
        <v>9100</v>
      </c>
      <c r="I42" s="1">
        <v>40</v>
      </c>
      <c r="J42" s="1">
        <f>LOOKUP(I42,组队副本!A:A,组队副本!I:I)</f>
        <v>184800</v>
      </c>
      <c r="K42" s="1">
        <f t="shared" si="5"/>
        <v>480480</v>
      </c>
      <c r="M42" s="13">
        <v>962780</v>
      </c>
    </row>
    <row r="43" s="1" customFormat="1" ht="20.1" customHeight="1" spans="1:13">
      <c r="A43" s="1">
        <v>42</v>
      </c>
      <c r="B43" s="1">
        <f t="shared" si="0"/>
        <v>997320</v>
      </c>
      <c r="C43" s="1">
        <f t="shared" si="1"/>
        <v>997300</v>
      </c>
      <c r="D43" s="1">
        <f t="shared" si="4"/>
        <v>530</v>
      </c>
      <c r="E43" s="1">
        <f t="shared" si="2"/>
        <v>0.53</v>
      </c>
      <c r="F43" s="1">
        <f>SUM($E$2:E43)</f>
        <v>10.19</v>
      </c>
      <c r="G43" s="1">
        <f>D43*怪物经验!C43</f>
        <v>498200</v>
      </c>
      <c r="H43" s="1">
        <f>任务经验!F43</f>
        <v>9400</v>
      </c>
      <c r="I43" s="1">
        <v>40</v>
      </c>
      <c r="J43" s="1">
        <f>LOOKUP(I43,组队副本!A:A,组队副本!I:I)</f>
        <v>184800</v>
      </c>
      <c r="K43" s="1">
        <f t="shared" si="5"/>
        <v>489720</v>
      </c>
      <c r="M43" s="13">
        <v>997320</v>
      </c>
    </row>
    <row r="44" s="1" customFormat="1" ht="20.1" customHeight="1" spans="1:13">
      <c r="A44" s="1">
        <v>43</v>
      </c>
      <c r="B44" s="1">
        <f t="shared" si="0"/>
        <v>1032460</v>
      </c>
      <c r="C44" s="1">
        <f t="shared" si="1"/>
        <v>1032500</v>
      </c>
      <c r="D44" s="1">
        <f t="shared" si="4"/>
        <v>540</v>
      </c>
      <c r="E44" s="1">
        <f t="shared" si="2"/>
        <v>0.54</v>
      </c>
      <c r="F44" s="1">
        <f>SUM($E$2:E44)</f>
        <v>10.73</v>
      </c>
      <c r="G44" s="1">
        <f>D44*怪物经验!C44</f>
        <v>523800</v>
      </c>
      <c r="H44" s="1">
        <f>任务经验!F44</f>
        <v>9700</v>
      </c>
      <c r="I44" s="1">
        <v>40</v>
      </c>
      <c r="J44" s="1">
        <f>LOOKUP(I44,组队副本!A:A,组队副本!I:I)</f>
        <v>184800</v>
      </c>
      <c r="K44" s="1">
        <f t="shared" si="5"/>
        <v>498960</v>
      </c>
      <c r="M44" s="13">
        <v>1032460</v>
      </c>
    </row>
    <row r="45" s="1" customFormat="1" ht="20.1" customHeight="1" spans="1:13">
      <c r="A45" s="1">
        <v>44</v>
      </c>
      <c r="B45" s="1">
        <f t="shared" si="0"/>
        <v>1068200</v>
      </c>
      <c r="C45" s="1">
        <f t="shared" si="1"/>
        <v>1068200</v>
      </c>
      <c r="D45" s="1">
        <f t="shared" si="4"/>
        <v>550</v>
      </c>
      <c r="E45" s="1">
        <f t="shared" si="2"/>
        <v>0.55</v>
      </c>
      <c r="F45" s="1">
        <f>SUM($E$2:E45)</f>
        <v>11.28</v>
      </c>
      <c r="G45" s="1">
        <f>D45*怪物经验!C45</f>
        <v>550000</v>
      </c>
      <c r="H45" s="1">
        <f>任务经验!F45</f>
        <v>10000</v>
      </c>
      <c r="I45" s="1">
        <v>40</v>
      </c>
      <c r="J45" s="1">
        <f>LOOKUP(I45,组队副本!A:A,组队副本!I:I)</f>
        <v>184800</v>
      </c>
      <c r="K45" s="1">
        <f t="shared" si="5"/>
        <v>508200</v>
      </c>
      <c r="M45" s="13">
        <v>1068200</v>
      </c>
    </row>
    <row r="46" s="1" customFormat="1" ht="20.1" customHeight="1" spans="1:13">
      <c r="A46" s="1">
        <v>45</v>
      </c>
      <c r="B46" s="1">
        <f t="shared" si="0"/>
        <v>1104540</v>
      </c>
      <c r="C46" s="1">
        <f t="shared" si="1"/>
        <v>1104500</v>
      </c>
      <c r="D46" s="1">
        <f t="shared" si="4"/>
        <v>560</v>
      </c>
      <c r="E46" s="1">
        <f t="shared" si="2"/>
        <v>0.56</v>
      </c>
      <c r="F46" s="1">
        <f>SUM($E$2:E46)</f>
        <v>11.84</v>
      </c>
      <c r="G46" s="1">
        <f>D46*怪物经验!C46</f>
        <v>576800</v>
      </c>
      <c r="H46" s="1">
        <f>任务经验!F46</f>
        <v>10300</v>
      </c>
      <c r="I46" s="1">
        <v>40</v>
      </c>
      <c r="J46" s="1">
        <f>LOOKUP(I46,组队副本!A:A,组队副本!I:I)</f>
        <v>184800</v>
      </c>
      <c r="K46" s="1">
        <f t="shared" si="5"/>
        <v>517440</v>
      </c>
      <c r="M46" s="13">
        <v>1104540</v>
      </c>
    </row>
    <row r="47" s="1" customFormat="1" ht="20.1" customHeight="1" spans="1:13">
      <c r="A47" s="1">
        <v>46</v>
      </c>
      <c r="B47" s="1">
        <f t="shared" si="0"/>
        <v>1141480</v>
      </c>
      <c r="C47" s="1">
        <f t="shared" si="1"/>
        <v>1141500</v>
      </c>
      <c r="D47" s="1">
        <f t="shared" si="4"/>
        <v>570</v>
      </c>
      <c r="E47" s="1">
        <f t="shared" si="2"/>
        <v>0.57</v>
      </c>
      <c r="F47" s="1">
        <f>SUM($E$2:E47)</f>
        <v>12.41</v>
      </c>
      <c r="G47" s="1">
        <f>D47*怪物经验!C47</f>
        <v>604200</v>
      </c>
      <c r="H47" s="1">
        <f>任务经验!F47</f>
        <v>10600</v>
      </c>
      <c r="I47" s="1">
        <v>40</v>
      </c>
      <c r="J47" s="1">
        <f>LOOKUP(I47,组队副本!A:A,组队副本!I:I)</f>
        <v>184800</v>
      </c>
      <c r="K47" s="1">
        <f t="shared" si="5"/>
        <v>526680</v>
      </c>
      <c r="M47" s="13">
        <v>1141480</v>
      </c>
    </row>
    <row r="48" s="1" customFormat="1" ht="20.1" customHeight="1" spans="1:13">
      <c r="A48" s="1">
        <v>47</v>
      </c>
      <c r="B48" s="1">
        <f t="shared" si="0"/>
        <v>1179020</v>
      </c>
      <c r="C48" s="1">
        <f t="shared" si="1"/>
        <v>1179000</v>
      </c>
      <c r="D48" s="1">
        <f t="shared" si="4"/>
        <v>580</v>
      </c>
      <c r="E48" s="1">
        <f t="shared" si="2"/>
        <v>0.58</v>
      </c>
      <c r="F48" s="1">
        <f>SUM($E$2:E48)</f>
        <v>12.99</v>
      </c>
      <c r="G48" s="1">
        <f>D48*怪物经验!C48</f>
        <v>632200</v>
      </c>
      <c r="H48" s="1">
        <f>任务经验!F48</f>
        <v>10900</v>
      </c>
      <c r="I48" s="1">
        <v>40</v>
      </c>
      <c r="J48" s="1">
        <f>LOOKUP(I48,组队副本!A:A,组队副本!I:I)</f>
        <v>184800</v>
      </c>
      <c r="K48" s="1">
        <f t="shared" si="5"/>
        <v>535920</v>
      </c>
      <c r="M48" s="13">
        <v>1179020</v>
      </c>
    </row>
    <row r="49" s="1" customFormat="1" ht="20.1" customHeight="1" spans="1:13">
      <c r="A49" s="1">
        <v>48</v>
      </c>
      <c r="B49" s="1">
        <f t="shared" si="0"/>
        <v>1217160</v>
      </c>
      <c r="C49" s="1">
        <f t="shared" si="1"/>
        <v>1217200</v>
      </c>
      <c r="D49" s="1">
        <f t="shared" si="4"/>
        <v>590</v>
      </c>
      <c r="E49" s="1">
        <f t="shared" si="2"/>
        <v>0.59</v>
      </c>
      <c r="F49" s="1">
        <f>SUM($E$2:E49)</f>
        <v>13.58</v>
      </c>
      <c r="G49" s="1">
        <f>D49*怪物经验!C49</f>
        <v>660800</v>
      </c>
      <c r="H49" s="1">
        <f>任务经验!F49</f>
        <v>11200</v>
      </c>
      <c r="I49" s="1">
        <v>40</v>
      </c>
      <c r="J49" s="1">
        <f>LOOKUP(I49,组队副本!A:A,组队副本!I:I)</f>
        <v>184800</v>
      </c>
      <c r="K49" s="1">
        <f t="shared" si="5"/>
        <v>545160</v>
      </c>
      <c r="M49" s="13">
        <v>1217160</v>
      </c>
    </row>
    <row r="50" s="1" customFormat="1" ht="20.1" customHeight="1" spans="1:13">
      <c r="A50" s="1">
        <v>49</v>
      </c>
      <c r="B50" s="1">
        <f t="shared" si="0"/>
        <v>1463300</v>
      </c>
      <c r="C50" s="1">
        <f t="shared" si="1"/>
        <v>1463300</v>
      </c>
      <c r="D50" s="1">
        <v>700</v>
      </c>
      <c r="E50" s="1">
        <f t="shared" si="2"/>
        <v>0.7</v>
      </c>
      <c r="F50" s="1">
        <f>SUM($E$2:E50)</f>
        <v>14.28</v>
      </c>
      <c r="G50" s="1">
        <f>D50*怪物经验!C50</f>
        <v>805000</v>
      </c>
      <c r="H50" s="1">
        <f>任务经验!F50</f>
        <v>11500</v>
      </c>
      <c r="I50" s="1">
        <v>40</v>
      </c>
      <c r="J50" s="1">
        <f>LOOKUP(I50,组队副本!A:A,组队副本!I:I)</f>
        <v>184800</v>
      </c>
      <c r="K50" s="1">
        <f t="shared" si="5"/>
        <v>646800</v>
      </c>
      <c r="M50" s="13">
        <v>1463300</v>
      </c>
    </row>
    <row r="51" s="1" customFormat="1" ht="20.1" customHeight="1" spans="1:13">
      <c r="A51" s="1">
        <v>50</v>
      </c>
      <c r="B51" s="1">
        <f t="shared" si="0"/>
        <v>1826050</v>
      </c>
      <c r="C51" s="1">
        <f t="shared" si="1"/>
        <v>1826100</v>
      </c>
      <c r="D51" s="1">
        <f>D50+50</f>
        <v>750</v>
      </c>
      <c r="E51" s="1">
        <f t="shared" si="2"/>
        <v>0.75</v>
      </c>
      <c r="F51" s="1">
        <f>SUM($E$2:E51)</f>
        <v>15.03</v>
      </c>
      <c r="G51" s="1">
        <f>D51*怪物经验!C51</f>
        <v>885000</v>
      </c>
      <c r="H51" s="1">
        <f>任务经验!F51</f>
        <v>11800</v>
      </c>
      <c r="I51" s="1">
        <v>50</v>
      </c>
      <c r="J51" s="1">
        <f>LOOKUP(I51,组队副本!A:A,组队副本!I:I)</f>
        <v>247800</v>
      </c>
      <c r="K51" s="1">
        <f t="shared" si="5"/>
        <v>929250</v>
      </c>
      <c r="M51" s="13">
        <v>1826050</v>
      </c>
    </row>
    <row r="52" s="1" customFormat="1" ht="20.1" customHeight="1" spans="1:13">
      <c r="A52" s="1">
        <v>51</v>
      </c>
      <c r="B52" s="1">
        <f t="shared" si="0"/>
        <v>1971300</v>
      </c>
      <c r="C52" s="1">
        <f t="shared" si="1"/>
        <v>1971300</v>
      </c>
      <c r="D52" s="1">
        <f>D51+50</f>
        <v>800</v>
      </c>
      <c r="E52" s="1">
        <f t="shared" si="2"/>
        <v>0.8</v>
      </c>
      <c r="F52" s="1">
        <f>SUM($E$2:E52)</f>
        <v>15.83</v>
      </c>
      <c r="G52" s="1">
        <f>D52*怪物经验!C52</f>
        <v>968000</v>
      </c>
      <c r="H52" s="1">
        <f>任务经验!F52</f>
        <v>12100</v>
      </c>
      <c r="I52" s="1">
        <v>50</v>
      </c>
      <c r="J52" s="1">
        <f>LOOKUP(I52,组队副本!A:A,组队副本!I:I)</f>
        <v>247800</v>
      </c>
      <c r="K52" s="1">
        <f t="shared" si="5"/>
        <v>991200</v>
      </c>
      <c r="M52" s="13">
        <v>1971300</v>
      </c>
    </row>
    <row r="53" s="1" customFormat="1" ht="20.1" customHeight="1" spans="1:13">
      <c r="A53" s="1">
        <v>52</v>
      </c>
      <c r="B53" s="1">
        <f t="shared" si="0"/>
        <v>2243500</v>
      </c>
      <c r="C53" s="1">
        <f t="shared" si="1"/>
        <v>2243500</v>
      </c>
      <c r="D53" s="1">
        <f>D52+100</f>
        <v>900</v>
      </c>
      <c r="E53" s="1">
        <f t="shared" si="2"/>
        <v>0.9</v>
      </c>
      <c r="F53" s="1">
        <f>SUM($E$2:E53)</f>
        <v>16.73</v>
      </c>
      <c r="G53" s="1">
        <f>D53*怪物经验!C53</f>
        <v>1116000</v>
      </c>
      <c r="H53" s="1">
        <f>任务经验!F53</f>
        <v>12400</v>
      </c>
      <c r="I53" s="1">
        <v>50</v>
      </c>
      <c r="J53" s="1">
        <f>LOOKUP(I53,组队副本!A:A,组队副本!I:I)</f>
        <v>247800</v>
      </c>
      <c r="K53" s="1">
        <f t="shared" si="5"/>
        <v>1115100</v>
      </c>
      <c r="M53" s="13">
        <v>2119550</v>
      </c>
    </row>
    <row r="54" s="1" customFormat="1" ht="20.1" customHeight="1" spans="1:13">
      <c r="A54" s="1">
        <v>53</v>
      </c>
      <c r="B54" s="1">
        <f t="shared" si="0"/>
        <v>2521700</v>
      </c>
      <c r="C54" s="1">
        <f t="shared" si="1"/>
        <v>2521700</v>
      </c>
      <c r="D54" s="1">
        <f t="shared" ref="D54:D61" si="6">D53+100</f>
        <v>1000</v>
      </c>
      <c r="E54" s="1">
        <f t="shared" si="2"/>
        <v>1</v>
      </c>
      <c r="F54" s="1">
        <f>SUM($E$2:E54)</f>
        <v>17.73</v>
      </c>
      <c r="G54" s="1">
        <f>D54*怪物经验!C54</f>
        <v>1270000</v>
      </c>
      <c r="H54" s="1">
        <f>任务经验!F54</f>
        <v>12700</v>
      </c>
      <c r="I54" s="1">
        <v>50</v>
      </c>
      <c r="J54" s="1">
        <f>LOOKUP(I54,组队副本!A:A,组队副本!I:I)</f>
        <v>247800</v>
      </c>
      <c r="K54" s="1">
        <f t="shared" si="5"/>
        <v>1239000</v>
      </c>
      <c r="M54" s="13">
        <v>2270800</v>
      </c>
    </row>
    <row r="55" s="1" customFormat="1" ht="20.1" customHeight="1" spans="1:13">
      <c r="A55" s="1">
        <v>54</v>
      </c>
      <c r="B55" s="1">
        <f t="shared" si="0"/>
        <v>2805900</v>
      </c>
      <c r="C55" s="1">
        <f t="shared" si="1"/>
        <v>2805900</v>
      </c>
      <c r="D55" s="1">
        <f t="shared" si="6"/>
        <v>1100</v>
      </c>
      <c r="E55" s="1">
        <f t="shared" si="2"/>
        <v>1.1</v>
      </c>
      <c r="F55" s="1">
        <f>SUM($E$2:E55)</f>
        <v>18.83</v>
      </c>
      <c r="G55" s="1">
        <f>D55*怪物经验!C55</f>
        <v>1430000</v>
      </c>
      <c r="H55" s="1">
        <f>任务经验!F55</f>
        <v>13000</v>
      </c>
      <c r="I55" s="1">
        <v>50</v>
      </c>
      <c r="J55" s="1">
        <f>LOOKUP(I55,组队副本!A:A,组队副本!I:I)</f>
        <v>247800</v>
      </c>
      <c r="K55" s="1">
        <f t="shared" si="5"/>
        <v>1362900</v>
      </c>
      <c r="M55" s="13">
        <v>2425050</v>
      </c>
    </row>
    <row r="56" s="1" customFormat="1" ht="20.1" customHeight="1" spans="1:13">
      <c r="A56" s="1">
        <v>55</v>
      </c>
      <c r="B56" s="1">
        <f t="shared" si="0"/>
        <v>3096100</v>
      </c>
      <c r="C56" s="1">
        <f t="shared" si="1"/>
        <v>3096100</v>
      </c>
      <c r="D56" s="1">
        <f t="shared" si="6"/>
        <v>1200</v>
      </c>
      <c r="E56" s="1">
        <f t="shared" si="2"/>
        <v>1.2</v>
      </c>
      <c r="F56" s="1">
        <f>SUM($E$2:E56)</f>
        <v>20.03</v>
      </c>
      <c r="G56" s="1">
        <f>D56*怪物经验!C56</f>
        <v>1596000</v>
      </c>
      <c r="H56" s="1">
        <f>任务经验!F56</f>
        <v>13300</v>
      </c>
      <c r="I56" s="1">
        <v>50</v>
      </c>
      <c r="J56" s="1">
        <f>LOOKUP(I56,组队副本!A:A,组队副本!I:I)</f>
        <v>247800</v>
      </c>
      <c r="K56" s="1">
        <f t="shared" si="5"/>
        <v>1486800</v>
      </c>
      <c r="M56" s="13">
        <v>2582300</v>
      </c>
    </row>
    <row r="57" s="1" customFormat="1" ht="20.1" customHeight="1" spans="1:13">
      <c r="A57" s="1">
        <v>56</v>
      </c>
      <c r="B57" s="1">
        <f t="shared" si="0"/>
        <v>3392300</v>
      </c>
      <c r="C57" s="1">
        <f t="shared" si="1"/>
        <v>3392300</v>
      </c>
      <c r="D57" s="1">
        <f t="shared" si="6"/>
        <v>1300</v>
      </c>
      <c r="E57" s="1">
        <f t="shared" si="2"/>
        <v>1.3</v>
      </c>
      <c r="F57" s="1">
        <f>SUM($E$2:E57)</f>
        <v>21.33</v>
      </c>
      <c r="G57" s="1">
        <f>D57*怪物经验!C57</f>
        <v>1768000</v>
      </c>
      <c r="H57" s="1">
        <f>任务经验!F57</f>
        <v>13600</v>
      </c>
      <c r="I57" s="1">
        <v>50</v>
      </c>
      <c r="J57" s="1">
        <f>LOOKUP(I57,组队副本!A:A,组队副本!I:I)</f>
        <v>247800</v>
      </c>
      <c r="K57" s="1">
        <f t="shared" si="5"/>
        <v>1610700</v>
      </c>
      <c r="M57" s="13">
        <v>2742550</v>
      </c>
    </row>
    <row r="58" s="1" customFormat="1" ht="20.1" customHeight="1" spans="1:13">
      <c r="A58" s="1">
        <v>57</v>
      </c>
      <c r="B58" s="1">
        <f t="shared" si="0"/>
        <v>3694500</v>
      </c>
      <c r="C58" s="1">
        <f t="shared" si="1"/>
        <v>3694500</v>
      </c>
      <c r="D58" s="1">
        <f t="shared" si="6"/>
        <v>1400</v>
      </c>
      <c r="E58" s="1">
        <f t="shared" si="2"/>
        <v>1.4</v>
      </c>
      <c r="F58" s="1">
        <f>SUM($E$2:E58)</f>
        <v>22.73</v>
      </c>
      <c r="G58" s="1">
        <f>D58*怪物经验!C58</f>
        <v>1946000</v>
      </c>
      <c r="H58" s="1">
        <f>任务经验!F58</f>
        <v>13900</v>
      </c>
      <c r="I58" s="1">
        <v>50</v>
      </c>
      <c r="J58" s="1">
        <f>LOOKUP(I58,组队副本!A:A,组队副本!I:I)</f>
        <v>247800</v>
      </c>
      <c r="K58" s="1">
        <f t="shared" si="5"/>
        <v>1734600</v>
      </c>
      <c r="M58" s="13">
        <v>2905800</v>
      </c>
    </row>
    <row r="59" s="1" customFormat="1" ht="20.1" customHeight="1" spans="1:13">
      <c r="A59" s="1">
        <v>58</v>
      </c>
      <c r="B59" s="1">
        <f t="shared" si="0"/>
        <v>4268600</v>
      </c>
      <c r="C59" s="1">
        <f t="shared" si="1"/>
        <v>4268600</v>
      </c>
      <c r="D59" s="1">
        <f>D58+200</f>
        <v>1600</v>
      </c>
      <c r="E59" s="1">
        <f t="shared" si="2"/>
        <v>1.6</v>
      </c>
      <c r="F59" s="1">
        <f>SUM($E$2:E59)</f>
        <v>24.33</v>
      </c>
      <c r="G59" s="1">
        <f>D59*怪物经验!C59</f>
        <v>2272000</v>
      </c>
      <c r="H59" s="1">
        <f>任务经验!F59</f>
        <v>14200</v>
      </c>
      <c r="I59" s="1">
        <v>50</v>
      </c>
      <c r="J59" s="1">
        <f>LOOKUP(I59,组队副本!A:A,组队副本!I:I)</f>
        <v>247800</v>
      </c>
      <c r="K59" s="1">
        <f t="shared" si="5"/>
        <v>1982400</v>
      </c>
      <c r="M59" s="13">
        <v>3072050</v>
      </c>
    </row>
    <row r="60" s="1" customFormat="1" ht="20.1" customHeight="1" spans="1:13">
      <c r="A60" s="1">
        <v>59</v>
      </c>
      <c r="B60" s="1">
        <f t="shared" si="0"/>
        <v>4854700</v>
      </c>
      <c r="C60" s="1">
        <f t="shared" si="1"/>
        <v>4854700</v>
      </c>
      <c r="D60" s="1">
        <f>D59+200</f>
        <v>1800</v>
      </c>
      <c r="E60" s="1">
        <f t="shared" si="2"/>
        <v>1.8</v>
      </c>
      <c r="F60" s="1">
        <f>SUM($E$2:E60)</f>
        <v>26.13</v>
      </c>
      <c r="G60" s="1">
        <f>D60*怪物经验!C60</f>
        <v>2610000</v>
      </c>
      <c r="H60" s="1">
        <f>任务经验!F60</f>
        <v>14500</v>
      </c>
      <c r="I60" s="1">
        <v>50</v>
      </c>
      <c r="J60" s="1">
        <f>LOOKUP(I60,组队副本!A:A,组队副本!I:I)</f>
        <v>247800</v>
      </c>
      <c r="K60" s="1">
        <f t="shared" si="5"/>
        <v>2230200</v>
      </c>
      <c r="M60" s="13">
        <v>3241300</v>
      </c>
    </row>
    <row r="61" s="1" customFormat="1" ht="20.1" customHeight="1" spans="1:13">
      <c r="A61" s="1">
        <v>60</v>
      </c>
      <c r="B61" s="1">
        <f t="shared" si="0"/>
        <v>5452800</v>
      </c>
      <c r="C61" s="1">
        <f t="shared" si="1"/>
        <v>5452800</v>
      </c>
      <c r="D61" s="1">
        <f>D60+200</f>
        <v>2000</v>
      </c>
      <c r="E61" s="1">
        <f t="shared" si="2"/>
        <v>2</v>
      </c>
      <c r="F61" s="1">
        <f>SUM($E$2:E61)</f>
        <v>28.13</v>
      </c>
      <c r="G61" s="1">
        <f>D61*怪物经验!C61</f>
        <v>2960000</v>
      </c>
      <c r="H61" s="1">
        <f>任务经验!F61</f>
        <v>14800</v>
      </c>
      <c r="I61" s="1">
        <v>50</v>
      </c>
      <c r="J61" s="1">
        <f>LOOKUP(I61,组队副本!A:A,组队副本!I:I)</f>
        <v>247800</v>
      </c>
      <c r="K61" s="1">
        <f t="shared" si="5"/>
        <v>2478000</v>
      </c>
      <c r="M61" s="13">
        <v>3413550</v>
      </c>
    </row>
    <row r="62" s="1" customFormat="1" ht="20.1" customHeight="1" spans="1:13">
      <c r="A62" s="1">
        <v>61</v>
      </c>
      <c r="B62" s="1">
        <f t="shared" si="0"/>
        <v>6887600</v>
      </c>
      <c r="C62" s="1">
        <f t="shared" si="1"/>
        <v>6887600</v>
      </c>
      <c r="D62" s="1">
        <f>D61+500</f>
        <v>2500</v>
      </c>
      <c r="E62" s="1">
        <f t="shared" si="2"/>
        <v>2.5</v>
      </c>
      <c r="F62" s="1">
        <f>SUM($E$2:E62)</f>
        <v>30.63</v>
      </c>
      <c r="G62" s="1">
        <f>D62*怪物经验!C62</f>
        <v>3775000</v>
      </c>
      <c r="H62" s="1">
        <f>任务经验!F62</f>
        <v>15100</v>
      </c>
      <c r="I62" s="1">
        <v>50</v>
      </c>
      <c r="J62" s="1">
        <f>LOOKUP(I62,组队副本!A:A,组队副本!I:I)</f>
        <v>247800</v>
      </c>
      <c r="K62" s="1">
        <f t="shared" si="5"/>
        <v>3097500</v>
      </c>
      <c r="M62" s="13">
        <v>4825850</v>
      </c>
    </row>
    <row r="63" s="1" customFormat="1" ht="20.1" customHeight="1" spans="1:13">
      <c r="A63" s="1">
        <v>62</v>
      </c>
      <c r="B63" s="1">
        <f t="shared" si="0"/>
        <v>9186100</v>
      </c>
      <c r="C63" s="1">
        <f t="shared" si="1"/>
        <v>9186100</v>
      </c>
      <c r="D63" s="1">
        <f>D62+800</f>
        <v>3300</v>
      </c>
      <c r="E63" s="1">
        <f t="shared" si="2"/>
        <v>3.3</v>
      </c>
      <c r="F63" s="1">
        <f>SUM($E$2:E63)</f>
        <v>33.93</v>
      </c>
      <c r="G63" s="1">
        <f>D63*怪物经验!C63</f>
        <v>5082000</v>
      </c>
      <c r="H63" s="1">
        <f>任务经验!F63</f>
        <v>15400</v>
      </c>
      <c r="I63" s="1">
        <v>50</v>
      </c>
      <c r="J63" s="1">
        <f>LOOKUP(I63,组队副本!A:A,组队副本!I:I)</f>
        <v>247800</v>
      </c>
      <c r="K63" s="1">
        <f t="shared" si="5"/>
        <v>4088700</v>
      </c>
      <c r="M63" s="13">
        <v>6268150</v>
      </c>
    </row>
    <row r="64" s="1" customFormat="1" ht="20.1" customHeight="1" spans="1:13">
      <c r="A64" s="1">
        <v>63</v>
      </c>
      <c r="B64" s="1">
        <f t="shared" si="0"/>
        <v>12094400</v>
      </c>
      <c r="C64" s="1">
        <f t="shared" si="1"/>
        <v>12094400</v>
      </c>
      <c r="D64" s="1">
        <f>D63+1000</f>
        <v>4300</v>
      </c>
      <c r="E64" s="1">
        <f t="shared" si="2"/>
        <v>4.3</v>
      </c>
      <c r="F64" s="1">
        <f>SUM($E$2:E64)</f>
        <v>38.23</v>
      </c>
      <c r="G64" s="1">
        <f>D64*怪物经验!C64</f>
        <v>6751000</v>
      </c>
      <c r="H64" s="1">
        <f>任务经验!F64</f>
        <v>15700</v>
      </c>
      <c r="I64" s="1">
        <v>50</v>
      </c>
      <c r="J64" s="1">
        <f>LOOKUP(I64,组队副本!A:A,组队副本!I:I)</f>
        <v>247800</v>
      </c>
      <c r="K64" s="1">
        <f t="shared" si="5"/>
        <v>5327700</v>
      </c>
      <c r="M64" s="13">
        <v>7740450</v>
      </c>
    </row>
    <row r="65" s="1" customFormat="1" ht="20.1" customHeight="1" spans="1:13">
      <c r="A65" s="1">
        <v>64</v>
      </c>
      <c r="B65" s="1">
        <f t="shared" si="0"/>
        <v>15630500</v>
      </c>
      <c r="C65" s="1">
        <f t="shared" si="1"/>
        <v>15630500</v>
      </c>
      <c r="D65" s="1">
        <f>D64+1200</f>
        <v>5500</v>
      </c>
      <c r="E65" s="1">
        <f t="shared" si="2"/>
        <v>5.5</v>
      </c>
      <c r="F65" s="1">
        <f>SUM($E$2:E65)</f>
        <v>43.73</v>
      </c>
      <c r="G65" s="1">
        <f>D65*怪物经验!C65</f>
        <v>8800000</v>
      </c>
      <c r="H65" s="1">
        <f>任务经验!F65</f>
        <v>16000</v>
      </c>
      <c r="I65" s="1">
        <v>50</v>
      </c>
      <c r="J65" s="1">
        <f>LOOKUP(I65,组队副本!A:A,组队副本!I:I)</f>
        <v>247800</v>
      </c>
      <c r="K65" s="1">
        <f t="shared" si="5"/>
        <v>6814500</v>
      </c>
      <c r="M65" s="13">
        <v>9242750</v>
      </c>
    </row>
    <row r="66" s="1" customFormat="1" ht="20.1" customHeight="1" spans="1:13">
      <c r="A66" s="1">
        <v>65</v>
      </c>
      <c r="B66" s="1">
        <f t="shared" si="0"/>
        <v>20099300</v>
      </c>
      <c r="C66" s="1">
        <f t="shared" si="1"/>
        <v>20099300</v>
      </c>
      <c r="D66" s="1">
        <f>D65+1500</f>
        <v>7000</v>
      </c>
      <c r="E66" s="1">
        <f t="shared" si="2"/>
        <v>7</v>
      </c>
      <c r="F66" s="1">
        <f>SUM($E$2:E66)</f>
        <v>50.73</v>
      </c>
      <c r="G66" s="1">
        <f>D66*怪物经验!C66</f>
        <v>11410000</v>
      </c>
      <c r="H66" s="1">
        <f>任务经验!F66</f>
        <v>16300</v>
      </c>
      <c r="I66" s="1">
        <v>50</v>
      </c>
      <c r="J66" s="1">
        <f>LOOKUP(I66,组队副本!A:A,组队副本!I:I)</f>
        <v>247800</v>
      </c>
      <c r="K66" s="1">
        <f t="shared" si="5"/>
        <v>8673000</v>
      </c>
      <c r="M66" s="13">
        <v>10775050</v>
      </c>
    </row>
    <row r="67" s="1" customFormat="1" ht="20.1" customHeight="1" spans="1:13">
      <c r="A67" s="1">
        <v>66</v>
      </c>
      <c r="B67" s="1">
        <f t="shared" ref="B67:B71" si="7">G67+H67+K67</f>
        <v>26091000</v>
      </c>
      <c r="C67" s="1">
        <f t="shared" ref="C67:C71" si="8">ROUND(B67,-2)</f>
        <v>26091000</v>
      </c>
      <c r="D67" s="1">
        <f>D66+2000</f>
        <v>9000</v>
      </c>
      <c r="E67" s="1">
        <f t="shared" ref="E67:E71" si="9">D67/$R$4</f>
        <v>9</v>
      </c>
      <c r="F67" s="1">
        <f>SUM($E$2:E67)</f>
        <v>59.73</v>
      </c>
      <c r="G67" s="1">
        <f>D67*怪物经验!C67</f>
        <v>14940000</v>
      </c>
      <c r="H67" s="1">
        <f>任务经验!F67</f>
        <v>0</v>
      </c>
      <c r="I67" s="1">
        <v>50</v>
      </c>
      <c r="J67" s="1">
        <f>LOOKUP(I67,组队副本!A:A,组队副本!I:I)</f>
        <v>247800</v>
      </c>
      <c r="K67" s="1">
        <f t="shared" si="5"/>
        <v>11151000</v>
      </c>
      <c r="M67" s="13">
        <v>13770250</v>
      </c>
    </row>
    <row r="68" s="1" customFormat="1" ht="20.1" customHeight="1" spans="1:13">
      <c r="A68" s="1">
        <v>67</v>
      </c>
      <c r="B68" s="1">
        <f t="shared" si="7"/>
        <v>35148000</v>
      </c>
      <c r="C68" s="1">
        <f t="shared" si="8"/>
        <v>35148000</v>
      </c>
      <c r="D68" s="1">
        <f>D67+3000</f>
        <v>12000</v>
      </c>
      <c r="E68" s="1">
        <f t="shared" si="9"/>
        <v>12</v>
      </c>
      <c r="F68" s="1">
        <f>SUM($E$2:E68)</f>
        <v>71.73</v>
      </c>
      <c r="G68" s="1">
        <f>D68*怪物经验!C68</f>
        <v>20280000</v>
      </c>
      <c r="H68" s="1">
        <f>任务经验!F68</f>
        <v>0</v>
      </c>
      <c r="I68" s="1">
        <v>50</v>
      </c>
      <c r="J68" s="1">
        <f>LOOKUP(I68,组队副本!A:A,组队副本!I:I)</f>
        <v>247800</v>
      </c>
      <c r="K68" s="1">
        <f t="shared" si="5"/>
        <v>14868000</v>
      </c>
      <c r="M68" s="13">
        <v>16841750</v>
      </c>
    </row>
    <row r="69" s="1" customFormat="1" ht="20.1" customHeight="1" spans="1:13">
      <c r="A69" s="1">
        <v>68</v>
      </c>
      <c r="B69" s="1">
        <f t="shared" si="7"/>
        <v>47344000</v>
      </c>
      <c r="C69" s="1">
        <f t="shared" si="8"/>
        <v>47344000</v>
      </c>
      <c r="D69" s="1">
        <f>D68+4000</f>
        <v>16000</v>
      </c>
      <c r="E69" s="1">
        <f t="shared" si="9"/>
        <v>16</v>
      </c>
      <c r="F69" s="1">
        <f>SUM($E$2:E69)</f>
        <v>87.73</v>
      </c>
      <c r="G69" s="1">
        <f>D69*怪物经验!C69</f>
        <v>27520000</v>
      </c>
      <c r="H69" s="1">
        <f>任务经验!F69</f>
        <v>0</v>
      </c>
      <c r="I69" s="1">
        <v>50</v>
      </c>
      <c r="J69" s="1">
        <f>LOOKUP(I69,组队副本!A:A,组队副本!I:I)</f>
        <v>247800</v>
      </c>
      <c r="K69" s="1">
        <f t="shared" si="5"/>
        <v>19824000</v>
      </c>
      <c r="M69" s="13">
        <v>21452750</v>
      </c>
    </row>
    <row r="70" s="1" customFormat="1" ht="20.1" customHeight="1" spans="1:13">
      <c r="A70" s="1">
        <v>69</v>
      </c>
      <c r="B70" s="1">
        <f t="shared" si="7"/>
        <v>59780000</v>
      </c>
      <c r="C70" s="1">
        <f t="shared" si="8"/>
        <v>59780000</v>
      </c>
      <c r="D70" s="1">
        <v>20000</v>
      </c>
      <c r="E70" s="1">
        <f t="shared" si="9"/>
        <v>20</v>
      </c>
      <c r="F70" s="1">
        <f>SUM($E$2:E70)</f>
        <v>107.73</v>
      </c>
      <c r="G70" s="1">
        <f>D70*怪物经验!C70</f>
        <v>35000000</v>
      </c>
      <c r="H70" s="1">
        <f>任务经验!F70</f>
        <v>0</v>
      </c>
      <c r="I70" s="1">
        <v>50</v>
      </c>
      <c r="J70" s="1">
        <f>LOOKUP(I70,组队副本!A:A,组队副本!I:I)</f>
        <v>247800</v>
      </c>
      <c r="K70" s="1">
        <f t="shared" si="5"/>
        <v>24780000</v>
      </c>
      <c r="M70" s="13">
        <v>29890000</v>
      </c>
    </row>
    <row r="71" s="1" customFormat="1" ht="20.1" customHeight="1" spans="1:13">
      <c r="A71" s="1">
        <v>70</v>
      </c>
      <c r="B71" s="1">
        <f t="shared" si="7"/>
        <v>75475000</v>
      </c>
      <c r="C71" s="1">
        <f t="shared" si="8"/>
        <v>75475000</v>
      </c>
      <c r="D71" s="1">
        <v>25000</v>
      </c>
      <c r="E71" s="1">
        <f t="shared" si="9"/>
        <v>25</v>
      </c>
      <c r="F71" s="1">
        <f>SUM($E$2:E71)</f>
        <v>132.73</v>
      </c>
      <c r="G71" s="1">
        <f>D71*怪物经验!C71</f>
        <v>44500000</v>
      </c>
      <c r="H71" s="1">
        <f>任务经验!F71</f>
        <v>0</v>
      </c>
      <c r="I71" s="1">
        <v>50</v>
      </c>
      <c r="J71" s="1">
        <f>LOOKUP(I71,组队副本!A:A,组队副本!I:I)</f>
        <v>247800</v>
      </c>
      <c r="K71" s="1">
        <f t="shared" si="5"/>
        <v>30975000</v>
      </c>
      <c r="M71" s="13">
        <v>34718500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C13"/>
  <sheetViews>
    <sheetView workbookViewId="0">
      <selection activeCell="F17" sqref="F17"/>
    </sheetView>
  </sheetViews>
  <sheetFormatPr defaultColWidth="9" defaultRowHeight="14.25" outlineLevelCol="2"/>
  <sheetData>
    <row r="3" spans="2:2">
      <c r="B3" t="s">
        <v>23</v>
      </c>
    </row>
    <row r="4" spans="2:3">
      <c r="B4" s="2">
        <v>1</v>
      </c>
      <c r="C4" s="2">
        <v>18</v>
      </c>
    </row>
    <row r="5" spans="2:3">
      <c r="B5" s="2">
        <v>2</v>
      </c>
      <c r="C5" s="2">
        <v>25</v>
      </c>
    </row>
    <row r="6" spans="2:3">
      <c r="B6" s="2">
        <v>3</v>
      </c>
      <c r="C6" s="2">
        <v>30</v>
      </c>
    </row>
    <row r="7" spans="2:3">
      <c r="B7" s="2">
        <v>4</v>
      </c>
      <c r="C7" s="2">
        <v>35</v>
      </c>
    </row>
    <row r="8" spans="2:3">
      <c r="B8" s="2">
        <v>5</v>
      </c>
      <c r="C8" s="2">
        <v>40</v>
      </c>
    </row>
    <row r="9" spans="2:3">
      <c r="B9" s="2">
        <v>6</v>
      </c>
      <c r="C9" s="2">
        <v>45</v>
      </c>
    </row>
    <row r="10" spans="2:3">
      <c r="B10" s="2">
        <v>7</v>
      </c>
      <c r="C10" s="2">
        <v>50</v>
      </c>
    </row>
    <row r="11" spans="2:3">
      <c r="B11" s="2">
        <v>8</v>
      </c>
      <c r="C11" s="2">
        <v>55</v>
      </c>
    </row>
    <row r="12" spans="2:3">
      <c r="B12" s="2">
        <v>9</v>
      </c>
      <c r="C12" s="2">
        <v>58</v>
      </c>
    </row>
    <row r="13" spans="2:3">
      <c r="B13" s="2">
        <v>10</v>
      </c>
      <c r="C13" s="2">
        <v>60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76"/>
  <sheetViews>
    <sheetView workbookViewId="0">
      <selection activeCell="H12" sqref="H12"/>
    </sheetView>
  </sheetViews>
  <sheetFormatPr defaultColWidth="9" defaultRowHeight="14.25"/>
  <cols>
    <col min="1" max="1" width="9" style="5"/>
    <col min="2" max="3" width="9" style="4"/>
    <col min="4" max="7" width="11.625" style="4" customWidth="1"/>
  </cols>
  <sheetData>
    <row r="1" s="1" customFormat="1" ht="20.1" customHeight="1" spans="1:14">
      <c r="A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K1" s="1" t="s">
        <v>0</v>
      </c>
      <c r="L1" s="1" t="s">
        <v>30</v>
      </c>
      <c r="M1" s="1" t="s">
        <v>31</v>
      </c>
      <c r="N1" s="1" t="s">
        <v>32</v>
      </c>
    </row>
    <row r="2" s="1" customFormat="1" ht="20.1" customHeight="1" spans="1:15">
      <c r="A2" s="1">
        <v>1</v>
      </c>
      <c r="B2" s="1">
        <v>5</v>
      </c>
      <c r="C2" s="1">
        <v>15</v>
      </c>
      <c r="D2" s="1">
        <f>C2*2</f>
        <v>30</v>
      </c>
      <c r="E2" s="1">
        <f>C2*2</f>
        <v>30</v>
      </c>
      <c r="F2" s="1">
        <f>C2*2</f>
        <v>30</v>
      </c>
      <c r="G2" s="1">
        <f>C2*10</f>
        <v>150</v>
      </c>
      <c r="K2" s="8">
        <v>1</v>
      </c>
      <c r="L2" s="8">
        <v>1</v>
      </c>
      <c r="M2" s="1">
        <f>IF(L2=1,LOOKUP(K2,A:A,C:C),"")</f>
        <v>15</v>
      </c>
      <c r="N2" s="1" t="str">
        <f>IF(L2=3,LOOKUP(K2,A:A,G:G),"")</f>
        <v/>
      </c>
      <c r="O2" s="1">
        <f>IF(M2="",N2,M2)</f>
        <v>15</v>
      </c>
    </row>
    <row r="3" s="1" customFormat="1" ht="20.1" customHeight="1" spans="1:15">
      <c r="A3" s="1">
        <v>2</v>
      </c>
      <c r="B3" s="1">
        <v>5</v>
      </c>
      <c r="C3" s="1">
        <f>C2+B3</f>
        <v>20</v>
      </c>
      <c r="D3" s="1">
        <f t="shared" ref="D3:D66" si="0">C3*2</f>
        <v>40</v>
      </c>
      <c r="E3" s="1">
        <f t="shared" ref="E3:E66" si="1">C3*2</f>
        <v>40</v>
      </c>
      <c r="F3" s="1">
        <f t="shared" ref="F3:F66" si="2">C3*2</f>
        <v>40</v>
      </c>
      <c r="G3" s="1">
        <f t="shared" ref="G3:G66" si="3">C3*20</f>
        <v>400</v>
      </c>
      <c r="K3" s="8">
        <v>2</v>
      </c>
      <c r="L3" s="8">
        <v>1</v>
      </c>
      <c r="M3" s="1">
        <f t="shared" ref="M3:M66" si="4">IF(L3=1,LOOKUP(K3,A:A,C:C),"")</f>
        <v>20</v>
      </c>
      <c r="N3" s="1" t="str">
        <f t="shared" ref="N3:N66" si="5">IF(L3=3,LOOKUP(K3,A:A,G:G),"")</f>
        <v/>
      </c>
      <c r="O3" s="1">
        <f t="shared" ref="O3:O66" si="6">IF(M3="",N3,M3)</f>
        <v>20</v>
      </c>
    </row>
    <row r="4" s="1" customFormat="1" ht="20.1" customHeight="1" spans="1:15">
      <c r="A4" s="1">
        <v>3</v>
      </c>
      <c r="B4" s="1">
        <v>5</v>
      </c>
      <c r="C4" s="1">
        <f t="shared" ref="C4:C66" si="7">C3+B4</f>
        <v>25</v>
      </c>
      <c r="D4" s="1">
        <f t="shared" si="0"/>
        <v>50</v>
      </c>
      <c r="E4" s="1">
        <f t="shared" si="1"/>
        <v>50</v>
      </c>
      <c r="F4" s="1">
        <f t="shared" si="2"/>
        <v>50</v>
      </c>
      <c r="G4" s="1">
        <f t="shared" si="3"/>
        <v>500</v>
      </c>
      <c r="K4" s="8">
        <v>3</v>
      </c>
      <c r="L4" s="8">
        <v>1</v>
      </c>
      <c r="M4" s="1">
        <f t="shared" si="4"/>
        <v>25</v>
      </c>
      <c r="N4" s="1" t="str">
        <f t="shared" si="5"/>
        <v/>
      </c>
      <c r="O4" s="1">
        <f t="shared" si="6"/>
        <v>25</v>
      </c>
    </row>
    <row r="5" s="1" customFormat="1" ht="20.1" customHeight="1" spans="1:15">
      <c r="A5" s="1">
        <v>4</v>
      </c>
      <c r="B5" s="1">
        <v>5</v>
      </c>
      <c r="C5" s="1">
        <f t="shared" si="7"/>
        <v>30</v>
      </c>
      <c r="D5" s="1">
        <f t="shared" si="0"/>
        <v>60</v>
      </c>
      <c r="E5" s="1">
        <f t="shared" si="1"/>
        <v>60</v>
      </c>
      <c r="F5" s="1">
        <f t="shared" si="2"/>
        <v>60</v>
      </c>
      <c r="G5" s="1">
        <f t="shared" si="3"/>
        <v>600</v>
      </c>
      <c r="K5" s="8">
        <v>3</v>
      </c>
      <c r="L5" s="8">
        <v>3</v>
      </c>
      <c r="M5" s="1" t="str">
        <f t="shared" si="4"/>
        <v/>
      </c>
      <c r="N5" s="1">
        <f t="shared" si="5"/>
        <v>500</v>
      </c>
      <c r="O5" s="1">
        <f t="shared" si="6"/>
        <v>500</v>
      </c>
    </row>
    <row r="6" s="1" customFormat="1" ht="20.1" customHeight="1" spans="1:15">
      <c r="A6" s="1">
        <v>5</v>
      </c>
      <c r="B6" s="1">
        <v>10</v>
      </c>
      <c r="C6" s="1">
        <f t="shared" si="7"/>
        <v>40</v>
      </c>
      <c r="D6" s="1">
        <f t="shared" si="0"/>
        <v>80</v>
      </c>
      <c r="E6" s="1">
        <f t="shared" si="1"/>
        <v>80</v>
      </c>
      <c r="F6" s="1">
        <f t="shared" si="2"/>
        <v>80</v>
      </c>
      <c r="G6" s="1">
        <f t="shared" si="3"/>
        <v>800</v>
      </c>
      <c r="K6" s="8">
        <v>4</v>
      </c>
      <c r="L6" s="8">
        <v>1</v>
      </c>
      <c r="M6" s="1">
        <f t="shared" si="4"/>
        <v>30</v>
      </c>
      <c r="N6" s="1" t="str">
        <f t="shared" si="5"/>
        <v/>
      </c>
      <c r="O6" s="1">
        <f t="shared" si="6"/>
        <v>30</v>
      </c>
    </row>
    <row r="7" s="1" customFormat="1" ht="20.1" customHeight="1" spans="1:15">
      <c r="A7" s="1">
        <v>6</v>
      </c>
      <c r="B7" s="1">
        <v>10</v>
      </c>
      <c r="C7" s="1">
        <f t="shared" si="7"/>
        <v>50</v>
      </c>
      <c r="D7" s="1">
        <f t="shared" si="0"/>
        <v>100</v>
      </c>
      <c r="E7" s="1">
        <f t="shared" si="1"/>
        <v>100</v>
      </c>
      <c r="F7" s="1">
        <f t="shared" si="2"/>
        <v>100</v>
      </c>
      <c r="G7" s="1">
        <f t="shared" si="3"/>
        <v>1000</v>
      </c>
      <c r="K7" s="8">
        <v>4</v>
      </c>
      <c r="L7" s="8">
        <v>1</v>
      </c>
      <c r="M7" s="1">
        <f t="shared" si="4"/>
        <v>30</v>
      </c>
      <c r="N7" s="1" t="str">
        <f t="shared" si="5"/>
        <v/>
      </c>
      <c r="O7" s="1">
        <f t="shared" si="6"/>
        <v>30</v>
      </c>
    </row>
    <row r="8" s="1" customFormat="1" ht="20.1" customHeight="1" spans="1:15">
      <c r="A8" s="1">
        <v>7</v>
      </c>
      <c r="B8" s="1">
        <v>10</v>
      </c>
      <c r="C8" s="1">
        <f t="shared" si="7"/>
        <v>60</v>
      </c>
      <c r="D8" s="1">
        <f t="shared" si="0"/>
        <v>120</v>
      </c>
      <c r="E8" s="1">
        <f t="shared" si="1"/>
        <v>120</v>
      </c>
      <c r="F8" s="1">
        <f t="shared" si="2"/>
        <v>120</v>
      </c>
      <c r="G8" s="1">
        <f t="shared" si="3"/>
        <v>1200</v>
      </c>
      <c r="K8" s="9">
        <v>4</v>
      </c>
      <c r="L8" s="9">
        <v>1</v>
      </c>
      <c r="M8" s="1">
        <f t="shared" si="4"/>
        <v>30</v>
      </c>
      <c r="N8" s="1" t="str">
        <f t="shared" si="5"/>
        <v/>
      </c>
      <c r="O8" s="1">
        <f t="shared" si="6"/>
        <v>30</v>
      </c>
    </row>
    <row r="9" s="1" customFormat="1" ht="20.1" customHeight="1" spans="1:15">
      <c r="A9" s="1">
        <v>8</v>
      </c>
      <c r="B9" s="1">
        <v>10</v>
      </c>
      <c r="C9" s="1">
        <f t="shared" si="7"/>
        <v>70</v>
      </c>
      <c r="D9" s="1">
        <f t="shared" si="0"/>
        <v>140</v>
      </c>
      <c r="E9" s="1">
        <f t="shared" si="1"/>
        <v>140</v>
      </c>
      <c r="F9" s="1">
        <f t="shared" si="2"/>
        <v>140</v>
      </c>
      <c r="G9" s="1">
        <f t="shared" si="3"/>
        <v>1400</v>
      </c>
      <c r="K9" s="8">
        <v>4</v>
      </c>
      <c r="L9" s="8">
        <v>1</v>
      </c>
      <c r="M9" s="1">
        <f t="shared" si="4"/>
        <v>30</v>
      </c>
      <c r="N9" s="1" t="str">
        <f t="shared" si="5"/>
        <v/>
      </c>
      <c r="O9" s="1">
        <f t="shared" si="6"/>
        <v>30</v>
      </c>
    </row>
    <row r="10" s="1" customFormat="1" ht="20.1" customHeight="1" spans="1:15">
      <c r="A10" s="1">
        <v>9</v>
      </c>
      <c r="B10" s="1">
        <v>10</v>
      </c>
      <c r="C10" s="1">
        <f t="shared" si="7"/>
        <v>80</v>
      </c>
      <c r="D10" s="1">
        <f t="shared" si="0"/>
        <v>160</v>
      </c>
      <c r="E10" s="1">
        <f t="shared" si="1"/>
        <v>160</v>
      </c>
      <c r="F10" s="1">
        <f t="shared" si="2"/>
        <v>160</v>
      </c>
      <c r="G10" s="1">
        <f t="shared" si="3"/>
        <v>1600</v>
      </c>
      <c r="K10" s="8">
        <v>5</v>
      </c>
      <c r="L10" s="8">
        <v>3</v>
      </c>
      <c r="M10" s="1" t="str">
        <f t="shared" si="4"/>
        <v/>
      </c>
      <c r="N10" s="1">
        <f t="shared" si="5"/>
        <v>800</v>
      </c>
      <c r="O10" s="1">
        <f t="shared" si="6"/>
        <v>800</v>
      </c>
    </row>
    <row r="11" s="1" customFormat="1" ht="20.1" customHeight="1" spans="1:15">
      <c r="A11" s="1">
        <v>10</v>
      </c>
      <c r="B11" s="1">
        <v>15</v>
      </c>
      <c r="C11" s="1">
        <f t="shared" si="7"/>
        <v>95</v>
      </c>
      <c r="D11" s="1">
        <f t="shared" si="0"/>
        <v>190</v>
      </c>
      <c r="E11" s="1">
        <f t="shared" si="1"/>
        <v>190</v>
      </c>
      <c r="F11" s="1">
        <f t="shared" si="2"/>
        <v>190</v>
      </c>
      <c r="G11" s="1">
        <f t="shared" si="3"/>
        <v>1900</v>
      </c>
      <c r="K11" s="8">
        <v>7</v>
      </c>
      <c r="L11" s="8">
        <v>1</v>
      </c>
      <c r="M11" s="1">
        <f t="shared" si="4"/>
        <v>60</v>
      </c>
      <c r="N11" s="1" t="str">
        <f t="shared" si="5"/>
        <v/>
      </c>
      <c r="O11" s="1">
        <f t="shared" si="6"/>
        <v>60</v>
      </c>
    </row>
    <row r="12" s="1" customFormat="1" ht="20.1" customHeight="1" spans="1:15">
      <c r="A12" s="1">
        <v>11</v>
      </c>
      <c r="B12" s="1">
        <v>15</v>
      </c>
      <c r="C12" s="1">
        <f t="shared" si="7"/>
        <v>110</v>
      </c>
      <c r="D12" s="1">
        <f t="shared" si="0"/>
        <v>220</v>
      </c>
      <c r="E12" s="1">
        <f t="shared" si="1"/>
        <v>220</v>
      </c>
      <c r="F12" s="1">
        <f t="shared" si="2"/>
        <v>220</v>
      </c>
      <c r="G12" s="1">
        <f t="shared" si="3"/>
        <v>2200</v>
      </c>
      <c r="K12" s="9">
        <v>7</v>
      </c>
      <c r="L12" s="9">
        <v>1</v>
      </c>
      <c r="M12" s="1">
        <f t="shared" si="4"/>
        <v>60</v>
      </c>
      <c r="N12" s="1" t="str">
        <f t="shared" si="5"/>
        <v/>
      </c>
      <c r="O12" s="1">
        <f t="shared" si="6"/>
        <v>60</v>
      </c>
    </row>
    <row r="13" s="1" customFormat="1" ht="20.1" customHeight="1" spans="1:15">
      <c r="A13" s="1">
        <v>12</v>
      </c>
      <c r="B13" s="1">
        <v>15</v>
      </c>
      <c r="C13" s="1">
        <f t="shared" si="7"/>
        <v>125</v>
      </c>
      <c r="D13" s="1">
        <f t="shared" si="0"/>
        <v>250</v>
      </c>
      <c r="E13" s="1">
        <f t="shared" si="1"/>
        <v>250</v>
      </c>
      <c r="F13" s="1">
        <f t="shared" si="2"/>
        <v>250</v>
      </c>
      <c r="G13" s="1">
        <f t="shared" si="3"/>
        <v>2500</v>
      </c>
      <c r="K13" s="9">
        <v>8</v>
      </c>
      <c r="L13" s="9">
        <v>1</v>
      </c>
      <c r="M13" s="1">
        <f t="shared" si="4"/>
        <v>70</v>
      </c>
      <c r="N13" s="1" t="str">
        <f t="shared" si="5"/>
        <v/>
      </c>
      <c r="O13" s="1">
        <f t="shared" si="6"/>
        <v>70</v>
      </c>
    </row>
    <row r="14" s="1" customFormat="1" ht="20.1" customHeight="1" spans="1:15">
      <c r="A14" s="1">
        <v>13</v>
      </c>
      <c r="B14" s="1">
        <v>15</v>
      </c>
      <c r="C14" s="1">
        <f t="shared" si="7"/>
        <v>140</v>
      </c>
      <c r="D14" s="1">
        <f t="shared" si="0"/>
        <v>280</v>
      </c>
      <c r="E14" s="1">
        <f t="shared" si="1"/>
        <v>280</v>
      </c>
      <c r="F14" s="1">
        <f t="shared" si="2"/>
        <v>280</v>
      </c>
      <c r="G14" s="1">
        <f t="shared" si="3"/>
        <v>2800</v>
      </c>
      <c r="K14" s="8">
        <v>10</v>
      </c>
      <c r="L14" s="8">
        <v>3</v>
      </c>
      <c r="M14" s="1" t="str">
        <f t="shared" si="4"/>
        <v/>
      </c>
      <c r="N14" s="1">
        <f t="shared" si="5"/>
        <v>1900</v>
      </c>
      <c r="O14" s="1">
        <f t="shared" si="6"/>
        <v>1900</v>
      </c>
    </row>
    <row r="15" s="1" customFormat="1" ht="20.1" customHeight="1" spans="1:15">
      <c r="A15" s="1">
        <v>14</v>
      </c>
      <c r="B15" s="1">
        <v>15</v>
      </c>
      <c r="C15" s="1">
        <f t="shared" si="7"/>
        <v>155</v>
      </c>
      <c r="D15" s="1">
        <f t="shared" si="0"/>
        <v>310</v>
      </c>
      <c r="E15" s="1">
        <f t="shared" si="1"/>
        <v>310</v>
      </c>
      <c r="F15" s="1">
        <f t="shared" si="2"/>
        <v>310</v>
      </c>
      <c r="G15" s="1">
        <f t="shared" si="3"/>
        <v>3100</v>
      </c>
      <c r="K15" s="8">
        <v>10</v>
      </c>
      <c r="L15" s="8">
        <v>1</v>
      </c>
      <c r="M15" s="1">
        <f t="shared" si="4"/>
        <v>95</v>
      </c>
      <c r="N15" s="1" t="str">
        <f t="shared" si="5"/>
        <v/>
      </c>
      <c r="O15" s="1">
        <f t="shared" si="6"/>
        <v>95</v>
      </c>
    </row>
    <row r="16" s="1" customFormat="1" ht="20.1" customHeight="1" spans="1:15">
      <c r="A16" s="1">
        <v>15</v>
      </c>
      <c r="B16" s="1">
        <v>15</v>
      </c>
      <c r="C16" s="1">
        <f t="shared" si="7"/>
        <v>170</v>
      </c>
      <c r="D16" s="1">
        <f t="shared" si="0"/>
        <v>340</v>
      </c>
      <c r="E16" s="1">
        <f t="shared" si="1"/>
        <v>340</v>
      </c>
      <c r="F16" s="1">
        <f t="shared" si="2"/>
        <v>340</v>
      </c>
      <c r="G16" s="1">
        <f t="shared" si="3"/>
        <v>3400</v>
      </c>
      <c r="K16" s="8">
        <v>10</v>
      </c>
      <c r="L16" s="8">
        <v>1</v>
      </c>
      <c r="M16" s="1">
        <f t="shared" si="4"/>
        <v>95</v>
      </c>
      <c r="N16" s="1" t="str">
        <f t="shared" si="5"/>
        <v/>
      </c>
      <c r="O16" s="1">
        <f t="shared" si="6"/>
        <v>95</v>
      </c>
    </row>
    <row r="17" s="1" customFormat="1" ht="20.1" customHeight="1" spans="1:15">
      <c r="A17" s="1">
        <v>16</v>
      </c>
      <c r="B17" s="1">
        <v>20</v>
      </c>
      <c r="C17" s="1">
        <f t="shared" si="7"/>
        <v>190</v>
      </c>
      <c r="D17" s="1">
        <f t="shared" si="0"/>
        <v>380</v>
      </c>
      <c r="E17" s="1">
        <f t="shared" si="1"/>
        <v>380</v>
      </c>
      <c r="F17" s="1">
        <f t="shared" si="2"/>
        <v>380</v>
      </c>
      <c r="G17" s="1">
        <f t="shared" si="3"/>
        <v>3800</v>
      </c>
      <c r="K17" s="9">
        <v>10</v>
      </c>
      <c r="L17" s="9">
        <v>1</v>
      </c>
      <c r="M17" s="1">
        <f t="shared" si="4"/>
        <v>95</v>
      </c>
      <c r="N17" s="1" t="str">
        <f t="shared" si="5"/>
        <v/>
      </c>
      <c r="O17" s="1">
        <f t="shared" si="6"/>
        <v>95</v>
      </c>
    </row>
    <row r="18" s="1" customFormat="1" ht="20.1" customHeight="1" spans="1:15">
      <c r="A18" s="1">
        <v>17</v>
      </c>
      <c r="B18" s="1">
        <v>20</v>
      </c>
      <c r="C18" s="1">
        <f t="shared" si="7"/>
        <v>210</v>
      </c>
      <c r="D18" s="1">
        <f t="shared" si="0"/>
        <v>420</v>
      </c>
      <c r="E18" s="1">
        <f t="shared" si="1"/>
        <v>420</v>
      </c>
      <c r="F18" s="1">
        <f t="shared" si="2"/>
        <v>420</v>
      </c>
      <c r="G18" s="1">
        <f t="shared" si="3"/>
        <v>4200</v>
      </c>
      <c r="K18" s="9">
        <v>10</v>
      </c>
      <c r="L18" s="9">
        <v>1</v>
      </c>
      <c r="M18" s="1">
        <f t="shared" si="4"/>
        <v>95</v>
      </c>
      <c r="N18" s="1" t="str">
        <f t="shared" si="5"/>
        <v/>
      </c>
      <c r="O18" s="1">
        <f t="shared" si="6"/>
        <v>95</v>
      </c>
    </row>
    <row r="19" s="1" customFormat="1" ht="20.1" customHeight="1" spans="1:15">
      <c r="A19" s="1">
        <v>18</v>
      </c>
      <c r="B19" s="1">
        <v>20</v>
      </c>
      <c r="C19" s="1">
        <f t="shared" si="7"/>
        <v>230</v>
      </c>
      <c r="D19" s="1">
        <f t="shared" si="0"/>
        <v>460</v>
      </c>
      <c r="E19" s="1">
        <f t="shared" si="1"/>
        <v>460</v>
      </c>
      <c r="F19" s="1">
        <f t="shared" si="2"/>
        <v>460</v>
      </c>
      <c r="G19" s="1">
        <f t="shared" si="3"/>
        <v>4600</v>
      </c>
      <c r="K19" s="8">
        <v>10</v>
      </c>
      <c r="L19" s="8">
        <v>1</v>
      </c>
      <c r="M19" s="1">
        <f t="shared" si="4"/>
        <v>95</v>
      </c>
      <c r="N19" s="1" t="str">
        <f t="shared" si="5"/>
        <v/>
      </c>
      <c r="O19" s="1">
        <f t="shared" si="6"/>
        <v>95</v>
      </c>
    </row>
    <row r="20" s="1" customFormat="1" ht="20.1" customHeight="1" spans="1:15">
      <c r="A20" s="1">
        <v>19</v>
      </c>
      <c r="B20" s="1">
        <v>20</v>
      </c>
      <c r="C20" s="1">
        <f t="shared" si="7"/>
        <v>250</v>
      </c>
      <c r="D20" s="1">
        <f t="shared" si="0"/>
        <v>500</v>
      </c>
      <c r="E20" s="1">
        <f t="shared" si="1"/>
        <v>500</v>
      </c>
      <c r="F20" s="1">
        <f t="shared" si="2"/>
        <v>500</v>
      </c>
      <c r="G20" s="1">
        <f t="shared" si="3"/>
        <v>5000</v>
      </c>
      <c r="K20" s="8">
        <v>12</v>
      </c>
      <c r="L20" s="8">
        <v>3</v>
      </c>
      <c r="M20" s="1" t="str">
        <f t="shared" si="4"/>
        <v/>
      </c>
      <c r="N20" s="1">
        <f t="shared" si="5"/>
        <v>2500</v>
      </c>
      <c r="O20" s="1">
        <f t="shared" si="6"/>
        <v>2500</v>
      </c>
    </row>
    <row r="21" s="1" customFormat="1" ht="20.1" customHeight="1" spans="1:15">
      <c r="A21" s="1">
        <v>20</v>
      </c>
      <c r="B21" s="1">
        <v>30</v>
      </c>
      <c r="C21" s="1">
        <f t="shared" si="7"/>
        <v>280</v>
      </c>
      <c r="D21" s="1">
        <f t="shared" si="0"/>
        <v>560</v>
      </c>
      <c r="E21" s="1">
        <f t="shared" si="1"/>
        <v>560</v>
      </c>
      <c r="F21" s="1">
        <f t="shared" si="2"/>
        <v>560</v>
      </c>
      <c r="G21" s="1">
        <f t="shared" si="3"/>
        <v>5600</v>
      </c>
      <c r="K21" s="8">
        <v>13</v>
      </c>
      <c r="L21" s="8">
        <v>1</v>
      </c>
      <c r="M21" s="1">
        <f t="shared" si="4"/>
        <v>140</v>
      </c>
      <c r="N21" s="1" t="str">
        <f t="shared" si="5"/>
        <v/>
      </c>
      <c r="O21" s="1">
        <f t="shared" si="6"/>
        <v>140</v>
      </c>
    </row>
    <row r="22" s="1" customFormat="1" ht="20.1" customHeight="1" spans="1:15">
      <c r="A22" s="1">
        <v>21</v>
      </c>
      <c r="B22" s="1">
        <v>30</v>
      </c>
      <c r="C22" s="1">
        <f t="shared" si="7"/>
        <v>310</v>
      </c>
      <c r="D22" s="1">
        <f t="shared" si="0"/>
        <v>620</v>
      </c>
      <c r="E22" s="1">
        <f t="shared" si="1"/>
        <v>620</v>
      </c>
      <c r="F22" s="1">
        <f t="shared" si="2"/>
        <v>620</v>
      </c>
      <c r="G22" s="1">
        <f t="shared" si="3"/>
        <v>6200</v>
      </c>
      <c r="K22" s="9">
        <v>13</v>
      </c>
      <c r="L22" s="9">
        <v>1</v>
      </c>
      <c r="M22" s="1">
        <f t="shared" si="4"/>
        <v>140</v>
      </c>
      <c r="N22" s="1" t="str">
        <f t="shared" si="5"/>
        <v/>
      </c>
      <c r="O22" s="1">
        <f t="shared" si="6"/>
        <v>140</v>
      </c>
    </row>
    <row r="23" s="1" customFormat="1" ht="20.1" customHeight="1" spans="1:15">
      <c r="A23" s="1">
        <v>22</v>
      </c>
      <c r="B23" s="1">
        <v>30</v>
      </c>
      <c r="C23" s="1">
        <f t="shared" si="7"/>
        <v>340</v>
      </c>
      <c r="D23" s="1">
        <f t="shared" si="0"/>
        <v>680</v>
      </c>
      <c r="E23" s="1">
        <f t="shared" si="1"/>
        <v>680</v>
      </c>
      <c r="F23" s="1">
        <f t="shared" si="2"/>
        <v>680</v>
      </c>
      <c r="G23" s="1">
        <f t="shared" si="3"/>
        <v>6800</v>
      </c>
      <c r="K23" s="8">
        <v>15</v>
      </c>
      <c r="L23" s="8">
        <v>3</v>
      </c>
      <c r="M23" s="1" t="str">
        <f t="shared" si="4"/>
        <v/>
      </c>
      <c r="N23" s="1">
        <f t="shared" si="5"/>
        <v>3400</v>
      </c>
      <c r="O23" s="1">
        <f t="shared" si="6"/>
        <v>3400</v>
      </c>
    </row>
    <row r="24" s="1" customFormat="1" ht="20.1" customHeight="1" spans="1:15">
      <c r="A24" s="1">
        <v>23</v>
      </c>
      <c r="B24" s="1">
        <v>30</v>
      </c>
      <c r="C24" s="1">
        <f t="shared" si="7"/>
        <v>370</v>
      </c>
      <c r="D24" s="1">
        <f t="shared" si="0"/>
        <v>740</v>
      </c>
      <c r="E24" s="1">
        <f t="shared" si="1"/>
        <v>740</v>
      </c>
      <c r="F24" s="1">
        <f t="shared" si="2"/>
        <v>740</v>
      </c>
      <c r="G24" s="1">
        <f t="shared" si="3"/>
        <v>7400</v>
      </c>
      <c r="K24" s="8">
        <v>19</v>
      </c>
      <c r="L24" s="8">
        <v>1</v>
      </c>
      <c r="M24" s="1">
        <f t="shared" si="4"/>
        <v>250</v>
      </c>
      <c r="N24" s="1" t="str">
        <f t="shared" si="5"/>
        <v/>
      </c>
      <c r="O24" s="1">
        <f t="shared" si="6"/>
        <v>250</v>
      </c>
    </row>
    <row r="25" s="1" customFormat="1" ht="20.1" customHeight="1" spans="1:15">
      <c r="A25" s="1">
        <v>24</v>
      </c>
      <c r="B25" s="1">
        <v>30</v>
      </c>
      <c r="C25" s="1">
        <f t="shared" si="7"/>
        <v>400</v>
      </c>
      <c r="D25" s="1">
        <f t="shared" si="0"/>
        <v>800</v>
      </c>
      <c r="E25" s="1">
        <f t="shared" si="1"/>
        <v>800</v>
      </c>
      <c r="F25" s="1">
        <f t="shared" si="2"/>
        <v>800</v>
      </c>
      <c r="G25" s="1">
        <f t="shared" si="3"/>
        <v>8000</v>
      </c>
      <c r="K25" s="8">
        <v>19</v>
      </c>
      <c r="L25" s="8">
        <v>1</v>
      </c>
      <c r="M25" s="1">
        <f t="shared" si="4"/>
        <v>250</v>
      </c>
      <c r="N25" s="1" t="str">
        <f t="shared" si="5"/>
        <v/>
      </c>
      <c r="O25" s="1">
        <f t="shared" si="6"/>
        <v>250</v>
      </c>
    </row>
    <row r="26" s="1" customFormat="1" ht="20.1" customHeight="1" spans="1:15">
      <c r="A26" s="1">
        <v>25</v>
      </c>
      <c r="B26" s="1">
        <v>30</v>
      </c>
      <c r="C26" s="1">
        <f t="shared" si="7"/>
        <v>430</v>
      </c>
      <c r="D26" s="1">
        <f t="shared" si="0"/>
        <v>860</v>
      </c>
      <c r="E26" s="1">
        <f t="shared" si="1"/>
        <v>860</v>
      </c>
      <c r="F26" s="1">
        <f t="shared" si="2"/>
        <v>860</v>
      </c>
      <c r="G26" s="1">
        <f t="shared" si="3"/>
        <v>8600</v>
      </c>
      <c r="K26" s="8">
        <v>22</v>
      </c>
      <c r="L26" s="8">
        <v>3</v>
      </c>
      <c r="M26" s="1" t="str">
        <f t="shared" si="4"/>
        <v/>
      </c>
      <c r="N26" s="1">
        <f t="shared" si="5"/>
        <v>6800</v>
      </c>
      <c r="O26" s="1">
        <f t="shared" si="6"/>
        <v>6800</v>
      </c>
    </row>
    <row r="27" s="1" customFormat="1" ht="20.1" customHeight="1" spans="1:15">
      <c r="A27" s="1">
        <v>26</v>
      </c>
      <c r="B27" s="1">
        <v>30</v>
      </c>
      <c r="C27" s="1">
        <f t="shared" si="7"/>
        <v>460</v>
      </c>
      <c r="D27" s="1">
        <f t="shared" si="0"/>
        <v>920</v>
      </c>
      <c r="E27" s="1">
        <f t="shared" si="1"/>
        <v>920</v>
      </c>
      <c r="F27" s="1">
        <f t="shared" si="2"/>
        <v>920</v>
      </c>
      <c r="G27" s="1">
        <f t="shared" si="3"/>
        <v>9200</v>
      </c>
      <c r="K27" s="8">
        <v>23</v>
      </c>
      <c r="L27" s="8">
        <v>1</v>
      </c>
      <c r="M27" s="1">
        <f t="shared" si="4"/>
        <v>370</v>
      </c>
      <c r="N27" s="1" t="str">
        <f t="shared" si="5"/>
        <v/>
      </c>
      <c r="O27" s="1">
        <f t="shared" si="6"/>
        <v>370</v>
      </c>
    </row>
    <row r="28" s="1" customFormat="1" ht="20.1" customHeight="1" spans="1:15">
      <c r="A28" s="1">
        <v>27</v>
      </c>
      <c r="B28" s="1">
        <v>30</v>
      </c>
      <c r="C28" s="1">
        <f t="shared" si="7"/>
        <v>490</v>
      </c>
      <c r="D28" s="1">
        <f t="shared" si="0"/>
        <v>980</v>
      </c>
      <c r="E28" s="1">
        <f t="shared" si="1"/>
        <v>980</v>
      </c>
      <c r="F28" s="1">
        <f t="shared" si="2"/>
        <v>980</v>
      </c>
      <c r="G28" s="1">
        <f t="shared" si="3"/>
        <v>9800</v>
      </c>
      <c r="K28" s="8">
        <v>23</v>
      </c>
      <c r="L28" s="8">
        <v>1</v>
      </c>
      <c r="M28" s="1">
        <f t="shared" si="4"/>
        <v>370</v>
      </c>
      <c r="N28" s="1" t="str">
        <f t="shared" si="5"/>
        <v/>
      </c>
      <c r="O28" s="1">
        <f t="shared" si="6"/>
        <v>370</v>
      </c>
    </row>
    <row r="29" s="1" customFormat="1" ht="20.1" customHeight="1" spans="1:15">
      <c r="A29" s="1">
        <v>28</v>
      </c>
      <c r="B29" s="1">
        <v>30</v>
      </c>
      <c r="C29" s="1">
        <f t="shared" si="7"/>
        <v>520</v>
      </c>
      <c r="D29" s="1">
        <f t="shared" si="0"/>
        <v>1040</v>
      </c>
      <c r="E29" s="1">
        <f t="shared" si="1"/>
        <v>1040</v>
      </c>
      <c r="F29" s="1">
        <f t="shared" si="2"/>
        <v>1040</v>
      </c>
      <c r="G29" s="1">
        <f t="shared" si="3"/>
        <v>10400</v>
      </c>
      <c r="K29" s="8">
        <v>25</v>
      </c>
      <c r="L29" s="8">
        <v>3</v>
      </c>
      <c r="M29" s="1" t="str">
        <f t="shared" si="4"/>
        <v/>
      </c>
      <c r="N29" s="1">
        <f t="shared" si="5"/>
        <v>8600</v>
      </c>
      <c r="O29" s="1">
        <f t="shared" si="6"/>
        <v>8600</v>
      </c>
    </row>
    <row r="30" s="1" customFormat="1" ht="20.1" customHeight="1" spans="1:15">
      <c r="A30" s="1">
        <v>29</v>
      </c>
      <c r="B30" s="1">
        <v>30</v>
      </c>
      <c r="C30" s="1">
        <f t="shared" si="7"/>
        <v>550</v>
      </c>
      <c r="D30" s="1">
        <f t="shared" si="0"/>
        <v>1100</v>
      </c>
      <c r="E30" s="1">
        <f t="shared" si="1"/>
        <v>1100</v>
      </c>
      <c r="F30" s="1">
        <f t="shared" si="2"/>
        <v>1100</v>
      </c>
      <c r="G30" s="1">
        <f t="shared" si="3"/>
        <v>11000</v>
      </c>
      <c r="K30" s="8">
        <v>25</v>
      </c>
      <c r="L30" s="8">
        <v>3</v>
      </c>
      <c r="M30" s="1" t="str">
        <f t="shared" si="4"/>
        <v/>
      </c>
      <c r="N30" s="1">
        <f t="shared" si="5"/>
        <v>8600</v>
      </c>
      <c r="O30" s="1">
        <f t="shared" si="6"/>
        <v>8600</v>
      </c>
    </row>
    <row r="31" s="1" customFormat="1" ht="20.1" customHeight="1" spans="1:15">
      <c r="A31" s="1">
        <v>30</v>
      </c>
      <c r="B31" s="1">
        <v>30</v>
      </c>
      <c r="C31" s="1">
        <f t="shared" si="7"/>
        <v>580</v>
      </c>
      <c r="D31" s="1">
        <f t="shared" si="0"/>
        <v>1160</v>
      </c>
      <c r="E31" s="1">
        <f t="shared" si="1"/>
        <v>1160</v>
      </c>
      <c r="F31" s="1">
        <f t="shared" si="2"/>
        <v>1160</v>
      </c>
      <c r="G31" s="1">
        <f t="shared" si="3"/>
        <v>11600</v>
      </c>
      <c r="K31" s="8">
        <v>26</v>
      </c>
      <c r="L31" s="8">
        <v>1</v>
      </c>
      <c r="M31" s="1">
        <f t="shared" si="4"/>
        <v>460</v>
      </c>
      <c r="N31" s="1" t="str">
        <f t="shared" si="5"/>
        <v/>
      </c>
      <c r="O31" s="1">
        <f t="shared" si="6"/>
        <v>460</v>
      </c>
    </row>
    <row r="32" s="1" customFormat="1" ht="20.1" customHeight="1" spans="1:15">
      <c r="A32" s="1">
        <v>31</v>
      </c>
      <c r="B32" s="1">
        <v>30</v>
      </c>
      <c r="C32" s="1">
        <f t="shared" si="7"/>
        <v>610</v>
      </c>
      <c r="D32" s="1">
        <f t="shared" si="0"/>
        <v>1220</v>
      </c>
      <c r="E32" s="1">
        <f t="shared" si="1"/>
        <v>1220</v>
      </c>
      <c r="F32" s="1">
        <f t="shared" si="2"/>
        <v>1220</v>
      </c>
      <c r="G32" s="1">
        <f t="shared" si="3"/>
        <v>12200</v>
      </c>
      <c r="K32" s="8">
        <v>26</v>
      </c>
      <c r="L32" s="8">
        <v>1</v>
      </c>
      <c r="M32" s="1">
        <f t="shared" si="4"/>
        <v>460</v>
      </c>
      <c r="N32" s="1" t="str">
        <f t="shared" si="5"/>
        <v/>
      </c>
      <c r="O32" s="1">
        <f t="shared" si="6"/>
        <v>460</v>
      </c>
    </row>
    <row r="33" s="1" customFormat="1" ht="20.1" customHeight="1" spans="1:15">
      <c r="A33" s="1">
        <v>32</v>
      </c>
      <c r="B33" s="1">
        <v>30</v>
      </c>
      <c r="C33" s="1">
        <f t="shared" si="7"/>
        <v>640</v>
      </c>
      <c r="D33" s="1">
        <f t="shared" si="0"/>
        <v>1280</v>
      </c>
      <c r="E33" s="1">
        <f t="shared" si="1"/>
        <v>1280</v>
      </c>
      <c r="F33" s="1">
        <f t="shared" si="2"/>
        <v>1280</v>
      </c>
      <c r="G33" s="1">
        <f t="shared" si="3"/>
        <v>12800</v>
      </c>
      <c r="K33" s="8">
        <v>27</v>
      </c>
      <c r="L33" s="8">
        <v>1</v>
      </c>
      <c r="M33" s="1">
        <f t="shared" si="4"/>
        <v>490</v>
      </c>
      <c r="N33" s="1" t="str">
        <f t="shared" si="5"/>
        <v/>
      </c>
      <c r="O33" s="1">
        <f t="shared" si="6"/>
        <v>490</v>
      </c>
    </row>
    <row r="34" s="1" customFormat="1" ht="20.1" customHeight="1" spans="1:15">
      <c r="A34" s="1">
        <v>33</v>
      </c>
      <c r="B34" s="1">
        <v>30</v>
      </c>
      <c r="C34" s="1">
        <f t="shared" si="7"/>
        <v>670</v>
      </c>
      <c r="D34" s="1">
        <f t="shared" si="0"/>
        <v>1340</v>
      </c>
      <c r="E34" s="1">
        <f t="shared" si="1"/>
        <v>1340</v>
      </c>
      <c r="F34" s="1">
        <f t="shared" si="2"/>
        <v>1340</v>
      </c>
      <c r="G34" s="1">
        <f t="shared" si="3"/>
        <v>13400</v>
      </c>
      <c r="K34" s="8">
        <v>28</v>
      </c>
      <c r="L34" s="8">
        <v>1</v>
      </c>
      <c r="M34" s="1">
        <f t="shared" si="4"/>
        <v>520</v>
      </c>
      <c r="N34" s="1" t="str">
        <f t="shared" si="5"/>
        <v/>
      </c>
      <c r="O34" s="1">
        <f t="shared" si="6"/>
        <v>520</v>
      </c>
    </row>
    <row r="35" s="1" customFormat="1" ht="20.1" customHeight="1" spans="1:15">
      <c r="A35" s="1">
        <v>34</v>
      </c>
      <c r="B35" s="1">
        <v>30</v>
      </c>
      <c r="C35" s="1">
        <f t="shared" si="7"/>
        <v>700</v>
      </c>
      <c r="D35" s="1">
        <f t="shared" si="0"/>
        <v>1400</v>
      </c>
      <c r="E35" s="1">
        <f t="shared" si="1"/>
        <v>1400</v>
      </c>
      <c r="F35" s="1">
        <f t="shared" si="2"/>
        <v>1400</v>
      </c>
      <c r="G35" s="1">
        <f t="shared" si="3"/>
        <v>14000</v>
      </c>
      <c r="K35" s="8">
        <v>29</v>
      </c>
      <c r="L35" s="8">
        <v>3</v>
      </c>
      <c r="M35" s="1" t="str">
        <f t="shared" si="4"/>
        <v/>
      </c>
      <c r="N35" s="1">
        <f t="shared" si="5"/>
        <v>11000</v>
      </c>
      <c r="O35" s="1">
        <f t="shared" si="6"/>
        <v>11000</v>
      </c>
    </row>
    <row r="36" s="1" customFormat="1" ht="20.1" customHeight="1" spans="1:15">
      <c r="A36" s="1">
        <v>35</v>
      </c>
      <c r="B36" s="1">
        <v>30</v>
      </c>
      <c r="C36" s="1">
        <f t="shared" si="7"/>
        <v>730</v>
      </c>
      <c r="D36" s="1">
        <f t="shared" si="0"/>
        <v>1460</v>
      </c>
      <c r="E36" s="1">
        <f t="shared" si="1"/>
        <v>1460</v>
      </c>
      <c r="F36" s="1">
        <f t="shared" si="2"/>
        <v>1460</v>
      </c>
      <c r="G36" s="1">
        <f t="shared" si="3"/>
        <v>14600</v>
      </c>
      <c r="K36" s="8">
        <v>30</v>
      </c>
      <c r="L36" s="8">
        <v>1</v>
      </c>
      <c r="M36" s="1">
        <f t="shared" si="4"/>
        <v>580</v>
      </c>
      <c r="N36" s="1" t="str">
        <f t="shared" si="5"/>
        <v/>
      </c>
      <c r="O36" s="1">
        <f t="shared" si="6"/>
        <v>580</v>
      </c>
    </row>
    <row r="37" s="1" customFormat="1" ht="20.1" customHeight="1" spans="1:15">
      <c r="A37" s="1">
        <v>36</v>
      </c>
      <c r="B37" s="1">
        <v>30</v>
      </c>
      <c r="C37" s="1">
        <f t="shared" si="7"/>
        <v>760</v>
      </c>
      <c r="D37" s="1">
        <f t="shared" si="0"/>
        <v>1520</v>
      </c>
      <c r="E37" s="1">
        <f t="shared" si="1"/>
        <v>1520</v>
      </c>
      <c r="F37" s="1">
        <f t="shared" si="2"/>
        <v>1520</v>
      </c>
      <c r="G37" s="1">
        <f t="shared" si="3"/>
        <v>15200</v>
      </c>
      <c r="K37" s="8">
        <v>30</v>
      </c>
      <c r="L37" s="8">
        <v>1</v>
      </c>
      <c r="M37" s="1">
        <f t="shared" si="4"/>
        <v>580</v>
      </c>
      <c r="N37" s="1" t="str">
        <f t="shared" si="5"/>
        <v/>
      </c>
      <c r="O37" s="1">
        <f t="shared" si="6"/>
        <v>580</v>
      </c>
    </row>
    <row r="38" s="1" customFormat="1" ht="20.1" customHeight="1" spans="1:15">
      <c r="A38" s="1">
        <v>37</v>
      </c>
      <c r="B38" s="1">
        <v>30</v>
      </c>
      <c r="C38" s="1">
        <f t="shared" si="7"/>
        <v>790</v>
      </c>
      <c r="D38" s="1">
        <f t="shared" si="0"/>
        <v>1580</v>
      </c>
      <c r="E38" s="1">
        <f t="shared" si="1"/>
        <v>1580</v>
      </c>
      <c r="F38" s="1">
        <f t="shared" si="2"/>
        <v>1580</v>
      </c>
      <c r="G38" s="1">
        <f t="shared" si="3"/>
        <v>15800</v>
      </c>
      <c r="K38" s="8">
        <v>32</v>
      </c>
      <c r="L38" s="8">
        <v>3</v>
      </c>
      <c r="M38" s="1" t="str">
        <f t="shared" si="4"/>
        <v/>
      </c>
      <c r="N38" s="1">
        <f t="shared" si="5"/>
        <v>12800</v>
      </c>
      <c r="O38" s="1">
        <f t="shared" si="6"/>
        <v>12800</v>
      </c>
    </row>
    <row r="39" s="1" customFormat="1" ht="20.1" customHeight="1" spans="1:15">
      <c r="A39" s="1">
        <v>38</v>
      </c>
      <c r="B39" s="1">
        <v>30</v>
      </c>
      <c r="C39" s="1">
        <f t="shared" si="7"/>
        <v>820</v>
      </c>
      <c r="D39" s="1">
        <f t="shared" si="0"/>
        <v>1640</v>
      </c>
      <c r="E39" s="1">
        <f t="shared" si="1"/>
        <v>1640</v>
      </c>
      <c r="F39" s="1">
        <f t="shared" si="2"/>
        <v>1640</v>
      </c>
      <c r="G39" s="1">
        <f t="shared" si="3"/>
        <v>16400</v>
      </c>
      <c r="K39" s="8">
        <v>32</v>
      </c>
      <c r="L39" s="8">
        <v>1</v>
      </c>
      <c r="M39" s="1">
        <f t="shared" si="4"/>
        <v>640</v>
      </c>
      <c r="N39" s="1" t="str">
        <f t="shared" si="5"/>
        <v/>
      </c>
      <c r="O39" s="1">
        <f t="shared" si="6"/>
        <v>640</v>
      </c>
    </row>
    <row r="40" s="1" customFormat="1" ht="20.1" customHeight="1" spans="1:15">
      <c r="A40" s="1">
        <v>39</v>
      </c>
      <c r="B40" s="1">
        <v>30</v>
      </c>
      <c r="C40" s="1">
        <f t="shared" si="7"/>
        <v>850</v>
      </c>
      <c r="D40" s="1">
        <f t="shared" si="0"/>
        <v>1700</v>
      </c>
      <c r="E40" s="1">
        <f t="shared" si="1"/>
        <v>1700</v>
      </c>
      <c r="F40" s="1">
        <f t="shared" si="2"/>
        <v>1700</v>
      </c>
      <c r="G40" s="1">
        <f t="shared" si="3"/>
        <v>17000</v>
      </c>
      <c r="K40" s="8">
        <v>32</v>
      </c>
      <c r="L40" s="8">
        <v>1</v>
      </c>
      <c r="M40" s="1">
        <f t="shared" si="4"/>
        <v>640</v>
      </c>
      <c r="N40" s="1" t="str">
        <f t="shared" si="5"/>
        <v/>
      </c>
      <c r="O40" s="1">
        <f t="shared" si="6"/>
        <v>640</v>
      </c>
    </row>
    <row r="41" s="1" customFormat="1" ht="20.1" customHeight="1" spans="1:15">
      <c r="A41" s="1">
        <v>40</v>
      </c>
      <c r="B41" s="1">
        <v>30</v>
      </c>
      <c r="C41" s="1">
        <f t="shared" si="7"/>
        <v>880</v>
      </c>
      <c r="D41" s="1">
        <f t="shared" si="0"/>
        <v>1760</v>
      </c>
      <c r="E41" s="1">
        <f t="shared" si="1"/>
        <v>1760</v>
      </c>
      <c r="F41" s="1">
        <f t="shared" si="2"/>
        <v>1760</v>
      </c>
      <c r="G41" s="1">
        <f t="shared" si="3"/>
        <v>17600</v>
      </c>
      <c r="K41" s="8">
        <v>34</v>
      </c>
      <c r="L41" s="8">
        <v>3</v>
      </c>
      <c r="M41" s="1" t="str">
        <f t="shared" si="4"/>
        <v/>
      </c>
      <c r="N41" s="1">
        <f t="shared" si="5"/>
        <v>14000</v>
      </c>
      <c r="O41" s="1">
        <f t="shared" si="6"/>
        <v>14000</v>
      </c>
    </row>
    <row r="42" s="1" customFormat="1" ht="20.1" customHeight="1" spans="1:15">
      <c r="A42" s="1">
        <v>41</v>
      </c>
      <c r="B42" s="1">
        <v>30</v>
      </c>
      <c r="C42" s="1">
        <f t="shared" si="7"/>
        <v>910</v>
      </c>
      <c r="D42" s="1">
        <f t="shared" si="0"/>
        <v>1820</v>
      </c>
      <c r="E42" s="1">
        <f t="shared" si="1"/>
        <v>1820</v>
      </c>
      <c r="F42" s="1">
        <f t="shared" si="2"/>
        <v>1820</v>
      </c>
      <c r="G42" s="1">
        <f t="shared" si="3"/>
        <v>18200</v>
      </c>
      <c r="K42" s="8">
        <v>34</v>
      </c>
      <c r="L42" s="8">
        <v>1</v>
      </c>
      <c r="M42" s="1">
        <f t="shared" si="4"/>
        <v>700</v>
      </c>
      <c r="N42" s="1" t="str">
        <f t="shared" si="5"/>
        <v/>
      </c>
      <c r="O42" s="1">
        <f t="shared" si="6"/>
        <v>700</v>
      </c>
    </row>
    <row r="43" s="1" customFormat="1" ht="20.1" customHeight="1" spans="1:15">
      <c r="A43" s="1">
        <v>42</v>
      </c>
      <c r="B43" s="1">
        <v>30</v>
      </c>
      <c r="C43" s="1">
        <f t="shared" si="7"/>
        <v>940</v>
      </c>
      <c r="D43" s="1">
        <f t="shared" si="0"/>
        <v>1880</v>
      </c>
      <c r="E43" s="1">
        <f t="shared" si="1"/>
        <v>1880</v>
      </c>
      <c r="F43" s="1">
        <f t="shared" si="2"/>
        <v>1880</v>
      </c>
      <c r="G43" s="1">
        <f t="shared" si="3"/>
        <v>18800</v>
      </c>
      <c r="K43" s="8">
        <v>34</v>
      </c>
      <c r="L43" s="8">
        <v>1</v>
      </c>
      <c r="M43" s="1">
        <f t="shared" si="4"/>
        <v>700</v>
      </c>
      <c r="N43" s="1" t="str">
        <f t="shared" si="5"/>
        <v/>
      </c>
      <c r="O43" s="1">
        <f t="shared" si="6"/>
        <v>700</v>
      </c>
    </row>
    <row r="44" s="1" customFormat="1" ht="20.1" customHeight="1" spans="1:15">
      <c r="A44" s="1">
        <v>43</v>
      </c>
      <c r="B44" s="1">
        <v>30</v>
      </c>
      <c r="C44" s="1">
        <f t="shared" si="7"/>
        <v>970</v>
      </c>
      <c r="D44" s="1">
        <f t="shared" si="0"/>
        <v>1940</v>
      </c>
      <c r="E44" s="1">
        <f t="shared" si="1"/>
        <v>1940</v>
      </c>
      <c r="F44" s="1">
        <f t="shared" si="2"/>
        <v>1940</v>
      </c>
      <c r="G44" s="1">
        <f t="shared" si="3"/>
        <v>19400</v>
      </c>
      <c r="K44" s="8">
        <v>35</v>
      </c>
      <c r="L44" s="8">
        <v>1</v>
      </c>
      <c r="M44" s="1">
        <f t="shared" si="4"/>
        <v>730</v>
      </c>
      <c r="N44" s="1" t="str">
        <f t="shared" si="5"/>
        <v/>
      </c>
      <c r="O44" s="1">
        <f t="shared" si="6"/>
        <v>730</v>
      </c>
    </row>
    <row r="45" s="1" customFormat="1" ht="20.1" customHeight="1" spans="1:15">
      <c r="A45" s="1">
        <v>44</v>
      </c>
      <c r="B45" s="1">
        <v>30</v>
      </c>
      <c r="C45" s="1">
        <f t="shared" si="7"/>
        <v>1000</v>
      </c>
      <c r="D45" s="1">
        <f t="shared" si="0"/>
        <v>2000</v>
      </c>
      <c r="E45" s="1">
        <f t="shared" si="1"/>
        <v>2000</v>
      </c>
      <c r="F45" s="1">
        <f t="shared" si="2"/>
        <v>2000</v>
      </c>
      <c r="G45" s="1">
        <f t="shared" si="3"/>
        <v>20000</v>
      </c>
      <c r="K45" s="8">
        <v>35</v>
      </c>
      <c r="L45" s="8">
        <v>1</v>
      </c>
      <c r="M45" s="1">
        <f t="shared" si="4"/>
        <v>730</v>
      </c>
      <c r="N45" s="1" t="str">
        <f t="shared" si="5"/>
        <v/>
      </c>
      <c r="O45" s="1">
        <f t="shared" si="6"/>
        <v>730</v>
      </c>
    </row>
    <row r="46" s="1" customFormat="1" ht="20.1" customHeight="1" spans="1:15">
      <c r="A46" s="1">
        <v>45</v>
      </c>
      <c r="B46" s="1">
        <v>30</v>
      </c>
      <c r="C46" s="1">
        <f t="shared" si="7"/>
        <v>1030</v>
      </c>
      <c r="D46" s="1">
        <f t="shared" si="0"/>
        <v>2060</v>
      </c>
      <c r="E46" s="1">
        <f t="shared" si="1"/>
        <v>2060</v>
      </c>
      <c r="F46" s="1">
        <f t="shared" si="2"/>
        <v>2060</v>
      </c>
      <c r="G46" s="1">
        <f t="shared" si="3"/>
        <v>20600</v>
      </c>
      <c r="K46" s="8">
        <v>36</v>
      </c>
      <c r="L46" s="8">
        <v>1</v>
      </c>
      <c r="M46" s="1">
        <f t="shared" si="4"/>
        <v>760</v>
      </c>
      <c r="N46" s="1" t="str">
        <f t="shared" si="5"/>
        <v/>
      </c>
      <c r="O46" s="1">
        <f t="shared" si="6"/>
        <v>760</v>
      </c>
    </row>
    <row r="47" s="1" customFormat="1" ht="20.1" customHeight="1" spans="1:15">
      <c r="A47" s="1">
        <v>46</v>
      </c>
      <c r="B47" s="1">
        <v>30</v>
      </c>
      <c r="C47" s="1">
        <f t="shared" si="7"/>
        <v>1060</v>
      </c>
      <c r="D47" s="1">
        <f t="shared" si="0"/>
        <v>2120</v>
      </c>
      <c r="E47" s="1">
        <f t="shared" si="1"/>
        <v>2120</v>
      </c>
      <c r="F47" s="1">
        <f t="shared" si="2"/>
        <v>2120</v>
      </c>
      <c r="G47" s="1">
        <f t="shared" si="3"/>
        <v>21200</v>
      </c>
      <c r="K47" s="8">
        <v>36</v>
      </c>
      <c r="L47" s="8">
        <v>3</v>
      </c>
      <c r="M47" s="1" t="str">
        <f t="shared" si="4"/>
        <v/>
      </c>
      <c r="N47" s="1">
        <f t="shared" si="5"/>
        <v>15200</v>
      </c>
      <c r="O47" s="1">
        <f t="shared" si="6"/>
        <v>15200</v>
      </c>
    </row>
    <row r="48" s="1" customFormat="1" ht="20.1" customHeight="1" spans="1:15">
      <c r="A48" s="1">
        <v>47</v>
      </c>
      <c r="B48" s="1">
        <v>30</v>
      </c>
      <c r="C48" s="1">
        <f t="shared" si="7"/>
        <v>1090</v>
      </c>
      <c r="D48" s="1">
        <f t="shared" si="0"/>
        <v>2180</v>
      </c>
      <c r="E48" s="1">
        <f t="shared" si="1"/>
        <v>2180</v>
      </c>
      <c r="F48" s="1">
        <f t="shared" si="2"/>
        <v>2180</v>
      </c>
      <c r="G48" s="1">
        <f t="shared" si="3"/>
        <v>21800</v>
      </c>
      <c r="K48" s="8">
        <v>38</v>
      </c>
      <c r="L48" s="8">
        <v>2</v>
      </c>
      <c r="M48" s="1" t="str">
        <f t="shared" si="4"/>
        <v/>
      </c>
      <c r="N48" s="1" t="str">
        <f t="shared" si="5"/>
        <v/>
      </c>
      <c r="O48" s="1" t="str">
        <f t="shared" si="6"/>
        <v/>
      </c>
    </row>
    <row r="49" s="1" customFormat="1" ht="20.1" customHeight="1" spans="1:15">
      <c r="A49" s="1">
        <v>48</v>
      </c>
      <c r="B49" s="1">
        <v>30</v>
      </c>
      <c r="C49" s="1">
        <f t="shared" si="7"/>
        <v>1120</v>
      </c>
      <c r="D49" s="1">
        <f t="shared" si="0"/>
        <v>2240</v>
      </c>
      <c r="E49" s="1">
        <f t="shared" si="1"/>
        <v>2240</v>
      </c>
      <c r="F49" s="1">
        <f t="shared" si="2"/>
        <v>2240</v>
      </c>
      <c r="G49" s="1">
        <f t="shared" si="3"/>
        <v>22400</v>
      </c>
      <c r="K49" s="8">
        <v>37</v>
      </c>
      <c r="L49" s="8">
        <v>1</v>
      </c>
      <c r="M49" s="1">
        <f t="shared" si="4"/>
        <v>790</v>
      </c>
      <c r="N49" s="1" t="str">
        <f t="shared" si="5"/>
        <v/>
      </c>
      <c r="O49" s="1">
        <f t="shared" si="6"/>
        <v>790</v>
      </c>
    </row>
    <row r="50" s="1" customFormat="1" ht="20.1" customHeight="1" spans="1:15">
      <c r="A50" s="1">
        <v>49</v>
      </c>
      <c r="B50" s="1">
        <v>30</v>
      </c>
      <c r="C50" s="1">
        <f t="shared" si="7"/>
        <v>1150</v>
      </c>
      <c r="D50" s="1">
        <f t="shared" si="0"/>
        <v>2300</v>
      </c>
      <c r="E50" s="1">
        <f t="shared" si="1"/>
        <v>2300</v>
      </c>
      <c r="F50" s="1">
        <f t="shared" si="2"/>
        <v>2300</v>
      </c>
      <c r="G50" s="1">
        <f t="shared" si="3"/>
        <v>23000</v>
      </c>
      <c r="K50" s="8">
        <v>37</v>
      </c>
      <c r="L50" s="8">
        <v>1</v>
      </c>
      <c r="M50" s="1">
        <f t="shared" si="4"/>
        <v>790</v>
      </c>
      <c r="N50" s="1" t="str">
        <f t="shared" si="5"/>
        <v/>
      </c>
      <c r="O50" s="1">
        <f t="shared" si="6"/>
        <v>790</v>
      </c>
    </row>
    <row r="51" s="1" customFormat="1" ht="20.1" customHeight="1" spans="1:15">
      <c r="A51" s="1">
        <v>50</v>
      </c>
      <c r="B51" s="1">
        <v>30</v>
      </c>
      <c r="C51" s="1">
        <f t="shared" si="7"/>
        <v>1180</v>
      </c>
      <c r="D51" s="1">
        <f t="shared" si="0"/>
        <v>2360</v>
      </c>
      <c r="E51" s="1">
        <f t="shared" si="1"/>
        <v>2360</v>
      </c>
      <c r="F51" s="1">
        <f t="shared" si="2"/>
        <v>2360</v>
      </c>
      <c r="G51" s="1">
        <f t="shared" si="3"/>
        <v>23600</v>
      </c>
      <c r="K51" s="8">
        <v>39</v>
      </c>
      <c r="L51" s="8">
        <v>3</v>
      </c>
      <c r="M51" s="1" t="str">
        <f t="shared" si="4"/>
        <v/>
      </c>
      <c r="N51" s="1">
        <f t="shared" si="5"/>
        <v>17000</v>
      </c>
      <c r="O51" s="1">
        <f t="shared" si="6"/>
        <v>17000</v>
      </c>
    </row>
    <row r="52" s="1" customFormat="1" ht="20.1" customHeight="1" spans="1:15">
      <c r="A52" s="1">
        <v>51</v>
      </c>
      <c r="B52" s="1">
        <v>30</v>
      </c>
      <c r="C52" s="1">
        <f t="shared" si="7"/>
        <v>1210</v>
      </c>
      <c r="D52" s="1">
        <f t="shared" si="0"/>
        <v>2420</v>
      </c>
      <c r="E52" s="1">
        <f t="shared" si="1"/>
        <v>2420</v>
      </c>
      <c r="F52" s="1">
        <f t="shared" si="2"/>
        <v>2420</v>
      </c>
      <c r="G52" s="1">
        <f t="shared" si="3"/>
        <v>24200</v>
      </c>
      <c r="K52" s="8">
        <v>40</v>
      </c>
      <c r="L52" s="8">
        <v>1</v>
      </c>
      <c r="M52" s="1">
        <f t="shared" si="4"/>
        <v>880</v>
      </c>
      <c r="N52" s="1" t="str">
        <f t="shared" si="5"/>
        <v/>
      </c>
      <c r="O52" s="1">
        <f t="shared" si="6"/>
        <v>880</v>
      </c>
    </row>
    <row r="53" s="1" customFormat="1" ht="20.1" customHeight="1" spans="1:15">
      <c r="A53" s="1">
        <v>52</v>
      </c>
      <c r="B53" s="1">
        <v>30</v>
      </c>
      <c r="C53" s="1">
        <f t="shared" si="7"/>
        <v>1240</v>
      </c>
      <c r="D53" s="1">
        <f t="shared" si="0"/>
        <v>2480</v>
      </c>
      <c r="E53" s="1">
        <f t="shared" si="1"/>
        <v>2480</v>
      </c>
      <c r="F53" s="1">
        <f t="shared" si="2"/>
        <v>2480</v>
      </c>
      <c r="G53" s="1">
        <f t="shared" si="3"/>
        <v>24800</v>
      </c>
      <c r="K53" s="8">
        <v>40</v>
      </c>
      <c r="L53" s="8">
        <v>1</v>
      </c>
      <c r="M53" s="1">
        <f t="shared" si="4"/>
        <v>880</v>
      </c>
      <c r="N53" s="1" t="str">
        <f t="shared" si="5"/>
        <v/>
      </c>
      <c r="O53" s="1">
        <f t="shared" si="6"/>
        <v>880</v>
      </c>
    </row>
    <row r="54" s="1" customFormat="1" ht="20.1" customHeight="1" spans="1:15">
      <c r="A54" s="1">
        <v>53</v>
      </c>
      <c r="B54" s="1">
        <v>30</v>
      </c>
      <c r="C54" s="1">
        <f t="shared" si="7"/>
        <v>1270</v>
      </c>
      <c r="D54" s="1">
        <f t="shared" si="0"/>
        <v>2540</v>
      </c>
      <c r="E54" s="1">
        <f t="shared" si="1"/>
        <v>2540</v>
      </c>
      <c r="F54" s="1">
        <f t="shared" si="2"/>
        <v>2540</v>
      </c>
      <c r="G54" s="1">
        <f t="shared" si="3"/>
        <v>25400</v>
      </c>
      <c r="K54" s="8">
        <v>42</v>
      </c>
      <c r="L54" s="8">
        <v>3</v>
      </c>
      <c r="M54" s="1" t="str">
        <f t="shared" si="4"/>
        <v/>
      </c>
      <c r="N54" s="1">
        <f t="shared" si="5"/>
        <v>18800</v>
      </c>
      <c r="O54" s="1">
        <f t="shared" si="6"/>
        <v>18800</v>
      </c>
    </row>
    <row r="55" s="1" customFormat="1" ht="20.1" customHeight="1" spans="1:15">
      <c r="A55" s="1">
        <v>54</v>
      </c>
      <c r="B55" s="1">
        <v>30</v>
      </c>
      <c r="C55" s="1">
        <f t="shared" si="7"/>
        <v>1300</v>
      </c>
      <c r="D55" s="1">
        <f t="shared" si="0"/>
        <v>2600</v>
      </c>
      <c r="E55" s="1">
        <f t="shared" si="1"/>
        <v>2600</v>
      </c>
      <c r="F55" s="1">
        <f t="shared" si="2"/>
        <v>2600</v>
      </c>
      <c r="G55" s="1">
        <f t="shared" si="3"/>
        <v>26000</v>
      </c>
      <c r="K55" s="8">
        <v>42</v>
      </c>
      <c r="L55" s="8">
        <v>1</v>
      </c>
      <c r="M55" s="1">
        <f t="shared" si="4"/>
        <v>940</v>
      </c>
      <c r="N55" s="1" t="str">
        <f t="shared" si="5"/>
        <v/>
      </c>
      <c r="O55" s="1">
        <f t="shared" si="6"/>
        <v>940</v>
      </c>
    </row>
    <row r="56" s="1" customFormat="1" ht="20.1" customHeight="1" spans="1:15">
      <c r="A56" s="1">
        <v>55</v>
      </c>
      <c r="B56" s="1">
        <v>30</v>
      </c>
      <c r="C56" s="1">
        <f t="shared" si="7"/>
        <v>1330</v>
      </c>
      <c r="D56" s="1">
        <f t="shared" si="0"/>
        <v>2660</v>
      </c>
      <c r="E56" s="1">
        <f t="shared" si="1"/>
        <v>2660</v>
      </c>
      <c r="F56" s="1">
        <f t="shared" si="2"/>
        <v>2660</v>
      </c>
      <c r="G56" s="1">
        <f t="shared" si="3"/>
        <v>26600</v>
      </c>
      <c r="K56" s="8">
        <v>42</v>
      </c>
      <c r="L56" s="8">
        <v>1</v>
      </c>
      <c r="M56" s="1">
        <f t="shared" si="4"/>
        <v>940</v>
      </c>
      <c r="N56" s="1" t="str">
        <f t="shared" si="5"/>
        <v/>
      </c>
      <c r="O56" s="1">
        <f t="shared" si="6"/>
        <v>940</v>
      </c>
    </row>
    <row r="57" s="1" customFormat="1" ht="20.1" customHeight="1" spans="1:15">
      <c r="A57" s="1">
        <v>56</v>
      </c>
      <c r="B57" s="1">
        <v>30</v>
      </c>
      <c r="C57" s="1">
        <f t="shared" si="7"/>
        <v>1360</v>
      </c>
      <c r="D57" s="1">
        <f t="shared" si="0"/>
        <v>2720</v>
      </c>
      <c r="E57" s="1">
        <f t="shared" si="1"/>
        <v>2720</v>
      </c>
      <c r="F57" s="1">
        <f t="shared" si="2"/>
        <v>2720</v>
      </c>
      <c r="G57" s="1">
        <f t="shared" si="3"/>
        <v>27200</v>
      </c>
      <c r="K57" s="8">
        <v>44</v>
      </c>
      <c r="L57" s="8">
        <v>3</v>
      </c>
      <c r="M57" s="1" t="str">
        <f t="shared" si="4"/>
        <v/>
      </c>
      <c r="N57" s="1">
        <f t="shared" si="5"/>
        <v>20000</v>
      </c>
      <c r="O57" s="1">
        <f t="shared" si="6"/>
        <v>20000</v>
      </c>
    </row>
    <row r="58" s="1" customFormat="1" ht="20.1" customHeight="1" spans="1:15">
      <c r="A58" s="1">
        <v>57</v>
      </c>
      <c r="B58" s="1">
        <v>30</v>
      </c>
      <c r="C58" s="1">
        <f t="shared" si="7"/>
        <v>1390</v>
      </c>
      <c r="D58" s="1">
        <f t="shared" si="0"/>
        <v>2780</v>
      </c>
      <c r="E58" s="1">
        <f t="shared" si="1"/>
        <v>2780</v>
      </c>
      <c r="F58" s="1">
        <f t="shared" si="2"/>
        <v>2780</v>
      </c>
      <c r="G58" s="1">
        <f t="shared" si="3"/>
        <v>27800</v>
      </c>
      <c r="K58" s="8">
        <v>45</v>
      </c>
      <c r="L58" s="8">
        <v>1</v>
      </c>
      <c r="M58" s="1">
        <f t="shared" si="4"/>
        <v>1030</v>
      </c>
      <c r="N58" s="1" t="str">
        <f t="shared" si="5"/>
        <v/>
      </c>
      <c r="O58" s="1">
        <f t="shared" si="6"/>
        <v>1030</v>
      </c>
    </row>
    <row r="59" s="1" customFormat="1" ht="20.1" customHeight="1" spans="1:15">
      <c r="A59" s="1">
        <v>58</v>
      </c>
      <c r="B59" s="1">
        <v>30</v>
      </c>
      <c r="C59" s="1">
        <f t="shared" si="7"/>
        <v>1420</v>
      </c>
      <c r="D59" s="1">
        <f t="shared" si="0"/>
        <v>2840</v>
      </c>
      <c r="E59" s="1">
        <f t="shared" si="1"/>
        <v>2840</v>
      </c>
      <c r="F59" s="1">
        <f t="shared" si="2"/>
        <v>2840</v>
      </c>
      <c r="G59" s="1">
        <f t="shared" si="3"/>
        <v>28400</v>
      </c>
      <c r="K59" s="8">
        <v>44</v>
      </c>
      <c r="L59" s="8">
        <v>1</v>
      </c>
      <c r="M59" s="1">
        <f t="shared" si="4"/>
        <v>1000</v>
      </c>
      <c r="N59" s="1" t="str">
        <f t="shared" si="5"/>
        <v/>
      </c>
      <c r="O59" s="1">
        <f t="shared" si="6"/>
        <v>1000</v>
      </c>
    </row>
    <row r="60" s="1" customFormat="1" ht="20.1" customHeight="1" spans="1:15">
      <c r="A60" s="1">
        <v>59</v>
      </c>
      <c r="B60" s="1">
        <v>30</v>
      </c>
      <c r="C60" s="1">
        <f t="shared" si="7"/>
        <v>1450</v>
      </c>
      <c r="D60" s="1">
        <f t="shared" si="0"/>
        <v>2900</v>
      </c>
      <c r="E60" s="1">
        <f t="shared" si="1"/>
        <v>2900</v>
      </c>
      <c r="F60" s="1">
        <f t="shared" si="2"/>
        <v>2900</v>
      </c>
      <c r="G60" s="1">
        <f t="shared" si="3"/>
        <v>29000</v>
      </c>
      <c r="K60" s="8">
        <v>44</v>
      </c>
      <c r="L60" s="8">
        <v>1</v>
      </c>
      <c r="M60" s="1">
        <f t="shared" si="4"/>
        <v>1000</v>
      </c>
      <c r="N60" s="1" t="str">
        <f t="shared" si="5"/>
        <v/>
      </c>
      <c r="O60" s="1">
        <f t="shared" si="6"/>
        <v>1000</v>
      </c>
    </row>
    <row r="61" s="1" customFormat="1" ht="20.1" customHeight="1" spans="1:15">
      <c r="A61" s="1">
        <v>60</v>
      </c>
      <c r="B61" s="1">
        <v>30</v>
      </c>
      <c r="C61" s="1">
        <f t="shared" si="7"/>
        <v>1480</v>
      </c>
      <c r="D61" s="1">
        <f t="shared" si="0"/>
        <v>2960</v>
      </c>
      <c r="E61" s="1">
        <f t="shared" si="1"/>
        <v>2960</v>
      </c>
      <c r="F61" s="1">
        <f t="shared" si="2"/>
        <v>2960</v>
      </c>
      <c r="G61" s="1">
        <f t="shared" si="3"/>
        <v>29600</v>
      </c>
      <c r="K61" s="8">
        <v>46</v>
      </c>
      <c r="L61" s="8">
        <v>3</v>
      </c>
      <c r="M61" s="1" t="str">
        <f t="shared" si="4"/>
        <v/>
      </c>
      <c r="N61" s="1">
        <f t="shared" si="5"/>
        <v>21200</v>
      </c>
      <c r="O61" s="1">
        <f t="shared" si="6"/>
        <v>21200</v>
      </c>
    </row>
    <row r="62" s="1" customFormat="1" ht="20.1" customHeight="1" spans="1:15">
      <c r="A62" s="1">
        <v>61</v>
      </c>
      <c r="B62" s="1">
        <v>30</v>
      </c>
      <c r="C62" s="1">
        <f t="shared" si="7"/>
        <v>1510</v>
      </c>
      <c r="D62" s="1">
        <f t="shared" si="0"/>
        <v>3020</v>
      </c>
      <c r="E62" s="1">
        <f t="shared" si="1"/>
        <v>3020</v>
      </c>
      <c r="F62" s="1">
        <f t="shared" si="2"/>
        <v>3020</v>
      </c>
      <c r="G62" s="1">
        <f t="shared" si="3"/>
        <v>30200</v>
      </c>
      <c r="K62" s="8">
        <v>46</v>
      </c>
      <c r="L62" s="8">
        <v>1</v>
      </c>
      <c r="M62" s="1">
        <f t="shared" si="4"/>
        <v>1060</v>
      </c>
      <c r="N62" s="1" t="str">
        <f t="shared" si="5"/>
        <v/>
      </c>
      <c r="O62" s="1">
        <f t="shared" si="6"/>
        <v>1060</v>
      </c>
    </row>
    <row r="63" s="1" customFormat="1" ht="20.1" customHeight="1" spans="1:15">
      <c r="A63" s="1">
        <v>62</v>
      </c>
      <c r="B63" s="1">
        <v>30</v>
      </c>
      <c r="C63" s="1">
        <f t="shared" si="7"/>
        <v>1540</v>
      </c>
      <c r="D63" s="1">
        <f t="shared" si="0"/>
        <v>3080</v>
      </c>
      <c r="E63" s="1">
        <f t="shared" si="1"/>
        <v>3080</v>
      </c>
      <c r="F63" s="1">
        <f t="shared" si="2"/>
        <v>3080</v>
      </c>
      <c r="G63" s="1">
        <f t="shared" si="3"/>
        <v>30800</v>
      </c>
      <c r="K63" s="8">
        <v>47</v>
      </c>
      <c r="L63" s="8">
        <v>1</v>
      </c>
      <c r="M63" s="1">
        <f t="shared" si="4"/>
        <v>1090</v>
      </c>
      <c r="N63" s="1" t="str">
        <f t="shared" si="5"/>
        <v/>
      </c>
      <c r="O63" s="1">
        <f t="shared" si="6"/>
        <v>1090</v>
      </c>
    </row>
    <row r="64" s="1" customFormat="1" ht="20.1" customHeight="1" spans="1:15">
      <c r="A64" s="1">
        <v>63</v>
      </c>
      <c r="B64" s="1">
        <v>30</v>
      </c>
      <c r="C64" s="1">
        <f t="shared" si="7"/>
        <v>1570</v>
      </c>
      <c r="D64" s="1">
        <f t="shared" si="0"/>
        <v>3140</v>
      </c>
      <c r="E64" s="1">
        <f t="shared" si="1"/>
        <v>3140</v>
      </c>
      <c r="F64" s="1">
        <f t="shared" si="2"/>
        <v>3140</v>
      </c>
      <c r="G64" s="1">
        <f t="shared" si="3"/>
        <v>31400</v>
      </c>
      <c r="K64" s="8">
        <v>49</v>
      </c>
      <c r="L64" s="8">
        <v>3</v>
      </c>
      <c r="M64" s="1" t="str">
        <f t="shared" si="4"/>
        <v/>
      </c>
      <c r="N64" s="1">
        <f t="shared" si="5"/>
        <v>23000</v>
      </c>
      <c r="O64" s="1">
        <f t="shared" si="6"/>
        <v>23000</v>
      </c>
    </row>
    <row r="65" s="1" customFormat="1" ht="20.1" customHeight="1" spans="1:15">
      <c r="A65" s="1">
        <v>64</v>
      </c>
      <c r="B65" s="1">
        <v>30</v>
      </c>
      <c r="C65" s="1">
        <f t="shared" si="7"/>
        <v>1600</v>
      </c>
      <c r="D65" s="1">
        <f t="shared" si="0"/>
        <v>3200</v>
      </c>
      <c r="E65" s="1">
        <f t="shared" si="1"/>
        <v>3200</v>
      </c>
      <c r="F65" s="1">
        <f t="shared" si="2"/>
        <v>3200</v>
      </c>
      <c r="G65" s="1">
        <f t="shared" si="3"/>
        <v>32000</v>
      </c>
      <c r="K65" s="8">
        <v>50</v>
      </c>
      <c r="L65" s="8">
        <v>1</v>
      </c>
      <c r="M65" s="1">
        <f t="shared" si="4"/>
        <v>1180</v>
      </c>
      <c r="N65" s="1" t="str">
        <f t="shared" si="5"/>
        <v/>
      </c>
      <c r="O65" s="1">
        <f t="shared" si="6"/>
        <v>1180</v>
      </c>
    </row>
    <row r="66" s="1" customFormat="1" ht="20.1" customHeight="1" spans="1:15">
      <c r="A66" s="1">
        <v>65</v>
      </c>
      <c r="B66" s="1">
        <v>30</v>
      </c>
      <c r="C66" s="1">
        <f t="shared" si="7"/>
        <v>1630</v>
      </c>
      <c r="D66" s="1">
        <f t="shared" si="0"/>
        <v>3260</v>
      </c>
      <c r="E66" s="1">
        <f t="shared" si="1"/>
        <v>3260</v>
      </c>
      <c r="F66" s="1">
        <f t="shared" si="2"/>
        <v>3260</v>
      </c>
      <c r="G66" s="1">
        <f t="shared" si="3"/>
        <v>32600</v>
      </c>
      <c r="K66" s="8">
        <v>51</v>
      </c>
      <c r="L66" s="8">
        <v>1</v>
      </c>
      <c r="M66" s="1">
        <f t="shared" si="4"/>
        <v>1210</v>
      </c>
      <c r="N66" s="1" t="str">
        <f t="shared" si="5"/>
        <v/>
      </c>
      <c r="O66" s="1">
        <f t="shared" si="6"/>
        <v>1210</v>
      </c>
    </row>
    <row r="67" s="1" customFormat="1" ht="20.1" customHeight="1" spans="1:15">
      <c r="A67" s="1">
        <v>66</v>
      </c>
      <c r="B67" s="1">
        <v>30</v>
      </c>
      <c r="C67" s="1">
        <f t="shared" ref="C67:C71" si="8">C66+B67</f>
        <v>1660</v>
      </c>
      <c r="D67" s="1">
        <f t="shared" ref="D67:D71" si="9">C67*2</f>
        <v>3320</v>
      </c>
      <c r="E67" s="1">
        <f t="shared" ref="E67:E71" si="10">C67*2</f>
        <v>3320</v>
      </c>
      <c r="F67" s="1">
        <f t="shared" ref="F67:F71" si="11">C67*2</f>
        <v>3320</v>
      </c>
      <c r="G67" s="1">
        <f t="shared" ref="G67:G71" si="12">C67*20</f>
        <v>33200</v>
      </c>
      <c r="K67" s="8">
        <v>52</v>
      </c>
      <c r="L67" s="8">
        <v>3</v>
      </c>
      <c r="M67" s="1" t="str">
        <f t="shared" ref="M67:M76" si="13">IF(L67=1,LOOKUP(K67,A:A,C:C),"")</f>
        <v/>
      </c>
      <c r="N67" s="1">
        <f t="shared" ref="N67:N76" si="14">IF(L67=3,LOOKUP(K67,A:A,G:G),"")</f>
        <v>24800</v>
      </c>
      <c r="O67" s="1">
        <f t="shared" ref="O67:O76" si="15">IF(M67="",N67,M67)</f>
        <v>24800</v>
      </c>
    </row>
    <row r="68" s="1" customFormat="1" ht="20.1" customHeight="1" spans="1:15">
      <c r="A68" s="1">
        <v>67</v>
      </c>
      <c r="B68" s="1">
        <v>30</v>
      </c>
      <c r="C68" s="1">
        <f t="shared" si="8"/>
        <v>1690</v>
      </c>
      <c r="D68" s="1">
        <f t="shared" si="9"/>
        <v>3380</v>
      </c>
      <c r="E68" s="1">
        <f t="shared" si="10"/>
        <v>3380</v>
      </c>
      <c r="F68" s="1">
        <f t="shared" si="11"/>
        <v>3380</v>
      </c>
      <c r="G68" s="1">
        <f t="shared" si="12"/>
        <v>33800</v>
      </c>
      <c r="K68" s="8">
        <v>54</v>
      </c>
      <c r="L68" s="8">
        <v>3</v>
      </c>
      <c r="M68" s="1" t="str">
        <f t="shared" si="13"/>
        <v/>
      </c>
      <c r="N68" s="1">
        <f t="shared" si="14"/>
        <v>26000</v>
      </c>
      <c r="O68" s="1">
        <f t="shared" si="15"/>
        <v>26000</v>
      </c>
    </row>
    <row r="69" s="1" customFormat="1" ht="20.1" customHeight="1" spans="1:15">
      <c r="A69" s="1">
        <v>68</v>
      </c>
      <c r="B69" s="1">
        <v>30</v>
      </c>
      <c r="C69" s="1">
        <f t="shared" si="8"/>
        <v>1720</v>
      </c>
      <c r="D69" s="1">
        <f t="shared" si="9"/>
        <v>3440</v>
      </c>
      <c r="E69" s="1">
        <f t="shared" si="10"/>
        <v>3440</v>
      </c>
      <c r="F69" s="1">
        <f t="shared" si="11"/>
        <v>3440</v>
      </c>
      <c r="G69" s="1">
        <f t="shared" si="12"/>
        <v>34400</v>
      </c>
      <c r="K69" s="8">
        <v>52</v>
      </c>
      <c r="L69" s="8">
        <v>1</v>
      </c>
      <c r="M69" s="1">
        <f t="shared" si="13"/>
        <v>1240</v>
      </c>
      <c r="N69" s="1" t="str">
        <f t="shared" si="14"/>
        <v/>
      </c>
      <c r="O69" s="1">
        <f t="shared" si="15"/>
        <v>1240</v>
      </c>
    </row>
    <row r="70" s="1" customFormat="1" ht="20.1" customHeight="1" spans="1:15">
      <c r="A70" s="1">
        <v>69</v>
      </c>
      <c r="B70" s="1">
        <v>30</v>
      </c>
      <c r="C70" s="1">
        <f t="shared" si="8"/>
        <v>1750</v>
      </c>
      <c r="D70" s="1">
        <f t="shared" si="9"/>
        <v>3500</v>
      </c>
      <c r="E70" s="1">
        <f t="shared" si="10"/>
        <v>3500</v>
      </c>
      <c r="F70" s="1">
        <f t="shared" si="11"/>
        <v>3500</v>
      </c>
      <c r="G70" s="1">
        <f t="shared" si="12"/>
        <v>35000</v>
      </c>
      <c r="K70" s="10">
        <v>50</v>
      </c>
      <c r="L70" s="10">
        <v>1</v>
      </c>
      <c r="M70" s="1">
        <f t="shared" si="13"/>
        <v>1180</v>
      </c>
      <c r="N70" s="1" t="str">
        <f t="shared" si="14"/>
        <v/>
      </c>
      <c r="O70" s="1">
        <f t="shared" si="15"/>
        <v>1180</v>
      </c>
    </row>
    <row r="71" s="1" customFormat="1" ht="20.1" customHeight="1" spans="1:15">
      <c r="A71" s="1">
        <v>70</v>
      </c>
      <c r="B71" s="1">
        <v>30</v>
      </c>
      <c r="C71" s="1">
        <f t="shared" si="8"/>
        <v>1780</v>
      </c>
      <c r="D71" s="1">
        <f t="shared" si="9"/>
        <v>3560</v>
      </c>
      <c r="E71" s="1">
        <f t="shared" si="10"/>
        <v>3560</v>
      </c>
      <c r="F71" s="1">
        <f t="shared" si="11"/>
        <v>3560</v>
      </c>
      <c r="G71" s="1">
        <f t="shared" si="12"/>
        <v>35600</v>
      </c>
      <c r="K71" s="10">
        <v>50</v>
      </c>
      <c r="L71" s="10">
        <v>1</v>
      </c>
      <c r="M71" s="1">
        <f t="shared" si="13"/>
        <v>1180</v>
      </c>
      <c r="N71" s="1" t="str">
        <f t="shared" si="14"/>
        <v/>
      </c>
      <c r="O71" s="1">
        <f t="shared" si="15"/>
        <v>1180</v>
      </c>
    </row>
    <row r="72" spans="1:15">
      <c r="A72" s="3"/>
      <c r="B72" s="1"/>
      <c r="C72" s="1"/>
      <c r="D72" s="1"/>
      <c r="E72" s="1"/>
      <c r="F72" s="1"/>
      <c r="G72" s="1"/>
      <c r="K72" s="10">
        <v>50</v>
      </c>
      <c r="L72" s="10">
        <v>1</v>
      </c>
      <c r="M72" s="1">
        <f t="shared" si="13"/>
        <v>1180</v>
      </c>
      <c r="N72" s="1" t="str">
        <f t="shared" si="14"/>
        <v/>
      </c>
      <c r="O72" s="1">
        <f t="shared" si="15"/>
        <v>1180</v>
      </c>
    </row>
    <row r="73" spans="11:15">
      <c r="K73" s="8">
        <v>55</v>
      </c>
      <c r="L73" s="8">
        <v>1</v>
      </c>
      <c r="M73" s="1">
        <f t="shared" si="13"/>
        <v>1330</v>
      </c>
      <c r="N73" s="1" t="str">
        <f t="shared" si="14"/>
        <v/>
      </c>
      <c r="O73" s="1">
        <f t="shared" si="15"/>
        <v>1330</v>
      </c>
    </row>
    <row r="74" spans="11:15">
      <c r="K74" s="8">
        <v>56</v>
      </c>
      <c r="L74" s="8">
        <v>3</v>
      </c>
      <c r="M74" s="1" t="str">
        <f t="shared" si="13"/>
        <v/>
      </c>
      <c r="N74" s="1">
        <f t="shared" si="14"/>
        <v>27200</v>
      </c>
      <c r="O74" s="1">
        <f t="shared" si="15"/>
        <v>27200</v>
      </c>
    </row>
    <row r="75" spans="11:15">
      <c r="K75" s="8">
        <v>58</v>
      </c>
      <c r="L75" s="8">
        <v>3</v>
      </c>
      <c r="M75" s="1" t="str">
        <f t="shared" si="13"/>
        <v/>
      </c>
      <c r="N75" s="1">
        <f t="shared" si="14"/>
        <v>28400</v>
      </c>
      <c r="O75" s="1">
        <f t="shared" si="15"/>
        <v>28400</v>
      </c>
    </row>
    <row r="76" spans="11:15">
      <c r="K76" s="8">
        <v>60</v>
      </c>
      <c r="L76" s="8">
        <v>3</v>
      </c>
      <c r="M76" s="1" t="str">
        <f t="shared" si="13"/>
        <v/>
      </c>
      <c r="N76" s="1">
        <f t="shared" si="14"/>
        <v>29600</v>
      </c>
      <c r="O76" s="1">
        <f t="shared" si="15"/>
        <v>29600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03"/>
  <sheetViews>
    <sheetView workbookViewId="0">
      <selection activeCell="D4" sqref="D4"/>
    </sheetView>
  </sheetViews>
  <sheetFormatPr defaultColWidth="9" defaultRowHeight="14.25"/>
  <cols>
    <col min="1" max="3" width="9" style="4"/>
    <col min="4" max="5" width="15.125" style="5" customWidth="1"/>
    <col min="6" max="6" width="9" style="4"/>
    <col min="9" max="9" width="9" style="3"/>
    <col min="10" max="10" width="9" style="6"/>
  </cols>
  <sheetData>
    <row r="1" s="1" customFormat="1" ht="20.1" customHeight="1" spans="1:6">
      <c r="A1" s="1" t="s">
        <v>33</v>
      </c>
      <c r="B1" s="1" t="s">
        <v>34</v>
      </c>
      <c r="C1" s="1" t="s">
        <v>7</v>
      </c>
      <c r="D1" s="1" t="s">
        <v>35</v>
      </c>
      <c r="E1" s="1" t="s">
        <v>36</v>
      </c>
      <c r="F1" s="1" t="s">
        <v>7</v>
      </c>
    </row>
    <row r="2" s="1" customFormat="1" ht="20.1" customHeight="1" spans="1:10">
      <c r="A2" s="1">
        <v>1</v>
      </c>
      <c r="B2" s="1">
        <v>5</v>
      </c>
      <c r="C2" s="1">
        <f>B2*[1]怪物经验!C2</f>
        <v>75</v>
      </c>
      <c r="D2" s="1">
        <v>2</v>
      </c>
      <c r="E2" s="1">
        <v>2</v>
      </c>
      <c r="F2" s="1">
        <f t="shared" ref="F2:F65" si="0">E2*C2</f>
        <v>150</v>
      </c>
      <c r="I2" s="1">
        <v>1</v>
      </c>
      <c r="J2" s="1">
        <f>VLOOKUP(I2,$A$2:$C$66,3,FALSE)</f>
        <v>75</v>
      </c>
    </row>
    <row r="3" s="1" customFormat="1" ht="20.1" customHeight="1" spans="1:10">
      <c r="A3" s="1">
        <v>2</v>
      </c>
      <c r="B3" s="1">
        <v>5</v>
      </c>
      <c r="C3" s="1">
        <f>B3*[1]怪物经验!C3</f>
        <v>100</v>
      </c>
      <c r="D3" s="1">
        <v>1</v>
      </c>
      <c r="E3" s="1">
        <v>3</v>
      </c>
      <c r="F3" s="1">
        <f t="shared" si="0"/>
        <v>300</v>
      </c>
      <c r="I3" s="1">
        <v>1</v>
      </c>
      <c r="J3" s="1">
        <f t="shared" ref="J3:J34" si="1">VLOOKUP(I3,$A$2:$C$66,3,FALSE)</f>
        <v>75</v>
      </c>
    </row>
    <row r="4" s="1" customFormat="1" ht="20.1" customHeight="1" spans="1:10">
      <c r="A4" s="1">
        <v>3</v>
      </c>
      <c r="B4" s="1">
        <v>5</v>
      </c>
      <c r="C4" s="1">
        <f>B4*[1]怪物经验!C4</f>
        <v>125</v>
      </c>
      <c r="D4" s="1">
        <v>10</v>
      </c>
      <c r="E4" s="1">
        <v>5</v>
      </c>
      <c r="F4" s="1">
        <f t="shared" si="0"/>
        <v>625</v>
      </c>
      <c r="I4" s="1">
        <v>2</v>
      </c>
      <c r="J4" s="1">
        <f t="shared" si="1"/>
        <v>100</v>
      </c>
    </row>
    <row r="5" s="1" customFormat="1" ht="20.1" customHeight="1" spans="1:10">
      <c r="A5" s="1">
        <v>4</v>
      </c>
      <c r="B5" s="1">
        <v>5</v>
      </c>
      <c r="C5" s="1">
        <f>B5*[1]怪物经验!C5</f>
        <v>150</v>
      </c>
      <c r="D5" s="1">
        <v>4</v>
      </c>
      <c r="E5" s="1">
        <v>3</v>
      </c>
      <c r="F5" s="1">
        <f t="shared" si="0"/>
        <v>450</v>
      </c>
      <c r="I5" s="1">
        <v>3</v>
      </c>
      <c r="J5" s="1">
        <f t="shared" si="1"/>
        <v>125</v>
      </c>
    </row>
    <row r="6" s="1" customFormat="1" ht="20.1" customHeight="1" spans="1:10">
      <c r="A6" s="1">
        <v>5</v>
      </c>
      <c r="B6" s="1">
        <v>5</v>
      </c>
      <c r="C6" s="1">
        <f>B6*[1]怪物经验!C6</f>
        <v>200</v>
      </c>
      <c r="D6" s="1">
        <v>3</v>
      </c>
      <c r="E6" s="1">
        <v>3</v>
      </c>
      <c r="F6" s="1">
        <f t="shared" si="0"/>
        <v>600</v>
      </c>
      <c r="I6" s="1">
        <v>3</v>
      </c>
      <c r="J6" s="1">
        <f t="shared" si="1"/>
        <v>125</v>
      </c>
    </row>
    <row r="7" s="1" customFormat="1" ht="20.1" customHeight="1" spans="1:10">
      <c r="A7" s="1">
        <v>6</v>
      </c>
      <c r="B7" s="1">
        <v>5</v>
      </c>
      <c r="C7" s="1">
        <f>B7*[1]怪物经验!C7</f>
        <v>250</v>
      </c>
      <c r="D7" s="1">
        <v>2</v>
      </c>
      <c r="E7" s="1">
        <v>2</v>
      </c>
      <c r="F7" s="1">
        <f t="shared" si="0"/>
        <v>500</v>
      </c>
      <c r="I7" s="1">
        <v>3</v>
      </c>
      <c r="J7" s="1">
        <f t="shared" si="1"/>
        <v>125</v>
      </c>
    </row>
    <row r="8" s="1" customFormat="1" ht="20.1" customHeight="1" spans="1:10">
      <c r="A8" s="1">
        <v>7</v>
      </c>
      <c r="B8" s="1">
        <v>5</v>
      </c>
      <c r="C8" s="1">
        <f>B8*[1]怪物经验!C8</f>
        <v>300</v>
      </c>
      <c r="D8" s="1">
        <v>2</v>
      </c>
      <c r="E8" s="1">
        <v>2</v>
      </c>
      <c r="F8" s="1">
        <f t="shared" si="0"/>
        <v>600</v>
      </c>
      <c r="I8" s="1">
        <v>3</v>
      </c>
      <c r="J8" s="1">
        <f t="shared" si="1"/>
        <v>125</v>
      </c>
    </row>
    <row r="9" s="1" customFormat="1" ht="20.1" customHeight="1" spans="1:10">
      <c r="A9" s="1">
        <v>8</v>
      </c>
      <c r="B9" s="1">
        <v>5</v>
      </c>
      <c r="C9" s="1">
        <f>B9*[1]怪物经验!C9</f>
        <v>350</v>
      </c>
      <c r="D9" s="1">
        <v>2</v>
      </c>
      <c r="E9" s="1">
        <v>2</v>
      </c>
      <c r="F9" s="1">
        <f t="shared" si="0"/>
        <v>700</v>
      </c>
      <c r="I9" s="1">
        <v>3</v>
      </c>
      <c r="J9" s="1">
        <f t="shared" si="1"/>
        <v>125</v>
      </c>
    </row>
    <row r="10" s="1" customFormat="1" ht="20.1" customHeight="1" spans="1:10">
      <c r="A10" s="1">
        <v>9</v>
      </c>
      <c r="B10" s="1">
        <v>5</v>
      </c>
      <c r="C10" s="1">
        <f>B10*[1]怪物经验!C10</f>
        <v>400</v>
      </c>
      <c r="D10" s="1">
        <v>1</v>
      </c>
      <c r="E10" s="1">
        <v>1</v>
      </c>
      <c r="F10" s="1">
        <f t="shared" si="0"/>
        <v>400</v>
      </c>
      <c r="I10" s="1">
        <v>3</v>
      </c>
      <c r="J10" s="1">
        <f t="shared" si="1"/>
        <v>125</v>
      </c>
    </row>
    <row r="11" s="1" customFormat="1" ht="20.1" customHeight="1" spans="1:10">
      <c r="A11" s="1">
        <v>10</v>
      </c>
      <c r="B11" s="1">
        <v>5</v>
      </c>
      <c r="C11" s="1">
        <f>B11*[1]怪物经验!C11</f>
        <v>475</v>
      </c>
      <c r="D11" s="1">
        <v>1</v>
      </c>
      <c r="E11" s="1">
        <v>1</v>
      </c>
      <c r="F11" s="1">
        <f t="shared" si="0"/>
        <v>475</v>
      </c>
      <c r="I11" s="1">
        <v>3</v>
      </c>
      <c r="J11" s="1">
        <f t="shared" si="1"/>
        <v>125</v>
      </c>
    </row>
    <row r="12" s="1" customFormat="1" ht="20.1" customHeight="1" spans="1:10">
      <c r="A12" s="1">
        <v>11</v>
      </c>
      <c r="B12" s="1">
        <v>6</v>
      </c>
      <c r="C12" s="1">
        <f>B12*[1]怪物经验!C12</f>
        <v>660</v>
      </c>
      <c r="D12" s="1">
        <v>1</v>
      </c>
      <c r="E12" s="1">
        <v>1</v>
      </c>
      <c r="F12" s="1">
        <f t="shared" si="0"/>
        <v>660</v>
      </c>
      <c r="I12" s="1">
        <v>3</v>
      </c>
      <c r="J12" s="1">
        <f t="shared" si="1"/>
        <v>125</v>
      </c>
    </row>
    <row r="13" s="1" customFormat="1" ht="20.1" customHeight="1" spans="1:10">
      <c r="A13" s="1">
        <v>12</v>
      </c>
      <c r="B13" s="1">
        <v>6</v>
      </c>
      <c r="C13" s="1">
        <f>B13*[1]怪物经验!C13</f>
        <v>750</v>
      </c>
      <c r="D13" s="1">
        <v>1</v>
      </c>
      <c r="E13" s="1">
        <v>1</v>
      </c>
      <c r="F13" s="1">
        <f t="shared" si="0"/>
        <v>750</v>
      </c>
      <c r="I13" s="1">
        <v>3</v>
      </c>
      <c r="J13" s="1">
        <f t="shared" si="1"/>
        <v>125</v>
      </c>
    </row>
    <row r="14" s="1" customFormat="1" ht="20.1" customHeight="1" spans="1:10">
      <c r="A14" s="1">
        <v>13</v>
      </c>
      <c r="B14" s="1">
        <v>6</v>
      </c>
      <c r="C14" s="1">
        <f>B14*[1]怪物经验!C14</f>
        <v>840</v>
      </c>
      <c r="D14" s="1">
        <v>0</v>
      </c>
      <c r="E14" s="1">
        <v>0</v>
      </c>
      <c r="F14" s="1">
        <f t="shared" si="0"/>
        <v>0</v>
      </c>
      <c r="I14" s="1">
        <v>3</v>
      </c>
      <c r="J14" s="1">
        <f t="shared" si="1"/>
        <v>125</v>
      </c>
    </row>
    <row r="15" s="1" customFormat="1" ht="20.1" customHeight="1" spans="1:10">
      <c r="A15" s="1">
        <v>14</v>
      </c>
      <c r="B15" s="1">
        <v>6</v>
      </c>
      <c r="C15" s="1">
        <f>B15*[1]怪物经验!C15</f>
        <v>930</v>
      </c>
      <c r="D15" s="1">
        <v>1</v>
      </c>
      <c r="E15" s="1">
        <v>1</v>
      </c>
      <c r="F15" s="1">
        <f t="shared" si="0"/>
        <v>930</v>
      </c>
      <c r="I15" s="1">
        <v>4</v>
      </c>
      <c r="J15" s="1">
        <f t="shared" si="1"/>
        <v>150</v>
      </c>
    </row>
    <row r="16" s="1" customFormat="1" ht="20.1" customHeight="1" spans="1:10">
      <c r="A16" s="1">
        <v>15</v>
      </c>
      <c r="B16" s="1">
        <v>6</v>
      </c>
      <c r="C16" s="1">
        <f>B16*[1]怪物经验!C16</f>
        <v>1020</v>
      </c>
      <c r="D16" s="1">
        <v>1</v>
      </c>
      <c r="E16" s="1">
        <v>1</v>
      </c>
      <c r="F16" s="1">
        <f t="shared" si="0"/>
        <v>1020</v>
      </c>
      <c r="I16" s="1">
        <v>4</v>
      </c>
      <c r="J16" s="1">
        <f t="shared" si="1"/>
        <v>150</v>
      </c>
    </row>
    <row r="17" s="1" customFormat="1" ht="20.1" customHeight="1" spans="1:10">
      <c r="A17" s="1">
        <v>16</v>
      </c>
      <c r="B17" s="1">
        <v>6</v>
      </c>
      <c r="C17" s="1">
        <f>B17*[1]怪物经验!C17</f>
        <v>1140</v>
      </c>
      <c r="D17" s="7">
        <v>1</v>
      </c>
      <c r="E17" s="7">
        <v>1</v>
      </c>
      <c r="F17" s="1">
        <f t="shared" si="0"/>
        <v>1140</v>
      </c>
      <c r="I17" s="1">
        <v>4</v>
      </c>
      <c r="J17" s="1">
        <f t="shared" si="1"/>
        <v>150</v>
      </c>
    </row>
    <row r="18" s="1" customFormat="1" ht="20.1" customHeight="1" spans="1:10">
      <c r="A18" s="1">
        <v>17</v>
      </c>
      <c r="B18" s="1">
        <v>6</v>
      </c>
      <c r="C18" s="1">
        <f>B18*[1]怪物经验!C18</f>
        <v>1260</v>
      </c>
      <c r="D18" s="7">
        <v>1</v>
      </c>
      <c r="E18" s="7">
        <v>1</v>
      </c>
      <c r="F18" s="1">
        <f t="shared" si="0"/>
        <v>1260</v>
      </c>
      <c r="I18" s="1">
        <v>4</v>
      </c>
      <c r="J18" s="1">
        <f t="shared" si="1"/>
        <v>150</v>
      </c>
    </row>
    <row r="19" s="1" customFormat="1" ht="20.1" customHeight="1" spans="1:10">
      <c r="A19" s="1">
        <v>18</v>
      </c>
      <c r="B19" s="1">
        <v>6</v>
      </c>
      <c r="C19" s="1">
        <f>B19*[1]怪物经验!C19</f>
        <v>1380</v>
      </c>
      <c r="D19" s="7">
        <v>1</v>
      </c>
      <c r="E19" s="7">
        <v>1</v>
      </c>
      <c r="F19" s="1">
        <f t="shared" si="0"/>
        <v>1380</v>
      </c>
      <c r="I19" s="1">
        <v>5</v>
      </c>
      <c r="J19" s="1">
        <f t="shared" si="1"/>
        <v>200</v>
      </c>
    </row>
    <row r="20" s="1" customFormat="1" ht="20.1" customHeight="1" spans="1:10">
      <c r="A20" s="1">
        <v>19</v>
      </c>
      <c r="B20" s="1">
        <v>6</v>
      </c>
      <c r="C20" s="1">
        <f>B20*[1]怪物经验!C20</f>
        <v>1500</v>
      </c>
      <c r="D20" s="7">
        <v>1</v>
      </c>
      <c r="E20" s="7">
        <v>1</v>
      </c>
      <c r="F20" s="1">
        <f t="shared" si="0"/>
        <v>1500</v>
      </c>
      <c r="I20" s="1">
        <v>5</v>
      </c>
      <c r="J20" s="1">
        <f t="shared" si="1"/>
        <v>200</v>
      </c>
    </row>
    <row r="21" s="1" customFormat="1" ht="20.1" customHeight="1" spans="1:10">
      <c r="A21" s="1">
        <v>20</v>
      </c>
      <c r="B21" s="1">
        <v>6</v>
      </c>
      <c r="C21" s="1">
        <f>B21*[1]怪物经验!C21</f>
        <v>1680</v>
      </c>
      <c r="D21" s="7">
        <v>1</v>
      </c>
      <c r="E21" s="7">
        <v>1</v>
      </c>
      <c r="F21" s="1">
        <f t="shared" si="0"/>
        <v>1680</v>
      </c>
      <c r="I21" s="1">
        <v>5</v>
      </c>
      <c r="J21" s="1">
        <f t="shared" si="1"/>
        <v>200</v>
      </c>
    </row>
    <row r="22" s="1" customFormat="1" ht="20.1" customHeight="1" spans="1:10">
      <c r="A22" s="1">
        <v>21</v>
      </c>
      <c r="B22" s="1">
        <v>7</v>
      </c>
      <c r="C22" s="1">
        <f>B22*[1]怪物经验!C22</f>
        <v>2170</v>
      </c>
      <c r="D22" s="7">
        <v>1</v>
      </c>
      <c r="E22" s="7">
        <v>1</v>
      </c>
      <c r="F22" s="1">
        <f t="shared" si="0"/>
        <v>2170</v>
      </c>
      <c r="I22" s="1">
        <v>6</v>
      </c>
      <c r="J22" s="1">
        <f t="shared" si="1"/>
        <v>250</v>
      </c>
    </row>
    <row r="23" s="1" customFormat="1" ht="20.1" customHeight="1" spans="1:10">
      <c r="A23" s="1">
        <v>22</v>
      </c>
      <c r="B23" s="1">
        <v>7</v>
      </c>
      <c r="C23" s="1">
        <f>B23*[1]怪物经验!C23</f>
        <v>2380</v>
      </c>
      <c r="D23" s="7">
        <v>1</v>
      </c>
      <c r="E23" s="7">
        <v>1</v>
      </c>
      <c r="F23" s="1">
        <f t="shared" si="0"/>
        <v>2380</v>
      </c>
      <c r="I23" s="1">
        <v>6</v>
      </c>
      <c r="J23" s="1">
        <f t="shared" si="1"/>
        <v>250</v>
      </c>
    </row>
    <row r="24" s="1" customFormat="1" ht="20.1" customHeight="1" spans="1:10">
      <c r="A24" s="1">
        <v>23</v>
      </c>
      <c r="B24" s="1">
        <v>7</v>
      </c>
      <c r="C24" s="1">
        <f>B24*[1]怪物经验!C24</f>
        <v>2590</v>
      </c>
      <c r="D24" s="7">
        <v>1</v>
      </c>
      <c r="E24" s="7">
        <v>1</v>
      </c>
      <c r="F24" s="1">
        <f t="shared" si="0"/>
        <v>2590</v>
      </c>
      <c r="I24" s="1">
        <v>7</v>
      </c>
      <c r="J24" s="1">
        <f t="shared" si="1"/>
        <v>300</v>
      </c>
    </row>
    <row r="25" s="1" customFormat="1" ht="20.1" customHeight="1" spans="1:10">
      <c r="A25" s="1">
        <v>24</v>
      </c>
      <c r="B25" s="1">
        <v>7</v>
      </c>
      <c r="C25" s="1">
        <f>B25*[1]怪物经验!C25</f>
        <v>2800</v>
      </c>
      <c r="D25" s="7">
        <v>1</v>
      </c>
      <c r="E25" s="7">
        <v>1</v>
      </c>
      <c r="F25" s="1">
        <f t="shared" si="0"/>
        <v>2800</v>
      </c>
      <c r="I25" s="1">
        <v>7</v>
      </c>
      <c r="J25" s="1">
        <f t="shared" si="1"/>
        <v>300</v>
      </c>
    </row>
    <row r="26" s="1" customFormat="1" ht="20.1" customHeight="1" spans="1:10">
      <c r="A26" s="1">
        <v>25</v>
      </c>
      <c r="B26" s="1">
        <v>7</v>
      </c>
      <c r="C26" s="1">
        <f>B26*[1]怪物经验!C26</f>
        <v>3010</v>
      </c>
      <c r="D26" s="7">
        <v>1</v>
      </c>
      <c r="E26" s="7">
        <v>1</v>
      </c>
      <c r="F26" s="1">
        <f t="shared" si="0"/>
        <v>3010</v>
      </c>
      <c r="I26" s="1">
        <v>8</v>
      </c>
      <c r="J26" s="1">
        <f t="shared" si="1"/>
        <v>350</v>
      </c>
    </row>
    <row r="27" s="1" customFormat="1" ht="20.1" customHeight="1" spans="1:10">
      <c r="A27" s="1">
        <v>26</v>
      </c>
      <c r="B27" s="1">
        <v>8</v>
      </c>
      <c r="C27" s="1">
        <f>B27*[1]怪物经验!C27</f>
        <v>3680</v>
      </c>
      <c r="D27" s="7">
        <v>1</v>
      </c>
      <c r="E27" s="7">
        <v>1</v>
      </c>
      <c r="F27" s="1">
        <f t="shared" si="0"/>
        <v>3680</v>
      </c>
      <c r="I27" s="1">
        <v>8</v>
      </c>
      <c r="J27" s="1">
        <f t="shared" si="1"/>
        <v>350</v>
      </c>
    </row>
    <row r="28" s="1" customFormat="1" ht="20.1" customHeight="1" spans="1:10">
      <c r="A28" s="1">
        <v>27</v>
      </c>
      <c r="B28" s="1">
        <v>8</v>
      </c>
      <c r="C28" s="1">
        <f>B28*[1]怪物经验!C28</f>
        <v>3920</v>
      </c>
      <c r="D28" s="7">
        <v>1</v>
      </c>
      <c r="E28" s="7">
        <v>1</v>
      </c>
      <c r="F28" s="1">
        <f t="shared" si="0"/>
        <v>3920</v>
      </c>
      <c r="I28" s="1">
        <v>9</v>
      </c>
      <c r="J28" s="1">
        <f t="shared" si="1"/>
        <v>400</v>
      </c>
    </row>
    <row r="29" s="1" customFormat="1" ht="20.1" customHeight="1" spans="1:10">
      <c r="A29" s="1">
        <v>28</v>
      </c>
      <c r="B29" s="1">
        <v>8</v>
      </c>
      <c r="C29" s="1">
        <f>B29*[1]怪物经验!C29</f>
        <v>4160</v>
      </c>
      <c r="D29" s="7">
        <v>1</v>
      </c>
      <c r="E29" s="7">
        <v>1</v>
      </c>
      <c r="F29" s="1">
        <f t="shared" si="0"/>
        <v>4160</v>
      </c>
      <c r="I29" s="1">
        <v>10</v>
      </c>
      <c r="J29" s="1">
        <f t="shared" si="1"/>
        <v>475</v>
      </c>
    </row>
    <row r="30" s="1" customFormat="1" ht="20.1" customHeight="1" spans="1:10">
      <c r="A30" s="1">
        <v>29</v>
      </c>
      <c r="B30" s="1">
        <v>8</v>
      </c>
      <c r="C30" s="1">
        <f>B30*[1]怪物经验!C30</f>
        <v>4400</v>
      </c>
      <c r="D30" s="7">
        <v>1</v>
      </c>
      <c r="E30" s="7">
        <v>1</v>
      </c>
      <c r="F30" s="1">
        <f t="shared" si="0"/>
        <v>4400</v>
      </c>
      <c r="I30" s="1">
        <v>11</v>
      </c>
      <c r="J30" s="1">
        <f t="shared" si="1"/>
        <v>660</v>
      </c>
    </row>
    <row r="31" s="1" customFormat="1" ht="20.1" customHeight="1" spans="1:10">
      <c r="A31" s="1">
        <v>30</v>
      </c>
      <c r="B31" s="1">
        <v>8</v>
      </c>
      <c r="C31" s="1">
        <f>B31*[1]怪物经验!C31</f>
        <v>4640</v>
      </c>
      <c r="D31" s="7">
        <v>1</v>
      </c>
      <c r="E31" s="7">
        <v>1</v>
      </c>
      <c r="F31" s="1">
        <f t="shared" si="0"/>
        <v>4640</v>
      </c>
      <c r="I31" s="1">
        <v>12</v>
      </c>
      <c r="J31" s="1">
        <f t="shared" si="1"/>
        <v>750</v>
      </c>
    </row>
    <row r="32" s="1" customFormat="1" ht="20.1" customHeight="1" spans="1:10">
      <c r="A32" s="1">
        <v>31</v>
      </c>
      <c r="B32" s="1">
        <v>9</v>
      </c>
      <c r="C32" s="1">
        <f>B32*[1]怪物经验!C32</f>
        <v>5490</v>
      </c>
      <c r="D32" s="7">
        <v>1</v>
      </c>
      <c r="E32" s="7">
        <v>1</v>
      </c>
      <c r="F32" s="1">
        <f t="shared" si="0"/>
        <v>5490</v>
      </c>
      <c r="I32" s="1">
        <v>12</v>
      </c>
      <c r="J32" s="1">
        <f t="shared" si="1"/>
        <v>750</v>
      </c>
    </row>
    <row r="33" s="1" customFormat="1" ht="20.1" customHeight="1" spans="1:10">
      <c r="A33" s="1">
        <v>32</v>
      </c>
      <c r="B33" s="1">
        <v>9</v>
      </c>
      <c r="C33" s="1">
        <f>B33*[1]怪物经验!C33</f>
        <v>5760</v>
      </c>
      <c r="D33" s="7">
        <v>1</v>
      </c>
      <c r="E33" s="7">
        <v>1</v>
      </c>
      <c r="F33" s="1">
        <f t="shared" si="0"/>
        <v>5760</v>
      </c>
      <c r="I33" s="1">
        <v>14</v>
      </c>
      <c r="J33" s="1">
        <f t="shared" si="1"/>
        <v>930</v>
      </c>
    </row>
    <row r="34" s="1" customFormat="1" ht="20.1" customHeight="1" spans="1:10">
      <c r="A34" s="1">
        <v>33</v>
      </c>
      <c r="B34" s="1">
        <v>9</v>
      </c>
      <c r="C34" s="1">
        <f>B34*[1]怪物经验!C34</f>
        <v>6030</v>
      </c>
      <c r="D34" s="7">
        <v>1</v>
      </c>
      <c r="E34" s="7">
        <v>1</v>
      </c>
      <c r="F34" s="1">
        <f t="shared" si="0"/>
        <v>6030</v>
      </c>
      <c r="I34" s="1">
        <v>15</v>
      </c>
      <c r="J34" s="1">
        <f t="shared" si="1"/>
        <v>1020</v>
      </c>
    </row>
    <row r="35" s="1" customFormat="1" ht="20.1" customHeight="1" spans="1:6">
      <c r="A35" s="1">
        <v>34</v>
      </c>
      <c r="B35" s="1">
        <v>9</v>
      </c>
      <c r="C35" s="1">
        <f>B35*[1]怪物经验!C35</f>
        <v>6300</v>
      </c>
      <c r="D35" s="7">
        <v>1</v>
      </c>
      <c r="E35" s="7">
        <v>1</v>
      </c>
      <c r="F35" s="1">
        <f t="shared" si="0"/>
        <v>6300</v>
      </c>
    </row>
    <row r="36" s="1" customFormat="1" ht="20.1" customHeight="1" spans="1:6">
      <c r="A36" s="1">
        <v>35</v>
      </c>
      <c r="B36" s="1">
        <v>9</v>
      </c>
      <c r="C36" s="1">
        <f>B36*[1]怪物经验!C36</f>
        <v>6570</v>
      </c>
      <c r="D36" s="7">
        <v>1</v>
      </c>
      <c r="E36" s="7">
        <v>1</v>
      </c>
      <c r="F36" s="1">
        <f t="shared" si="0"/>
        <v>6570</v>
      </c>
    </row>
    <row r="37" s="1" customFormat="1" ht="20.1" customHeight="1" spans="1:6">
      <c r="A37" s="1">
        <v>36</v>
      </c>
      <c r="B37" s="1">
        <v>10</v>
      </c>
      <c r="C37" s="1">
        <f>B37*[1]怪物经验!C37</f>
        <v>7600</v>
      </c>
      <c r="D37" s="7">
        <v>1</v>
      </c>
      <c r="E37" s="7">
        <v>1</v>
      </c>
      <c r="F37" s="1">
        <f t="shared" si="0"/>
        <v>7600</v>
      </c>
    </row>
    <row r="38" s="1" customFormat="1" ht="20.1" customHeight="1" spans="1:6">
      <c r="A38" s="1">
        <v>37</v>
      </c>
      <c r="B38" s="1">
        <v>10</v>
      </c>
      <c r="C38" s="1">
        <f>B38*[1]怪物经验!C38</f>
        <v>7900</v>
      </c>
      <c r="D38" s="7">
        <v>1</v>
      </c>
      <c r="E38" s="7">
        <v>1</v>
      </c>
      <c r="F38" s="1">
        <f t="shared" si="0"/>
        <v>7900</v>
      </c>
    </row>
    <row r="39" s="1" customFormat="1" ht="20.1" customHeight="1" spans="1:6">
      <c r="A39" s="1">
        <v>38</v>
      </c>
      <c r="B39" s="1">
        <v>10</v>
      </c>
      <c r="C39" s="1">
        <f>B39*[1]怪物经验!C39</f>
        <v>8200</v>
      </c>
      <c r="D39" s="7">
        <v>1</v>
      </c>
      <c r="E39" s="7">
        <v>1</v>
      </c>
      <c r="F39" s="1">
        <f t="shared" si="0"/>
        <v>8200</v>
      </c>
    </row>
    <row r="40" s="1" customFormat="1" ht="20.1" customHeight="1" spans="1:6">
      <c r="A40" s="1">
        <v>39</v>
      </c>
      <c r="B40" s="1">
        <v>10</v>
      </c>
      <c r="C40" s="1">
        <f>B40*[1]怪物经验!C40</f>
        <v>8500</v>
      </c>
      <c r="D40" s="7">
        <v>1</v>
      </c>
      <c r="E40" s="7">
        <v>1</v>
      </c>
      <c r="F40" s="1">
        <f t="shared" si="0"/>
        <v>8500</v>
      </c>
    </row>
    <row r="41" s="1" customFormat="1" ht="20.1" customHeight="1" spans="1:6">
      <c r="A41" s="1">
        <v>40</v>
      </c>
      <c r="B41" s="1">
        <v>10</v>
      </c>
      <c r="C41" s="1">
        <f>B41*[1]怪物经验!C41</f>
        <v>8800</v>
      </c>
      <c r="D41" s="7">
        <v>1</v>
      </c>
      <c r="E41" s="7">
        <v>1</v>
      </c>
      <c r="F41" s="1">
        <f t="shared" si="0"/>
        <v>8800</v>
      </c>
    </row>
    <row r="42" s="1" customFormat="1" ht="20.1" customHeight="1" spans="1:6">
      <c r="A42" s="1">
        <v>41</v>
      </c>
      <c r="B42" s="1">
        <v>10</v>
      </c>
      <c r="C42" s="1">
        <f>B42*[1]怪物经验!C42</f>
        <v>9100</v>
      </c>
      <c r="D42" s="7">
        <v>1</v>
      </c>
      <c r="E42" s="7">
        <v>1</v>
      </c>
      <c r="F42" s="1">
        <f t="shared" si="0"/>
        <v>9100</v>
      </c>
    </row>
    <row r="43" s="1" customFormat="1" ht="20.1" customHeight="1" spans="1:6">
      <c r="A43" s="1">
        <v>42</v>
      </c>
      <c r="B43" s="1">
        <v>10</v>
      </c>
      <c r="C43" s="1">
        <f>B43*[1]怪物经验!C43</f>
        <v>9400</v>
      </c>
      <c r="D43" s="7">
        <v>1</v>
      </c>
      <c r="E43" s="7">
        <v>1</v>
      </c>
      <c r="F43" s="1">
        <f t="shared" si="0"/>
        <v>9400</v>
      </c>
    </row>
    <row r="44" s="1" customFormat="1" ht="20.1" customHeight="1" spans="1:6">
      <c r="A44" s="1">
        <v>43</v>
      </c>
      <c r="B44" s="1">
        <v>10</v>
      </c>
      <c r="C44" s="1">
        <f>B44*[1]怪物经验!C44</f>
        <v>9700</v>
      </c>
      <c r="D44" s="7">
        <v>1</v>
      </c>
      <c r="E44" s="7">
        <v>1</v>
      </c>
      <c r="F44" s="1">
        <f t="shared" si="0"/>
        <v>9700</v>
      </c>
    </row>
    <row r="45" s="1" customFormat="1" ht="20.1" customHeight="1" spans="1:6">
      <c r="A45" s="1">
        <v>44</v>
      </c>
      <c r="B45" s="1">
        <v>10</v>
      </c>
      <c r="C45" s="1">
        <f>B45*[1]怪物经验!C45</f>
        <v>10000</v>
      </c>
      <c r="D45" s="7">
        <v>1</v>
      </c>
      <c r="E45" s="7">
        <v>1</v>
      </c>
      <c r="F45" s="1">
        <f t="shared" si="0"/>
        <v>10000</v>
      </c>
    </row>
    <row r="46" s="1" customFormat="1" ht="20.1" customHeight="1" spans="1:6">
      <c r="A46" s="1">
        <v>45</v>
      </c>
      <c r="B46" s="1">
        <v>10</v>
      </c>
      <c r="C46" s="1">
        <f>B46*[1]怪物经验!C46</f>
        <v>10300</v>
      </c>
      <c r="D46" s="7">
        <v>1</v>
      </c>
      <c r="E46" s="7">
        <v>1</v>
      </c>
      <c r="F46" s="1">
        <f t="shared" si="0"/>
        <v>10300</v>
      </c>
    </row>
    <row r="47" s="1" customFormat="1" ht="20.1" customHeight="1" spans="1:6">
      <c r="A47" s="1">
        <v>46</v>
      </c>
      <c r="B47" s="1">
        <v>10</v>
      </c>
      <c r="C47" s="1">
        <f>B47*[1]怪物经验!C47</f>
        <v>10600</v>
      </c>
      <c r="D47" s="7">
        <v>1</v>
      </c>
      <c r="E47" s="7">
        <v>1</v>
      </c>
      <c r="F47" s="1">
        <f t="shared" si="0"/>
        <v>10600</v>
      </c>
    </row>
    <row r="48" s="1" customFormat="1" ht="20.1" customHeight="1" spans="1:6">
      <c r="A48" s="1">
        <v>47</v>
      </c>
      <c r="B48" s="1">
        <v>10</v>
      </c>
      <c r="C48" s="1">
        <f>B48*[1]怪物经验!C48</f>
        <v>10900</v>
      </c>
      <c r="D48" s="7">
        <v>1</v>
      </c>
      <c r="E48" s="7">
        <v>1</v>
      </c>
      <c r="F48" s="1">
        <f t="shared" si="0"/>
        <v>10900</v>
      </c>
    </row>
    <row r="49" s="1" customFormat="1" ht="20.1" customHeight="1" spans="1:6">
      <c r="A49" s="1">
        <v>48</v>
      </c>
      <c r="B49" s="1">
        <v>10</v>
      </c>
      <c r="C49" s="1">
        <f>B49*[1]怪物经验!C49</f>
        <v>11200</v>
      </c>
      <c r="D49" s="7">
        <v>1</v>
      </c>
      <c r="E49" s="7">
        <v>1</v>
      </c>
      <c r="F49" s="1">
        <f t="shared" si="0"/>
        <v>11200</v>
      </c>
    </row>
    <row r="50" s="1" customFormat="1" ht="20.1" customHeight="1" spans="1:6">
      <c r="A50" s="1">
        <v>49</v>
      </c>
      <c r="B50" s="1">
        <v>10</v>
      </c>
      <c r="C50" s="1">
        <f>B50*[1]怪物经验!C50</f>
        <v>11500</v>
      </c>
      <c r="D50" s="7">
        <v>1</v>
      </c>
      <c r="E50" s="7">
        <v>1</v>
      </c>
      <c r="F50" s="1">
        <f t="shared" si="0"/>
        <v>11500</v>
      </c>
    </row>
    <row r="51" s="1" customFormat="1" ht="20.1" customHeight="1" spans="1:6">
      <c r="A51" s="1">
        <v>50</v>
      </c>
      <c r="B51" s="1">
        <v>10</v>
      </c>
      <c r="C51" s="1">
        <f>B51*[1]怪物经验!C51</f>
        <v>11800</v>
      </c>
      <c r="D51" s="7">
        <v>1</v>
      </c>
      <c r="E51" s="7">
        <v>1</v>
      </c>
      <c r="F51" s="1">
        <f t="shared" si="0"/>
        <v>11800</v>
      </c>
    </row>
    <row r="52" s="1" customFormat="1" ht="20.1" customHeight="1" spans="1:6">
      <c r="A52" s="1">
        <v>51</v>
      </c>
      <c r="B52" s="1">
        <v>10</v>
      </c>
      <c r="C52" s="1">
        <f>B52*[1]怪物经验!C52</f>
        <v>12100</v>
      </c>
      <c r="D52" s="7">
        <v>1</v>
      </c>
      <c r="E52" s="7">
        <v>1</v>
      </c>
      <c r="F52" s="1">
        <f t="shared" si="0"/>
        <v>12100</v>
      </c>
    </row>
    <row r="53" s="1" customFormat="1" ht="20.1" customHeight="1" spans="1:6">
      <c r="A53" s="1">
        <v>52</v>
      </c>
      <c r="B53" s="1">
        <v>10</v>
      </c>
      <c r="C53" s="1">
        <f>B53*[1]怪物经验!C53</f>
        <v>12400</v>
      </c>
      <c r="D53" s="7">
        <v>1</v>
      </c>
      <c r="E53" s="7">
        <v>1</v>
      </c>
      <c r="F53" s="1">
        <f t="shared" si="0"/>
        <v>12400</v>
      </c>
    </row>
    <row r="54" s="1" customFormat="1" ht="20.1" customHeight="1" spans="1:6">
      <c r="A54" s="1">
        <v>53</v>
      </c>
      <c r="B54" s="1">
        <v>10</v>
      </c>
      <c r="C54" s="1">
        <f>B54*[1]怪物经验!C54</f>
        <v>12700</v>
      </c>
      <c r="D54" s="7">
        <v>1</v>
      </c>
      <c r="E54" s="7">
        <v>1</v>
      </c>
      <c r="F54" s="1">
        <f t="shared" si="0"/>
        <v>12700</v>
      </c>
    </row>
    <row r="55" s="1" customFormat="1" ht="20.1" customHeight="1" spans="1:6">
      <c r="A55" s="1">
        <v>54</v>
      </c>
      <c r="B55" s="1">
        <v>10</v>
      </c>
      <c r="C55" s="1">
        <f>B55*[1]怪物经验!C55</f>
        <v>13000</v>
      </c>
      <c r="D55" s="7">
        <v>1</v>
      </c>
      <c r="E55" s="7">
        <v>1</v>
      </c>
      <c r="F55" s="1">
        <f t="shared" si="0"/>
        <v>13000</v>
      </c>
    </row>
    <row r="56" s="1" customFormat="1" ht="20.1" customHeight="1" spans="1:6">
      <c r="A56" s="1">
        <v>55</v>
      </c>
      <c r="B56" s="1">
        <v>10</v>
      </c>
      <c r="C56" s="1">
        <f>B56*[1]怪物经验!C56</f>
        <v>13300</v>
      </c>
      <c r="D56" s="7">
        <v>1</v>
      </c>
      <c r="E56" s="7">
        <v>1</v>
      </c>
      <c r="F56" s="1">
        <f t="shared" si="0"/>
        <v>13300</v>
      </c>
    </row>
    <row r="57" s="1" customFormat="1" ht="20.1" customHeight="1" spans="1:6">
      <c r="A57" s="1">
        <v>56</v>
      </c>
      <c r="B57" s="1">
        <v>10</v>
      </c>
      <c r="C57" s="1">
        <f>B57*[1]怪物经验!C57</f>
        <v>13600</v>
      </c>
      <c r="D57" s="7">
        <v>1</v>
      </c>
      <c r="E57" s="7">
        <v>1</v>
      </c>
      <c r="F57" s="1">
        <f t="shared" si="0"/>
        <v>13600</v>
      </c>
    </row>
    <row r="58" s="1" customFormat="1" ht="20.1" customHeight="1" spans="1:6">
      <c r="A58" s="1">
        <v>57</v>
      </c>
      <c r="B58" s="1">
        <v>10</v>
      </c>
      <c r="C58" s="1">
        <f>B58*[1]怪物经验!C58</f>
        <v>13900</v>
      </c>
      <c r="D58" s="7">
        <v>1</v>
      </c>
      <c r="E58" s="7">
        <v>1</v>
      </c>
      <c r="F58" s="1">
        <f t="shared" si="0"/>
        <v>13900</v>
      </c>
    </row>
    <row r="59" s="1" customFormat="1" ht="20.1" customHeight="1" spans="1:6">
      <c r="A59" s="1">
        <v>58</v>
      </c>
      <c r="B59" s="1">
        <v>10</v>
      </c>
      <c r="C59" s="1">
        <f>B59*[1]怪物经验!C59</f>
        <v>14200</v>
      </c>
      <c r="D59" s="7">
        <v>1</v>
      </c>
      <c r="E59" s="7">
        <v>1</v>
      </c>
      <c r="F59" s="1">
        <f t="shared" si="0"/>
        <v>14200</v>
      </c>
    </row>
    <row r="60" s="1" customFormat="1" ht="20.1" customHeight="1" spans="1:6">
      <c r="A60" s="1">
        <v>59</v>
      </c>
      <c r="B60" s="1">
        <v>10</v>
      </c>
      <c r="C60" s="1">
        <f>B60*[1]怪物经验!C60</f>
        <v>14500</v>
      </c>
      <c r="D60" s="7">
        <v>1</v>
      </c>
      <c r="E60" s="7">
        <v>1</v>
      </c>
      <c r="F60" s="1">
        <f t="shared" si="0"/>
        <v>14500</v>
      </c>
    </row>
    <row r="61" s="1" customFormat="1" ht="20.1" customHeight="1" spans="1:6">
      <c r="A61" s="1">
        <v>60</v>
      </c>
      <c r="B61" s="1">
        <v>10</v>
      </c>
      <c r="C61" s="1">
        <f>B61*[1]怪物经验!C61</f>
        <v>14800</v>
      </c>
      <c r="D61" s="7">
        <v>1</v>
      </c>
      <c r="E61" s="7">
        <v>1</v>
      </c>
      <c r="F61" s="1">
        <f t="shared" si="0"/>
        <v>14800</v>
      </c>
    </row>
    <row r="62" s="1" customFormat="1" ht="20.1" customHeight="1" spans="1:6">
      <c r="A62" s="1">
        <v>61</v>
      </c>
      <c r="B62" s="1">
        <v>10</v>
      </c>
      <c r="C62" s="1">
        <f>B62*[1]怪物经验!C62</f>
        <v>15100</v>
      </c>
      <c r="D62" s="7">
        <v>1</v>
      </c>
      <c r="E62" s="7">
        <v>1</v>
      </c>
      <c r="F62" s="1">
        <f t="shared" si="0"/>
        <v>15100</v>
      </c>
    </row>
    <row r="63" s="1" customFormat="1" ht="20.1" customHeight="1" spans="1:6">
      <c r="A63" s="1">
        <v>62</v>
      </c>
      <c r="B63" s="1">
        <v>10</v>
      </c>
      <c r="C63" s="1">
        <f>B63*[1]怪物经验!C63</f>
        <v>15400</v>
      </c>
      <c r="D63" s="7">
        <v>1</v>
      </c>
      <c r="E63" s="7">
        <v>1</v>
      </c>
      <c r="F63" s="1">
        <f t="shared" si="0"/>
        <v>15400</v>
      </c>
    </row>
    <row r="64" s="1" customFormat="1" ht="20.1" customHeight="1" spans="1:6">
      <c r="A64" s="1">
        <v>63</v>
      </c>
      <c r="B64" s="1">
        <v>10</v>
      </c>
      <c r="C64" s="1">
        <f>B64*[1]怪物经验!C64</f>
        <v>15700</v>
      </c>
      <c r="D64" s="7">
        <v>1</v>
      </c>
      <c r="E64" s="7">
        <v>1</v>
      </c>
      <c r="F64" s="1">
        <f t="shared" si="0"/>
        <v>15700</v>
      </c>
    </row>
    <row r="65" s="1" customFormat="1" ht="20.1" customHeight="1" spans="1:6">
      <c r="A65" s="1">
        <v>64</v>
      </c>
      <c r="B65" s="1">
        <v>10</v>
      </c>
      <c r="C65" s="1">
        <f>B65*[1]怪物经验!C65</f>
        <v>16000</v>
      </c>
      <c r="D65" s="7">
        <v>1</v>
      </c>
      <c r="E65" s="7">
        <v>1</v>
      </c>
      <c r="F65" s="1">
        <f t="shared" si="0"/>
        <v>16000</v>
      </c>
    </row>
    <row r="66" s="1" customFormat="1" ht="20.1" customHeight="1" spans="1:6">
      <c r="A66" s="1">
        <v>65</v>
      </c>
      <c r="B66" s="1">
        <v>10</v>
      </c>
      <c r="C66" s="1">
        <f>B66*[1]怪物经验!C66</f>
        <v>16300</v>
      </c>
      <c r="D66" s="7">
        <v>1</v>
      </c>
      <c r="E66" s="7">
        <v>1</v>
      </c>
      <c r="F66" s="1">
        <f t="shared" ref="F66:F101" si="2">E66*C66</f>
        <v>16300</v>
      </c>
    </row>
    <row r="67" s="1" customFormat="1" ht="20.1" customHeight="1" spans="1:6">
      <c r="A67" s="1">
        <v>66</v>
      </c>
      <c r="B67" s="1">
        <v>10</v>
      </c>
      <c r="C67" s="1">
        <f>B67*[1]怪物经验!C67</f>
        <v>0</v>
      </c>
      <c r="D67" s="7">
        <v>1</v>
      </c>
      <c r="E67" s="7">
        <v>1</v>
      </c>
      <c r="F67" s="1">
        <f t="shared" si="2"/>
        <v>0</v>
      </c>
    </row>
    <row r="68" s="1" customFormat="1" ht="20.1" customHeight="1" spans="1:6">
      <c r="A68" s="1">
        <v>67</v>
      </c>
      <c r="B68" s="1">
        <v>10</v>
      </c>
      <c r="C68" s="1">
        <f>B68*[1]怪物经验!C68</f>
        <v>0</v>
      </c>
      <c r="D68" s="7">
        <v>1</v>
      </c>
      <c r="E68" s="7">
        <v>1</v>
      </c>
      <c r="F68" s="1">
        <f t="shared" si="2"/>
        <v>0</v>
      </c>
    </row>
    <row r="69" s="1" customFormat="1" ht="20.1" customHeight="1" spans="1:6">
      <c r="A69" s="1">
        <v>68</v>
      </c>
      <c r="B69" s="1">
        <v>10</v>
      </c>
      <c r="C69" s="1">
        <f>B69*[1]怪物经验!C69</f>
        <v>0</v>
      </c>
      <c r="D69" s="7">
        <v>1</v>
      </c>
      <c r="E69" s="7">
        <v>1</v>
      </c>
      <c r="F69" s="1">
        <f t="shared" si="2"/>
        <v>0</v>
      </c>
    </row>
    <row r="70" s="1" customFormat="1" ht="20.1" customHeight="1" spans="1:6">
      <c r="A70" s="1">
        <v>69</v>
      </c>
      <c r="B70" s="1">
        <v>10</v>
      </c>
      <c r="C70" s="1">
        <f>B70*[1]怪物经验!C70</f>
        <v>0</v>
      </c>
      <c r="D70" s="7">
        <v>1</v>
      </c>
      <c r="E70" s="7">
        <v>1</v>
      </c>
      <c r="F70" s="1">
        <f t="shared" si="2"/>
        <v>0</v>
      </c>
    </row>
    <row r="71" s="1" customFormat="1" ht="20.1" customHeight="1" spans="1:6">
      <c r="A71" s="1">
        <v>70</v>
      </c>
      <c r="B71" s="1">
        <v>10</v>
      </c>
      <c r="C71" s="1">
        <f>B71*[1]怪物经验!C71</f>
        <v>0</v>
      </c>
      <c r="D71" s="7">
        <v>1</v>
      </c>
      <c r="E71" s="7">
        <v>1</v>
      </c>
      <c r="F71" s="1">
        <f t="shared" si="2"/>
        <v>0</v>
      </c>
    </row>
    <row r="72" s="1" customFormat="1" ht="20.1" customHeight="1" spans="1:6">
      <c r="A72" s="1">
        <v>71</v>
      </c>
      <c r="B72" s="1">
        <v>10</v>
      </c>
      <c r="C72" s="1">
        <f>B72*[1]怪物经验!C72</f>
        <v>0</v>
      </c>
      <c r="D72" s="7">
        <v>1</v>
      </c>
      <c r="E72" s="7">
        <v>1</v>
      </c>
      <c r="F72" s="1">
        <f t="shared" si="2"/>
        <v>0</v>
      </c>
    </row>
    <row r="73" s="1" customFormat="1" ht="20.1" customHeight="1" spans="1:6">
      <c r="A73" s="1">
        <v>72</v>
      </c>
      <c r="B73" s="1">
        <v>10</v>
      </c>
      <c r="C73" s="1">
        <f>B73*[1]怪物经验!C73</f>
        <v>0</v>
      </c>
      <c r="D73" s="7">
        <v>1</v>
      </c>
      <c r="E73" s="7">
        <v>1</v>
      </c>
      <c r="F73" s="1">
        <f t="shared" si="2"/>
        <v>0</v>
      </c>
    </row>
    <row r="74" s="1" customFormat="1" ht="20.1" customHeight="1" spans="1:6">
      <c r="A74" s="1">
        <v>73</v>
      </c>
      <c r="B74" s="1">
        <v>10</v>
      </c>
      <c r="C74" s="1">
        <f>B74*[1]怪物经验!C74</f>
        <v>0</v>
      </c>
      <c r="D74" s="7">
        <v>1</v>
      </c>
      <c r="E74" s="7">
        <v>1</v>
      </c>
      <c r="F74" s="1">
        <f t="shared" si="2"/>
        <v>0</v>
      </c>
    </row>
    <row r="75" s="1" customFormat="1" ht="20.1" customHeight="1" spans="1:6">
      <c r="A75" s="1">
        <v>74</v>
      </c>
      <c r="B75" s="1">
        <v>10</v>
      </c>
      <c r="C75" s="1">
        <f>B75*[1]怪物经验!C75</f>
        <v>0</v>
      </c>
      <c r="D75" s="7">
        <v>1</v>
      </c>
      <c r="E75" s="7">
        <v>1</v>
      </c>
      <c r="F75" s="1">
        <f t="shared" si="2"/>
        <v>0</v>
      </c>
    </row>
    <row r="76" s="1" customFormat="1" ht="20.1" customHeight="1" spans="1:6">
      <c r="A76" s="1">
        <v>75</v>
      </c>
      <c r="B76" s="1">
        <v>10</v>
      </c>
      <c r="C76" s="1">
        <f>B76*[1]怪物经验!C76</f>
        <v>0</v>
      </c>
      <c r="D76" s="7">
        <v>1</v>
      </c>
      <c r="E76" s="7">
        <v>1</v>
      </c>
      <c r="F76" s="1">
        <f t="shared" si="2"/>
        <v>0</v>
      </c>
    </row>
    <row r="77" s="1" customFormat="1" ht="20.1" customHeight="1" spans="1:6">
      <c r="A77" s="1">
        <v>76</v>
      </c>
      <c r="B77" s="1">
        <v>10</v>
      </c>
      <c r="C77" s="1">
        <f>B77*[1]怪物经验!C77</f>
        <v>0</v>
      </c>
      <c r="D77" s="7">
        <v>1</v>
      </c>
      <c r="E77" s="7">
        <v>1</v>
      </c>
      <c r="F77" s="1">
        <f t="shared" si="2"/>
        <v>0</v>
      </c>
    </row>
    <row r="78" s="1" customFormat="1" ht="20.1" customHeight="1" spans="1:6">
      <c r="A78" s="1">
        <v>77</v>
      </c>
      <c r="B78" s="1">
        <v>10</v>
      </c>
      <c r="C78" s="1">
        <f>B78*[1]怪物经验!C78</f>
        <v>0</v>
      </c>
      <c r="D78" s="7">
        <v>1</v>
      </c>
      <c r="E78" s="7">
        <v>1</v>
      </c>
      <c r="F78" s="1">
        <f t="shared" si="2"/>
        <v>0</v>
      </c>
    </row>
    <row r="79" s="1" customFormat="1" ht="20.1" customHeight="1" spans="1:6">
      <c r="A79" s="1">
        <v>78</v>
      </c>
      <c r="B79" s="1">
        <v>10</v>
      </c>
      <c r="C79" s="1">
        <f>B79*[1]怪物经验!C79</f>
        <v>0</v>
      </c>
      <c r="D79" s="7">
        <v>1</v>
      </c>
      <c r="E79" s="7">
        <v>1</v>
      </c>
      <c r="F79" s="1">
        <f t="shared" si="2"/>
        <v>0</v>
      </c>
    </row>
    <row r="80" s="1" customFormat="1" ht="20.1" customHeight="1" spans="1:6">
      <c r="A80" s="1">
        <v>79</v>
      </c>
      <c r="B80" s="1">
        <v>10</v>
      </c>
      <c r="C80" s="1">
        <f>B80*[1]怪物经验!C80</f>
        <v>0</v>
      </c>
      <c r="D80" s="7">
        <v>1</v>
      </c>
      <c r="E80" s="7">
        <v>1</v>
      </c>
      <c r="F80" s="1">
        <f t="shared" si="2"/>
        <v>0</v>
      </c>
    </row>
    <row r="81" s="1" customFormat="1" ht="20.1" customHeight="1" spans="1:6">
      <c r="A81" s="1">
        <v>80</v>
      </c>
      <c r="B81" s="1">
        <v>10</v>
      </c>
      <c r="C81" s="1">
        <f>B81*[1]怪物经验!C81</f>
        <v>0</v>
      </c>
      <c r="D81" s="7">
        <v>1</v>
      </c>
      <c r="E81" s="7">
        <v>1</v>
      </c>
      <c r="F81" s="1">
        <f t="shared" si="2"/>
        <v>0</v>
      </c>
    </row>
    <row r="82" s="1" customFormat="1" ht="20.1" customHeight="1" spans="1:6">
      <c r="A82" s="1">
        <v>81</v>
      </c>
      <c r="B82" s="1">
        <v>10</v>
      </c>
      <c r="C82" s="1">
        <f>B82*[1]怪物经验!C82</f>
        <v>0</v>
      </c>
      <c r="D82" s="7">
        <v>1</v>
      </c>
      <c r="E82" s="7">
        <v>1</v>
      </c>
      <c r="F82" s="1">
        <f t="shared" si="2"/>
        <v>0</v>
      </c>
    </row>
    <row r="83" s="1" customFormat="1" ht="20.1" customHeight="1" spans="1:6">
      <c r="A83" s="1">
        <v>82</v>
      </c>
      <c r="B83" s="1">
        <v>10</v>
      </c>
      <c r="C83" s="1">
        <f>B83*[1]怪物经验!C83</f>
        <v>0</v>
      </c>
      <c r="D83" s="7">
        <v>1</v>
      </c>
      <c r="E83" s="7">
        <v>1</v>
      </c>
      <c r="F83" s="1">
        <f t="shared" si="2"/>
        <v>0</v>
      </c>
    </row>
    <row r="84" s="1" customFormat="1" ht="20.1" customHeight="1" spans="1:6">
      <c r="A84" s="1">
        <v>83</v>
      </c>
      <c r="B84" s="1">
        <v>10</v>
      </c>
      <c r="C84" s="1">
        <f>B84*[1]怪物经验!C84</f>
        <v>0</v>
      </c>
      <c r="D84" s="7">
        <v>1</v>
      </c>
      <c r="E84" s="7">
        <v>1</v>
      </c>
      <c r="F84" s="1">
        <f t="shared" si="2"/>
        <v>0</v>
      </c>
    </row>
    <row r="85" s="1" customFormat="1" ht="20.1" customHeight="1" spans="1:6">
      <c r="A85" s="1">
        <v>84</v>
      </c>
      <c r="B85" s="1">
        <v>10</v>
      </c>
      <c r="C85" s="1">
        <f>B85*[1]怪物经验!C85</f>
        <v>0</v>
      </c>
      <c r="D85" s="7">
        <v>1</v>
      </c>
      <c r="E85" s="7">
        <v>1</v>
      </c>
      <c r="F85" s="1">
        <f t="shared" si="2"/>
        <v>0</v>
      </c>
    </row>
    <row r="86" s="1" customFormat="1" ht="20.1" customHeight="1" spans="1:6">
      <c r="A86" s="1">
        <v>85</v>
      </c>
      <c r="B86" s="1">
        <v>10</v>
      </c>
      <c r="C86" s="1">
        <f>B86*[1]怪物经验!C86</f>
        <v>0</v>
      </c>
      <c r="D86" s="7">
        <v>1</v>
      </c>
      <c r="E86" s="7">
        <v>1</v>
      </c>
      <c r="F86" s="1">
        <f t="shared" si="2"/>
        <v>0</v>
      </c>
    </row>
    <row r="87" s="1" customFormat="1" ht="20.1" customHeight="1" spans="1:6">
      <c r="A87" s="1">
        <v>86</v>
      </c>
      <c r="B87" s="1">
        <v>10</v>
      </c>
      <c r="C87" s="1">
        <f>B87*[1]怪物经验!C87</f>
        <v>0</v>
      </c>
      <c r="D87" s="7">
        <v>1</v>
      </c>
      <c r="E87" s="7">
        <v>1</v>
      </c>
      <c r="F87" s="1">
        <f t="shared" si="2"/>
        <v>0</v>
      </c>
    </row>
    <row r="88" s="1" customFormat="1" ht="20.1" customHeight="1" spans="1:6">
      <c r="A88" s="1">
        <v>87</v>
      </c>
      <c r="B88" s="1">
        <v>10</v>
      </c>
      <c r="C88" s="1">
        <f>B88*[1]怪物经验!C88</f>
        <v>0</v>
      </c>
      <c r="D88" s="7">
        <v>1</v>
      </c>
      <c r="E88" s="7">
        <v>1</v>
      </c>
      <c r="F88" s="1">
        <f t="shared" si="2"/>
        <v>0</v>
      </c>
    </row>
    <row r="89" s="1" customFormat="1" ht="20.1" customHeight="1" spans="1:6">
      <c r="A89" s="1">
        <v>88</v>
      </c>
      <c r="B89" s="1">
        <v>10</v>
      </c>
      <c r="C89" s="1">
        <f>B89*[1]怪物经验!C89</f>
        <v>0</v>
      </c>
      <c r="D89" s="7">
        <v>1</v>
      </c>
      <c r="E89" s="7">
        <v>1</v>
      </c>
      <c r="F89" s="1">
        <f t="shared" si="2"/>
        <v>0</v>
      </c>
    </row>
    <row r="90" s="1" customFormat="1" ht="20.1" customHeight="1" spans="1:6">
      <c r="A90" s="1">
        <v>89</v>
      </c>
      <c r="B90" s="1">
        <v>10</v>
      </c>
      <c r="C90" s="1">
        <f>B90*[1]怪物经验!C90</f>
        <v>0</v>
      </c>
      <c r="D90" s="7">
        <v>1</v>
      </c>
      <c r="E90" s="7">
        <v>1</v>
      </c>
      <c r="F90" s="1">
        <f t="shared" si="2"/>
        <v>0</v>
      </c>
    </row>
    <row r="91" s="1" customFormat="1" ht="20.1" customHeight="1" spans="1:6">
      <c r="A91" s="1">
        <v>90</v>
      </c>
      <c r="B91" s="1">
        <v>10</v>
      </c>
      <c r="C91" s="1">
        <f>B91*[1]怪物经验!C91</f>
        <v>0</v>
      </c>
      <c r="D91" s="7">
        <v>1</v>
      </c>
      <c r="E91" s="7">
        <v>1</v>
      </c>
      <c r="F91" s="1">
        <f t="shared" si="2"/>
        <v>0</v>
      </c>
    </row>
    <row r="92" s="1" customFormat="1" ht="20.1" customHeight="1" spans="1:6">
      <c r="A92" s="1">
        <v>91</v>
      </c>
      <c r="B92" s="1">
        <v>10</v>
      </c>
      <c r="C92" s="1">
        <f>B92*[1]怪物经验!C92</f>
        <v>0</v>
      </c>
      <c r="D92" s="7">
        <v>1</v>
      </c>
      <c r="E92" s="7">
        <v>1</v>
      </c>
      <c r="F92" s="1">
        <f t="shared" si="2"/>
        <v>0</v>
      </c>
    </row>
    <row r="93" s="1" customFormat="1" ht="20.1" customHeight="1" spans="1:6">
      <c r="A93" s="1">
        <v>92</v>
      </c>
      <c r="B93" s="1">
        <v>10</v>
      </c>
      <c r="C93" s="1">
        <f>B93*[1]怪物经验!C93</f>
        <v>0</v>
      </c>
      <c r="D93" s="7">
        <v>1</v>
      </c>
      <c r="E93" s="7">
        <v>1</v>
      </c>
      <c r="F93" s="1">
        <f t="shared" si="2"/>
        <v>0</v>
      </c>
    </row>
    <row r="94" s="1" customFormat="1" ht="20.1" customHeight="1" spans="1:6">
      <c r="A94" s="1">
        <v>93</v>
      </c>
      <c r="B94" s="1">
        <v>10</v>
      </c>
      <c r="C94" s="1">
        <f>B94*[1]怪物经验!C94</f>
        <v>0</v>
      </c>
      <c r="D94" s="7">
        <v>1</v>
      </c>
      <c r="E94" s="7">
        <v>1</v>
      </c>
      <c r="F94" s="1">
        <f t="shared" si="2"/>
        <v>0</v>
      </c>
    </row>
    <row r="95" s="1" customFormat="1" ht="20.1" customHeight="1" spans="1:6">
      <c r="A95" s="1">
        <v>94</v>
      </c>
      <c r="B95" s="1">
        <v>10</v>
      </c>
      <c r="C95" s="1">
        <f>B95*[1]怪物经验!C95</f>
        <v>0</v>
      </c>
      <c r="D95" s="7">
        <v>1</v>
      </c>
      <c r="E95" s="7">
        <v>1</v>
      </c>
      <c r="F95" s="1">
        <f t="shared" si="2"/>
        <v>0</v>
      </c>
    </row>
    <row r="96" s="1" customFormat="1" ht="20.1" customHeight="1" spans="1:6">
      <c r="A96" s="1">
        <v>95</v>
      </c>
      <c r="B96" s="1">
        <v>10</v>
      </c>
      <c r="C96" s="1">
        <f>B96*[1]怪物经验!C96</f>
        <v>0</v>
      </c>
      <c r="D96" s="7">
        <v>1</v>
      </c>
      <c r="E96" s="7">
        <v>1</v>
      </c>
      <c r="F96" s="1">
        <f t="shared" si="2"/>
        <v>0</v>
      </c>
    </row>
    <row r="97" s="1" customFormat="1" ht="20.1" customHeight="1" spans="1:6">
      <c r="A97" s="1">
        <v>96</v>
      </c>
      <c r="B97" s="1">
        <v>10</v>
      </c>
      <c r="C97" s="1">
        <f>B97*[1]怪物经验!C97</f>
        <v>0</v>
      </c>
      <c r="D97" s="7">
        <v>1</v>
      </c>
      <c r="E97" s="7">
        <v>1</v>
      </c>
      <c r="F97" s="1">
        <f t="shared" si="2"/>
        <v>0</v>
      </c>
    </row>
    <row r="98" s="1" customFormat="1" ht="20.1" customHeight="1" spans="1:6">
      <c r="A98" s="1">
        <v>97</v>
      </c>
      <c r="B98" s="1">
        <v>10</v>
      </c>
      <c r="C98" s="1">
        <f>B98*[1]怪物经验!C98</f>
        <v>0</v>
      </c>
      <c r="D98" s="7">
        <v>1</v>
      </c>
      <c r="E98" s="7">
        <v>1</v>
      </c>
      <c r="F98" s="1">
        <f t="shared" si="2"/>
        <v>0</v>
      </c>
    </row>
    <row r="99" s="1" customFormat="1" ht="20.1" customHeight="1" spans="1:6">
      <c r="A99" s="1">
        <v>98</v>
      </c>
      <c r="B99" s="1">
        <v>10</v>
      </c>
      <c r="C99" s="1">
        <f>B99*[1]怪物经验!C99</f>
        <v>0</v>
      </c>
      <c r="D99" s="7">
        <v>1</v>
      </c>
      <c r="E99" s="7">
        <v>1</v>
      </c>
      <c r="F99" s="1">
        <f t="shared" si="2"/>
        <v>0</v>
      </c>
    </row>
    <row r="100" s="1" customFormat="1" ht="20.1" customHeight="1" spans="1:6">
      <c r="A100" s="1">
        <v>99</v>
      </c>
      <c r="B100" s="1">
        <v>10</v>
      </c>
      <c r="C100" s="1">
        <f>B100*[1]怪物经验!C100</f>
        <v>0</v>
      </c>
      <c r="D100" s="7">
        <v>1</v>
      </c>
      <c r="E100" s="7">
        <v>1</v>
      </c>
      <c r="F100" s="1">
        <f t="shared" si="2"/>
        <v>0</v>
      </c>
    </row>
    <row r="101" s="1" customFormat="1" ht="20.1" customHeight="1" spans="1:6">
      <c r="A101" s="1">
        <v>100</v>
      </c>
      <c r="B101" s="1">
        <v>10</v>
      </c>
      <c r="C101" s="1">
        <f>B101*[1]怪物经验!C101</f>
        <v>0</v>
      </c>
      <c r="D101" s="7">
        <v>1</v>
      </c>
      <c r="E101" s="7">
        <v>1</v>
      </c>
      <c r="F101" s="1">
        <f t="shared" si="2"/>
        <v>0</v>
      </c>
    </row>
    <row r="102" s="1" customFormat="1" ht="20.1" customHeight="1"/>
    <row r="103" s="1" customFormat="1" ht="20.1" customHeight="1"/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00"/>
  <sheetViews>
    <sheetView workbookViewId="0">
      <selection activeCell="I5" sqref="A1:I5"/>
    </sheetView>
  </sheetViews>
  <sheetFormatPr defaultColWidth="9" defaultRowHeight="14.25"/>
  <cols>
    <col min="1" max="1" width="9" style="2"/>
    <col min="2" max="2" width="13" style="2" customWidth="1"/>
    <col min="3" max="3" width="17.25" style="2" customWidth="1"/>
    <col min="5" max="5" width="17.875" customWidth="1"/>
    <col min="7" max="7" width="15" customWidth="1"/>
    <col min="16" max="16" width="12.125" customWidth="1"/>
  </cols>
  <sheetData>
    <row r="1" s="1" customFormat="1" ht="20.1" customHeight="1" spans="1:9">
      <c r="A1" s="3" t="s">
        <v>37</v>
      </c>
      <c r="B1" s="3" t="s">
        <v>38</v>
      </c>
      <c r="C1" s="3" t="s">
        <v>39</v>
      </c>
      <c r="E1" s="3" t="s">
        <v>40</v>
      </c>
      <c r="G1" s="1" t="s">
        <v>41</v>
      </c>
      <c r="I1" s="1" t="s">
        <v>42</v>
      </c>
    </row>
    <row r="2" s="1" customFormat="1" ht="20.1" customHeight="1" spans="1:17">
      <c r="A2" s="3">
        <v>20</v>
      </c>
      <c r="B2" s="3">
        <f>LOOKUP(A2,怪物经验!A:A,怪物经验!C:C)</f>
        <v>280</v>
      </c>
      <c r="C2" s="3">
        <v>1</v>
      </c>
      <c r="D2" s="1">
        <f>B2*C2</f>
        <v>280</v>
      </c>
      <c r="E2" s="3">
        <v>20</v>
      </c>
      <c r="F2" s="1">
        <f>E2*B2</f>
        <v>5600</v>
      </c>
      <c r="G2" s="1">
        <v>100</v>
      </c>
      <c r="H2" s="1">
        <f>G2*B2</f>
        <v>28000</v>
      </c>
      <c r="I2" s="1">
        <f>H2+F2*$Q$3+D2*$Q$2</f>
        <v>58800</v>
      </c>
      <c r="P2" s="1" t="s">
        <v>43</v>
      </c>
      <c r="Q2" s="1">
        <v>50</v>
      </c>
    </row>
    <row r="3" s="1" customFormat="1" ht="20.1" customHeight="1" spans="1:17">
      <c r="A3" s="3">
        <v>30</v>
      </c>
      <c r="B3" s="3">
        <f>LOOKUP(A3,怪物经验!A:A,怪物经验!C:C)</f>
        <v>580</v>
      </c>
      <c r="C3" s="3">
        <v>1</v>
      </c>
      <c r="D3" s="1">
        <f t="shared" ref="D3:D5" si="0">B3*C3</f>
        <v>580</v>
      </c>
      <c r="E3" s="3">
        <v>20</v>
      </c>
      <c r="F3" s="1">
        <f t="shared" ref="F3:F5" si="1">E3*B3</f>
        <v>11600</v>
      </c>
      <c r="G3" s="1">
        <v>100</v>
      </c>
      <c r="H3" s="1">
        <f t="shared" ref="H3:H5" si="2">G3*B3</f>
        <v>58000</v>
      </c>
      <c r="I3" s="1">
        <f t="shared" ref="I3:I5" si="3">H3+F3*$Q$3+D3*$Q$2</f>
        <v>121800</v>
      </c>
      <c r="P3" s="1" t="s">
        <v>44</v>
      </c>
      <c r="Q3" s="1">
        <v>3</v>
      </c>
    </row>
    <row r="4" s="1" customFormat="1" ht="20.1" customHeight="1" spans="1:9">
      <c r="A4" s="3">
        <v>40</v>
      </c>
      <c r="B4" s="3">
        <f>LOOKUP(A4,怪物经验!A:A,怪物经验!C:C)</f>
        <v>880</v>
      </c>
      <c r="C4" s="3">
        <v>1</v>
      </c>
      <c r="D4" s="1">
        <f t="shared" si="0"/>
        <v>880</v>
      </c>
      <c r="E4" s="3">
        <v>20</v>
      </c>
      <c r="F4" s="1">
        <f t="shared" si="1"/>
        <v>17600</v>
      </c>
      <c r="G4" s="1">
        <v>100</v>
      </c>
      <c r="H4" s="1">
        <f t="shared" si="2"/>
        <v>88000</v>
      </c>
      <c r="I4" s="1">
        <f t="shared" si="3"/>
        <v>184800</v>
      </c>
    </row>
    <row r="5" s="1" customFormat="1" ht="20.1" customHeight="1" spans="1:9">
      <c r="A5" s="3">
        <v>50</v>
      </c>
      <c r="B5" s="3">
        <f>LOOKUP(A5,怪物经验!A:A,怪物经验!C:C)</f>
        <v>1180</v>
      </c>
      <c r="C5" s="3">
        <v>1</v>
      </c>
      <c r="D5" s="1">
        <f t="shared" si="0"/>
        <v>1180</v>
      </c>
      <c r="E5" s="3">
        <v>20</v>
      </c>
      <c r="F5" s="1">
        <f t="shared" si="1"/>
        <v>23600</v>
      </c>
      <c r="G5" s="1">
        <v>100</v>
      </c>
      <c r="H5" s="1">
        <f t="shared" si="2"/>
        <v>118000</v>
      </c>
      <c r="I5" s="1">
        <f t="shared" si="3"/>
        <v>247800</v>
      </c>
    </row>
    <row r="6" s="1" customFormat="1" ht="20.1" customHeight="1" spans="1:3">
      <c r="A6" s="3"/>
      <c r="B6" s="3"/>
      <c r="C6" s="3"/>
    </row>
    <row r="7" s="1" customFormat="1" ht="20.1" customHeight="1" spans="1:3">
      <c r="A7" s="3"/>
      <c r="B7" s="3"/>
      <c r="C7" s="3"/>
    </row>
    <row r="8" s="1" customFormat="1" ht="20.1" customHeight="1" spans="1:3">
      <c r="A8" s="3"/>
      <c r="B8" s="3"/>
      <c r="C8" s="3"/>
    </row>
    <row r="9" s="1" customFormat="1" ht="20.1" customHeight="1" spans="1:3">
      <c r="A9" s="3"/>
      <c r="B9" s="3"/>
      <c r="C9" s="3"/>
    </row>
    <row r="10" s="1" customFormat="1" ht="20.1" customHeight="1" spans="1:3">
      <c r="A10" s="3"/>
      <c r="B10" s="3"/>
      <c r="C10" s="3"/>
    </row>
    <row r="11" s="1" customFormat="1" ht="20.1" customHeight="1" spans="1:3">
      <c r="A11" s="3"/>
      <c r="B11" s="3"/>
      <c r="C11" s="3"/>
    </row>
    <row r="12" s="1" customFormat="1" ht="20.1" customHeight="1" spans="1:3">
      <c r="A12" s="3"/>
      <c r="B12" s="3"/>
      <c r="C12" s="3"/>
    </row>
    <row r="13" s="1" customFormat="1" ht="20.1" customHeight="1" spans="1:3">
      <c r="A13" s="3"/>
      <c r="B13" s="3"/>
      <c r="C13" s="3"/>
    </row>
    <row r="14" s="1" customFormat="1" ht="20.1" customHeight="1" spans="1:3">
      <c r="A14" s="3"/>
      <c r="B14" s="3"/>
      <c r="C14" s="3"/>
    </row>
    <row r="15" s="1" customFormat="1" ht="20.1" customHeight="1" spans="1:3">
      <c r="A15" s="3"/>
      <c r="B15" s="3"/>
      <c r="C15" s="3"/>
    </row>
    <row r="16" s="1" customFormat="1" ht="20.1" customHeight="1" spans="1:3">
      <c r="A16" s="3"/>
      <c r="B16" s="3"/>
      <c r="C16" s="3"/>
    </row>
    <row r="17" s="1" customFormat="1" ht="20.1" customHeight="1" spans="1:3">
      <c r="A17" s="3"/>
      <c r="B17" s="3"/>
      <c r="C17" s="3"/>
    </row>
    <row r="18" s="1" customFormat="1" ht="20.1" customHeight="1" spans="1:3">
      <c r="A18" s="3"/>
      <c r="B18" s="3"/>
      <c r="C18" s="3"/>
    </row>
    <row r="19" s="1" customFormat="1" ht="20.1" customHeight="1" spans="1:3">
      <c r="A19" s="3"/>
      <c r="B19" s="3"/>
      <c r="C19" s="3"/>
    </row>
    <row r="20" s="1" customFormat="1" ht="20.1" customHeight="1" spans="1:3">
      <c r="A20" s="3"/>
      <c r="B20" s="3"/>
      <c r="C20" s="3"/>
    </row>
    <row r="21" s="1" customFormat="1" ht="20.1" customHeight="1" spans="1:3">
      <c r="A21" s="3"/>
      <c r="B21" s="3"/>
      <c r="C21" s="3"/>
    </row>
    <row r="22" s="1" customFormat="1" ht="20.1" customHeight="1" spans="1:3">
      <c r="A22" s="3"/>
      <c r="B22" s="3"/>
      <c r="C22" s="3"/>
    </row>
    <row r="23" s="1" customFormat="1" ht="20.1" customHeight="1" spans="1:3">
      <c r="A23" s="3"/>
      <c r="B23" s="3"/>
      <c r="C23" s="3"/>
    </row>
    <row r="24" s="1" customFormat="1" ht="20.1" customHeight="1" spans="1:3">
      <c r="A24" s="3"/>
      <c r="B24" s="3"/>
      <c r="C24" s="3"/>
    </row>
    <row r="25" s="1" customFormat="1" ht="20.1" customHeight="1" spans="1:3">
      <c r="A25" s="3"/>
      <c r="B25" s="3"/>
      <c r="C25" s="3"/>
    </row>
    <row r="26" s="1" customFormat="1" ht="20.1" customHeight="1" spans="1:3">
      <c r="A26" s="3"/>
      <c r="B26" s="3"/>
      <c r="C26" s="3"/>
    </row>
    <row r="27" s="1" customFormat="1" ht="20.1" customHeight="1" spans="1:3">
      <c r="A27" s="3"/>
      <c r="B27" s="3"/>
      <c r="C27" s="3"/>
    </row>
    <row r="28" s="1" customFormat="1" ht="20.1" customHeight="1" spans="1:3">
      <c r="A28" s="3"/>
      <c r="B28" s="3"/>
      <c r="C28" s="3"/>
    </row>
    <row r="29" s="1" customFormat="1" ht="20.1" customHeight="1" spans="1:3">
      <c r="A29" s="3"/>
      <c r="B29" s="3"/>
      <c r="C29" s="3"/>
    </row>
    <row r="30" s="1" customFormat="1" ht="20.1" customHeight="1" spans="1:3">
      <c r="A30" s="3"/>
      <c r="B30" s="3"/>
      <c r="C30" s="3"/>
    </row>
    <row r="31" s="1" customFormat="1" ht="20.1" customHeight="1" spans="1:3">
      <c r="A31" s="3"/>
      <c r="B31" s="3"/>
      <c r="C31" s="3"/>
    </row>
    <row r="32" s="1" customFormat="1" ht="20.1" customHeight="1" spans="1:3">
      <c r="A32" s="3"/>
      <c r="B32" s="3"/>
      <c r="C32" s="3"/>
    </row>
    <row r="33" s="1" customFormat="1" ht="20.1" customHeight="1" spans="1:3">
      <c r="A33" s="3"/>
      <c r="B33" s="3"/>
      <c r="C33" s="3"/>
    </row>
    <row r="34" s="1" customFormat="1" ht="20.1" customHeight="1" spans="1:3">
      <c r="A34" s="3"/>
      <c r="B34" s="3"/>
      <c r="C34" s="3"/>
    </row>
    <row r="35" s="1" customFormat="1" ht="20.1" customHeight="1" spans="1:3">
      <c r="A35" s="3"/>
      <c r="B35" s="3"/>
      <c r="C35" s="3"/>
    </row>
    <row r="36" s="1" customFormat="1" ht="20.1" customHeight="1" spans="1:3">
      <c r="A36" s="3"/>
      <c r="B36" s="3"/>
      <c r="C36" s="3"/>
    </row>
    <row r="37" s="1" customFormat="1" ht="20.1" customHeight="1" spans="1:3">
      <c r="A37" s="3"/>
      <c r="B37" s="3"/>
      <c r="C37" s="3"/>
    </row>
    <row r="38" s="1" customFormat="1" ht="20.1" customHeight="1" spans="1:3">
      <c r="A38" s="3"/>
      <c r="B38" s="3"/>
      <c r="C38" s="3"/>
    </row>
    <row r="39" s="1" customFormat="1" ht="20.1" customHeight="1" spans="1:3">
      <c r="A39" s="3"/>
      <c r="B39" s="3"/>
      <c r="C39" s="3"/>
    </row>
    <row r="40" s="1" customFormat="1" ht="20.1" customHeight="1" spans="1:3">
      <c r="A40" s="3"/>
      <c r="B40" s="3"/>
      <c r="C40" s="3"/>
    </row>
    <row r="41" s="1" customFormat="1" ht="20.1" customHeight="1" spans="1:3">
      <c r="A41" s="3"/>
      <c r="B41" s="3"/>
      <c r="C41" s="3"/>
    </row>
    <row r="42" s="1" customFormat="1" ht="20.1" customHeight="1" spans="1:3">
      <c r="A42" s="3"/>
      <c r="B42" s="3"/>
      <c r="C42" s="3"/>
    </row>
    <row r="43" s="1" customFormat="1" ht="20.1" customHeight="1" spans="1:3">
      <c r="A43" s="3"/>
      <c r="B43" s="3"/>
      <c r="C43" s="3"/>
    </row>
    <row r="44" s="1" customFormat="1" ht="20.1" customHeight="1" spans="1:3">
      <c r="A44" s="3"/>
      <c r="B44" s="3"/>
      <c r="C44" s="3"/>
    </row>
    <row r="45" s="1" customFormat="1" ht="20.1" customHeight="1" spans="1:3">
      <c r="A45" s="3"/>
      <c r="B45" s="3"/>
      <c r="C45" s="3"/>
    </row>
    <row r="46" s="1" customFormat="1" ht="20.1" customHeight="1" spans="1:3">
      <c r="A46" s="3"/>
      <c r="B46" s="3"/>
      <c r="C46" s="3"/>
    </row>
    <row r="47" s="1" customFormat="1" ht="20.1" customHeight="1" spans="1:3">
      <c r="A47" s="3"/>
      <c r="B47" s="3"/>
      <c r="C47" s="3"/>
    </row>
    <row r="48" s="1" customFormat="1" ht="20.1" customHeight="1" spans="1:3">
      <c r="A48" s="3"/>
      <c r="B48" s="3"/>
      <c r="C48" s="3"/>
    </row>
    <row r="49" s="1" customFormat="1" ht="20.1" customHeight="1" spans="1:3">
      <c r="A49" s="3"/>
      <c r="B49" s="3"/>
      <c r="C49" s="3"/>
    </row>
    <row r="50" s="1" customFormat="1" ht="20.1" customHeight="1" spans="1:3">
      <c r="A50" s="3"/>
      <c r="B50" s="3"/>
      <c r="C50" s="3"/>
    </row>
    <row r="51" s="1" customFormat="1" ht="20.1" customHeight="1" spans="1:3">
      <c r="A51" s="3"/>
      <c r="B51" s="3"/>
      <c r="C51" s="3"/>
    </row>
    <row r="52" s="1" customFormat="1" ht="20.1" customHeight="1" spans="1:3">
      <c r="A52" s="3"/>
      <c r="B52" s="3"/>
      <c r="C52" s="3"/>
    </row>
    <row r="53" s="1" customFormat="1" ht="20.1" customHeight="1" spans="1:3">
      <c r="A53" s="3"/>
      <c r="B53" s="3"/>
      <c r="C53" s="3"/>
    </row>
    <row r="54" s="1" customFormat="1" ht="20.1" customHeight="1" spans="1:3">
      <c r="A54" s="3"/>
      <c r="B54" s="3"/>
      <c r="C54" s="3"/>
    </row>
    <row r="55" s="1" customFormat="1" ht="20.1" customHeight="1" spans="1:3">
      <c r="A55" s="3"/>
      <c r="B55" s="3"/>
      <c r="C55" s="3"/>
    </row>
    <row r="56" s="1" customFormat="1" ht="20.1" customHeight="1" spans="1:3">
      <c r="A56" s="3"/>
      <c r="B56" s="3"/>
      <c r="C56" s="3"/>
    </row>
    <row r="57" s="1" customFormat="1" ht="20.1" customHeight="1" spans="1:3">
      <c r="A57" s="3"/>
      <c r="B57" s="3"/>
      <c r="C57" s="3"/>
    </row>
    <row r="58" s="1" customFormat="1" ht="20.1" customHeight="1" spans="1:3">
      <c r="A58" s="3"/>
      <c r="B58" s="3"/>
      <c r="C58" s="3"/>
    </row>
    <row r="59" s="1" customFormat="1" ht="20.1" customHeight="1" spans="1:3">
      <c r="A59" s="3"/>
      <c r="B59" s="3"/>
      <c r="C59" s="3"/>
    </row>
    <row r="60" s="1" customFormat="1" ht="20.1" customHeight="1" spans="1:3">
      <c r="A60" s="3"/>
      <c r="B60" s="3"/>
      <c r="C60" s="3"/>
    </row>
    <row r="61" s="1" customFormat="1" ht="20.1" customHeight="1" spans="1:3">
      <c r="A61" s="3"/>
      <c r="B61" s="3"/>
      <c r="C61" s="3"/>
    </row>
    <row r="62" s="1" customFormat="1" ht="20.1" customHeight="1" spans="1:3">
      <c r="A62" s="3"/>
      <c r="B62" s="3"/>
      <c r="C62" s="3"/>
    </row>
    <row r="63" s="1" customFormat="1" ht="20.1" customHeight="1" spans="1:3">
      <c r="A63" s="3"/>
      <c r="B63" s="3"/>
      <c r="C63" s="3"/>
    </row>
    <row r="64" s="1" customFormat="1" ht="20.1" customHeight="1" spans="1:3">
      <c r="A64" s="3"/>
      <c r="B64" s="3"/>
      <c r="C64" s="3"/>
    </row>
    <row r="65" s="1" customFormat="1" ht="20.1" customHeight="1" spans="1:3">
      <c r="A65" s="3"/>
      <c r="B65" s="3"/>
      <c r="C65" s="3"/>
    </row>
    <row r="66" s="1" customFormat="1" ht="20.1" customHeight="1" spans="1:3">
      <c r="A66" s="3"/>
      <c r="B66" s="3"/>
      <c r="C66" s="3"/>
    </row>
    <row r="67" s="1" customFormat="1" ht="20.1" customHeight="1" spans="1:3">
      <c r="A67" s="3"/>
      <c r="B67" s="3"/>
      <c r="C67" s="3"/>
    </row>
    <row r="68" s="1" customFormat="1" ht="20.1" customHeight="1" spans="1:3">
      <c r="A68" s="3"/>
      <c r="B68" s="3"/>
      <c r="C68" s="3"/>
    </row>
    <row r="69" s="1" customFormat="1" ht="20.1" customHeight="1" spans="1:3">
      <c r="A69" s="3"/>
      <c r="B69" s="3"/>
      <c r="C69" s="3"/>
    </row>
    <row r="70" s="1" customFormat="1" ht="20.1" customHeight="1" spans="1:3">
      <c r="A70" s="3"/>
      <c r="B70" s="3"/>
      <c r="C70" s="3"/>
    </row>
    <row r="71" s="1" customFormat="1" ht="20.1" customHeight="1" spans="1:3">
      <c r="A71" s="3"/>
      <c r="B71" s="3"/>
      <c r="C71" s="3"/>
    </row>
    <row r="72" s="1" customFormat="1" ht="20.1" customHeight="1" spans="1:3">
      <c r="A72" s="3"/>
      <c r="B72" s="3"/>
      <c r="C72" s="3"/>
    </row>
    <row r="73" s="1" customFormat="1" ht="20.1" customHeight="1" spans="1:3">
      <c r="A73" s="3"/>
      <c r="B73" s="3"/>
      <c r="C73" s="3"/>
    </row>
    <row r="74" s="1" customFormat="1" ht="20.1" customHeight="1" spans="1:3">
      <c r="A74" s="3"/>
      <c r="B74" s="3"/>
      <c r="C74" s="3"/>
    </row>
    <row r="75" s="1" customFormat="1" ht="20.1" customHeight="1" spans="1:3">
      <c r="A75" s="3"/>
      <c r="B75" s="3"/>
      <c r="C75" s="3"/>
    </row>
    <row r="76" s="1" customFormat="1" ht="20.1" customHeight="1" spans="1:3">
      <c r="A76" s="3"/>
      <c r="B76" s="3"/>
      <c r="C76" s="3"/>
    </row>
    <row r="77" s="1" customFormat="1" ht="20.1" customHeight="1" spans="1:3">
      <c r="A77" s="3"/>
      <c r="B77" s="3"/>
      <c r="C77" s="3"/>
    </row>
    <row r="78" s="1" customFormat="1" ht="20.1" customHeight="1" spans="1:3">
      <c r="A78" s="3"/>
      <c r="B78" s="3"/>
      <c r="C78" s="3"/>
    </row>
    <row r="79" s="1" customFormat="1" ht="20.1" customHeight="1" spans="1:3">
      <c r="A79" s="3"/>
      <c r="B79" s="3"/>
      <c r="C79" s="3"/>
    </row>
    <row r="80" s="1" customFormat="1" ht="20.1" customHeight="1" spans="1:3">
      <c r="A80" s="3"/>
      <c r="B80" s="3"/>
      <c r="C80" s="3"/>
    </row>
    <row r="81" s="1" customFormat="1" ht="20.1" customHeight="1" spans="1:3">
      <c r="A81" s="3"/>
      <c r="B81" s="3"/>
      <c r="C81" s="3"/>
    </row>
    <row r="82" s="1" customFormat="1" ht="20.1" customHeight="1" spans="1:3">
      <c r="A82" s="3"/>
      <c r="B82" s="3"/>
      <c r="C82" s="3"/>
    </row>
    <row r="83" s="1" customFormat="1" ht="20.1" customHeight="1" spans="1:3">
      <c r="A83" s="3"/>
      <c r="B83" s="3"/>
      <c r="C83" s="3"/>
    </row>
    <row r="84" s="1" customFormat="1" ht="20.1" customHeight="1" spans="1:3">
      <c r="A84" s="3"/>
      <c r="B84" s="3"/>
      <c r="C84" s="3"/>
    </row>
    <row r="85" s="1" customFormat="1" ht="20.1" customHeight="1" spans="1:3">
      <c r="A85" s="3"/>
      <c r="B85" s="3"/>
      <c r="C85" s="3"/>
    </row>
    <row r="86" s="1" customFormat="1" ht="20.1" customHeight="1" spans="1:3">
      <c r="A86" s="3"/>
      <c r="B86" s="3"/>
      <c r="C86" s="3"/>
    </row>
    <row r="87" s="1" customFormat="1" ht="20.1" customHeight="1" spans="1:3">
      <c r="A87" s="3"/>
      <c r="B87" s="3"/>
      <c r="C87" s="3"/>
    </row>
    <row r="88" s="1" customFormat="1" ht="20.1" customHeight="1" spans="1:3">
      <c r="A88" s="3"/>
      <c r="B88" s="3"/>
      <c r="C88" s="3"/>
    </row>
    <row r="89" s="1" customFormat="1" ht="20.1" customHeight="1" spans="1:3">
      <c r="A89" s="3"/>
      <c r="B89" s="3"/>
      <c r="C89" s="3"/>
    </row>
    <row r="90" s="1" customFormat="1" ht="20.1" customHeight="1" spans="1:3">
      <c r="A90" s="3"/>
      <c r="B90" s="3"/>
      <c r="C90" s="3"/>
    </row>
    <row r="91" s="1" customFormat="1" ht="20.1" customHeight="1" spans="1:3">
      <c r="A91" s="3"/>
      <c r="B91" s="3"/>
      <c r="C91" s="3"/>
    </row>
    <row r="92" s="1" customFormat="1" ht="20.1" customHeight="1" spans="1:3">
      <c r="A92" s="3"/>
      <c r="B92" s="3"/>
      <c r="C92" s="3"/>
    </row>
    <row r="93" s="1" customFormat="1" ht="20.1" customHeight="1" spans="1:3">
      <c r="A93" s="3"/>
      <c r="B93" s="3"/>
      <c r="C93" s="3"/>
    </row>
    <row r="94" s="1" customFormat="1" ht="20.1" customHeight="1" spans="1:3">
      <c r="A94" s="3"/>
      <c r="B94" s="3"/>
      <c r="C94" s="3"/>
    </row>
    <row r="95" s="1" customFormat="1" ht="20.1" customHeight="1" spans="1:3">
      <c r="A95" s="3"/>
      <c r="B95" s="3"/>
      <c r="C95" s="3"/>
    </row>
    <row r="96" s="1" customFormat="1" ht="20.1" customHeight="1" spans="1:3">
      <c r="A96" s="3"/>
      <c r="B96" s="3"/>
      <c r="C96" s="3"/>
    </row>
    <row r="97" s="1" customFormat="1" ht="20.1" customHeight="1" spans="1:3">
      <c r="A97" s="3"/>
      <c r="B97" s="3"/>
      <c r="C97" s="3"/>
    </row>
    <row r="98" s="1" customFormat="1" ht="20.1" customHeight="1" spans="1:3">
      <c r="A98" s="3"/>
      <c r="B98" s="3"/>
      <c r="C98" s="3"/>
    </row>
    <row r="99" s="1" customFormat="1" ht="20.1" customHeight="1" spans="1:3">
      <c r="A99" s="3"/>
      <c r="B99" s="3"/>
      <c r="C99" s="3"/>
    </row>
    <row r="100" s="1" customFormat="1" ht="20.1" customHeight="1" spans="1:3">
      <c r="A100" s="3"/>
      <c r="B100" s="3"/>
      <c r="C100" s="3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总表</vt:lpstr>
      <vt:lpstr>Sheet1</vt:lpstr>
      <vt:lpstr>怪物经验</vt:lpstr>
      <vt:lpstr>任务经验</vt:lpstr>
      <vt:lpstr>组队副本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王永康</dc:creator>
  <cp:lastModifiedBy>Administrator</cp:lastModifiedBy>
  <dcterms:created xsi:type="dcterms:W3CDTF">2015-06-05T18:19:00Z</dcterms:created>
  <dcterms:modified xsi:type="dcterms:W3CDTF">2023-03-01T13:55:25Z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