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work\num\Release.1.0\config\"/>
    </mc:Choice>
  </mc:AlternateContent>
  <bookViews>
    <workbookView xWindow="-120" yWindow="-120" windowWidth="29040" windowHeight="15840"/>
  </bookViews>
  <sheets>
    <sheet name="Sheet1" sheetId="3" r:id="rId1"/>
    <sheet name="Sheet2" sheetId="4" r:id="rId2"/>
    <sheet name="Sheet3" sheetId="5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9" i="3" l="1"/>
  <c r="C189" i="3"/>
  <c r="E188" i="3"/>
  <c r="C188" i="3" s="1"/>
  <c r="E187" i="3"/>
  <c r="C187" i="3" s="1"/>
  <c r="E186" i="3"/>
  <c r="C186" i="3" s="1"/>
  <c r="E185" i="3"/>
  <c r="C185" i="3" s="1"/>
  <c r="E184" i="3"/>
  <c r="C184" i="3" s="1"/>
  <c r="E183" i="3"/>
  <c r="C183" i="3" s="1"/>
  <c r="E182" i="3"/>
  <c r="E181" i="3"/>
  <c r="C181" i="3"/>
  <c r="E180" i="3"/>
  <c r="C180" i="3"/>
  <c r="E179" i="3"/>
  <c r="C179" i="3"/>
  <c r="E178" i="3"/>
  <c r="H178" i="3" s="1"/>
  <c r="H179" i="3" s="1"/>
  <c r="H180" i="3" s="1"/>
  <c r="H181" i="3" s="1"/>
  <c r="C178" i="3" l="1"/>
  <c r="H182" i="3"/>
  <c r="H183" i="3" s="1"/>
  <c r="H184" i="3" s="1"/>
  <c r="H185" i="3" s="1"/>
  <c r="H186" i="3" s="1"/>
  <c r="H187" i="3" s="1"/>
  <c r="H188" i="3" s="1"/>
  <c r="H189" i="3" s="1"/>
  <c r="C182" i="3"/>
  <c r="E177" i="3" l="1"/>
  <c r="C177" i="3" s="1"/>
  <c r="E176" i="3"/>
  <c r="C176" i="3" s="1"/>
  <c r="E175" i="3"/>
  <c r="C175" i="3" s="1"/>
  <c r="I174" i="3"/>
  <c r="H174" i="3" s="1"/>
  <c r="E174" i="3"/>
  <c r="C174" i="3" s="1"/>
  <c r="E173" i="3"/>
  <c r="C173" i="3" s="1"/>
  <c r="E172" i="3"/>
  <c r="C172" i="3" s="1"/>
  <c r="E171" i="3"/>
  <c r="C171" i="3" s="1"/>
  <c r="I170" i="3"/>
  <c r="E170" i="3"/>
  <c r="C170" i="3" s="1"/>
  <c r="E169" i="3"/>
  <c r="C169" i="3" s="1"/>
  <c r="E168" i="3"/>
  <c r="C168" i="3" s="1"/>
  <c r="E167" i="3"/>
  <c r="C167" i="3" s="1"/>
  <c r="I166" i="3"/>
  <c r="E166" i="3"/>
  <c r="C166" i="3" s="1"/>
  <c r="E165" i="3"/>
  <c r="C165" i="3" s="1"/>
  <c r="E164" i="3"/>
  <c r="C164" i="3" s="1"/>
  <c r="E163" i="3"/>
  <c r="C163" i="3" s="1"/>
  <c r="I162" i="3"/>
  <c r="E162" i="3"/>
  <c r="C162" i="3"/>
  <c r="E161" i="3"/>
  <c r="C161" i="3" s="1"/>
  <c r="E160" i="3"/>
  <c r="C160" i="3" s="1"/>
  <c r="E159" i="3"/>
  <c r="C159" i="3"/>
  <c r="I158" i="3"/>
  <c r="H158" i="3" s="1"/>
  <c r="E158" i="3"/>
  <c r="C158" i="3" s="1"/>
  <c r="E157" i="3"/>
  <c r="C157" i="3"/>
  <c r="E156" i="3"/>
  <c r="C156" i="3" s="1"/>
  <c r="E155" i="3"/>
  <c r="C155" i="3" s="1"/>
  <c r="I154" i="3"/>
  <c r="E154" i="3"/>
  <c r="C154" i="3" s="1"/>
  <c r="H170" i="3" l="1"/>
  <c r="H154" i="3"/>
  <c r="H155" i="3" s="1"/>
  <c r="H156" i="3" s="1"/>
  <c r="H157" i="3" s="1"/>
  <c r="H166" i="3"/>
  <c r="H167" i="3" s="1"/>
  <c r="H168" i="3" s="1"/>
  <c r="H169" i="3" s="1"/>
  <c r="H162" i="3"/>
  <c r="H163" i="3" s="1"/>
  <c r="H164" i="3" s="1"/>
  <c r="H165" i="3" s="1"/>
  <c r="H159" i="3"/>
  <c r="H160" i="3" s="1"/>
  <c r="H161" i="3" s="1"/>
  <c r="H171" i="3"/>
  <c r="H172" i="3" s="1"/>
  <c r="H173" i="3" s="1"/>
  <c r="H175" i="3"/>
  <c r="H176" i="3" s="1"/>
  <c r="H177" i="3" s="1"/>
  <c r="E148" i="3"/>
  <c r="E147" i="3" l="1"/>
  <c r="K17" i="4"/>
  <c r="K18" i="4" s="1"/>
  <c r="K19" i="4" s="1"/>
  <c r="K20" i="4" s="1"/>
  <c r="K21" i="4" s="1"/>
  <c r="K22" i="4" s="1"/>
  <c r="K23" i="4" s="1"/>
  <c r="K24" i="4" s="1"/>
  <c r="K16" i="4"/>
  <c r="E152" i="3" l="1"/>
  <c r="C152" i="3" s="1"/>
  <c r="E149" i="3"/>
  <c r="C149" i="3" s="1"/>
  <c r="E153" i="3"/>
  <c r="C153" i="3" s="1"/>
  <c r="E150" i="3"/>
  <c r="C150" i="3" s="1"/>
  <c r="E151" i="3"/>
  <c r="H147" i="3"/>
  <c r="H148" i="3" s="1"/>
  <c r="H149" i="3" s="1"/>
  <c r="B148" i="3"/>
  <c r="B149" i="3"/>
  <c r="B150" i="3"/>
  <c r="B151" i="3"/>
  <c r="B147" i="3"/>
  <c r="C151" i="3"/>
  <c r="C148" i="3"/>
  <c r="C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18" i="4"/>
  <c r="D19" i="4"/>
  <c r="D20" i="4" s="1"/>
  <c r="D21" i="4" s="1"/>
  <c r="D22" i="4" s="1"/>
  <c r="D23" i="4" s="1"/>
  <c r="D24" i="4" s="1"/>
  <c r="D17" i="4"/>
  <c r="D16" i="4"/>
  <c r="H150" i="3" l="1"/>
  <c r="H151" i="3" s="1"/>
  <c r="H152" i="3" s="1"/>
  <c r="H153" i="3" s="1"/>
  <c r="E49" i="3"/>
  <c r="C49" i="3" s="1"/>
  <c r="E48" i="3"/>
  <c r="C48" i="3" s="1"/>
  <c r="E50" i="3"/>
  <c r="C50" i="3" s="1"/>
  <c r="C146" i="3" l="1"/>
  <c r="C145" i="3"/>
  <c r="B145" i="3"/>
  <c r="H144" i="3"/>
  <c r="C144" i="3"/>
  <c r="B144" i="3"/>
  <c r="C143" i="3"/>
  <c r="C142" i="3"/>
  <c r="B142" i="3"/>
  <c r="H141" i="3"/>
  <c r="H142" i="3" s="1"/>
  <c r="H143" i="3" s="1"/>
  <c r="B141" i="3"/>
  <c r="C140" i="3"/>
  <c r="C139" i="3"/>
  <c r="B139" i="3"/>
  <c r="H138" i="3"/>
  <c r="B138" i="3"/>
  <c r="C137" i="3"/>
  <c r="C136" i="3"/>
  <c r="B136" i="3"/>
  <c r="H135" i="3"/>
  <c r="C135" i="3"/>
  <c r="B135" i="3"/>
  <c r="C134" i="3"/>
  <c r="C133" i="3"/>
  <c r="B133" i="3"/>
  <c r="H132" i="3"/>
  <c r="C132" i="3"/>
  <c r="B132" i="3"/>
  <c r="C131" i="3"/>
  <c r="C130" i="3"/>
  <c r="B130" i="3"/>
  <c r="H129" i="3"/>
  <c r="C129" i="3"/>
  <c r="B129" i="3"/>
  <c r="H130" i="3" l="1"/>
  <c r="H131" i="3" s="1"/>
  <c r="H133" i="3"/>
  <c r="H134" i="3" s="1"/>
  <c r="H136" i="3"/>
  <c r="H137" i="3" s="1"/>
  <c r="C141" i="3"/>
  <c r="H145" i="3"/>
  <c r="H146" i="3" s="1"/>
  <c r="H139" i="3"/>
  <c r="H140" i="3" s="1"/>
  <c r="C138" i="3"/>
  <c r="C128" i="3" l="1"/>
  <c r="B127" i="3"/>
  <c r="B126" i="3"/>
  <c r="C127" i="3"/>
  <c r="C126" i="3"/>
  <c r="H126" i="3" l="1"/>
  <c r="H127" i="3" s="1"/>
  <c r="H128" i="3" s="1"/>
  <c r="I121" i="3" l="1"/>
  <c r="I117" i="3"/>
  <c r="I113" i="3"/>
  <c r="I110" i="3"/>
  <c r="I108" i="3"/>
  <c r="I106" i="3"/>
  <c r="I102" i="3"/>
  <c r="I98" i="3"/>
  <c r="I95" i="3"/>
  <c r="I92" i="3"/>
  <c r="I89" i="3"/>
  <c r="I86" i="3"/>
  <c r="I82" i="3"/>
  <c r="I79" i="3"/>
  <c r="I75" i="3"/>
  <c r="I71" i="3"/>
  <c r="I67" i="3"/>
  <c r="I51" i="3" s="1"/>
  <c r="I65" i="3"/>
  <c r="I63" i="3"/>
  <c r="I60" i="3"/>
  <c r="I58" i="3"/>
  <c r="I55" i="3"/>
  <c r="I15" i="3"/>
  <c r="I11" i="3"/>
  <c r="I20" i="3" l="1"/>
  <c r="I123" i="3"/>
  <c r="E124" i="3"/>
  <c r="C124" i="3" s="1"/>
  <c r="E123" i="3"/>
  <c r="C123" i="3" s="1"/>
  <c r="E121" i="3"/>
  <c r="H121" i="3" s="1"/>
  <c r="E119" i="3"/>
  <c r="C119" i="3" s="1"/>
  <c r="E118" i="3"/>
  <c r="C118" i="3" s="1"/>
  <c r="E117" i="3"/>
  <c r="H117" i="3" s="1"/>
  <c r="E115" i="3"/>
  <c r="C115" i="3" s="1"/>
  <c r="E114" i="3"/>
  <c r="C114" i="3" s="1"/>
  <c r="E113" i="3"/>
  <c r="H113" i="3" s="1"/>
  <c r="E111" i="3"/>
  <c r="C111" i="3" s="1"/>
  <c r="E110" i="3"/>
  <c r="H110" i="3" s="1"/>
  <c r="E108" i="3"/>
  <c r="C108" i="3" s="1"/>
  <c r="E106" i="3"/>
  <c r="C106" i="3" s="1"/>
  <c r="E104" i="3"/>
  <c r="C104" i="3" s="1"/>
  <c r="E103" i="3"/>
  <c r="C103" i="3" s="1"/>
  <c r="E102" i="3"/>
  <c r="C102" i="3" s="1"/>
  <c r="E100" i="3"/>
  <c r="C100" i="3" s="1"/>
  <c r="E99" i="3"/>
  <c r="C99" i="3" s="1"/>
  <c r="E98" i="3"/>
  <c r="C98" i="3" s="1"/>
  <c r="E96" i="3"/>
  <c r="C96" i="3" s="1"/>
  <c r="E95" i="3"/>
  <c r="C95" i="3" s="1"/>
  <c r="E93" i="3"/>
  <c r="C93" i="3" s="1"/>
  <c r="E92" i="3"/>
  <c r="H92" i="3" s="1"/>
  <c r="E90" i="3"/>
  <c r="C90" i="3" s="1"/>
  <c r="E89" i="3"/>
  <c r="H89" i="3" s="1"/>
  <c r="E87" i="3"/>
  <c r="C87" i="3" s="1"/>
  <c r="E86" i="3"/>
  <c r="H86" i="3" s="1"/>
  <c r="E84" i="3"/>
  <c r="C84" i="3" s="1"/>
  <c r="E83" i="3"/>
  <c r="C83" i="3" s="1"/>
  <c r="E82" i="3"/>
  <c r="H82" i="3" s="1"/>
  <c r="E80" i="3"/>
  <c r="C80" i="3" s="1"/>
  <c r="E79" i="3"/>
  <c r="C79" i="3" s="1"/>
  <c r="E125" i="3"/>
  <c r="C125" i="3" s="1"/>
  <c r="E122" i="3"/>
  <c r="C122" i="3" s="1"/>
  <c r="E120" i="3"/>
  <c r="C120" i="3" s="1"/>
  <c r="E116" i="3"/>
  <c r="C116" i="3" s="1"/>
  <c r="E112" i="3"/>
  <c r="C112" i="3" s="1"/>
  <c r="E109" i="3"/>
  <c r="C109" i="3" s="1"/>
  <c r="E107" i="3"/>
  <c r="C107" i="3" s="1"/>
  <c r="E105" i="3"/>
  <c r="C105" i="3" s="1"/>
  <c r="E101" i="3"/>
  <c r="C101" i="3" s="1"/>
  <c r="E97" i="3"/>
  <c r="C97" i="3" s="1"/>
  <c r="E94" i="3"/>
  <c r="C94" i="3" s="1"/>
  <c r="E91" i="3"/>
  <c r="C91" i="3" s="1"/>
  <c r="E88" i="3"/>
  <c r="C88" i="3" s="1"/>
  <c r="E85" i="3"/>
  <c r="C85" i="3" s="1"/>
  <c r="E81" i="3"/>
  <c r="C81" i="3" s="1"/>
  <c r="E78" i="3"/>
  <c r="C78" i="3" s="1"/>
  <c r="E77" i="3"/>
  <c r="C77" i="3" s="1"/>
  <c r="E76" i="3"/>
  <c r="C76" i="3" s="1"/>
  <c r="E75" i="3"/>
  <c r="C75" i="3" s="1"/>
  <c r="E74" i="3"/>
  <c r="C74" i="3" s="1"/>
  <c r="E73" i="3"/>
  <c r="C73" i="3" s="1"/>
  <c r="E72" i="3"/>
  <c r="C72" i="3" s="1"/>
  <c r="E71" i="3"/>
  <c r="C71" i="3" s="1"/>
  <c r="E70" i="3"/>
  <c r="C70" i="3" s="1"/>
  <c r="E69" i="3"/>
  <c r="C69" i="3" s="1"/>
  <c r="E68" i="3"/>
  <c r="C68" i="3" s="1"/>
  <c r="E67" i="3"/>
  <c r="H67" i="3" s="1"/>
  <c r="M60" i="5"/>
  <c r="K59" i="5"/>
  <c r="K60" i="5"/>
  <c r="K58" i="5"/>
  <c r="M57" i="5"/>
  <c r="K57" i="5"/>
  <c r="K56" i="5"/>
  <c r="M55" i="5"/>
  <c r="K53" i="5"/>
  <c r="K54" i="5"/>
  <c r="K55" i="5"/>
  <c r="K52" i="5"/>
  <c r="M51" i="5"/>
  <c r="K49" i="5"/>
  <c r="K50" i="5"/>
  <c r="K51" i="5"/>
  <c r="K48" i="5"/>
  <c r="M47" i="5"/>
  <c r="K46" i="5"/>
  <c r="K47" i="5"/>
  <c r="K45" i="5"/>
  <c r="M44" i="5"/>
  <c r="K44" i="5"/>
  <c r="K43" i="5"/>
  <c r="M42" i="5"/>
  <c r="K42" i="5"/>
  <c r="K41" i="5"/>
  <c r="M40" i="5"/>
  <c r="K38" i="5"/>
  <c r="K39" i="5"/>
  <c r="K40" i="5"/>
  <c r="K37" i="5"/>
  <c r="M36" i="5"/>
  <c r="K34" i="5"/>
  <c r="K35" i="5"/>
  <c r="K36" i="5"/>
  <c r="K33" i="5"/>
  <c r="M32" i="5"/>
  <c r="K31" i="5"/>
  <c r="K32" i="5"/>
  <c r="K30" i="5"/>
  <c r="M29" i="5"/>
  <c r="K28" i="5"/>
  <c r="K29" i="5"/>
  <c r="K27" i="5"/>
  <c r="M26" i="5"/>
  <c r="K25" i="5"/>
  <c r="K26" i="5"/>
  <c r="K24" i="5"/>
  <c r="M23" i="5"/>
  <c r="K22" i="5"/>
  <c r="K23" i="5"/>
  <c r="K21" i="5"/>
  <c r="M20" i="5"/>
  <c r="K18" i="5"/>
  <c r="K19" i="5"/>
  <c r="K20" i="5"/>
  <c r="K17" i="5"/>
  <c r="M16" i="5"/>
  <c r="K15" i="5"/>
  <c r="K16" i="5"/>
  <c r="K14" i="5"/>
  <c r="M13" i="5"/>
  <c r="K11" i="5"/>
  <c r="K12" i="5"/>
  <c r="K13" i="5"/>
  <c r="K10" i="5"/>
  <c r="M9" i="5"/>
  <c r="K7" i="5"/>
  <c r="K8" i="5"/>
  <c r="K9" i="5"/>
  <c r="K6" i="5"/>
  <c r="M5" i="5"/>
  <c r="K3" i="5"/>
  <c r="K4" i="5"/>
  <c r="K5" i="5"/>
  <c r="K2" i="5"/>
  <c r="I59" i="5"/>
  <c r="J59" i="5"/>
  <c r="I60" i="5"/>
  <c r="J60" i="5"/>
  <c r="J58" i="5"/>
  <c r="I58" i="5"/>
  <c r="L59" i="5"/>
  <c r="L60" i="5"/>
  <c r="L58" i="5"/>
  <c r="I57" i="5"/>
  <c r="J57" i="5"/>
  <c r="J56" i="5"/>
  <c r="I56" i="5"/>
  <c r="L57" i="5"/>
  <c r="L56" i="5"/>
  <c r="I53" i="5"/>
  <c r="J53" i="5"/>
  <c r="I54" i="5"/>
  <c r="J54" i="5"/>
  <c r="I55" i="5"/>
  <c r="J55" i="5"/>
  <c r="J52" i="5"/>
  <c r="I52" i="5"/>
  <c r="L53" i="5"/>
  <c r="L54" i="5"/>
  <c r="L55" i="5"/>
  <c r="L52" i="5"/>
  <c r="I49" i="5"/>
  <c r="J49" i="5"/>
  <c r="I50" i="5"/>
  <c r="J50" i="5"/>
  <c r="I51" i="5"/>
  <c r="J51" i="5"/>
  <c r="J48" i="5"/>
  <c r="I48" i="5"/>
  <c r="L49" i="5"/>
  <c r="L50" i="5"/>
  <c r="L51" i="5"/>
  <c r="L48" i="5"/>
  <c r="I46" i="5"/>
  <c r="J46" i="5"/>
  <c r="I47" i="5"/>
  <c r="J47" i="5"/>
  <c r="J45" i="5"/>
  <c r="I45" i="5"/>
  <c r="L46" i="5"/>
  <c r="L47" i="5"/>
  <c r="L45" i="5"/>
  <c r="I44" i="5"/>
  <c r="J44" i="5"/>
  <c r="J43" i="5"/>
  <c r="I43" i="5"/>
  <c r="L44" i="5"/>
  <c r="L43" i="5"/>
  <c r="I42" i="5"/>
  <c r="J42" i="5"/>
  <c r="J41" i="5"/>
  <c r="I41" i="5"/>
  <c r="L42" i="5"/>
  <c r="L41" i="5"/>
  <c r="I38" i="5"/>
  <c r="J38" i="5"/>
  <c r="I39" i="5"/>
  <c r="J39" i="5"/>
  <c r="I40" i="5"/>
  <c r="J40" i="5"/>
  <c r="J37" i="5"/>
  <c r="I37" i="5"/>
  <c r="L38" i="5"/>
  <c r="L39" i="5"/>
  <c r="L40" i="5"/>
  <c r="L37" i="5"/>
  <c r="I34" i="5"/>
  <c r="J34" i="5"/>
  <c r="I35" i="5"/>
  <c r="J35" i="5"/>
  <c r="I36" i="5"/>
  <c r="J36" i="5"/>
  <c r="J33" i="5"/>
  <c r="I33" i="5"/>
  <c r="L34" i="5"/>
  <c r="L35" i="5"/>
  <c r="L36" i="5"/>
  <c r="L33" i="5"/>
  <c r="I31" i="5"/>
  <c r="J31" i="5"/>
  <c r="I32" i="5"/>
  <c r="J32" i="5"/>
  <c r="J30" i="5"/>
  <c r="I30" i="5"/>
  <c r="L31" i="5"/>
  <c r="L32" i="5"/>
  <c r="L30" i="5"/>
  <c r="I28" i="5"/>
  <c r="J28" i="5"/>
  <c r="I29" i="5"/>
  <c r="J29" i="5"/>
  <c r="J27" i="5"/>
  <c r="I27" i="5"/>
  <c r="L28" i="5"/>
  <c r="L29" i="5"/>
  <c r="L27" i="5"/>
  <c r="I25" i="5"/>
  <c r="J25" i="5"/>
  <c r="I26" i="5"/>
  <c r="J26" i="5"/>
  <c r="J24" i="5"/>
  <c r="I24" i="5"/>
  <c r="L25" i="5"/>
  <c r="L26" i="5"/>
  <c r="L24" i="5"/>
  <c r="I22" i="5"/>
  <c r="J22" i="5"/>
  <c r="I23" i="5"/>
  <c r="J23" i="5"/>
  <c r="J21" i="5"/>
  <c r="I21" i="5"/>
  <c r="L22" i="5"/>
  <c r="L23" i="5"/>
  <c r="L21" i="5"/>
  <c r="I18" i="5"/>
  <c r="J18" i="5"/>
  <c r="I19" i="5"/>
  <c r="J19" i="5"/>
  <c r="I20" i="5"/>
  <c r="J20" i="5"/>
  <c r="J17" i="5"/>
  <c r="I17" i="5"/>
  <c r="L18" i="5"/>
  <c r="L19" i="5"/>
  <c r="L20" i="5"/>
  <c r="L17" i="5"/>
  <c r="I15" i="5"/>
  <c r="J15" i="5"/>
  <c r="I16" i="5"/>
  <c r="J16" i="5"/>
  <c r="J14" i="5"/>
  <c r="I14" i="5"/>
  <c r="L15" i="5"/>
  <c r="L16" i="5"/>
  <c r="L14" i="5"/>
  <c r="I11" i="5"/>
  <c r="J11" i="5"/>
  <c r="I12" i="5"/>
  <c r="J12" i="5"/>
  <c r="I13" i="5"/>
  <c r="J13" i="5"/>
  <c r="J10" i="5"/>
  <c r="I10" i="5"/>
  <c r="L11" i="5"/>
  <c r="L12" i="5"/>
  <c r="L13" i="5"/>
  <c r="L10" i="5"/>
  <c r="L7" i="5"/>
  <c r="L8" i="5"/>
  <c r="L9" i="5"/>
  <c r="L6" i="5"/>
  <c r="I9" i="5"/>
  <c r="J9" i="5"/>
  <c r="I7" i="5"/>
  <c r="I8" i="5"/>
  <c r="J7" i="5"/>
  <c r="J8" i="5"/>
  <c r="J6" i="5"/>
  <c r="I6" i="5"/>
  <c r="L3" i="5"/>
  <c r="L4" i="5"/>
  <c r="L5" i="5"/>
  <c r="L2" i="5"/>
  <c r="I5" i="5"/>
  <c r="J5" i="5"/>
  <c r="J3" i="5"/>
  <c r="J4" i="5"/>
  <c r="I3" i="5"/>
  <c r="I4" i="5"/>
  <c r="J2" i="5"/>
  <c r="I2" i="5"/>
  <c r="F75" i="5"/>
  <c r="E75" i="5"/>
  <c r="F72" i="5"/>
  <c r="E72" i="5"/>
  <c r="F67" i="5"/>
  <c r="E67" i="5"/>
  <c r="F62" i="5"/>
  <c r="E62" i="5"/>
  <c r="F58" i="5"/>
  <c r="E58" i="5"/>
  <c r="F55" i="5"/>
  <c r="E55" i="5"/>
  <c r="F52" i="5"/>
  <c r="E52" i="5"/>
  <c r="F47" i="5"/>
  <c r="E47" i="5"/>
  <c r="F42" i="5"/>
  <c r="E42" i="5"/>
  <c r="F38" i="5"/>
  <c r="E38" i="5"/>
  <c r="F34" i="5"/>
  <c r="E34" i="5"/>
  <c r="F30" i="5"/>
  <c r="E30" i="5"/>
  <c r="F26" i="5"/>
  <c r="E26" i="5"/>
  <c r="F21" i="5"/>
  <c r="E21" i="5"/>
  <c r="F17" i="5"/>
  <c r="E17" i="5"/>
  <c r="F12" i="5"/>
  <c r="E12" i="5"/>
  <c r="F7" i="5"/>
  <c r="E7" i="5"/>
  <c r="F2" i="5"/>
  <c r="E2" i="5"/>
  <c r="H83" i="3" l="1"/>
  <c r="H118" i="3"/>
  <c r="H84" i="3"/>
  <c r="H119" i="3"/>
  <c r="H120" i="3" s="1"/>
  <c r="H90" i="3"/>
  <c r="H91" i="3" s="1"/>
  <c r="H114" i="3"/>
  <c r="H115" i="3" s="1"/>
  <c r="H116" i="3" s="1"/>
  <c r="H102" i="3"/>
  <c r="H103" i="3" s="1"/>
  <c r="H104" i="3" s="1"/>
  <c r="H105" i="3" s="1"/>
  <c r="C113" i="3"/>
  <c r="H68" i="3"/>
  <c r="H69" i="3" s="1"/>
  <c r="H70" i="3" s="1"/>
  <c r="H87" i="3"/>
  <c r="H88" i="3" s="1"/>
  <c r="H93" i="3"/>
  <c r="H94" i="3" s="1"/>
  <c r="H111" i="3"/>
  <c r="H112" i="3" s="1"/>
  <c r="H122" i="3"/>
  <c r="C117" i="3"/>
  <c r="H85" i="3"/>
  <c r="C89" i="3"/>
  <c r="H106" i="3"/>
  <c r="H107" i="3" s="1"/>
  <c r="C121" i="3"/>
  <c r="H98" i="3"/>
  <c r="H99" i="3" s="1"/>
  <c r="H100" i="3" s="1"/>
  <c r="H101" i="3" s="1"/>
  <c r="C67" i="3"/>
  <c r="C110" i="3"/>
  <c r="C86" i="3"/>
  <c r="C82" i="3"/>
  <c r="H123" i="3"/>
  <c r="H124" i="3" s="1"/>
  <c r="H125" i="3" s="1"/>
  <c r="H79" i="3"/>
  <c r="H80" i="3" s="1"/>
  <c r="H81" i="3" s="1"/>
  <c r="H108" i="3"/>
  <c r="H109" i="3" s="1"/>
  <c r="H71" i="3"/>
  <c r="H72" i="3" s="1"/>
  <c r="H73" i="3" s="1"/>
  <c r="H74" i="3" s="1"/>
  <c r="C92" i="3"/>
  <c r="H95" i="3"/>
  <c r="H96" i="3" s="1"/>
  <c r="H97" i="3" s="1"/>
  <c r="H75" i="3"/>
  <c r="H76" i="3" s="1"/>
  <c r="H77" i="3" s="1"/>
  <c r="H78" i="3" s="1"/>
  <c r="C66" i="3"/>
  <c r="E65" i="3"/>
  <c r="C64" i="3"/>
  <c r="E63" i="3"/>
  <c r="C62" i="3"/>
  <c r="E61" i="3"/>
  <c r="C61" i="3" s="1"/>
  <c r="E60" i="3"/>
  <c r="C59" i="3"/>
  <c r="E58" i="3"/>
  <c r="C57" i="3"/>
  <c r="E56" i="3"/>
  <c r="C56" i="3" s="1"/>
  <c r="E55" i="3"/>
  <c r="C54" i="3"/>
  <c r="E53" i="3"/>
  <c r="C53" i="3" s="1"/>
  <c r="E52" i="3"/>
  <c r="C52" i="3" s="1"/>
  <c r="E51" i="3"/>
  <c r="C65" i="3" l="1"/>
  <c r="H65" i="3"/>
  <c r="H66" i="3" s="1"/>
  <c r="C51" i="3"/>
  <c r="H51" i="3"/>
  <c r="H52" i="3" s="1"/>
  <c r="H53" i="3" s="1"/>
  <c r="H54" i="3" s="1"/>
  <c r="C55" i="3"/>
  <c r="H55" i="3"/>
  <c r="H56" i="3" s="1"/>
  <c r="H57" i="3" s="1"/>
  <c r="C63" i="3"/>
  <c r="H63" i="3"/>
  <c r="H64" i="3" s="1"/>
  <c r="H24" i="3"/>
  <c r="H25" i="3" s="1"/>
  <c r="H26" i="3" s="1"/>
  <c r="H27" i="3" s="1"/>
  <c r="C58" i="3"/>
  <c r="H58" i="3"/>
  <c r="H59" i="3" s="1"/>
  <c r="C60" i="3"/>
  <c r="H60" i="3"/>
  <c r="H61" i="3" s="1"/>
  <c r="H62" i="3" s="1"/>
  <c r="H48" i="3"/>
  <c r="H49" i="3" s="1"/>
  <c r="H50" i="3" s="1"/>
  <c r="H28" i="3" l="1"/>
  <c r="H29" i="3" s="1"/>
  <c r="H30" i="3" s="1"/>
  <c r="H31" i="3" s="1"/>
  <c r="H5" i="3"/>
  <c r="H11" i="3"/>
  <c r="H15" i="3"/>
  <c r="C23" i="3"/>
  <c r="C27" i="3" s="1"/>
  <c r="C31" i="3" s="1"/>
  <c r="C35" i="3" s="1"/>
  <c r="C39" i="3" s="1"/>
  <c r="C43" i="3" s="1"/>
  <c r="C47" i="3" s="1"/>
  <c r="C21" i="3"/>
  <c r="C25" i="3" s="1"/>
  <c r="C29" i="3" s="1"/>
  <c r="C33" i="3" s="1"/>
  <c r="C37" i="3" s="1"/>
  <c r="C41" i="3" s="1"/>
  <c r="C45" i="3" s="1"/>
  <c r="C22" i="3"/>
  <c r="C26" i="3" s="1"/>
  <c r="C30" i="3" s="1"/>
  <c r="C34" i="3" s="1"/>
  <c r="C38" i="3" s="1"/>
  <c r="C42" i="3" s="1"/>
  <c r="C46" i="3" s="1"/>
  <c r="D4" i="4"/>
  <c r="D5" i="4" s="1"/>
  <c r="D6" i="4" s="1"/>
  <c r="D7" i="4" s="1"/>
  <c r="D8" i="4" s="1"/>
  <c r="D9" i="4" s="1"/>
  <c r="D10" i="4" s="1"/>
  <c r="D11" i="4" s="1"/>
  <c r="D3" i="4"/>
  <c r="H12" i="3" l="1"/>
  <c r="H13" i="3" s="1"/>
  <c r="H14" i="3" s="1"/>
  <c r="H6" i="3"/>
  <c r="H7" i="3" s="1"/>
  <c r="H8" i="3" s="1"/>
  <c r="H9" i="3" s="1"/>
  <c r="H10" i="3" s="1"/>
  <c r="H32" i="3"/>
  <c r="H33" i="3" s="1"/>
  <c r="H34" i="3" s="1"/>
  <c r="H35" i="3" s="1"/>
  <c r="C20" i="3"/>
  <c r="C24" i="3" s="1"/>
  <c r="C28" i="3" s="1"/>
  <c r="C32" i="3" s="1"/>
  <c r="C36" i="3" s="1"/>
  <c r="C40" i="3" s="1"/>
  <c r="C44" i="3" s="1"/>
  <c r="H20" i="3"/>
  <c r="H21" i="3" s="1"/>
  <c r="H22" i="3" s="1"/>
  <c r="H23" i="3" s="1"/>
  <c r="H16" i="3"/>
  <c r="H17" i="3" s="1"/>
  <c r="H18" i="3" s="1"/>
  <c r="H19" i="3" s="1"/>
  <c r="H36" i="3" l="1"/>
  <c r="H37" i="3" s="1"/>
  <c r="H38" i="3" s="1"/>
  <c r="H39" i="3" s="1"/>
  <c r="H40" i="3" l="1"/>
  <c r="H41" i="3" s="1"/>
  <c r="H42" i="3" s="1"/>
  <c r="H43" i="3" s="1"/>
  <c r="H44" i="3"/>
  <c r="H45" i="3" s="1"/>
  <c r="H46" i="3" s="1"/>
  <c r="H47" i="3" s="1"/>
</calcChain>
</file>

<file path=xl/comments1.xml><?xml version="1.0" encoding="utf-8"?>
<comments xmlns="http://schemas.openxmlformats.org/spreadsheetml/2006/main">
  <authors>
    <author>作者</author>
    <author>付坤华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C3" authorId="1" shapeId="0">
      <text>
        <r>
          <rPr>
            <b/>
            <sz val="9"/>
            <color indexed="81"/>
            <rFont val="宋体"/>
            <family val="3"/>
            <charset val="134"/>
          </rPr>
          <t>付坤华:</t>
        </r>
        <r>
          <rPr>
            <sz val="9"/>
            <color indexed="81"/>
            <rFont val="宋体"/>
            <family val="3"/>
            <charset val="134"/>
          </rPr>
          <t xml:space="preserve">
id1,数量1；id2,数量2</t>
        </r>
      </text>
    </comment>
  </commentList>
</comments>
</file>

<file path=xl/sharedStrings.xml><?xml version="1.0" encoding="utf-8"?>
<sst xmlns="http://schemas.openxmlformats.org/spreadsheetml/2006/main" count="373" uniqueCount="121">
  <si>
    <t>n_ID</t>
  </si>
  <si>
    <t>#表格設定</t>
    <phoneticPr fontId="2" type="noConversion"/>
  </si>
  <si>
    <t>[TABLE]</t>
    <phoneticPr fontId="2" type="noConversion"/>
  </si>
  <si>
    <t>sever</t>
    <phoneticPr fontId="1" type="noConversion"/>
  </si>
  <si>
    <t>ArmorUpGradeCfg</t>
    <phoneticPr fontId="1" type="noConversion"/>
  </si>
  <si>
    <t>#ID序号</t>
    <phoneticPr fontId="1" type="noConversion"/>
  </si>
  <si>
    <t>2012250,2</t>
    <phoneticPr fontId="1" type="noConversion"/>
  </si>
  <si>
    <t>2012250,20</t>
    <phoneticPr fontId="1" type="noConversion"/>
  </si>
  <si>
    <t>2012250,60</t>
    <phoneticPr fontId="1" type="noConversion"/>
  </si>
  <si>
    <t>升级额外需求</t>
    <phoneticPr fontId="1" type="noConversion"/>
  </si>
  <si>
    <t>升级到等级</t>
    <phoneticPr fontId="1" type="noConversion"/>
  </si>
  <si>
    <t>需求数量</t>
    <phoneticPr fontId="1" type="noConversion"/>
  </si>
  <si>
    <t>下级装备ID</t>
    <phoneticPr fontId="1" type="noConversion"/>
  </si>
  <si>
    <t>s_Need</t>
    <phoneticPr fontId="1" type="noConversion"/>
  </si>
  <si>
    <t>n_Next_Id</t>
    <phoneticPr fontId="1" type="noConversion"/>
  </si>
  <si>
    <t>2012250,110</t>
    <phoneticPr fontId="1" type="noConversion"/>
  </si>
  <si>
    <t>2012250,190</t>
    <phoneticPr fontId="1" type="noConversion"/>
  </si>
  <si>
    <t>2012250,290</t>
    <phoneticPr fontId="1" type="noConversion"/>
  </si>
  <si>
    <t>2012250,110</t>
    <phoneticPr fontId="1" type="noConversion"/>
  </si>
  <si>
    <t>2012250,190</t>
    <phoneticPr fontId="1" type="noConversion"/>
  </si>
  <si>
    <t>2012250,290</t>
    <phoneticPr fontId="1" type="noConversion"/>
  </si>
  <si>
    <t>当前需求总数</t>
    <phoneticPr fontId="1" type="noConversion"/>
  </si>
  <si>
    <t>流星法杖</t>
    <phoneticPr fontId="11" type="noConversion"/>
  </si>
  <si>
    <t>蛛网枪</t>
  </si>
  <si>
    <t>棒棒糖和糖棒棒</t>
  </si>
  <si>
    <t>苏醒的三叉戟</t>
  </si>
  <si>
    <t>流星法杖</t>
    <phoneticPr fontId="11" type="noConversion"/>
  </si>
  <si>
    <t>火龙喷射炮</t>
    <phoneticPr fontId="11" type="noConversion"/>
  </si>
  <si>
    <t>晶能散射炮</t>
    <phoneticPr fontId="11" type="noConversion"/>
  </si>
  <si>
    <t>彩虹猫咪枪</t>
    <phoneticPr fontId="11" type="noConversion"/>
  </si>
  <si>
    <t>飓风法杖</t>
    <phoneticPr fontId="11" type="noConversion"/>
  </si>
  <si>
    <t>幻影镰刀</t>
    <phoneticPr fontId="11" type="noConversion"/>
  </si>
  <si>
    <t>陨火晶球</t>
    <phoneticPr fontId="11" type="noConversion"/>
  </si>
  <si>
    <t>火焰靴</t>
    <phoneticPr fontId="11" type="noConversion"/>
  </si>
  <si>
    <t>火箭靴</t>
    <phoneticPr fontId="11" type="noConversion"/>
  </si>
  <si>
    <t>领导者徽章</t>
    <phoneticPr fontId="11" type="noConversion"/>
  </si>
  <si>
    <t>荆棘项鍊</t>
    <phoneticPr fontId="11" type="noConversion"/>
  </si>
  <si>
    <t>愤怒精华</t>
    <phoneticPr fontId="11" type="noConversion"/>
  </si>
  <si>
    <t>疾风靴</t>
    <phoneticPr fontId="11" type="noConversion"/>
  </si>
  <si>
    <t>驯兽长鞭</t>
    <phoneticPr fontId="11" type="noConversion"/>
  </si>
  <si>
    <t>抓地脚钉</t>
  </si>
  <si>
    <t>缓降雨伞</t>
  </si>
  <si>
    <t>漂浮气球</t>
  </si>
  <si>
    <t>强力弹簧</t>
  </si>
  <si>
    <t>幸运四叶草</t>
  </si>
  <si>
    <t>太阳石</t>
  </si>
  <si>
    <t>月亮石</t>
  </si>
  <si>
    <t>仿龙牙项鍊</t>
  </si>
  <si>
    <t>解毒香囊</t>
  </si>
  <si>
    <t>加速陀螺</t>
  </si>
  <si>
    <t>恐慌项鍊</t>
  </si>
  <si>
    <t>幸运马蹄铁</t>
  </si>
  <si>
    <t>战神之怒</t>
  </si>
  <si>
    <t>蛙腿</t>
  </si>
  <si>
    <t>芦苇吸管</t>
  </si>
  <si>
    <t>魔力符石</t>
  </si>
  <si>
    <t>狼人护符</t>
  </si>
  <si>
    <t>鼹鼠护符</t>
  </si>
  <si>
    <t>下级装备等级</t>
    <phoneticPr fontId="1" type="noConversion"/>
  </si>
  <si>
    <t>名称</t>
    <phoneticPr fontId="1" type="noConversion"/>
  </si>
  <si>
    <t>价格</t>
    <phoneticPr fontId="1" type="noConversion"/>
  </si>
  <si>
    <t>改造卷轴价值</t>
    <phoneticPr fontId="1" type="noConversion"/>
  </si>
  <si>
    <t>出售价格</t>
    <phoneticPr fontId="1" type="noConversion"/>
  </si>
  <si>
    <t>银币</t>
    <phoneticPr fontId="1" type="noConversion"/>
  </si>
  <si>
    <t>金币</t>
    <phoneticPr fontId="1" type="noConversion"/>
  </si>
  <si>
    <t>#13301474</t>
    <phoneticPr fontId="1" type="noConversion"/>
  </si>
  <si>
    <t>#13301424</t>
    <phoneticPr fontId="1" type="noConversion"/>
  </si>
  <si>
    <t>#13301414</t>
    <phoneticPr fontId="1" type="noConversion"/>
  </si>
  <si>
    <t>#13301394</t>
    <phoneticPr fontId="1" type="noConversion"/>
  </si>
  <si>
    <t>#13301384</t>
    <phoneticPr fontId="1" type="noConversion"/>
  </si>
  <si>
    <t>#13301363</t>
    <phoneticPr fontId="1" type="noConversion"/>
  </si>
  <si>
    <t>#13301353</t>
    <phoneticPr fontId="1" type="noConversion"/>
  </si>
  <si>
    <t>#13301343</t>
    <phoneticPr fontId="1" type="noConversion"/>
  </si>
  <si>
    <t>#13301333</t>
    <phoneticPr fontId="1" type="noConversion"/>
  </si>
  <si>
    <t>#13301313</t>
    <phoneticPr fontId="1" type="noConversion"/>
  </si>
  <si>
    <t>#13301294</t>
    <phoneticPr fontId="1" type="noConversion"/>
  </si>
  <si>
    <t>#13301263</t>
    <phoneticPr fontId="1" type="noConversion"/>
  </si>
  <si>
    <t>#13301253</t>
    <phoneticPr fontId="1" type="noConversion"/>
  </si>
  <si>
    <t>#13301244</t>
    <phoneticPr fontId="1" type="noConversion"/>
  </si>
  <si>
    <t>#13301213</t>
    <phoneticPr fontId="1" type="noConversion"/>
  </si>
  <si>
    <t>#13301204</t>
    <phoneticPr fontId="1" type="noConversion"/>
  </si>
  <si>
    <t>#13301193</t>
    <phoneticPr fontId="1" type="noConversion"/>
  </si>
  <si>
    <t>#13301183</t>
    <phoneticPr fontId="1" type="noConversion"/>
  </si>
  <si>
    <t>#13301371</t>
    <phoneticPr fontId="1" type="noConversion"/>
  </si>
  <si>
    <t>#13301131</t>
    <phoneticPr fontId="1" type="noConversion"/>
  </si>
  <si>
    <t>#13301302</t>
    <phoneticPr fontId="1" type="noConversion"/>
  </si>
  <si>
    <t>#13301281</t>
    <phoneticPr fontId="1" type="noConversion"/>
  </si>
  <si>
    <t>#13301272</t>
    <phoneticPr fontId="1" type="noConversion"/>
  </si>
  <si>
    <t>#13301483</t>
    <phoneticPr fontId="1" type="noConversion"/>
  </si>
  <si>
    <t>#13302164</t>
    <phoneticPr fontId="1" type="noConversion"/>
  </si>
  <si>
    <t>#13302134</t>
    <phoneticPr fontId="1" type="noConversion"/>
  </si>
  <si>
    <t>#13302114</t>
    <phoneticPr fontId="1" type="noConversion"/>
  </si>
  <si>
    <t>#13302074</t>
    <phoneticPr fontId="1" type="noConversion"/>
  </si>
  <si>
    <t>#13302064</t>
    <phoneticPr fontId="1" type="noConversion"/>
  </si>
  <si>
    <t>#13302054</t>
    <phoneticPr fontId="1" type="noConversion"/>
  </si>
  <si>
    <t>#13302034</t>
    <phoneticPr fontId="1" type="noConversion"/>
  </si>
  <si>
    <t>毁灭种子法杖</t>
  </si>
  <si>
    <t>陨火回旋标</t>
  </si>
  <si>
    <t>冰封回旋标</t>
  </si>
  <si>
    <t>火焰飓风法杖 </t>
  </si>
  <si>
    <t>毒素飓风法杖</t>
  </si>
  <si>
    <t>冰龙喷射炮</t>
  </si>
  <si>
    <t>火环镰刀</t>
  </si>
  <si>
    <t>饰品：</t>
    <phoneticPr fontId="1" type="noConversion"/>
  </si>
  <si>
    <t>武器：</t>
    <phoneticPr fontId="1" type="noConversion"/>
  </si>
  <si>
    <t>裂空圆刃</t>
    <phoneticPr fontId="1" type="noConversion"/>
  </si>
  <si>
    <t>防御大师徽章</t>
  </si>
  <si>
    <t>幸运筛子</t>
  </si>
  <si>
    <t>守护契约项链</t>
  </si>
  <si>
    <t>黑曜石盾</t>
  </si>
  <si>
    <t>坚毅图腾</t>
  </si>
  <si>
    <t>虚弱图腾</t>
  </si>
  <si>
    <t>#13302273</t>
    <phoneticPr fontId="1" type="noConversion"/>
  </si>
  <si>
    <t>#13302283</t>
    <phoneticPr fontId="1" type="noConversion"/>
  </si>
  <si>
    <t>#13302293</t>
    <phoneticPr fontId="1" type="noConversion"/>
  </si>
  <si>
    <t>#13302303</t>
    <phoneticPr fontId="1" type="noConversion"/>
  </si>
  <si>
    <t>#13302313</t>
    <phoneticPr fontId="1" type="noConversion"/>
  </si>
  <si>
    <t>#13302323</t>
    <phoneticPr fontId="1" type="noConversion"/>
  </si>
  <si>
    <t>暗影箭雨弓</t>
  </si>
  <si>
    <t>圣火燃烧瓶</t>
  </si>
  <si>
    <t>破甲之弓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</si>
</sst>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6"/>
      <scheme val="minor"/>
    </font>
    <font>
      <sz val="12"/>
      <name val="新細明體"/>
      <family val="1"/>
      <charset val="136"/>
    </font>
    <font>
      <b/>
      <sz val="9"/>
      <color indexed="81"/>
      <name val="Tahoma"/>
      <family val="2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333333"/>
      <name val="Arial"/>
      <family val="2"/>
    </font>
    <font>
      <sz val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0" xfId="0" quotePrefix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3" fontId="9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/>
    <xf numFmtId="0" fontId="10" fillId="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Fill="1">
      <alignment vertical="center"/>
    </xf>
    <xf numFmtId="0" fontId="12" fillId="0" borderId="0" xfId="0" applyFont="1" applyFill="1" applyAlignment="1"/>
    <xf numFmtId="0" fontId="15" fillId="0" borderId="0" xfId="0" applyFont="1" applyFill="1">
      <alignment vertical="center"/>
    </xf>
    <xf numFmtId="49" fontId="9" fillId="0" borderId="0" xfId="0" applyNumberFormat="1" applyFont="1" applyFill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0" xfId="0" quotePrefix="1" applyFont="1" applyFill="1" applyAlignment="1">
      <alignment horizontal="center" vertical="center"/>
    </xf>
    <xf numFmtId="0" fontId="0" fillId="3" borderId="0" xfId="0" applyFill="1" applyAlignment="1"/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>
      <alignment vertical="center"/>
    </xf>
    <xf numFmtId="49" fontId="6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12" fillId="3" borderId="0" xfId="0" applyFont="1" applyFill="1">
      <alignment vertical="center"/>
    </xf>
    <xf numFmtId="0" fontId="12" fillId="2" borderId="0" xfId="0" applyFont="1" applyFill="1" applyAlignment="1"/>
    <xf numFmtId="0" fontId="9" fillId="2" borderId="0" xfId="0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0" fontId="0" fillId="2" borderId="0" xfId="0" applyFill="1" applyAlignment="1"/>
    <xf numFmtId="0" fontId="6" fillId="2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</cellXfs>
  <cellStyles count="2">
    <cellStyle name="常规" xfId="0" builtinId="0"/>
    <cellStyle name="一般 17" xfId="1"/>
  </cellStyles>
  <dxfs count="10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andBox\num_des\&#25968;&#20540;&#20248;&#21270;\craft_legend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火把光照范围配置"/>
      <sheetName val="宝箱掉落规划"/>
      <sheetName val="Sheet1"/>
      <sheetName val="地宫城堡家具投放"/>
      <sheetName val="Sheet3"/>
      <sheetName val="宠物道具掉落投放"/>
      <sheetName val="据点怪物&amp;宝箱掉落"/>
      <sheetName val="矿石分布调整"/>
      <sheetName val="矿石产出分布规划"/>
      <sheetName val="小动物饲养"/>
      <sheetName val="物品定价"/>
      <sheetName val="异界之门设定"/>
      <sheetName val="血月出怪设定"/>
      <sheetName val="血月掉落优化"/>
      <sheetName val="异界之门掉落优化"/>
      <sheetName val="生存事件装备设定"/>
      <sheetName val="副本掉落优化"/>
      <sheetName val="片区怪物掉落优化"/>
      <sheetName val="家具合成规划"/>
      <sheetName val="家具舒适度规划"/>
      <sheetName val="数值优化"/>
      <sheetName val="片区NPC任务"/>
      <sheetName val="Sheet2"/>
      <sheetName val="成长武器"/>
      <sheetName val="成就奖励"/>
      <sheetName val="驿站通商"/>
      <sheetName val="item价格汇总"/>
      <sheetName val="金币产出定价"/>
      <sheetName val="出售金币物品价格调整"/>
      <sheetName val="家具价格设定"/>
      <sheetName val="材料产出统计"/>
      <sheetName val="合成道具价值统计"/>
      <sheetName val="沙盒银币产出设定"/>
      <sheetName val="产出设定"/>
      <sheetName val="沙盒货币消耗设定"/>
      <sheetName val="金币消耗设定"/>
      <sheetName val="洗练石产出设定"/>
      <sheetName val="塔防材料产出设定"/>
      <sheetName val="勋章产出规划"/>
      <sheetName val="重生石产出"/>
      <sheetName val="塔防PVP产出规划"/>
      <sheetName val="宝箱产出设定"/>
      <sheetName val="经验值产出"/>
      <sheetName val="装备升级卷轴"/>
      <sheetName val="商店产出统计"/>
      <sheetName val="通商商店奖励设定"/>
      <sheetName val="NPC回购奖励设定"/>
      <sheetName val="NPC悬赏奖励设定"/>
      <sheetName val="飞船任务奖励设定"/>
      <sheetName val="驿站以物易物奖励设定"/>
      <sheetName val="回购&amp;悬赏需求设定"/>
      <sheetName val="5级回购任务设定"/>
      <sheetName val="充值功能调整"/>
      <sheetName val="活动奖励设定"/>
      <sheetName val="趣味武器汇总"/>
      <sheetName val="珍惜&amp;神宠碎片投放"/>
      <sheetName val="NPC徽章升级调整"/>
      <sheetName val="NPC徽章升级拓展"/>
      <sheetName val="时装&amp;跟随宠类投放"/>
      <sheetName val="在线福利规划"/>
      <sheetName val="鼹鼠相关"/>
      <sheetName val="地宫BOSS奖励调整"/>
      <sheetName val="炸弹&amp;企鹅蛋"/>
      <sheetName val="许愿奖励设定"/>
      <sheetName val="稀有物品反漏洞确认"/>
      <sheetName val="Sheet6"/>
      <sheetName val="Sheet5"/>
      <sheetName val="信报箱打折道具购买"/>
      <sheetName val="主题礼包设定"/>
      <sheetName val="食物产出划分"/>
      <sheetName val="食物饱食度调整"/>
      <sheetName val="无尽生存事件奖励"/>
      <sheetName val="无尽规划备份"/>
      <sheetName val="物品出售价格调整"/>
      <sheetName val="成就等级奖励调整"/>
      <sheetName val="装备耐久度调整"/>
      <sheetName val="小队PVP"/>
      <sheetName val="冒险日志"/>
      <sheetName val="订阅功能"/>
      <sheetName val="假人系统"/>
      <sheetName val="前期优化"/>
      <sheetName val="NPC挂机系统"/>
      <sheetName val="NPC挂机冒险掉落整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2">
          <cell r="B32" t="str">
            <v>档位</v>
          </cell>
          <cell r="C32" t="str">
            <v>价值银币</v>
          </cell>
          <cell r="D32" t="str">
            <v>出售银币</v>
          </cell>
        </row>
        <row r="33">
          <cell r="A33">
            <v>1330113</v>
          </cell>
          <cell r="B33" t="str">
            <v>疾风靴</v>
          </cell>
          <cell r="C33">
            <v>36000</v>
          </cell>
          <cell r="D33">
            <v>1080</v>
          </cell>
        </row>
        <row r="34">
          <cell r="A34">
            <v>1330114</v>
          </cell>
          <cell r="B34" t="str">
            <v>溜冰鞋</v>
          </cell>
          <cell r="C34">
            <v>24000</v>
          </cell>
          <cell r="D34">
            <v>720</v>
          </cell>
        </row>
        <row r="35">
          <cell r="A35">
            <v>1330115</v>
          </cell>
          <cell r="B35" t="str">
            <v>水跃靴</v>
          </cell>
          <cell r="C35">
            <v>20000</v>
          </cell>
          <cell r="D35">
            <v>600</v>
          </cell>
        </row>
        <row r="36">
          <cell r="A36">
            <v>1330116</v>
          </cell>
          <cell r="B36" t="str">
            <v>火焰靴</v>
          </cell>
          <cell r="C36">
            <v>40000</v>
          </cell>
          <cell r="D36">
            <v>1200</v>
          </cell>
        </row>
        <row r="37">
          <cell r="A37">
            <v>1330117</v>
          </cell>
          <cell r="B37" t="str">
            <v>幻影靴</v>
          </cell>
          <cell r="C37">
            <v>40000</v>
          </cell>
          <cell r="D37">
            <v>1200</v>
          </cell>
        </row>
        <row r="38">
          <cell r="A38">
            <v>1330118</v>
          </cell>
          <cell r="B38" t="str">
            <v>抓地脚钉</v>
          </cell>
          <cell r="C38">
            <v>20000</v>
          </cell>
          <cell r="D38">
            <v>600</v>
          </cell>
        </row>
        <row r="39">
          <cell r="A39">
            <v>1330119</v>
          </cell>
          <cell r="B39" t="str">
            <v>漂浮气球</v>
          </cell>
          <cell r="C39">
            <v>24000</v>
          </cell>
          <cell r="D39">
            <v>720</v>
          </cell>
        </row>
        <row r="40">
          <cell r="A40">
            <v>1330120</v>
          </cell>
          <cell r="B40" t="str">
            <v>缓降雨伞</v>
          </cell>
          <cell r="C40">
            <v>20000</v>
          </cell>
          <cell r="D40">
            <v>600</v>
          </cell>
        </row>
        <row r="41">
          <cell r="A41">
            <v>1330121</v>
          </cell>
          <cell r="B41" t="str">
            <v>强力弹簧</v>
          </cell>
          <cell r="C41">
            <v>28000</v>
          </cell>
          <cell r="D41">
            <v>840</v>
          </cell>
        </row>
        <row r="42">
          <cell r="A42">
            <v>1330122</v>
          </cell>
          <cell r="B42" t="str">
            <v>蜂箱</v>
          </cell>
          <cell r="C42">
            <v>28000</v>
          </cell>
          <cell r="D42">
            <v>840</v>
          </cell>
        </row>
        <row r="43">
          <cell r="A43">
            <v>1330123</v>
          </cell>
          <cell r="B43" t="str">
            <v>蜂蜜气球</v>
          </cell>
          <cell r="C43">
            <v>32000</v>
          </cell>
          <cell r="D43">
            <v>960</v>
          </cell>
        </row>
        <row r="44">
          <cell r="A44">
            <v>1330124</v>
          </cell>
          <cell r="B44" t="str">
            <v>幸运四叶草</v>
          </cell>
          <cell r="C44">
            <v>24000</v>
          </cell>
          <cell r="D44">
            <v>720</v>
          </cell>
        </row>
        <row r="45">
          <cell r="A45">
            <v>1330125</v>
          </cell>
          <cell r="B45" t="str">
            <v>太阳石</v>
          </cell>
          <cell r="C45">
            <v>28000</v>
          </cell>
          <cell r="D45">
            <v>840</v>
          </cell>
        </row>
        <row r="46">
          <cell r="A46">
            <v>1330126</v>
          </cell>
          <cell r="B46" t="str">
            <v>月亮石</v>
          </cell>
          <cell r="C46">
            <v>28000</v>
          </cell>
          <cell r="D46">
            <v>840</v>
          </cell>
        </row>
        <row r="47">
          <cell r="A47">
            <v>1330127</v>
          </cell>
          <cell r="B47" t="str">
            <v>领导者徽章</v>
          </cell>
          <cell r="C47">
            <v>32000</v>
          </cell>
          <cell r="D47">
            <v>960</v>
          </cell>
        </row>
        <row r="48">
          <cell r="A48">
            <v>1330128</v>
          </cell>
          <cell r="B48" t="str">
            <v>荆棘项鍊</v>
          </cell>
          <cell r="C48">
            <v>36000</v>
          </cell>
          <cell r="D48">
            <v>1080</v>
          </cell>
        </row>
        <row r="49">
          <cell r="A49">
            <v>1330129</v>
          </cell>
          <cell r="B49" t="str">
            <v>仿龙牙项鍊</v>
          </cell>
          <cell r="C49">
            <v>32000</v>
          </cell>
          <cell r="D49">
            <v>960</v>
          </cell>
        </row>
        <row r="50">
          <cell r="A50">
            <v>1330130</v>
          </cell>
          <cell r="B50" t="str">
            <v>愤怒精华</v>
          </cell>
          <cell r="C50">
            <v>32000</v>
          </cell>
          <cell r="D50">
            <v>960</v>
          </cell>
        </row>
        <row r="51">
          <cell r="A51">
            <v>1330131</v>
          </cell>
          <cell r="B51" t="str">
            <v>解毒香囊</v>
          </cell>
          <cell r="C51">
            <v>28000</v>
          </cell>
          <cell r="D51">
            <v>840</v>
          </cell>
        </row>
        <row r="52">
          <cell r="A52">
            <v>1330132</v>
          </cell>
          <cell r="B52" t="str">
            <v>蜂刺</v>
          </cell>
          <cell r="C52">
            <v>28000</v>
          </cell>
          <cell r="D52">
            <v>840</v>
          </cell>
        </row>
        <row r="53">
          <cell r="A53">
            <v>1330133</v>
          </cell>
          <cell r="B53" t="str">
            <v>加速陀螺</v>
          </cell>
          <cell r="C53">
            <v>20000</v>
          </cell>
          <cell r="D53">
            <v>600</v>
          </cell>
        </row>
        <row r="54">
          <cell r="A54">
            <v>1330134</v>
          </cell>
          <cell r="B54" t="str">
            <v>恐慌项鍊</v>
          </cell>
          <cell r="C54">
            <v>20000</v>
          </cell>
          <cell r="D54">
            <v>600</v>
          </cell>
        </row>
        <row r="55">
          <cell r="A55">
            <v>1330135</v>
          </cell>
          <cell r="B55" t="str">
            <v>幸运马蹄铁</v>
          </cell>
          <cell r="C55">
            <v>36000</v>
          </cell>
          <cell r="D55">
            <v>1080</v>
          </cell>
        </row>
        <row r="56">
          <cell r="A56">
            <v>1330136</v>
          </cell>
          <cell r="B56" t="str">
            <v>战神之怒</v>
          </cell>
          <cell r="C56">
            <v>36000</v>
          </cell>
          <cell r="D56">
            <v>1080</v>
          </cell>
        </row>
        <row r="57">
          <cell r="A57">
            <v>1330137</v>
          </cell>
          <cell r="B57" t="str">
            <v>驯兽长鞭</v>
          </cell>
          <cell r="C57">
            <v>36000</v>
          </cell>
          <cell r="D57">
            <v>1080</v>
          </cell>
        </row>
        <row r="58">
          <cell r="A58">
            <v>1330138</v>
          </cell>
          <cell r="B58" t="str">
            <v>蛙腿</v>
          </cell>
          <cell r="C58">
            <v>32000</v>
          </cell>
          <cell r="D58">
            <v>960</v>
          </cell>
        </row>
        <row r="59">
          <cell r="A59">
            <v>1330139</v>
          </cell>
          <cell r="B59" t="str">
            <v>芦苇吸管</v>
          </cell>
          <cell r="C59">
            <v>24000</v>
          </cell>
          <cell r="D59">
            <v>720</v>
          </cell>
        </row>
        <row r="60">
          <cell r="A60">
            <v>1330140</v>
          </cell>
          <cell r="B60" t="str">
            <v>狙击镜</v>
          </cell>
          <cell r="C60">
            <v>40000</v>
          </cell>
          <cell r="D60">
            <v>1200</v>
          </cell>
        </row>
        <row r="61">
          <cell r="A61">
            <v>1330141</v>
          </cell>
          <cell r="B61" t="str">
            <v>魔力符石</v>
          </cell>
          <cell r="C61">
            <v>24000</v>
          </cell>
          <cell r="D61">
            <v>720</v>
          </cell>
        </row>
        <row r="62">
          <cell r="A62">
            <v>1330142</v>
          </cell>
          <cell r="B62" t="str">
            <v>狼人护符</v>
          </cell>
          <cell r="C62">
            <v>40000</v>
          </cell>
          <cell r="D62">
            <v>1200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89"/>
  <sheetViews>
    <sheetView tabSelected="1" topLeftCell="A154" workbookViewId="0">
      <selection activeCell="C193" sqref="C193"/>
    </sheetView>
  </sheetViews>
  <sheetFormatPr defaultRowHeight="16.5"/>
  <cols>
    <col min="1" max="1" width="22.625" style="3" customWidth="1"/>
    <col min="2" max="2" width="21.875" style="3" customWidth="1"/>
    <col min="3" max="3" width="19.125" style="3" customWidth="1"/>
    <col min="4" max="4" width="16.75" style="3" bestFit="1" customWidth="1"/>
    <col min="5" max="5" width="16.875" style="3" customWidth="1"/>
    <col min="6" max="6" width="19.25" style="3" customWidth="1"/>
    <col min="7" max="7" width="16.875" style="3" customWidth="1"/>
    <col min="8" max="14" width="19.25" style="3" customWidth="1"/>
    <col min="15" max="15" width="19.25" style="4" customWidth="1"/>
    <col min="16" max="16" width="12.75" style="3" customWidth="1"/>
    <col min="17" max="18" width="19.25" style="3" customWidth="1"/>
    <col min="19" max="22" width="24.75" style="3" customWidth="1"/>
    <col min="23" max="25" width="20.125" style="3" customWidth="1"/>
    <col min="26" max="26" width="23.5" style="3" customWidth="1"/>
    <col min="27" max="27" width="24" style="3" customWidth="1"/>
    <col min="28" max="28" width="22.25" style="3" customWidth="1"/>
    <col min="29" max="29" width="22.75" style="3" customWidth="1"/>
    <col min="30" max="30" width="22.875" style="3" customWidth="1"/>
    <col min="31" max="16384" width="9" style="6"/>
  </cols>
  <sheetData>
    <row r="1" spans="1:30" ht="17.25">
      <c r="A1" s="2" t="s">
        <v>1</v>
      </c>
      <c r="B1" s="2" t="s">
        <v>3</v>
      </c>
      <c r="Z1" s="5"/>
      <c r="AA1" s="5"/>
      <c r="AB1" s="5"/>
      <c r="AC1" s="5"/>
      <c r="AD1" s="5"/>
    </row>
    <row r="2" spans="1:30" ht="17.25">
      <c r="A2" s="7" t="s">
        <v>2</v>
      </c>
      <c r="B2" s="7" t="s">
        <v>4</v>
      </c>
      <c r="Z2" s="5"/>
      <c r="AA2" s="5"/>
      <c r="AB2" s="5"/>
      <c r="AC2" s="5"/>
      <c r="AD2" s="5"/>
    </row>
    <row r="3" spans="1:30" ht="17.25">
      <c r="A3" s="2" t="s">
        <v>5</v>
      </c>
      <c r="B3" s="2" t="s">
        <v>12</v>
      </c>
      <c r="C3" s="3" t="s">
        <v>9</v>
      </c>
      <c r="H3" s="3" t="s">
        <v>60</v>
      </c>
      <c r="J3" s="3" t="s">
        <v>61</v>
      </c>
      <c r="K3" s="3" t="s">
        <v>62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7.25">
      <c r="A4" s="2" t="s">
        <v>0</v>
      </c>
      <c r="B4" s="8" t="s">
        <v>14</v>
      </c>
      <c r="C4" s="8" t="s">
        <v>13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9">
        <v>1310064</v>
      </c>
      <c r="B5" s="9">
        <v>1310066</v>
      </c>
      <c r="C5" s="10" t="s">
        <v>6</v>
      </c>
      <c r="D5" s="11">
        <v>10</v>
      </c>
      <c r="E5" s="11">
        <f>VLOOKUP(D6,Sheet2!$B$14:$D$24,3,FALSE)-VLOOKUP(D5,Sheet2!$B$14:$D$24,3,FALSE)</f>
        <v>20</v>
      </c>
      <c r="F5" s="3" t="s">
        <v>25</v>
      </c>
      <c r="H5" s="3">
        <f>I5+E5*$J$5*$K$5</f>
        <v>200</v>
      </c>
      <c r="I5" s="11">
        <v>150</v>
      </c>
      <c r="J5" s="11">
        <v>50</v>
      </c>
      <c r="K5" s="11">
        <v>0.05</v>
      </c>
      <c r="O5" s="3"/>
    </row>
    <row r="6" spans="1:30">
      <c r="A6" s="9">
        <v>1310066</v>
      </c>
      <c r="B6" s="9">
        <v>1310067</v>
      </c>
      <c r="C6" s="10" t="s">
        <v>7</v>
      </c>
      <c r="D6" s="11">
        <v>15</v>
      </c>
      <c r="E6" s="11">
        <f>VLOOKUP(D7,Sheet2!$B$14:$D$24,3,FALSE)-VLOOKUP(D6,Sheet2!$B$14:$D$24,3,FALSE)</f>
        <v>50</v>
      </c>
      <c r="F6" s="3" t="s">
        <v>25</v>
      </c>
      <c r="H6" s="3">
        <f>H5+E6*$J$5*$K$5</f>
        <v>325</v>
      </c>
      <c r="O6" s="3"/>
    </row>
    <row r="7" spans="1:30">
      <c r="A7" s="9">
        <v>1310067</v>
      </c>
      <c r="B7" s="9">
        <v>1310068</v>
      </c>
      <c r="C7" s="10" t="s">
        <v>8</v>
      </c>
      <c r="D7" s="11">
        <v>20</v>
      </c>
      <c r="E7" s="11">
        <f>VLOOKUP(D8,Sheet2!$B$14:$D$24,3,FALSE)-VLOOKUP(D7,Sheet2!$B$14:$D$24,3,FALSE)</f>
        <v>150</v>
      </c>
      <c r="F7" s="3" t="s">
        <v>25</v>
      </c>
      <c r="H7" s="3">
        <f>H6+E7*$J$5*$K$5</f>
        <v>700</v>
      </c>
      <c r="O7" s="3"/>
    </row>
    <row r="8" spans="1:30">
      <c r="A8" s="9">
        <v>1310068</v>
      </c>
      <c r="B8" s="9">
        <v>1310069</v>
      </c>
      <c r="C8" s="12" t="s">
        <v>18</v>
      </c>
      <c r="D8" s="11">
        <v>25</v>
      </c>
      <c r="E8" s="11">
        <f>VLOOKUP(D9,Sheet2!$B$14:$D$24,3,FALSE)-VLOOKUP(D8,Sheet2!$B$14:$D$24,3,FALSE)</f>
        <v>280</v>
      </c>
      <c r="F8" s="3" t="s">
        <v>25</v>
      </c>
      <c r="H8" s="3">
        <f>H7+E8*$J$5*$K$5</f>
        <v>1400</v>
      </c>
      <c r="O8" s="3"/>
    </row>
    <row r="9" spans="1:30">
      <c r="A9" s="9">
        <v>1310069</v>
      </c>
      <c r="B9" s="9">
        <v>1310070</v>
      </c>
      <c r="C9" s="12" t="s">
        <v>19</v>
      </c>
      <c r="D9" s="11">
        <v>30</v>
      </c>
      <c r="E9" s="11">
        <f>VLOOKUP(D10,Sheet2!$B$14:$D$24,3,FALSE)-VLOOKUP(D9,Sheet2!$B$14:$D$24,3,FALSE)</f>
        <v>480</v>
      </c>
      <c r="F9" s="3" t="s">
        <v>25</v>
      </c>
      <c r="H9" s="3">
        <f>H8+E9*$J$5*$K$5</f>
        <v>2600</v>
      </c>
      <c r="O9" s="3"/>
    </row>
    <row r="10" spans="1:30">
      <c r="A10" s="9">
        <v>1310070</v>
      </c>
      <c r="B10" s="9">
        <v>1310071</v>
      </c>
      <c r="C10" s="12" t="s">
        <v>20</v>
      </c>
      <c r="D10" s="11">
        <v>35</v>
      </c>
      <c r="E10" s="11">
        <f>VLOOKUP(G10,Sheet2!$B$14:$D$24,3,FALSE)-VLOOKUP(D10,Sheet2!$B$14:$D$24,3,FALSE)</f>
        <v>730</v>
      </c>
      <c r="F10" s="3" t="s">
        <v>25</v>
      </c>
      <c r="G10" s="3">
        <v>40</v>
      </c>
      <c r="H10" s="3">
        <f>H9+E10*$J$5*$K$5</f>
        <v>4425</v>
      </c>
      <c r="O10" s="3"/>
    </row>
    <row r="11" spans="1:30">
      <c r="A11" s="23">
        <v>1310075</v>
      </c>
      <c r="B11" s="23">
        <v>1310085</v>
      </c>
      <c r="C11" s="24" t="s">
        <v>8</v>
      </c>
      <c r="D11" s="3">
        <v>20</v>
      </c>
      <c r="E11" s="3">
        <f>VLOOKUP(D12,Sheet2!$B$14:$D$24,3,FALSE)-VLOOKUP(D11,Sheet2!$B$14:$D$24,3,FALSE)</f>
        <v>150</v>
      </c>
      <c r="F11" s="3" t="s">
        <v>24</v>
      </c>
      <c r="G11" s="6"/>
      <c r="H11" s="3">
        <f>I11+E11*$J$5*$K$5</f>
        <v>525</v>
      </c>
      <c r="I11" s="11">
        <f>I5</f>
        <v>150</v>
      </c>
      <c r="J11" s="11" t="s">
        <v>64</v>
      </c>
    </row>
    <row r="12" spans="1:30">
      <c r="A12" s="23">
        <v>1310085</v>
      </c>
      <c r="B12" s="23">
        <v>1310086</v>
      </c>
      <c r="C12" s="24" t="s">
        <v>15</v>
      </c>
      <c r="D12" s="3">
        <v>25</v>
      </c>
      <c r="E12" s="3">
        <f>VLOOKUP(D13,Sheet2!$B$14:$D$24,3,FALSE)-VLOOKUP(D12,Sheet2!$B$14:$D$24,3,FALSE)</f>
        <v>280</v>
      </c>
      <c r="F12" s="3" t="s">
        <v>24</v>
      </c>
      <c r="G12" s="6"/>
      <c r="H12" s="3">
        <f>H11+E12*$J$5*$K$5</f>
        <v>1225</v>
      </c>
    </row>
    <row r="13" spans="1:30">
      <c r="A13" s="23">
        <v>1310086</v>
      </c>
      <c r="B13" s="23">
        <v>1310087</v>
      </c>
      <c r="C13" s="24" t="s">
        <v>16</v>
      </c>
      <c r="D13" s="3">
        <v>30</v>
      </c>
      <c r="E13" s="3">
        <f>VLOOKUP(D14,Sheet2!$B$14:$D$24,3,FALSE)-VLOOKUP(D13,Sheet2!$B$14:$D$24,3,FALSE)</f>
        <v>480</v>
      </c>
      <c r="F13" s="3" t="s">
        <v>24</v>
      </c>
      <c r="G13" s="6"/>
      <c r="H13" s="3">
        <f>H12+E13*$J$5*$K$5</f>
        <v>2425</v>
      </c>
    </row>
    <row r="14" spans="1:30">
      <c r="A14" s="23">
        <v>1310087</v>
      </c>
      <c r="B14" s="23">
        <v>1310088</v>
      </c>
      <c r="C14" s="24" t="s">
        <v>17</v>
      </c>
      <c r="D14" s="3">
        <v>35</v>
      </c>
      <c r="E14" s="3">
        <f>VLOOKUP(G14,Sheet2!$B$14:$D$24,3,FALSE)-VLOOKUP(D14,Sheet2!$B$14:$D$24,3,FALSE)</f>
        <v>730</v>
      </c>
      <c r="F14" s="3" t="s">
        <v>24</v>
      </c>
      <c r="G14" s="3">
        <v>40</v>
      </c>
      <c r="H14" s="3">
        <f>H13+E14*$J$5*$K$5</f>
        <v>4250</v>
      </c>
    </row>
    <row r="15" spans="1:30">
      <c r="A15" s="9">
        <v>1310076</v>
      </c>
      <c r="B15" s="9">
        <v>1310089</v>
      </c>
      <c r="C15" s="10" t="s">
        <v>7</v>
      </c>
      <c r="D15" s="11">
        <v>15</v>
      </c>
      <c r="E15" s="11">
        <f>VLOOKUP(D16,Sheet2!$B$14:$D$24,3,FALSE)-VLOOKUP(D15,Sheet2!$B$14:$D$24,3,FALSE)</f>
        <v>50</v>
      </c>
      <c r="F15" s="3" t="s">
        <v>23</v>
      </c>
      <c r="H15" s="3">
        <f>I15+E15*$J$5*$K$5</f>
        <v>275</v>
      </c>
      <c r="I15" s="11">
        <f>I5</f>
        <v>150</v>
      </c>
      <c r="J15" s="11" t="s">
        <v>64</v>
      </c>
    </row>
    <row r="16" spans="1:30">
      <c r="A16" s="9">
        <v>1310089</v>
      </c>
      <c r="B16" s="9">
        <v>1310090</v>
      </c>
      <c r="C16" s="10" t="s">
        <v>8</v>
      </c>
      <c r="D16" s="11">
        <v>20</v>
      </c>
      <c r="E16" s="11">
        <f>VLOOKUP(D17,Sheet2!$B$14:$D$24,3,FALSE)-VLOOKUP(D16,Sheet2!$B$14:$D$24,3,FALSE)</f>
        <v>150</v>
      </c>
      <c r="F16" s="3" t="s">
        <v>23</v>
      </c>
      <c r="H16" s="3">
        <f>H15+E16*$J$5*$K$5</f>
        <v>650</v>
      </c>
    </row>
    <row r="17" spans="1:10">
      <c r="A17" s="9">
        <v>1310090</v>
      </c>
      <c r="B17" s="9">
        <v>1310091</v>
      </c>
      <c r="C17" s="10" t="s">
        <v>15</v>
      </c>
      <c r="D17" s="11">
        <v>25</v>
      </c>
      <c r="E17" s="11">
        <f>VLOOKUP(D18,Sheet2!$B$14:$D$24,3,FALSE)-VLOOKUP(D17,Sheet2!$B$14:$D$24,3,FALSE)</f>
        <v>280</v>
      </c>
      <c r="F17" s="3" t="s">
        <v>23</v>
      </c>
      <c r="H17" s="3">
        <f>H16+E17*$J$5*$K$5</f>
        <v>1350</v>
      </c>
    </row>
    <row r="18" spans="1:10">
      <c r="A18" s="9">
        <v>1310091</v>
      </c>
      <c r="B18" s="9">
        <v>1310092</v>
      </c>
      <c r="C18" s="10" t="s">
        <v>16</v>
      </c>
      <c r="D18" s="11">
        <v>30</v>
      </c>
      <c r="E18" s="11">
        <f>VLOOKUP(D19,Sheet2!$B$14:$D$24,3,FALSE)-VLOOKUP(D18,Sheet2!$B$14:$D$24,3,FALSE)</f>
        <v>480</v>
      </c>
      <c r="F18" s="3" t="s">
        <v>23</v>
      </c>
      <c r="H18" s="3">
        <f>H17+E18*$J$5*$K$5</f>
        <v>2550</v>
      </c>
    </row>
    <row r="19" spans="1:10">
      <c r="A19" s="9">
        <v>1310092</v>
      </c>
      <c r="B19" s="9">
        <v>1310093</v>
      </c>
      <c r="C19" s="10" t="s">
        <v>17</v>
      </c>
      <c r="D19" s="11">
        <v>35</v>
      </c>
      <c r="E19" s="11">
        <f>VLOOKUP(G19,Sheet2!$B$14:$D$24,3,FALSE)-VLOOKUP(D19,Sheet2!$B$14:$D$24,3,FALSE)</f>
        <v>730</v>
      </c>
      <c r="F19" s="3" t="s">
        <v>23</v>
      </c>
      <c r="G19" s="3">
        <v>40</v>
      </c>
      <c r="H19" s="3">
        <f>H18+E19*$J$5*$K$5</f>
        <v>4375</v>
      </c>
    </row>
    <row r="20" spans="1:10">
      <c r="A20" s="13">
        <v>13302031</v>
      </c>
      <c r="B20" s="13">
        <v>13302032</v>
      </c>
      <c r="C20" s="3" t="str">
        <f>"2012250,"&amp;E20</f>
        <v>2012250,70</v>
      </c>
      <c r="D20" s="11">
        <v>10</v>
      </c>
      <c r="E20" s="3">
        <f>VLOOKUP(D21,Sheet2!$B$14:$D$24,3,FALSE)-VLOOKUP(D20,Sheet2!$B$14:$D$24,3,FALSE)</f>
        <v>70</v>
      </c>
      <c r="F20" s="14" t="s">
        <v>22</v>
      </c>
      <c r="H20" s="3">
        <f>I20+E20*$J$5*$K$5</f>
        <v>325</v>
      </c>
      <c r="I20" s="11">
        <f>I15</f>
        <v>150</v>
      </c>
      <c r="J20" s="11" t="s">
        <v>64</v>
      </c>
    </row>
    <row r="21" spans="1:10">
      <c r="A21" s="13">
        <v>13302032</v>
      </c>
      <c r="B21" s="13">
        <v>13302033</v>
      </c>
      <c r="C21" s="3" t="str">
        <f t="shared" ref="C21:C23" si="0">"2012250,"&amp;E21</f>
        <v>2012250,430</v>
      </c>
      <c r="D21" s="11">
        <v>20</v>
      </c>
      <c r="E21" s="3">
        <f>VLOOKUP(D22,Sheet2!$B$14:$D$24,3,FALSE)-VLOOKUP(D21,Sheet2!$B$14:$D$24,3,FALSE)</f>
        <v>430</v>
      </c>
      <c r="F21" s="14" t="s">
        <v>26</v>
      </c>
      <c r="H21" s="3">
        <f>H20+E21*$J$5*$K$5</f>
        <v>1400</v>
      </c>
    </row>
    <row r="22" spans="1:10">
      <c r="A22" s="13">
        <v>13302033</v>
      </c>
      <c r="B22" s="13">
        <v>13302034</v>
      </c>
      <c r="C22" s="3" t="str">
        <f t="shared" si="0"/>
        <v>2012250,1210</v>
      </c>
      <c r="D22" s="11">
        <v>30</v>
      </c>
      <c r="E22" s="3">
        <f>VLOOKUP(D23,Sheet2!$B$14:$D$24,3,FALSE)-VLOOKUP(D22,Sheet2!$B$14:$D$24,3,FALSE)</f>
        <v>1210</v>
      </c>
      <c r="F22" s="14" t="s">
        <v>26</v>
      </c>
      <c r="H22" s="3">
        <f>H21+E22*$J$5*$K$5</f>
        <v>4425</v>
      </c>
    </row>
    <row r="23" spans="1:10">
      <c r="A23" s="13" t="s">
        <v>95</v>
      </c>
      <c r="B23" s="13">
        <v>13302035</v>
      </c>
      <c r="C23" s="3" t="str">
        <f t="shared" si="0"/>
        <v>2012250,2330</v>
      </c>
      <c r="D23" s="11">
        <v>40</v>
      </c>
      <c r="E23" s="3">
        <f>VLOOKUP(G23,Sheet2!$B$14:$D$24,3,FALSE)-VLOOKUP(D23,Sheet2!$B$14:$D$24,3,FALSE)</f>
        <v>2330</v>
      </c>
      <c r="F23" s="14" t="s">
        <v>26</v>
      </c>
      <c r="G23" s="3">
        <v>50</v>
      </c>
      <c r="H23" s="3">
        <f>H22+E23*$J$5*$K$5</f>
        <v>10250</v>
      </c>
    </row>
    <row r="24" spans="1:10">
      <c r="A24" s="13">
        <v>13302051</v>
      </c>
      <c r="B24" s="13">
        <v>13302052</v>
      </c>
      <c r="C24" s="3" t="str">
        <f>C20</f>
        <v>2012250,70</v>
      </c>
      <c r="D24" s="11">
        <v>10</v>
      </c>
      <c r="E24" s="3">
        <f>VLOOKUP(D25,Sheet2!$B$14:$D$24,3,FALSE)-VLOOKUP(D24,Sheet2!$B$14:$D$24,3,FALSE)</f>
        <v>70</v>
      </c>
      <c r="F24" s="14" t="s">
        <v>27</v>
      </c>
      <c r="H24" s="3">
        <f>I24+E24*$J$5*$K$5</f>
        <v>2175</v>
      </c>
      <c r="I24" s="11">
        <v>2000</v>
      </c>
      <c r="J24" s="11" t="s">
        <v>63</v>
      </c>
    </row>
    <row r="25" spans="1:10">
      <c r="A25" s="13">
        <v>13302052</v>
      </c>
      <c r="B25" s="13">
        <v>13302053</v>
      </c>
      <c r="C25" s="3" t="str">
        <f t="shared" ref="C25:C47" si="1">C21</f>
        <v>2012250,430</v>
      </c>
      <c r="D25" s="11">
        <v>20</v>
      </c>
      <c r="E25" s="3">
        <f>VLOOKUP(D26,Sheet2!$B$14:$D$24,3,FALSE)-VLOOKUP(D25,Sheet2!$B$14:$D$24,3,FALSE)</f>
        <v>430</v>
      </c>
      <c r="F25" s="14" t="s">
        <v>27</v>
      </c>
      <c r="H25" s="3">
        <f>H24+E25*$J$5*$K$5</f>
        <v>3250</v>
      </c>
      <c r="I25" s="11"/>
    </row>
    <row r="26" spans="1:10">
      <c r="A26" s="13">
        <v>13302053</v>
      </c>
      <c r="B26" s="13">
        <v>13302054</v>
      </c>
      <c r="C26" s="3" t="str">
        <f t="shared" si="1"/>
        <v>2012250,1210</v>
      </c>
      <c r="D26" s="11">
        <v>30</v>
      </c>
      <c r="E26" s="3">
        <f>VLOOKUP(D27,Sheet2!$B$14:$D$24,3,FALSE)-VLOOKUP(D26,Sheet2!$B$14:$D$24,3,FALSE)</f>
        <v>1210</v>
      </c>
      <c r="F26" s="14" t="s">
        <v>27</v>
      </c>
      <c r="H26" s="3">
        <f>H25+E26*$J$5*$K$5</f>
        <v>6275</v>
      </c>
      <c r="I26" s="11"/>
    </row>
    <row r="27" spans="1:10">
      <c r="A27" s="13" t="s">
        <v>94</v>
      </c>
      <c r="B27" s="13">
        <v>13302055</v>
      </c>
      <c r="C27" s="3" t="str">
        <f t="shared" si="1"/>
        <v>2012250,2330</v>
      </c>
      <c r="D27" s="11">
        <v>40</v>
      </c>
      <c r="E27" s="3">
        <f>VLOOKUP(G27,Sheet2!$B$14:$D$24,3,FALSE)-VLOOKUP(D27,Sheet2!$B$14:$D$24,3,FALSE)</f>
        <v>2330</v>
      </c>
      <c r="F27" s="14" t="s">
        <v>27</v>
      </c>
      <c r="G27" s="3">
        <v>50</v>
      </c>
      <c r="H27" s="3">
        <f>H26+E27*$J$5*$K$5</f>
        <v>12100</v>
      </c>
      <c r="I27" s="11"/>
    </row>
    <row r="28" spans="1:10">
      <c r="A28" s="13">
        <v>13302061</v>
      </c>
      <c r="B28" s="13">
        <v>13302062</v>
      </c>
      <c r="C28" s="3" t="str">
        <f t="shared" si="1"/>
        <v>2012250,70</v>
      </c>
      <c r="D28" s="11">
        <v>10</v>
      </c>
      <c r="E28" s="3">
        <f>VLOOKUP(D29,Sheet2!$B$14:$D$24,3,FALSE)-VLOOKUP(D28,Sheet2!$B$14:$D$24,3,FALSE)</f>
        <v>70</v>
      </c>
      <c r="F28" s="14" t="s">
        <v>28</v>
      </c>
      <c r="H28" s="3">
        <f>I28+E28*$J$5*$K$5</f>
        <v>325</v>
      </c>
      <c r="I28" s="11">
        <v>150</v>
      </c>
      <c r="J28" s="11" t="s">
        <v>64</v>
      </c>
    </row>
    <row r="29" spans="1:10">
      <c r="A29" s="13">
        <v>13302062</v>
      </c>
      <c r="B29" s="13">
        <v>13302063</v>
      </c>
      <c r="C29" s="3" t="str">
        <f t="shared" si="1"/>
        <v>2012250,430</v>
      </c>
      <c r="D29" s="11">
        <v>20</v>
      </c>
      <c r="E29" s="3">
        <f>VLOOKUP(D30,Sheet2!$B$14:$D$24,3,FALSE)-VLOOKUP(D29,Sheet2!$B$14:$D$24,3,FALSE)</f>
        <v>430</v>
      </c>
      <c r="F29" s="14" t="s">
        <v>28</v>
      </c>
      <c r="H29" s="3">
        <f>H28+E29*$J$5*$K$5</f>
        <v>1400</v>
      </c>
    </row>
    <row r="30" spans="1:10">
      <c r="A30" s="13">
        <v>13302063</v>
      </c>
      <c r="B30" s="13">
        <v>13302064</v>
      </c>
      <c r="C30" s="3" t="str">
        <f t="shared" si="1"/>
        <v>2012250,1210</v>
      </c>
      <c r="D30" s="11">
        <v>30</v>
      </c>
      <c r="E30" s="3">
        <f>VLOOKUP(D31,Sheet2!$B$14:$D$24,3,FALSE)-VLOOKUP(D30,Sheet2!$B$14:$D$24,3,FALSE)</f>
        <v>1210</v>
      </c>
      <c r="F30" s="14" t="s">
        <v>28</v>
      </c>
      <c r="H30" s="3">
        <f>H29+E30*$J$5*$K$5</f>
        <v>4425</v>
      </c>
    </row>
    <row r="31" spans="1:10">
      <c r="A31" s="13" t="s">
        <v>93</v>
      </c>
      <c r="B31" s="13">
        <v>13302065</v>
      </c>
      <c r="C31" s="3" t="str">
        <f t="shared" si="1"/>
        <v>2012250,2330</v>
      </c>
      <c r="D31" s="11">
        <v>40</v>
      </c>
      <c r="E31" s="3">
        <f>VLOOKUP(G31,Sheet2!$B$14:$D$24,3,FALSE)-VLOOKUP(D31,Sheet2!$B$14:$D$24,3,FALSE)</f>
        <v>2330</v>
      </c>
      <c r="F31" s="14" t="s">
        <v>28</v>
      </c>
      <c r="G31" s="3">
        <v>50</v>
      </c>
      <c r="H31" s="3">
        <f>H30+E31*$J$5*$K$5</f>
        <v>10250</v>
      </c>
    </row>
    <row r="32" spans="1:10">
      <c r="A32" s="13">
        <v>13302071</v>
      </c>
      <c r="B32" s="13">
        <v>13302072</v>
      </c>
      <c r="C32" s="3" t="str">
        <f t="shared" si="1"/>
        <v>2012250,70</v>
      </c>
      <c r="D32" s="11">
        <v>10</v>
      </c>
      <c r="E32" s="3">
        <f>VLOOKUP(D33,Sheet2!$B$14:$D$24,3,FALSE)-VLOOKUP(D32,Sheet2!$B$14:$D$24,3,FALSE)</f>
        <v>70</v>
      </c>
      <c r="F32" s="14" t="s">
        <v>29</v>
      </c>
      <c r="H32" s="3">
        <f>I32+E32*$J$5*$K$5</f>
        <v>325</v>
      </c>
      <c r="I32" s="11">
        <v>150</v>
      </c>
      <c r="J32" s="11" t="s">
        <v>64</v>
      </c>
    </row>
    <row r="33" spans="1:30">
      <c r="A33" s="13">
        <v>13302072</v>
      </c>
      <c r="B33" s="13">
        <v>13302073</v>
      </c>
      <c r="C33" s="3" t="str">
        <f t="shared" si="1"/>
        <v>2012250,430</v>
      </c>
      <c r="D33" s="11">
        <v>20</v>
      </c>
      <c r="E33" s="3">
        <f>VLOOKUP(D34,Sheet2!$B$14:$D$24,3,FALSE)-VLOOKUP(D33,Sheet2!$B$14:$D$24,3,FALSE)</f>
        <v>430</v>
      </c>
      <c r="F33" s="14" t="s">
        <v>29</v>
      </c>
      <c r="H33" s="3">
        <f>H32+E33*$J$5*$K$5</f>
        <v>1400</v>
      </c>
      <c r="I33" s="11"/>
    </row>
    <row r="34" spans="1:30">
      <c r="A34" s="13">
        <v>13302073</v>
      </c>
      <c r="B34" s="13">
        <v>13302074</v>
      </c>
      <c r="C34" s="3" t="str">
        <f t="shared" si="1"/>
        <v>2012250,1210</v>
      </c>
      <c r="D34" s="11">
        <v>30</v>
      </c>
      <c r="E34" s="3">
        <f>VLOOKUP(D35,Sheet2!$B$14:$D$24,3,FALSE)-VLOOKUP(D34,Sheet2!$B$14:$D$24,3,FALSE)</f>
        <v>1210</v>
      </c>
      <c r="F34" s="14" t="s">
        <v>29</v>
      </c>
      <c r="H34" s="3">
        <f>H33+E34*$J$5*$K$5</f>
        <v>4425</v>
      </c>
      <c r="I34" s="11"/>
    </row>
    <row r="35" spans="1:30">
      <c r="A35" s="13" t="s">
        <v>92</v>
      </c>
      <c r="B35" s="13">
        <v>13302075</v>
      </c>
      <c r="C35" s="3" t="str">
        <f t="shared" si="1"/>
        <v>2012250,2330</v>
      </c>
      <c r="D35" s="11">
        <v>40</v>
      </c>
      <c r="E35" s="3">
        <f>VLOOKUP(G35,Sheet2!$B$14:$D$24,3,FALSE)-VLOOKUP(D35,Sheet2!$B$14:$D$24,3,FALSE)</f>
        <v>2330</v>
      </c>
      <c r="F35" s="14" t="s">
        <v>29</v>
      </c>
      <c r="G35" s="3">
        <v>50</v>
      </c>
      <c r="H35" s="3">
        <f>H34+E35*$J$5*$K$5</f>
        <v>10250</v>
      </c>
      <c r="I35" s="11"/>
    </row>
    <row r="36" spans="1:30">
      <c r="A36" s="13">
        <v>13302111</v>
      </c>
      <c r="B36" s="13">
        <v>13302112</v>
      </c>
      <c r="C36" s="3" t="str">
        <f t="shared" si="1"/>
        <v>2012250,70</v>
      </c>
      <c r="D36" s="11">
        <v>10</v>
      </c>
      <c r="E36" s="3">
        <f>VLOOKUP(D37,Sheet2!$B$14:$D$24,3,FALSE)-VLOOKUP(D36,Sheet2!$B$14:$D$24,3,FALSE)</f>
        <v>70</v>
      </c>
      <c r="F36" s="14" t="s">
        <v>30</v>
      </c>
      <c r="H36" s="3">
        <f>I36+E36*$J$5*$K$5</f>
        <v>325</v>
      </c>
      <c r="I36" s="11">
        <v>150</v>
      </c>
      <c r="J36" s="11" t="s">
        <v>64</v>
      </c>
    </row>
    <row r="37" spans="1:30">
      <c r="A37" s="13">
        <v>13302112</v>
      </c>
      <c r="B37" s="13">
        <v>13302113</v>
      </c>
      <c r="C37" s="3" t="str">
        <f t="shared" si="1"/>
        <v>2012250,430</v>
      </c>
      <c r="D37" s="11">
        <v>20</v>
      </c>
      <c r="E37" s="3">
        <f>VLOOKUP(D38,Sheet2!$B$14:$D$24,3,FALSE)-VLOOKUP(D37,Sheet2!$B$14:$D$24,3,FALSE)</f>
        <v>430</v>
      </c>
      <c r="F37" s="14" t="s">
        <v>30</v>
      </c>
      <c r="H37" s="3">
        <f>H36+E37*$J$5*$K$5</f>
        <v>1400</v>
      </c>
    </row>
    <row r="38" spans="1:30">
      <c r="A38" s="13">
        <v>13302113</v>
      </c>
      <c r="B38" s="13">
        <v>13302114</v>
      </c>
      <c r="C38" s="3" t="str">
        <f t="shared" si="1"/>
        <v>2012250,1210</v>
      </c>
      <c r="D38" s="11">
        <v>30</v>
      </c>
      <c r="E38" s="3">
        <f>VLOOKUP(D39,Sheet2!$B$14:$D$24,3,FALSE)-VLOOKUP(D38,Sheet2!$B$14:$D$24,3,FALSE)</f>
        <v>1210</v>
      </c>
      <c r="F38" s="14" t="s">
        <v>30</v>
      </c>
      <c r="H38" s="3">
        <f>H37+E38*$J$5*$K$5</f>
        <v>4425</v>
      </c>
    </row>
    <row r="39" spans="1:30">
      <c r="A39" s="13" t="s">
        <v>91</v>
      </c>
      <c r="B39" s="13">
        <v>13302115</v>
      </c>
      <c r="C39" s="3" t="str">
        <f t="shared" si="1"/>
        <v>2012250,2330</v>
      </c>
      <c r="D39" s="11">
        <v>40</v>
      </c>
      <c r="E39" s="3">
        <f>VLOOKUP(G39,Sheet2!$B$14:$D$24,3,FALSE)-VLOOKUP(D39,Sheet2!$B$14:$D$24,3,FALSE)</f>
        <v>2330</v>
      </c>
      <c r="F39" s="14" t="s">
        <v>30</v>
      </c>
      <c r="G39" s="3">
        <v>50</v>
      </c>
      <c r="H39" s="3">
        <f>H38+E39*$J$5*$K$5</f>
        <v>10250</v>
      </c>
    </row>
    <row r="40" spans="1:30">
      <c r="A40" s="13">
        <v>13302131</v>
      </c>
      <c r="B40" s="13">
        <v>13302132</v>
      </c>
      <c r="C40" s="3" t="str">
        <f t="shared" si="1"/>
        <v>2012250,70</v>
      </c>
      <c r="D40" s="11">
        <v>10</v>
      </c>
      <c r="E40" s="3">
        <f>VLOOKUP(D41,Sheet2!$B$14:$D$24,3,FALSE)-VLOOKUP(D40,Sheet2!$B$14:$D$24,3,FALSE)</f>
        <v>70</v>
      </c>
      <c r="F40" s="14" t="s">
        <v>31</v>
      </c>
      <c r="H40" s="3">
        <f>I40+E40*$J$5*$K$5</f>
        <v>325</v>
      </c>
      <c r="I40" s="11">
        <v>150</v>
      </c>
      <c r="J40" s="11" t="s">
        <v>64</v>
      </c>
    </row>
    <row r="41" spans="1:30">
      <c r="A41" s="13">
        <v>13302132</v>
      </c>
      <c r="B41" s="13">
        <v>13302133</v>
      </c>
      <c r="C41" s="3" t="str">
        <f t="shared" si="1"/>
        <v>2012250,430</v>
      </c>
      <c r="D41" s="11">
        <v>20</v>
      </c>
      <c r="E41" s="3">
        <f>VLOOKUP(D42,Sheet2!$B$14:$D$24,3,FALSE)-VLOOKUP(D41,Sheet2!$B$14:$D$24,3,FALSE)</f>
        <v>430</v>
      </c>
      <c r="F41" s="14" t="s">
        <v>31</v>
      </c>
      <c r="H41" s="3">
        <f>H40+E41*$J$5*$K$5</f>
        <v>1400</v>
      </c>
      <c r="I41" s="11"/>
    </row>
    <row r="42" spans="1:30">
      <c r="A42" s="13">
        <v>13302133</v>
      </c>
      <c r="B42" s="13">
        <v>13302134</v>
      </c>
      <c r="C42" s="3" t="str">
        <f t="shared" si="1"/>
        <v>2012250,1210</v>
      </c>
      <c r="D42" s="11">
        <v>30</v>
      </c>
      <c r="E42" s="3">
        <f>VLOOKUP(D43,Sheet2!$B$14:$D$24,3,FALSE)-VLOOKUP(D42,Sheet2!$B$14:$D$24,3,FALSE)</f>
        <v>1210</v>
      </c>
      <c r="F42" s="14" t="s">
        <v>31</v>
      </c>
      <c r="H42" s="3">
        <f>H41+E42*$J$5*$K$5</f>
        <v>4425</v>
      </c>
      <c r="I42" s="11"/>
    </row>
    <row r="43" spans="1:30">
      <c r="A43" s="13" t="s">
        <v>90</v>
      </c>
      <c r="B43" s="13">
        <v>13302135</v>
      </c>
      <c r="C43" s="3" t="str">
        <f t="shared" si="1"/>
        <v>2012250,2330</v>
      </c>
      <c r="D43" s="11">
        <v>40</v>
      </c>
      <c r="E43" s="3">
        <f>VLOOKUP(G43,Sheet2!$B$14:$D$24,3,FALSE)-VLOOKUP(D43,Sheet2!$B$14:$D$24,3,FALSE)</f>
        <v>2330</v>
      </c>
      <c r="F43" s="14" t="s">
        <v>31</v>
      </c>
      <c r="G43" s="3">
        <v>50</v>
      </c>
      <c r="H43" s="3">
        <f>H42+E43*$J$5*$K$5</f>
        <v>10250</v>
      </c>
      <c r="I43" s="11"/>
    </row>
    <row r="44" spans="1:30">
      <c r="A44" s="13">
        <v>13302161</v>
      </c>
      <c r="B44" s="13">
        <v>13302162</v>
      </c>
      <c r="C44" s="3" t="str">
        <f t="shared" si="1"/>
        <v>2012250,70</v>
      </c>
      <c r="D44" s="11">
        <v>10</v>
      </c>
      <c r="E44" s="3">
        <f>VLOOKUP(D45,Sheet2!$B$14:$D$24,3,FALSE)-VLOOKUP(D44,Sheet2!$B$14:$D$24,3,FALSE)</f>
        <v>70</v>
      </c>
      <c r="F44" s="14" t="s">
        <v>32</v>
      </c>
      <c r="H44" s="3">
        <f>I44+E44*$J$5*$K$5</f>
        <v>325</v>
      </c>
      <c r="I44" s="11">
        <v>150</v>
      </c>
      <c r="J44" s="11" t="s">
        <v>64</v>
      </c>
    </row>
    <row r="45" spans="1:30">
      <c r="A45" s="13">
        <v>13302162</v>
      </c>
      <c r="B45" s="13">
        <v>13302163</v>
      </c>
      <c r="C45" s="3" t="str">
        <f t="shared" si="1"/>
        <v>2012250,430</v>
      </c>
      <c r="D45" s="11">
        <v>20</v>
      </c>
      <c r="E45" s="3">
        <f>VLOOKUP(D46,Sheet2!$B$14:$D$24,3,FALSE)-VLOOKUP(D45,Sheet2!$B$14:$D$24,3,FALSE)</f>
        <v>430</v>
      </c>
      <c r="F45" s="14" t="s">
        <v>32</v>
      </c>
      <c r="H45" s="3">
        <f>H44+E45*$J$5*$K$5</f>
        <v>1400</v>
      </c>
    </row>
    <row r="46" spans="1:30">
      <c r="A46" s="13">
        <v>13302163</v>
      </c>
      <c r="B46" s="13">
        <v>13302164</v>
      </c>
      <c r="C46" s="3" t="str">
        <f t="shared" si="1"/>
        <v>2012250,1210</v>
      </c>
      <c r="D46" s="11">
        <v>30</v>
      </c>
      <c r="E46" s="3">
        <f>VLOOKUP(D47,Sheet2!$B$14:$D$24,3,FALSE)-VLOOKUP(D46,Sheet2!$B$14:$D$24,3,FALSE)</f>
        <v>1210</v>
      </c>
      <c r="F46" s="14" t="s">
        <v>32</v>
      </c>
      <c r="H46" s="3">
        <f>H45+E46*$J$5*$K$5</f>
        <v>4425</v>
      </c>
    </row>
    <row r="47" spans="1:30">
      <c r="A47" s="13" t="s">
        <v>89</v>
      </c>
      <c r="B47" s="13">
        <v>13302165</v>
      </c>
      <c r="C47" s="3" t="str">
        <f t="shared" si="1"/>
        <v>2012250,2330</v>
      </c>
      <c r="D47" s="11">
        <v>40</v>
      </c>
      <c r="E47" s="3">
        <f>VLOOKUP(G47,Sheet2!$B$14:$D$24,3,FALSE)-VLOOKUP(D47,Sheet2!$B$14:$D$24,3,FALSE)</f>
        <v>2330</v>
      </c>
      <c r="F47" s="14" t="s">
        <v>32</v>
      </c>
      <c r="G47" s="3">
        <v>50</v>
      </c>
      <c r="H47" s="3">
        <f>H46+E47*$J$5*$K$5</f>
        <v>10250</v>
      </c>
    </row>
    <row r="48" spans="1:30" s="30" customFormat="1">
      <c r="A48" s="25">
        <v>1330116</v>
      </c>
      <c r="B48" s="25">
        <v>13301161</v>
      </c>
      <c r="C48" s="11" t="str">
        <f t="shared" ref="C48:C50" si="2">"2012250,"&amp;E48</f>
        <v>2012250,22</v>
      </c>
      <c r="D48" s="27">
        <v>10</v>
      </c>
      <c r="E48" s="11">
        <f>VLOOKUP(D49,Sheet2!$B$2:$D$11,3,FALSE)-VLOOKUP(D48,Sheet2!$B$2:$D$11,3,FALSE)</f>
        <v>22</v>
      </c>
      <c r="F48" s="28" t="s">
        <v>33</v>
      </c>
      <c r="G48" s="26"/>
      <c r="H48" s="26">
        <f>I48+E48*$J$5*$K$5</f>
        <v>205</v>
      </c>
      <c r="I48" s="27">
        <v>150</v>
      </c>
      <c r="J48" s="27" t="s">
        <v>64</v>
      </c>
      <c r="K48" s="26"/>
      <c r="L48" s="26"/>
      <c r="M48" s="26"/>
      <c r="N48" s="26"/>
      <c r="O48" s="2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s="30" customFormat="1">
      <c r="A49" s="25">
        <v>13301161</v>
      </c>
      <c r="B49" s="25">
        <v>13301162</v>
      </c>
      <c r="C49" s="11" t="str">
        <f t="shared" si="2"/>
        <v>2012250,170</v>
      </c>
      <c r="D49" s="27">
        <v>20</v>
      </c>
      <c r="E49" s="11">
        <f>VLOOKUP(D50,Sheet2!$B$2:$D$11,3,FALSE)-VLOOKUP(D49,Sheet2!$B$2:$D$11,3,FALSE)</f>
        <v>170</v>
      </c>
      <c r="F49" s="28" t="s">
        <v>33</v>
      </c>
      <c r="G49" s="26"/>
      <c r="H49" s="26">
        <f>H48+E49*$J$5*$K$5</f>
        <v>630</v>
      </c>
      <c r="I49" s="31"/>
      <c r="J49" s="26"/>
      <c r="K49" s="26"/>
      <c r="L49" s="26"/>
      <c r="M49" s="26"/>
      <c r="N49" s="26"/>
      <c r="O49" s="29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s="30" customFormat="1">
      <c r="A50" s="25">
        <v>13301162</v>
      </c>
      <c r="B50" s="25">
        <v>13301163</v>
      </c>
      <c r="C50" s="11" t="str">
        <f t="shared" si="2"/>
        <v>2012250,480</v>
      </c>
      <c r="D50" s="27">
        <v>30</v>
      </c>
      <c r="E50" s="11">
        <f>VLOOKUP(G50,Sheet2!$B$2:$D$11,3,FALSE)-VLOOKUP(D50,Sheet2!$B$2:$D$11,3,FALSE)</f>
        <v>480</v>
      </c>
      <c r="F50" s="28" t="s">
        <v>33</v>
      </c>
      <c r="G50" s="26">
        <v>40</v>
      </c>
      <c r="H50" s="26">
        <f>H49+E50*$J$5*$K$5</f>
        <v>1830</v>
      </c>
      <c r="I50" s="31"/>
      <c r="J50" s="26"/>
      <c r="K50" s="26"/>
      <c r="L50" s="26"/>
      <c r="M50" s="26"/>
      <c r="N50" s="26"/>
      <c r="O50" s="29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>
      <c r="A51" s="13">
        <v>1330148</v>
      </c>
      <c r="B51" s="13">
        <v>13301481</v>
      </c>
      <c r="C51" s="3" t="str">
        <f>"2012250,"&amp;E51</f>
        <v>2012250,22</v>
      </c>
      <c r="D51" s="11">
        <v>10</v>
      </c>
      <c r="E51" s="3">
        <f>VLOOKUP(D52,Sheet2!$B$2:$D$11,3,FALSE)-VLOOKUP(D51,Sheet2!$B$2:$D$11,3,FALSE)</f>
        <v>22</v>
      </c>
      <c r="F51" s="14" t="s">
        <v>34</v>
      </c>
      <c r="H51" s="3">
        <f>I51+E51*$J$5*$K$5</f>
        <v>655</v>
      </c>
      <c r="I51" s="11">
        <f>I67</f>
        <v>600</v>
      </c>
      <c r="J51" s="3" t="s">
        <v>63</v>
      </c>
    </row>
    <row r="52" spans="1:30">
      <c r="A52" s="13">
        <v>13301481</v>
      </c>
      <c r="B52" s="13">
        <v>13301482</v>
      </c>
      <c r="C52" s="3" t="str">
        <f t="shared" ref="C52:C115" si="3">"2012250,"&amp;E52</f>
        <v>2012250,170</v>
      </c>
      <c r="D52" s="11">
        <v>20</v>
      </c>
      <c r="E52" s="3">
        <f>VLOOKUP(D53,Sheet2!$B$2:$D$11,3,FALSE)-VLOOKUP(D52,Sheet2!$B$2:$D$11,3,FALSE)</f>
        <v>170</v>
      </c>
      <c r="F52" s="14" t="s">
        <v>34</v>
      </c>
      <c r="H52" s="3">
        <f>H51+E52*$J$5*$K$5</f>
        <v>1080</v>
      </c>
    </row>
    <row r="53" spans="1:30">
      <c r="A53" s="13">
        <v>13301482</v>
      </c>
      <c r="B53" s="13">
        <v>13301483</v>
      </c>
      <c r="C53" s="3" t="str">
        <f t="shared" si="3"/>
        <v>2012250,480</v>
      </c>
      <c r="D53" s="11">
        <v>30</v>
      </c>
      <c r="E53" s="3">
        <f>VLOOKUP(D54,Sheet2!$B$2:$D$11,3,FALSE)-VLOOKUP(D53,Sheet2!$B$2:$D$11,3,FALSE)</f>
        <v>480</v>
      </c>
      <c r="F53" s="14" t="s">
        <v>34</v>
      </c>
      <c r="H53" s="3">
        <f>H52+E53*$J$5*$K$5</f>
        <v>2280</v>
      </c>
    </row>
    <row r="54" spans="1:30">
      <c r="A54" s="13" t="s">
        <v>88</v>
      </c>
      <c r="B54" s="13">
        <v>13301484</v>
      </c>
      <c r="C54" s="3" t="str">
        <f t="shared" si="3"/>
        <v>2012250,930</v>
      </c>
      <c r="D54" s="11">
        <v>40</v>
      </c>
      <c r="E54" s="3">
        <v>930</v>
      </c>
      <c r="F54" s="14" t="s">
        <v>34</v>
      </c>
      <c r="H54" s="3">
        <f>H53+E54*$J$5*$K$5</f>
        <v>4605</v>
      </c>
    </row>
    <row r="55" spans="1:30">
      <c r="A55" s="13">
        <v>1330127</v>
      </c>
      <c r="B55" s="13">
        <v>13301271</v>
      </c>
      <c r="C55" s="3" t="str">
        <f t="shared" si="3"/>
        <v>2012250,170</v>
      </c>
      <c r="D55" s="11">
        <v>20</v>
      </c>
      <c r="E55" s="3">
        <f>VLOOKUP(D56,Sheet2!$B$2:$D$11,3,FALSE)-VLOOKUP(D55,Sheet2!$B$2:$D$11,3,FALSE)</f>
        <v>170</v>
      </c>
      <c r="F55" s="14" t="s">
        <v>35</v>
      </c>
      <c r="H55" s="3">
        <f>I55+E55*$J$5*$K$5</f>
        <v>1385</v>
      </c>
      <c r="I55" s="11">
        <f>VLOOKUP(A55,[1]金币产出定价!$A$32:$D$62,4,FALSE)</f>
        <v>960</v>
      </c>
      <c r="J55" s="3" t="s">
        <v>63</v>
      </c>
    </row>
    <row r="56" spans="1:30">
      <c r="A56" s="13">
        <v>13301271</v>
      </c>
      <c r="B56" s="13">
        <v>13301272</v>
      </c>
      <c r="C56" s="3" t="str">
        <f t="shared" si="3"/>
        <v>2012250,480</v>
      </c>
      <c r="D56" s="11">
        <v>30</v>
      </c>
      <c r="E56" s="3">
        <f>VLOOKUP(D57,Sheet2!$B$2:$D$11,3,FALSE)-VLOOKUP(D56,Sheet2!$B$2:$D$11,3,FALSE)</f>
        <v>480</v>
      </c>
      <c r="F56" s="14" t="s">
        <v>35</v>
      </c>
      <c r="H56" s="3">
        <f>H55+E56*$J$5*$K$5</f>
        <v>2585</v>
      </c>
      <c r="I56" s="11"/>
    </row>
    <row r="57" spans="1:30">
      <c r="A57" s="13" t="s">
        <v>87</v>
      </c>
      <c r="B57" s="13">
        <v>13301273</v>
      </c>
      <c r="C57" s="3" t="str">
        <f t="shared" si="3"/>
        <v>2012250,930</v>
      </c>
      <c r="D57" s="11">
        <v>40</v>
      </c>
      <c r="E57" s="3">
        <v>930</v>
      </c>
      <c r="F57" s="14" t="s">
        <v>35</v>
      </c>
      <c r="H57" s="3">
        <f>H56+E57*$J$5*$K$5</f>
        <v>4910</v>
      </c>
      <c r="I57" s="11"/>
    </row>
    <row r="58" spans="1:30">
      <c r="A58" s="13">
        <v>1330128</v>
      </c>
      <c r="B58" s="13">
        <v>13301281</v>
      </c>
      <c r="C58" s="3" t="str">
        <f t="shared" si="3"/>
        <v>2012250,300</v>
      </c>
      <c r="D58" s="11">
        <v>25</v>
      </c>
      <c r="E58" s="3">
        <f>VLOOKUP(D59,Sheet2!$B$2:$D$11,3,FALSE)-VLOOKUP(D58,Sheet2!$B$2:$D$11,3,FALSE)</f>
        <v>300</v>
      </c>
      <c r="F58" s="14" t="s">
        <v>36</v>
      </c>
      <c r="H58" s="3">
        <f>I58+E58*$J$5*$K$5</f>
        <v>1830</v>
      </c>
      <c r="I58" s="11">
        <f>VLOOKUP(A58,[1]金币产出定价!$A$32:$D$62,4,FALSE)</f>
        <v>1080</v>
      </c>
      <c r="J58" s="3" t="s">
        <v>63</v>
      </c>
    </row>
    <row r="59" spans="1:30">
      <c r="A59" s="13" t="s">
        <v>86</v>
      </c>
      <c r="B59" s="13">
        <v>13301282</v>
      </c>
      <c r="C59" s="3" t="str">
        <f t="shared" si="3"/>
        <v>2012250,690</v>
      </c>
      <c r="D59" s="11">
        <v>35</v>
      </c>
      <c r="E59" s="3">
        <v>690</v>
      </c>
      <c r="F59" s="14" t="s">
        <v>36</v>
      </c>
      <c r="H59" s="3">
        <f>H58+E59*$J$5*$K$5</f>
        <v>3555</v>
      </c>
    </row>
    <row r="60" spans="1:30">
      <c r="A60" s="13">
        <v>1330130</v>
      </c>
      <c r="B60" s="13">
        <v>13301301</v>
      </c>
      <c r="C60" s="3" t="str">
        <f t="shared" si="3"/>
        <v>2012250,170</v>
      </c>
      <c r="D60" s="11">
        <v>20</v>
      </c>
      <c r="E60" s="3">
        <f>VLOOKUP(D61,Sheet2!$B$2:$D$11,3,FALSE)-VLOOKUP(D60,Sheet2!$B$2:$D$11,3,FALSE)</f>
        <v>170</v>
      </c>
      <c r="F60" s="14" t="s">
        <v>37</v>
      </c>
      <c r="H60" s="3">
        <f>I60+E60*$J$5*$K$5</f>
        <v>1385</v>
      </c>
      <c r="I60" s="11">
        <f>VLOOKUP(A60,[1]金币产出定价!$A$32:$D$62,4,FALSE)</f>
        <v>960</v>
      </c>
      <c r="J60" s="3" t="s">
        <v>63</v>
      </c>
    </row>
    <row r="61" spans="1:30">
      <c r="A61" s="13">
        <v>13301301</v>
      </c>
      <c r="B61" s="13">
        <v>13301302</v>
      </c>
      <c r="C61" s="3" t="str">
        <f t="shared" si="3"/>
        <v>2012250,480</v>
      </c>
      <c r="D61" s="11">
        <v>30</v>
      </c>
      <c r="E61" s="3">
        <f>VLOOKUP(D62,Sheet2!$B$2:$D$11,3,FALSE)-VLOOKUP(D61,Sheet2!$B$2:$D$11,3,FALSE)</f>
        <v>480</v>
      </c>
      <c r="F61" s="14" t="s">
        <v>37</v>
      </c>
      <c r="H61" s="3">
        <f>H60+E61*$J$5*$K$5</f>
        <v>2585</v>
      </c>
      <c r="I61" s="11"/>
    </row>
    <row r="62" spans="1:30">
      <c r="A62" s="13" t="s">
        <v>85</v>
      </c>
      <c r="B62" s="13">
        <v>13301303</v>
      </c>
      <c r="C62" s="3" t="str">
        <f t="shared" si="3"/>
        <v>2012250,930</v>
      </c>
      <c r="D62" s="11">
        <v>40</v>
      </c>
      <c r="E62" s="3">
        <v>930</v>
      </c>
      <c r="F62" s="14" t="s">
        <v>37</v>
      </c>
      <c r="H62" s="3">
        <f>H61+E62*$J$5*$K$5</f>
        <v>4910</v>
      </c>
      <c r="I62" s="11"/>
    </row>
    <row r="63" spans="1:30" s="19" customFormat="1">
      <c r="A63" s="20">
        <v>1330113</v>
      </c>
      <c r="B63" s="20">
        <v>13301131</v>
      </c>
      <c r="C63" s="11" t="str">
        <f t="shared" si="3"/>
        <v>2012250,300</v>
      </c>
      <c r="D63" s="11">
        <v>25</v>
      </c>
      <c r="E63" s="11">
        <f>VLOOKUP(D64,Sheet2!$B$2:$D$11,3,FALSE)-VLOOKUP(D63,Sheet2!$B$2:$D$11,3,FALSE)</f>
        <v>300</v>
      </c>
      <c r="F63" s="21" t="s">
        <v>38</v>
      </c>
      <c r="G63" s="11"/>
      <c r="H63" s="11">
        <f>I63+E63*$J$5*$K$5</f>
        <v>1830</v>
      </c>
      <c r="I63" s="11">
        <f>VLOOKUP(A63,[1]金币产出定价!$A$32:$D$62,4,FALSE)</f>
        <v>1080</v>
      </c>
      <c r="J63" s="11" t="s">
        <v>63</v>
      </c>
      <c r="K63" s="11"/>
      <c r="L63" s="11"/>
      <c r="M63" s="11"/>
      <c r="N63" s="11"/>
      <c r="O63" s="22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19" customFormat="1">
      <c r="A64" s="20" t="s">
        <v>84</v>
      </c>
      <c r="B64" s="20">
        <v>13301132</v>
      </c>
      <c r="C64" s="11" t="str">
        <f t="shared" si="3"/>
        <v>2012250,690</v>
      </c>
      <c r="D64" s="11">
        <v>35</v>
      </c>
      <c r="E64" s="11">
        <v>690</v>
      </c>
      <c r="F64" s="21" t="s">
        <v>38</v>
      </c>
      <c r="G64" s="11"/>
      <c r="H64" s="11">
        <f>H63+E64*$J$5*$K$5</f>
        <v>3555</v>
      </c>
      <c r="I64" s="11"/>
      <c r="J64" s="11"/>
      <c r="K64" s="11"/>
      <c r="L64" s="11"/>
      <c r="M64" s="11"/>
      <c r="N64" s="11"/>
      <c r="O64" s="22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>
      <c r="A65" s="13">
        <v>1330137</v>
      </c>
      <c r="B65" s="13">
        <v>13301371</v>
      </c>
      <c r="C65" s="3" t="str">
        <f t="shared" si="3"/>
        <v>2012250,300</v>
      </c>
      <c r="D65" s="11">
        <v>25</v>
      </c>
      <c r="E65" s="3">
        <f>VLOOKUP(D66,Sheet2!$B$2:$D$11,3,FALSE)-VLOOKUP(D65,Sheet2!$B$2:$D$11,3,FALSE)</f>
        <v>300</v>
      </c>
      <c r="F65" s="14" t="s">
        <v>39</v>
      </c>
      <c r="H65" s="3">
        <f>I65+E65*$J$5*$K$5</f>
        <v>1830</v>
      </c>
      <c r="I65" s="11">
        <f>VLOOKUP(A65,[1]金币产出定价!$A$32:$D$62,4,FALSE)</f>
        <v>1080</v>
      </c>
      <c r="J65" s="3" t="s">
        <v>63</v>
      </c>
    </row>
    <row r="66" spans="1:30">
      <c r="A66" s="13" t="s">
        <v>83</v>
      </c>
      <c r="B66" s="13">
        <v>13301372</v>
      </c>
      <c r="C66" s="3" t="str">
        <f t="shared" si="3"/>
        <v>2012250,690</v>
      </c>
      <c r="D66" s="11">
        <v>35</v>
      </c>
      <c r="E66" s="3">
        <v>690</v>
      </c>
      <c r="F66" s="14" t="s">
        <v>39</v>
      </c>
      <c r="H66" s="3">
        <f>H65+E66*$J$5*$K$5</f>
        <v>3555</v>
      </c>
      <c r="I66" s="11"/>
    </row>
    <row r="67" spans="1:30" s="19" customFormat="1">
      <c r="A67" s="20">
        <v>1330118</v>
      </c>
      <c r="B67" s="20">
        <v>13301181</v>
      </c>
      <c r="C67" s="11" t="str">
        <f t="shared" si="3"/>
        <v>2012250,2</v>
      </c>
      <c r="D67" s="11">
        <v>10</v>
      </c>
      <c r="E67" s="11">
        <f>VLOOKUP(D68,Sheet2!$B$2:$D$11,3,FALSE)-VLOOKUP(D67,Sheet2!$B$2:$D$11,3,FALSE)</f>
        <v>2</v>
      </c>
      <c r="F67" s="11" t="s">
        <v>40</v>
      </c>
      <c r="G67" s="11"/>
      <c r="H67" s="11">
        <f>I67+E67*$J$5*$K$5</f>
        <v>605</v>
      </c>
      <c r="I67" s="11">
        <f>VLOOKUP(A67,[1]金币产出定价!$A$32:$D$62,4,FALSE)</f>
        <v>600</v>
      </c>
      <c r="J67" s="11" t="s">
        <v>63</v>
      </c>
      <c r="K67" s="11"/>
      <c r="L67" s="11"/>
      <c r="M67" s="11"/>
      <c r="N67" s="11"/>
      <c r="O67" s="22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19" customFormat="1">
      <c r="A68" s="20">
        <v>13301181</v>
      </c>
      <c r="B68" s="20">
        <v>13301182</v>
      </c>
      <c r="C68" s="11" t="str">
        <f t="shared" si="3"/>
        <v>2012250,80</v>
      </c>
      <c r="D68" s="11">
        <v>15</v>
      </c>
      <c r="E68" s="11">
        <f>VLOOKUP(D69,Sheet2!$B$2:$D$11,3,FALSE)-VLOOKUP(D68,Sheet2!$B$2:$D$11,3,FALSE)</f>
        <v>80</v>
      </c>
      <c r="F68" s="11" t="s">
        <v>40</v>
      </c>
      <c r="G68" s="11"/>
      <c r="H68" s="11">
        <f>H67+E68*$J$5*$K$5</f>
        <v>805</v>
      </c>
      <c r="I68" s="11"/>
      <c r="J68" s="11"/>
      <c r="K68" s="11"/>
      <c r="L68" s="11"/>
      <c r="M68" s="11"/>
      <c r="N68" s="11"/>
      <c r="O68" s="22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19" customFormat="1">
      <c r="A69" s="20">
        <v>13301182</v>
      </c>
      <c r="B69" s="20">
        <v>13301183</v>
      </c>
      <c r="C69" s="11" t="str">
        <f t="shared" si="3"/>
        <v>2012250,300</v>
      </c>
      <c r="D69" s="11">
        <v>25</v>
      </c>
      <c r="E69" s="11">
        <f>VLOOKUP(D70,Sheet2!$B$2:$D$11,3,FALSE)-VLOOKUP(D69,Sheet2!$B$2:$D$11,3,FALSE)</f>
        <v>300</v>
      </c>
      <c r="F69" s="11" t="s">
        <v>40</v>
      </c>
      <c r="G69" s="11"/>
      <c r="H69" s="11">
        <f>H68+E69*$J$5*$K$5</f>
        <v>1555</v>
      </c>
      <c r="I69" s="11"/>
      <c r="J69" s="11"/>
      <c r="K69" s="11"/>
      <c r="L69" s="11"/>
      <c r="M69" s="11"/>
      <c r="N69" s="11"/>
      <c r="O69" s="22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19" customFormat="1">
      <c r="A70" s="20" t="s">
        <v>82</v>
      </c>
      <c r="B70" s="20">
        <v>13301184</v>
      </c>
      <c r="C70" s="11" t="str">
        <f t="shared" si="3"/>
        <v>2012250,690</v>
      </c>
      <c r="D70" s="11">
        <v>35</v>
      </c>
      <c r="E70" s="11">
        <f>VLOOKUP(G70,Sheet2!$B$2:$D$11,3,FALSE)-VLOOKUP(D70,Sheet2!$B$2:$D$11,3,FALSE)</f>
        <v>690</v>
      </c>
      <c r="F70" s="11" t="s">
        <v>40</v>
      </c>
      <c r="G70" s="11">
        <v>45</v>
      </c>
      <c r="H70" s="11">
        <f>H69+E70*$J$5*$K$5</f>
        <v>3280</v>
      </c>
      <c r="I70" s="11"/>
      <c r="J70" s="11"/>
      <c r="K70" s="11"/>
      <c r="L70" s="11"/>
      <c r="M70" s="11"/>
      <c r="N70" s="11"/>
      <c r="O70" s="22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>
      <c r="A71" s="13">
        <v>1330119</v>
      </c>
      <c r="B71" s="13">
        <v>13301191</v>
      </c>
      <c r="C71" s="3" t="str">
        <f t="shared" si="3"/>
        <v>2012250,2</v>
      </c>
      <c r="D71" s="3">
        <v>10</v>
      </c>
      <c r="E71" s="3">
        <f>VLOOKUP(D72,Sheet2!$B$2:$D$11,3,FALSE)-VLOOKUP(D71,Sheet2!$B$2:$D$11,3,FALSE)</f>
        <v>2</v>
      </c>
      <c r="F71" s="3" t="s">
        <v>41</v>
      </c>
      <c r="H71" s="3">
        <f>I71+E71*$J$5*$K$5</f>
        <v>725</v>
      </c>
      <c r="I71" s="11">
        <f>VLOOKUP(A71,[1]金币产出定价!$A$32:$D$62,4,FALSE)</f>
        <v>720</v>
      </c>
      <c r="J71" s="3" t="s">
        <v>63</v>
      </c>
    </row>
    <row r="72" spans="1:30">
      <c r="A72" s="13">
        <v>13301191</v>
      </c>
      <c r="B72" s="13">
        <v>13301192</v>
      </c>
      <c r="C72" s="3" t="str">
        <f t="shared" si="3"/>
        <v>2012250,80</v>
      </c>
      <c r="D72" s="3">
        <v>15</v>
      </c>
      <c r="E72" s="3">
        <f>VLOOKUP(D73,Sheet2!$B$2:$D$11,3,FALSE)-VLOOKUP(D72,Sheet2!$B$2:$D$11,3,FALSE)</f>
        <v>80</v>
      </c>
      <c r="F72" s="3" t="s">
        <v>41</v>
      </c>
      <c r="H72" s="3">
        <f>H71+E72*$J$5*$K$5</f>
        <v>925</v>
      </c>
    </row>
    <row r="73" spans="1:30">
      <c r="A73" s="13">
        <v>13301192</v>
      </c>
      <c r="B73" s="13">
        <v>13301193</v>
      </c>
      <c r="C73" s="3" t="str">
        <f t="shared" si="3"/>
        <v>2012250,300</v>
      </c>
      <c r="D73" s="3">
        <v>25</v>
      </c>
      <c r="E73" s="3">
        <f>VLOOKUP(D74,Sheet2!$B$2:$D$11,3,FALSE)-VLOOKUP(D73,Sheet2!$B$2:$D$11,3,FALSE)</f>
        <v>300</v>
      </c>
      <c r="F73" s="3" t="s">
        <v>41</v>
      </c>
      <c r="H73" s="3">
        <f>H72+E73*$J$5*$K$5</f>
        <v>1675</v>
      </c>
    </row>
    <row r="74" spans="1:30">
      <c r="A74" s="13" t="s">
        <v>81</v>
      </c>
      <c r="B74" s="13">
        <v>13301194</v>
      </c>
      <c r="C74" s="3" t="str">
        <f t="shared" si="3"/>
        <v>2012250,690</v>
      </c>
      <c r="D74" s="3">
        <v>35</v>
      </c>
      <c r="E74" s="11">
        <f>VLOOKUP(G74,Sheet2!$B$2:$D$11,3,FALSE)-VLOOKUP(D74,Sheet2!$B$2:$D$11,3,FALSE)</f>
        <v>690</v>
      </c>
      <c r="F74" s="3" t="s">
        <v>41</v>
      </c>
      <c r="G74" s="3">
        <v>45</v>
      </c>
      <c r="H74" s="3">
        <f>H73+E74*$J$5*$K$5</f>
        <v>3400</v>
      </c>
    </row>
    <row r="75" spans="1:30" s="19" customFormat="1">
      <c r="A75" s="20">
        <v>1330120</v>
      </c>
      <c r="B75" s="20">
        <v>13301202</v>
      </c>
      <c r="C75" s="11" t="str">
        <f t="shared" si="3"/>
        <v>2012250,22</v>
      </c>
      <c r="D75" s="11">
        <v>10</v>
      </c>
      <c r="E75" s="11">
        <f>VLOOKUP(D76,Sheet2!$B$2:$D$11,3,FALSE)-VLOOKUP(D75,Sheet2!$B$2:$D$11,3,FALSE)</f>
        <v>22</v>
      </c>
      <c r="F75" s="11" t="s">
        <v>42</v>
      </c>
      <c r="G75" s="11"/>
      <c r="H75" s="11">
        <f>I75+E75*$J$5*$K$5</f>
        <v>655</v>
      </c>
      <c r="I75" s="11">
        <f>VLOOKUP(A75,[1]金币产出定价!$A$32:$D$62,4,FALSE)</f>
        <v>600</v>
      </c>
      <c r="J75" s="11" t="s">
        <v>63</v>
      </c>
      <c r="K75" s="11"/>
      <c r="L75" s="11"/>
      <c r="M75" s="11"/>
      <c r="N75" s="11"/>
      <c r="O75" s="22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19" customFormat="1">
      <c r="A76" s="20">
        <v>13301202</v>
      </c>
      <c r="B76" s="20">
        <v>13301203</v>
      </c>
      <c r="C76" s="11" t="str">
        <f t="shared" si="3"/>
        <v>2012250,170</v>
      </c>
      <c r="D76" s="11">
        <v>20</v>
      </c>
      <c r="E76" s="11">
        <f>VLOOKUP(D77,Sheet2!$B$2:$D$11,3,FALSE)-VLOOKUP(D76,Sheet2!$B$2:$D$11,3,FALSE)</f>
        <v>170</v>
      </c>
      <c r="F76" s="11" t="s">
        <v>42</v>
      </c>
      <c r="G76" s="11"/>
      <c r="H76" s="11">
        <f>H75+E76*$J$5*$K$5</f>
        <v>1080</v>
      </c>
      <c r="I76" s="11"/>
      <c r="J76" s="11"/>
      <c r="K76" s="11"/>
      <c r="L76" s="11"/>
      <c r="M76" s="11"/>
      <c r="N76" s="11"/>
      <c r="O76" s="22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19" customFormat="1">
      <c r="A77" s="20">
        <v>13301203</v>
      </c>
      <c r="B77" s="20">
        <v>13301204</v>
      </c>
      <c r="C77" s="11" t="str">
        <f t="shared" si="3"/>
        <v>2012250,480</v>
      </c>
      <c r="D77" s="11">
        <v>30</v>
      </c>
      <c r="E77" s="11">
        <f>VLOOKUP(D78,Sheet2!$B$2:$D$11,3,FALSE)-VLOOKUP(D77,Sheet2!$B$2:$D$11,3,FALSE)</f>
        <v>480</v>
      </c>
      <c r="F77" s="11" t="s">
        <v>42</v>
      </c>
      <c r="G77" s="11"/>
      <c r="H77" s="11">
        <f>H76+E77*$J$5*$K$5</f>
        <v>2280</v>
      </c>
      <c r="I77" s="11"/>
      <c r="J77" s="11"/>
      <c r="K77" s="11"/>
      <c r="L77" s="11"/>
      <c r="M77" s="11"/>
      <c r="N77" s="11"/>
      <c r="O77" s="22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19" customFormat="1">
      <c r="A78" s="20" t="s">
        <v>80</v>
      </c>
      <c r="B78" s="20">
        <v>13301205</v>
      </c>
      <c r="C78" s="11" t="str">
        <f t="shared" si="3"/>
        <v>2012250,930</v>
      </c>
      <c r="D78" s="11">
        <v>40</v>
      </c>
      <c r="E78" s="11">
        <f>VLOOKUP(G78,Sheet2!$B$2:$D$11,3,FALSE)-VLOOKUP(D78,Sheet2!$B$2:$D$11,3,FALSE)</f>
        <v>930</v>
      </c>
      <c r="F78" s="11" t="s">
        <v>42</v>
      </c>
      <c r="G78" s="11">
        <v>50</v>
      </c>
      <c r="H78" s="11">
        <f>H77+E78*$J$5*$K$5</f>
        <v>4605</v>
      </c>
      <c r="I78" s="11"/>
      <c r="J78" s="11"/>
      <c r="K78" s="11"/>
      <c r="L78" s="11"/>
      <c r="M78" s="11"/>
      <c r="N78" s="11"/>
      <c r="O78" s="22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>
      <c r="A79" s="13">
        <v>1330121</v>
      </c>
      <c r="B79" s="13">
        <v>13301212</v>
      </c>
      <c r="C79" s="3" t="str">
        <f t="shared" si="3"/>
        <v>2012250,80</v>
      </c>
      <c r="D79" s="3">
        <v>15</v>
      </c>
      <c r="E79" s="3">
        <f>VLOOKUP(D80,Sheet2!$B$2:$D$11,3,FALSE)-VLOOKUP(D79,Sheet2!$B$2:$D$11,3,FALSE)</f>
        <v>80</v>
      </c>
      <c r="F79" s="3" t="s">
        <v>43</v>
      </c>
      <c r="H79" s="3">
        <f>I79+E79*$J$5*$K$5</f>
        <v>1040</v>
      </c>
      <c r="I79" s="11">
        <f>VLOOKUP(A79,[1]金币产出定价!$A$32:$D$62,4,FALSE)</f>
        <v>840</v>
      </c>
      <c r="J79" s="3" t="s">
        <v>63</v>
      </c>
    </row>
    <row r="80" spans="1:30">
      <c r="A80" s="13">
        <v>13301212</v>
      </c>
      <c r="B80" s="13">
        <v>13301213</v>
      </c>
      <c r="C80" s="3" t="str">
        <f t="shared" si="3"/>
        <v>2012250,300</v>
      </c>
      <c r="D80" s="3">
        <v>25</v>
      </c>
      <c r="E80" s="3">
        <f>VLOOKUP(D81,Sheet2!$B$2:$D$11,3,FALSE)-VLOOKUP(D80,Sheet2!$B$2:$D$11,3,FALSE)</f>
        <v>300</v>
      </c>
      <c r="F80" s="3" t="s">
        <v>43</v>
      </c>
      <c r="H80" s="3">
        <f>H79+E80*$J$5*$K$5</f>
        <v>1790</v>
      </c>
    </row>
    <row r="81" spans="1:30">
      <c r="A81" s="13" t="s">
        <v>79</v>
      </c>
      <c r="B81" s="13">
        <v>13301214</v>
      </c>
      <c r="C81" s="3" t="str">
        <f t="shared" si="3"/>
        <v>2012250,690</v>
      </c>
      <c r="D81" s="3">
        <v>35</v>
      </c>
      <c r="E81" s="11">
        <f>VLOOKUP(G81,Sheet2!$B$2:$D$11,3,FALSE)-VLOOKUP(D81,Sheet2!$B$2:$D$11,3,FALSE)</f>
        <v>690</v>
      </c>
      <c r="F81" s="3" t="s">
        <v>43</v>
      </c>
      <c r="G81" s="3">
        <v>45</v>
      </c>
      <c r="H81" s="3">
        <f>H80+E81*$J$5*$K$5</f>
        <v>3515</v>
      </c>
    </row>
    <row r="82" spans="1:30" s="19" customFormat="1">
      <c r="A82" s="20">
        <v>1330124</v>
      </c>
      <c r="B82" s="20">
        <v>13301242</v>
      </c>
      <c r="C82" s="11" t="str">
        <f t="shared" si="3"/>
        <v>2012250,22</v>
      </c>
      <c r="D82" s="11">
        <v>10</v>
      </c>
      <c r="E82" s="11">
        <f>VLOOKUP(D83,Sheet2!$B$2:$D$11,3,FALSE)-VLOOKUP(D82,Sheet2!$B$2:$D$11,3,FALSE)</f>
        <v>22</v>
      </c>
      <c r="F82" s="11" t="s">
        <v>44</v>
      </c>
      <c r="G82" s="11"/>
      <c r="H82" s="11">
        <f>I82+E82*$J$5*$K$5</f>
        <v>775</v>
      </c>
      <c r="I82" s="11">
        <f>VLOOKUP(A82,[1]金币产出定价!$A$32:$D$62,4,FALSE)</f>
        <v>720</v>
      </c>
      <c r="J82" s="11" t="s">
        <v>63</v>
      </c>
      <c r="K82" s="11"/>
      <c r="L82" s="11"/>
      <c r="M82" s="11"/>
      <c r="N82" s="11"/>
      <c r="O82" s="22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19" customFormat="1">
      <c r="A83" s="20">
        <v>13301242</v>
      </c>
      <c r="B83" s="20">
        <v>13301243</v>
      </c>
      <c r="C83" s="11" t="str">
        <f t="shared" si="3"/>
        <v>2012250,170</v>
      </c>
      <c r="D83" s="11">
        <v>20</v>
      </c>
      <c r="E83" s="11">
        <f>VLOOKUP(D84,Sheet2!$B$2:$D$11,3,FALSE)-VLOOKUP(D83,Sheet2!$B$2:$D$11,3,FALSE)</f>
        <v>170</v>
      </c>
      <c r="F83" s="11" t="s">
        <v>44</v>
      </c>
      <c r="G83" s="11"/>
      <c r="H83" s="11">
        <f>H82+E83*$J$5*$K$5</f>
        <v>1200</v>
      </c>
      <c r="I83" s="11"/>
      <c r="J83" s="11"/>
      <c r="K83" s="11"/>
      <c r="L83" s="11"/>
      <c r="M83" s="11"/>
      <c r="N83" s="11"/>
      <c r="O83" s="22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19" customFormat="1">
      <c r="A84" s="20">
        <v>13301243</v>
      </c>
      <c r="B84" s="20">
        <v>13301244</v>
      </c>
      <c r="C84" s="11" t="str">
        <f t="shared" si="3"/>
        <v>2012250,480</v>
      </c>
      <c r="D84" s="11">
        <v>30</v>
      </c>
      <c r="E84" s="11">
        <f>VLOOKUP(D85,Sheet2!$B$2:$D$11,3,FALSE)-VLOOKUP(D84,Sheet2!$B$2:$D$11,3,FALSE)</f>
        <v>480</v>
      </c>
      <c r="F84" s="11" t="s">
        <v>44</v>
      </c>
      <c r="G84" s="11"/>
      <c r="H84" s="11">
        <f>H83+E84*$J$5*$K$5</f>
        <v>2400</v>
      </c>
      <c r="I84" s="11"/>
      <c r="J84" s="11"/>
      <c r="K84" s="11"/>
      <c r="L84" s="11"/>
      <c r="M84" s="11"/>
      <c r="N84" s="11"/>
      <c r="O84" s="22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19" customFormat="1">
      <c r="A85" s="20" t="s">
        <v>78</v>
      </c>
      <c r="B85" s="20">
        <v>13301245</v>
      </c>
      <c r="C85" s="11" t="str">
        <f t="shared" si="3"/>
        <v>2012250,930</v>
      </c>
      <c r="D85" s="11">
        <v>40</v>
      </c>
      <c r="E85" s="11">
        <f>VLOOKUP(G85,Sheet2!$B$2:$D$11,3,FALSE)-VLOOKUP(D85,Sheet2!$B$2:$D$11,3,FALSE)</f>
        <v>930</v>
      </c>
      <c r="F85" s="11" t="s">
        <v>44</v>
      </c>
      <c r="G85" s="11">
        <v>50</v>
      </c>
      <c r="H85" s="11">
        <f>H84+E85*$J$5*$K$5</f>
        <v>4725</v>
      </c>
      <c r="I85" s="11"/>
      <c r="J85" s="11"/>
      <c r="K85" s="11"/>
      <c r="L85" s="11"/>
      <c r="M85" s="11"/>
      <c r="N85" s="11"/>
      <c r="O85" s="22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>
      <c r="A86" s="13">
        <v>1330125</v>
      </c>
      <c r="B86" s="13">
        <v>13301252</v>
      </c>
      <c r="C86" s="3" t="str">
        <f t="shared" si="3"/>
        <v>2012250,80</v>
      </c>
      <c r="D86" s="3">
        <v>15</v>
      </c>
      <c r="E86" s="3">
        <f>VLOOKUP(D87,Sheet2!$B$2:$D$11,3,FALSE)-VLOOKUP(D86,Sheet2!$B$2:$D$11,3,FALSE)</f>
        <v>80</v>
      </c>
      <c r="F86" s="3" t="s">
        <v>45</v>
      </c>
      <c r="H86" s="3">
        <f>I86+E86*$J$5*$K$5</f>
        <v>1040</v>
      </c>
      <c r="I86" s="11">
        <f>VLOOKUP(A86,[1]金币产出定价!$A$32:$D$62,4,FALSE)</f>
        <v>840</v>
      </c>
      <c r="J86" s="3" t="s">
        <v>63</v>
      </c>
    </row>
    <row r="87" spans="1:30">
      <c r="A87" s="13">
        <v>13301252</v>
      </c>
      <c r="B87" s="13">
        <v>13301253</v>
      </c>
      <c r="C87" s="3" t="str">
        <f t="shared" si="3"/>
        <v>2012250,300</v>
      </c>
      <c r="D87" s="3">
        <v>25</v>
      </c>
      <c r="E87" s="3">
        <f>VLOOKUP(D88,Sheet2!$B$2:$D$11,3,FALSE)-VLOOKUP(D87,Sheet2!$B$2:$D$11,3,FALSE)</f>
        <v>300</v>
      </c>
      <c r="F87" s="3" t="s">
        <v>45</v>
      </c>
      <c r="H87" s="3">
        <f>H86+E87*$J$5*$K$5</f>
        <v>1790</v>
      </c>
    </row>
    <row r="88" spans="1:30">
      <c r="A88" s="13" t="s">
        <v>77</v>
      </c>
      <c r="B88" s="13">
        <v>13301254</v>
      </c>
      <c r="C88" s="3" t="str">
        <f t="shared" si="3"/>
        <v>2012250,690</v>
      </c>
      <c r="D88" s="3">
        <v>35</v>
      </c>
      <c r="E88" s="11">
        <f>VLOOKUP(G88,Sheet2!$B$2:$D$11,3,FALSE)-VLOOKUP(D88,Sheet2!$B$2:$D$11,3,FALSE)</f>
        <v>690</v>
      </c>
      <c r="F88" s="3" t="s">
        <v>45</v>
      </c>
      <c r="G88" s="3">
        <v>45</v>
      </c>
      <c r="H88" s="3">
        <f>H87+E88*$J$5*$K$5</f>
        <v>3515</v>
      </c>
    </row>
    <row r="89" spans="1:30" s="19" customFormat="1">
      <c r="A89" s="20">
        <v>1330126</v>
      </c>
      <c r="B89" s="20">
        <v>13301262</v>
      </c>
      <c r="C89" s="11" t="str">
        <f t="shared" si="3"/>
        <v>2012250,80</v>
      </c>
      <c r="D89" s="11">
        <v>15</v>
      </c>
      <c r="E89" s="11">
        <f>VLOOKUP(D90,Sheet2!$B$2:$D$11,3,FALSE)-VLOOKUP(D89,Sheet2!$B$2:$D$11,3,FALSE)</f>
        <v>80</v>
      </c>
      <c r="F89" s="11" t="s">
        <v>46</v>
      </c>
      <c r="G89" s="11"/>
      <c r="H89" s="11">
        <f>I89+E89*$J$5*$K$5</f>
        <v>1040</v>
      </c>
      <c r="I89" s="11">
        <f>VLOOKUP(A89,[1]金币产出定价!$A$32:$D$62,4,FALSE)</f>
        <v>840</v>
      </c>
      <c r="J89" s="11" t="s">
        <v>63</v>
      </c>
      <c r="K89" s="11"/>
      <c r="L89" s="11"/>
      <c r="M89" s="11"/>
      <c r="N89" s="11"/>
      <c r="O89" s="22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s="19" customFormat="1">
      <c r="A90" s="20">
        <v>13301262</v>
      </c>
      <c r="B90" s="20">
        <v>13301263</v>
      </c>
      <c r="C90" s="11" t="str">
        <f t="shared" si="3"/>
        <v>2012250,300</v>
      </c>
      <c r="D90" s="11">
        <v>25</v>
      </c>
      <c r="E90" s="11">
        <f>VLOOKUP(D91,Sheet2!$B$2:$D$11,3,FALSE)-VLOOKUP(D90,Sheet2!$B$2:$D$11,3,FALSE)</f>
        <v>300</v>
      </c>
      <c r="F90" s="11" t="s">
        <v>46</v>
      </c>
      <c r="G90" s="11"/>
      <c r="H90" s="11">
        <f>H89+E90*$J$5*$K$5</f>
        <v>1790</v>
      </c>
      <c r="I90" s="11"/>
      <c r="J90" s="11"/>
      <c r="K90" s="11"/>
      <c r="L90" s="11"/>
      <c r="M90" s="11"/>
      <c r="N90" s="11"/>
      <c r="O90" s="22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s="19" customFormat="1">
      <c r="A91" s="20" t="s">
        <v>76</v>
      </c>
      <c r="B91" s="20">
        <v>13301264</v>
      </c>
      <c r="C91" s="11" t="str">
        <f t="shared" si="3"/>
        <v>2012250,690</v>
      </c>
      <c r="D91" s="11">
        <v>35</v>
      </c>
      <c r="E91" s="11">
        <f>VLOOKUP(G91,Sheet2!$B$2:$D$11,3,FALSE)-VLOOKUP(D91,Sheet2!$B$2:$D$11,3,FALSE)</f>
        <v>690</v>
      </c>
      <c r="F91" s="11" t="s">
        <v>46</v>
      </c>
      <c r="G91" s="11">
        <v>45</v>
      </c>
      <c r="H91" s="11">
        <f>H90+E91*$J$5*$K$5</f>
        <v>3515</v>
      </c>
      <c r="I91" s="11"/>
      <c r="J91" s="11"/>
      <c r="K91" s="11"/>
      <c r="L91" s="11"/>
      <c r="M91" s="11"/>
      <c r="N91" s="11"/>
      <c r="O91" s="22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>
      <c r="A92" s="13">
        <v>1330129</v>
      </c>
      <c r="B92" s="13">
        <v>13301293</v>
      </c>
      <c r="C92" s="3" t="str">
        <f t="shared" si="3"/>
        <v>2012250,170</v>
      </c>
      <c r="D92" s="3">
        <v>20</v>
      </c>
      <c r="E92" s="3">
        <f>VLOOKUP(D93,Sheet2!$B$2:$D$11,3,FALSE)-VLOOKUP(D92,Sheet2!$B$2:$D$11,3,FALSE)</f>
        <v>170</v>
      </c>
      <c r="F92" s="3" t="s">
        <v>47</v>
      </c>
      <c r="H92" s="3">
        <f>I92+E92*$J$5*$K$5</f>
        <v>1385</v>
      </c>
      <c r="I92" s="11">
        <f>VLOOKUP(A92,[1]金币产出定价!$A$32:$D$62,4,FALSE)</f>
        <v>960</v>
      </c>
      <c r="J92" s="3" t="s">
        <v>63</v>
      </c>
    </row>
    <row r="93" spans="1:30">
      <c r="A93" s="13">
        <v>13301293</v>
      </c>
      <c r="B93" s="13">
        <v>13301294</v>
      </c>
      <c r="C93" s="3" t="str">
        <f t="shared" si="3"/>
        <v>2012250,480</v>
      </c>
      <c r="D93" s="3">
        <v>30</v>
      </c>
      <c r="E93" s="3">
        <f>VLOOKUP(D94,Sheet2!$B$2:$D$11,3,FALSE)-VLOOKUP(D93,Sheet2!$B$2:$D$11,3,FALSE)</f>
        <v>480</v>
      </c>
      <c r="F93" s="3" t="s">
        <v>47</v>
      </c>
      <c r="H93" s="3">
        <f>H92+E93*$J$5*$K$5</f>
        <v>2585</v>
      </c>
    </row>
    <row r="94" spans="1:30">
      <c r="A94" s="13" t="s">
        <v>75</v>
      </c>
      <c r="B94" s="13">
        <v>13301295</v>
      </c>
      <c r="C94" s="3" t="str">
        <f t="shared" si="3"/>
        <v>2012250,930</v>
      </c>
      <c r="D94" s="3">
        <v>40</v>
      </c>
      <c r="E94" s="11">
        <f>VLOOKUP(G94,Sheet2!$B$2:$D$11,3,FALSE)-VLOOKUP(D94,Sheet2!$B$2:$D$11,3,FALSE)</f>
        <v>930</v>
      </c>
      <c r="F94" s="3" t="s">
        <v>47</v>
      </c>
      <c r="G94" s="3">
        <v>50</v>
      </c>
      <c r="H94" s="3">
        <f>H93+E94*$J$5*$K$5</f>
        <v>4910</v>
      </c>
    </row>
    <row r="95" spans="1:30" s="19" customFormat="1">
      <c r="A95" s="20">
        <v>1330131</v>
      </c>
      <c r="B95" s="20">
        <v>13301312</v>
      </c>
      <c r="C95" s="11" t="str">
        <f t="shared" si="3"/>
        <v>2012250,80</v>
      </c>
      <c r="D95" s="11">
        <v>15</v>
      </c>
      <c r="E95" s="11">
        <f>VLOOKUP(D96,Sheet2!$B$2:$D$11,3,FALSE)-VLOOKUP(D95,Sheet2!$B$2:$D$11,3,FALSE)</f>
        <v>80</v>
      </c>
      <c r="F95" s="11" t="s">
        <v>48</v>
      </c>
      <c r="G95" s="11"/>
      <c r="H95" s="11">
        <f>I95+E95*$J$5*$K$5</f>
        <v>1040</v>
      </c>
      <c r="I95" s="11">
        <f>VLOOKUP(A95,[1]金币产出定价!$A$32:$D$62,4,FALSE)</f>
        <v>840</v>
      </c>
      <c r="J95" s="11" t="s">
        <v>63</v>
      </c>
      <c r="K95" s="11"/>
      <c r="L95" s="11"/>
      <c r="M95" s="11"/>
      <c r="N95" s="11"/>
      <c r="O95" s="22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s="19" customFormat="1">
      <c r="A96" s="20">
        <v>13301312</v>
      </c>
      <c r="B96" s="20">
        <v>13301313</v>
      </c>
      <c r="C96" s="11" t="str">
        <f t="shared" si="3"/>
        <v>2012250,300</v>
      </c>
      <c r="D96" s="11">
        <v>25</v>
      </c>
      <c r="E96" s="11">
        <f>VLOOKUP(D97,Sheet2!$B$2:$D$11,3,FALSE)-VLOOKUP(D96,Sheet2!$B$2:$D$11,3,FALSE)</f>
        <v>300</v>
      </c>
      <c r="F96" s="11" t="s">
        <v>48</v>
      </c>
      <c r="G96" s="11"/>
      <c r="H96" s="11">
        <f>H95+E96*$J$5*$K$5</f>
        <v>1790</v>
      </c>
      <c r="I96" s="11"/>
      <c r="J96" s="11"/>
      <c r="K96" s="11"/>
      <c r="L96" s="11"/>
      <c r="M96" s="11"/>
      <c r="N96" s="11"/>
      <c r="O96" s="22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s="19" customFormat="1">
      <c r="A97" s="20" t="s">
        <v>74</v>
      </c>
      <c r="B97" s="20">
        <v>13301314</v>
      </c>
      <c r="C97" s="11" t="str">
        <f t="shared" si="3"/>
        <v>2012250,690</v>
      </c>
      <c r="D97" s="11">
        <v>35</v>
      </c>
      <c r="E97" s="11">
        <f>VLOOKUP(G97,Sheet2!$B$2:$D$11,3,FALSE)-VLOOKUP(D97,Sheet2!$B$2:$D$11,3,FALSE)</f>
        <v>690</v>
      </c>
      <c r="F97" s="11" t="s">
        <v>48</v>
      </c>
      <c r="G97" s="11">
        <v>45</v>
      </c>
      <c r="H97" s="11">
        <f>H96+E97*$J$5*$K$5</f>
        <v>3515</v>
      </c>
      <c r="I97" s="11"/>
      <c r="J97" s="11"/>
      <c r="K97" s="11"/>
      <c r="L97" s="11"/>
      <c r="M97" s="11"/>
      <c r="N97" s="11"/>
      <c r="O97" s="22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>
      <c r="A98" s="13">
        <v>1330133</v>
      </c>
      <c r="B98" s="13">
        <v>13301331</v>
      </c>
      <c r="C98" s="3" t="str">
        <f t="shared" si="3"/>
        <v>2012250,2</v>
      </c>
      <c r="D98" s="3">
        <v>10</v>
      </c>
      <c r="E98" s="3">
        <f>VLOOKUP(D99,Sheet2!$B$2:$D$11,3,FALSE)-VLOOKUP(D98,Sheet2!$B$2:$D$11,3,FALSE)</f>
        <v>2</v>
      </c>
      <c r="F98" s="3" t="s">
        <v>49</v>
      </c>
      <c r="H98" s="3">
        <f>I98+E98*$J$5*$K$5</f>
        <v>605</v>
      </c>
      <c r="I98" s="11">
        <f>VLOOKUP(A98,[1]金币产出定价!$A$32:$D$62,4,FALSE)</f>
        <v>600</v>
      </c>
      <c r="J98" s="3" t="s">
        <v>63</v>
      </c>
    </row>
    <row r="99" spans="1:30">
      <c r="A99" s="13">
        <v>13301331</v>
      </c>
      <c r="B99" s="13">
        <v>13301332</v>
      </c>
      <c r="C99" s="3" t="str">
        <f t="shared" si="3"/>
        <v>2012250,80</v>
      </c>
      <c r="D99" s="3">
        <v>15</v>
      </c>
      <c r="E99" s="3">
        <f>VLOOKUP(D100,Sheet2!$B$2:$D$11,3,FALSE)-VLOOKUP(D99,Sheet2!$B$2:$D$11,3,FALSE)</f>
        <v>80</v>
      </c>
      <c r="F99" s="3" t="s">
        <v>49</v>
      </c>
      <c r="H99" s="3">
        <f>H98+E99*$J$5*$K$5</f>
        <v>805</v>
      </c>
    </row>
    <row r="100" spans="1:30">
      <c r="A100" s="13">
        <v>13301332</v>
      </c>
      <c r="B100" s="13">
        <v>13301333</v>
      </c>
      <c r="C100" s="3" t="str">
        <f t="shared" si="3"/>
        <v>2012250,300</v>
      </c>
      <c r="D100" s="3">
        <v>25</v>
      </c>
      <c r="E100" s="3">
        <f>VLOOKUP(D101,Sheet2!$B$2:$D$11,3,FALSE)-VLOOKUP(D100,Sheet2!$B$2:$D$11,3,FALSE)</f>
        <v>300</v>
      </c>
      <c r="F100" s="3" t="s">
        <v>49</v>
      </c>
      <c r="H100" s="3">
        <f>H99+E100*$J$5*$K$5</f>
        <v>1555</v>
      </c>
    </row>
    <row r="101" spans="1:30">
      <c r="A101" s="13" t="s">
        <v>73</v>
      </c>
      <c r="B101" s="13">
        <v>13301334</v>
      </c>
      <c r="C101" s="3" t="str">
        <f t="shared" si="3"/>
        <v>2012250,690</v>
      </c>
      <c r="D101" s="3">
        <v>35</v>
      </c>
      <c r="E101" s="11">
        <f>VLOOKUP(G101,Sheet2!$B$2:$D$11,3,FALSE)-VLOOKUP(D101,Sheet2!$B$2:$D$11,3,FALSE)</f>
        <v>690</v>
      </c>
      <c r="F101" s="3" t="s">
        <v>49</v>
      </c>
      <c r="G101" s="3">
        <v>45</v>
      </c>
      <c r="H101" s="3">
        <f>H100+E101*$J$5*$K$5</f>
        <v>3280</v>
      </c>
    </row>
    <row r="102" spans="1:30" s="19" customFormat="1">
      <c r="A102" s="20">
        <v>1330134</v>
      </c>
      <c r="B102" s="20">
        <v>13301341</v>
      </c>
      <c r="C102" s="11" t="str">
        <f t="shared" si="3"/>
        <v>2012250,2</v>
      </c>
      <c r="D102" s="11">
        <v>10</v>
      </c>
      <c r="E102" s="11">
        <f>VLOOKUP(D103,Sheet2!$B$2:$D$11,3,FALSE)-VLOOKUP(D102,Sheet2!$B$2:$D$11,3,FALSE)</f>
        <v>2</v>
      </c>
      <c r="F102" s="11" t="s">
        <v>50</v>
      </c>
      <c r="G102" s="11"/>
      <c r="H102" s="11">
        <f>I102+E102*$J$5*$K$5</f>
        <v>605</v>
      </c>
      <c r="I102" s="11">
        <f>VLOOKUP(A102,[1]金币产出定价!$A$32:$D$62,4,FALSE)</f>
        <v>600</v>
      </c>
      <c r="J102" s="11" t="s">
        <v>63</v>
      </c>
      <c r="K102" s="11"/>
      <c r="L102" s="11"/>
      <c r="M102" s="11"/>
      <c r="N102" s="11"/>
      <c r="O102" s="22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s="19" customFormat="1">
      <c r="A103" s="20">
        <v>13301341</v>
      </c>
      <c r="B103" s="20">
        <v>13301342</v>
      </c>
      <c r="C103" s="11" t="str">
        <f t="shared" si="3"/>
        <v>2012250,80</v>
      </c>
      <c r="D103" s="11">
        <v>15</v>
      </c>
      <c r="E103" s="11">
        <f>VLOOKUP(D104,Sheet2!$B$2:$D$11,3,FALSE)-VLOOKUP(D103,Sheet2!$B$2:$D$11,3,FALSE)</f>
        <v>80</v>
      </c>
      <c r="F103" s="11" t="s">
        <v>50</v>
      </c>
      <c r="G103" s="11"/>
      <c r="H103" s="11">
        <f>H102+E103*$J$5*$K$5</f>
        <v>805</v>
      </c>
      <c r="I103" s="11"/>
      <c r="J103" s="11"/>
      <c r="K103" s="11"/>
      <c r="L103" s="11"/>
      <c r="M103" s="11"/>
      <c r="N103" s="11"/>
      <c r="O103" s="22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s="19" customFormat="1">
      <c r="A104" s="20">
        <v>13301342</v>
      </c>
      <c r="B104" s="20">
        <v>13301343</v>
      </c>
      <c r="C104" s="11" t="str">
        <f t="shared" si="3"/>
        <v>2012250,300</v>
      </c>
      <c r="D104" s="11">
        <v>25</v>
      </c>
      <c r="E104" s="11">
        <f>VLOOKUP(D105,Sheet2!$B$2:$D$11,3,FALSE)-VLOOKUP(D104,Sheet2!$B$2:$D$11,3,FALSE)</f>
        <v>300</v>
      </c>
      <c r="F104" s="11" t="s">
        <v>50</v>
      </c>
      <c r="G104" s="11"/>
      <c r="H104" s="11">
        <f>H103+E104*$J$5*$K$5</f>
        <v>1555</v>
      </c>
      <c r="I104" s="11"/>
      <c r="J104" s="11"/>
      <c r="K104" s="11"/>
      <c r="L104" s="11"/>
      <c r="M104" s="11"/>
      <c r="N104" s="11"/>
      <c r="O104" s="22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s="19" customFormat="1">
      <c r="A105" s="20" t="s">
        <v>72</v>
      </c>
      <c r="B105" s="20">
        <v>13301344</v>
      </c>
      <c r="C105" s="11" t="str">
        <f t="shared" si="3"/>
        <v>2012250,690</v>
      </c>
      <c r="D105" s="11">
        <v>35</v>
      </c>
      <c r="E105" s="11">
        <f>VLOOKUP(G105,Sheet2!$B$2:$D$11,3,FALSE)-VLOOKUP(D105,Sheet2!$B$2:$D$11,3,FALSE)</f>
        <v>690</v>
      </c>
      <c r="F105" s="11" t="s">
        <v>50</v>
      </c>
      <c r="G105" s="11">
        <v>45</v>
      </c>
      <c r="H105" s="11">
        <f>H104+E105*$J$5*$K$5</f>
        <v>3280</v>
      </c>
      <c r="I105" s="11"/>
      <c r="J105" s="11"/>
      <c r="K105" s="11"/>
      <c r="L105" s="11"/>
      <c r="M105" s="11"/>
      <c r="N105" s="11"/>
      <c r="O105" s="22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>
      <c r="A106" s="13">
        <v>1330135</v>
      </c>
      <c r="B106" s="13">
        <v>13301353</v>
      </c>
      <c r="C106" s="3" t="str">
        <f t="shared" si="3"/>
        <v>2012250,300</v>
      </c>
      <c r="D106" s="3">
        <v>25</v>
      </c>
      <c r="E106" s="3">
        <f>VLOOKUP(D107,Sheet2!$B$2:$D$11,3,FALSE)-VLOOKUP(D106,Sheet2!$B$2:$D$11,3,FALSE)</f>
        <v>300</v>
      </c>
      <c r="F106" s="3" t="s">
        <v>51</v>
      </c>
      <c r="H106" s="3">
        <f>I106+E106*$J$5*$K$5</f>
        <v>1830</v>
      </c>
      <c r="I106" s="11">
        <f>VLOOKUP(A106,[1]金币产出定价!$A$32:$D$62,4,FALSE)</f>
        <v>1080</v>
      </c>
      <c r="J106" s="3" t="s">
        <v>63</v>
      </c>
    </row>
    <row r="107" spans="1:30">
      <c r="A107" s="13" t="s">
        <v>71</v>
      </c>
      <c r="B107" s="13">
        <v>13301354</v>
      </c>
      <c r="C107" s="3" t="str">
        <f t="shared" si="3"/>
        <v>2012250,690</v>
      </c>
      <c r="D107" s="3">
        <v>35</v>
      </c>
      <c r="E107" s="11">
        <f>VLOOKUP(G107,Sheet2!$B$2:$D$11,3,FALSE)-VLOOKUP(D107,Sheet2!$B$2:$D$11,3,FALSE)</f>
        <v>690</v>
      </c>
      <c r="F107" s="3" t="s">
        <v>51</v>
      </c>
      <c r="G107" s="3">
        <v>45</v>
      </c>
      <c r="H107" s="3">
        <f>H106+E107*$J$5*$K$5</f>
        <v>3555</v>
      </c>
    </row>
    <row r="108" spans="1:30" s="19" customFormat="1">
      <c r="A108" s="20">
        <v>1330136</v>
      </c>
      <c r="B108" s="20">
        <v>13301363</v>
      </c>
      <c r="C108" s="11" t="str">
        <f t="shared" si="3"/>
        <v>2012250,300</v>
      </c>
      <c r="D108" s="11">
        <v>25</v>
      </c>
      <c r="E108" s="11">
        <f>VLOOKUP(D109,Sheet2!$B$2:$D$11,3,FALSE)-VLOOKUP(D108,Sheet2!$B$2:$D$11,3,FALSE)</f>
        <v>300</v>
      </c>
      <c r="F108" s="11" t="s">
        <v>52</v>
      </c>
      <c r="G108" s="11"/>
      <c r="H108" s="11">
        <f>I108+E108*$J$5*$K$5</f>
        <v>1830</v>
      </c>
      <c r="I108" s="11">
        <f>VLOOKUP(A108,[1]金币产出定价!$A$32:$D$62,4,FALSE)</f>
        <v>1080</v>
      </c>
      <c r="J108" s="11" t="s">
        <v>63</v>
      </c>
      <c r="K108" s="11"/>
      <c r="L108" s="11"/>
      <c r="M108" s="11"/>
      <c r="N108" s="11"/>
      <c r="O108" s="22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s="19" customFormat="1">
      <c r="A109" s="20" t="s">
        <v>70</v>
      </c>
      <c r="B109" s="20">
        <v>13301364</v>
      </c>
      <c r="C109" s="11" t="str">
        <f t="shared" si="3"/>
        <v>2012250,690</v>
      </c>
      <c r="D109" s="11">
        <v>35</v>
      </c>
      <c r="E109" s="11">
        <f>VLOOKUP(G109,Sheet2!$B$2:$D$11,3,FALSE)-VLOOKUP(D109,Sheet2!$B$2:$D$11,3,FALSE)</f>
        <v>690</v>
      </c>
      <c r="F109" s="11" t="s">
        <v>52</v>
      </c>
      <c r="G109" s="11">
        <v>45</v>
      </c>
      <c r="H109" s="11">
        <f>H108+E109*$J$5*$K$5</f>
        <v>3555</v>
      </c>
      <c r="I109" s="11"/>
      <c r="J109" s="11"/>
      <c r="K109" s="11"/>
      <c r="L109" s="11"/>
      <c r="M109" s="11"/>
      <c r="N109" s="11"/>
      <c r="O109" s="22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>
      <c r="A110" s="13">
        <v>1330138</v>
      </c>
      <c r="B110" s="13">
        <v>13301383</v>
      </c>
      <c r="C110" s="3" t="str">
        <f t="shared" si="3"/>
        <v>2012250,170</v>
      </c>
      <c r="D110" s="3">
        <v>20</v>
      </c>
      <c r="E110" s="3">
        <f>VLOOKUP(D111,Sheet2!$B$2:$D$11,3,FALSE)-VLOOKUP(D110,Sheet2!$B$2:$D$11,3,FALSE)</f>
        <v>170</v>
      </c>
      <c r="F110" s="3" t="s">
        <v>53</v>
      </c>
      <c r="H110" s="3">
        <f>I110+E110*$J$5*$K$5</f>
        <v>1385</v>
      </c>
      <c r="I110" s="11">
        <f>VLOOKUP(A110,[1]金币产出定价!$A$32:$D$62,4,FALSE)</f>
        <v>960</v>
      </c>
      <c r="J110" s="3" t="s">
        <v>63</v>
      </c>
    </row>
    <row r="111" spans="1:30">
      <c r="A111" s="13">
        <v>13301383</v>
      </c>
      <c r="B111" s="13">
        <v>13301384</v>
      </c>
      <c r="C111" s="3" t="str">
        <f t="shared" si="3"/>
        <v>2012250,480</v>
      </c>
      <c r="D111" s="3">
        <v>30</v>
      </c>
      <c r="E111" s="3">
        <f>VLOOKUP(D112,Sheet2!$B$2:$D$11,3,FALSE)-VLOOKUP(D111,Sheet2!$B$2:$D$11,3,FALSE)</f>
        <v>480</v>
      </c>
      <c r="F111" s="3" t="s">
        <v>53</v>
      </c>
      <c r="H111" s="3">
        <f>H110+E111*$J$5*$K$5</f>
        <v>2585</v>
      </c>
    </row>
    <row r="112" spans="1:30">
      <c r="A112" s="13" t="s">
        <v>69</v>
      </c>
      <c r="B112" s="13">
        <v>13301385</v>
      </c>
      <c r="C112" s="3" t="str">
        <f t="shared" si="3"/>
        <v>2012250,930</v>
      </c>
      <c r="D112" s="3">
        <v>40</v>
      </c>
      <c r="E112" s="11">
        <f>VLOOKUP(G112,Sheet2!$B$2:$D$11,3,FALSE)-VLOOKUP(D112,Sheet2!$B$2:$D$11,3,FALSE)</f>
        <v>930</v>
      </c>
      <c r="F112" s="3" t="s">
        <v>53</v>
      </c>
      <c r="G112" s="3">
        <v>50</v>
      </c>
      <c r="H112" s="3">
        <f>H111+E112*$J$5*$K$5</f>
        <v>4910</v>
      </c>
    </row>
    <row r="113" spans="1:30" s="19" customFormat="1">
      <c r="A113" s="20">
        <v>1330139</v>
      </c>
      <c r="B113" s="20">
        <v>13301392</v>
      </c>
      <c r="C113" s="11" t="str">
        <f t="shared" si="3"/>
        <v>2012250,22</v>
      </c>
      <c r="D113" s="11">
        <v>10</v>
      </c>
      <c r="E113" s="11">
        <f>VLOOKUP(D114,Sheet2!$B$2:$D$11,3,FALSE)-VLOOKUP(D113,Sheet2!$B$2:$D$11,3,FALSE)</f>
        <v>22</v>
      </c>
      <c r="F113" s="11" t="s">
        <v>54</v>
      </c>
      <c r="G113" s="11"/>
      <c r="H113" s="11">
        <f>I113+E113*$J$5*$K$5</f>
        <v>775</v>
      </c>
      <c r="I113" s="11">
        <f>VLOOKUP(A113,[1]金币产出定价!$A$32:$D$62,4,FALSE)</f>
        <v>720</v>
      </c>
      <c r="J113" s="11" t="s">
        <v>63</v>
      </c>
      <c r="K113" s="11"/>
      <c r="L113" s="11"/>
      <c r="M113" s="11"/>
      <c r="N113" s="11"/>
      <c r="O113" s="22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s="19" customFormat="1">
      <c r="A114" s="20">
        <v>13301392</v>
      </c>
      <c r="B114" s="20">
        <v>13301393</v>
      </c>
      <c r="C114" s="11" t="str">
        <f t="shared" si="3"/>
        <v>2012250,170</v>
      </c>
      <c r="D114" s="11">
        <v>20</v>
      </c>
      <c r="E114" s="11">
        <f>VLOOKUP(D115,Sheet2!$B$2:$D$11,3,FALSE)-VLOOKUP(D114,Sheet2!$B$2:$D$11,3,FALSE)</f>
        <v>170</v>
      </c>
      <c r="F114" s="11" t="s">
        <v>54</v>
      </c>
      <c r="G114" s="11"/>
      <c r="H114" s="11">
        <f>H113+E114*$J$5*$K$5</f>
        <v>1200</v>
      </c>
      <c r="I114" s="11"/>
      <c r="J114" s="11"/>
      <c r="K114" s="11"/>
      <c r="L114" s="11"/>
      <c r="M114" s="11"/>
      <c r="N114" s="11"/>
      <c r="O114" s="22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s="19" customFormat="1">
      <c r="A115" s="20">
        <v>13301393</v>
      </c>
      <c r="B115" s="20">
        <v>13301394</v>
      </c>
      <c r="C115" s="11" t="str">
        <f t="shared" si="3"/>
        <v>2012250,480</v>
      </c>
      <c r="D115" s="11">
        <v>30</v>
      </c>
      <c r="E115" s="11">
        <f>VLOOKUP(D116,Sheet2!$B$2:$D$11,3,FALSE)-VLOOKUP(D115,Sheet2!$B$2:$D$11,3,FALSE)</f>
        <v>480</v>
      </c>
      <c r="F115" s="11" t="s">
        <v>54</v>
      </c>
      <c r="G115" s="11"/>
      <c r="H115" s="11">
        <f>H114+E115*$J$5*$K$5</f>
        <v>2400</v>
      </c>
      <c r="I115" s="11"/>
      <c r="J115" s="11"/>
      <c r="K115" s="11"/>
      <c r="L115" s="11"/>
      <c r="M115" s="11"/>
      <c r="N115" s="11"/>
      <c r="O115" s="22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s="19" customFormat="1">
      <c r="A116" s="20" t="s">
        <v>68</v>
      </c>
      <c r="B116" s="20">
        <v>13301395</v>
      </c>
      <c r="C116" s="11" t="str">
        <f t="shared" ref="C116:C128" si="4">"2012250,"&amp;E116</f>
        <v>2012250,930</v>
      </c>
      <c r="D116" s="11">
        <v>40</v>
      </c>
      <c r="E116" s="11">
        <f>VLOOKUP(G116,Sheet2!$B$2:$D$11,3,FALSE)-VLOOKUP(D116,Sheet2!$B$2:$D$11,3,FALSE)</f>
        <v>930</v>
      </c>
      <c r="F116" s="11" t="s">
        <v>54</v>
      </c>
      <c r="G116" s="11">
        <v>50</v>
      </c>
      <c r="H116" s="11">
        <f>H115+E116*$J$5*$K$5</f>
        <v>4725</v>
      </c>
      <c r="I116" s="11"/>
      <c r="J116" s="11"/>
      <c r="K116" s="11"/>
      <c r="L116" s="11"/>
      <c r="M116" s="11"/>
      <c r="N116" s="11"/>
      <c r="O116" s="22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>
      <c r="A117" s="13">
        <v>1330141</v>
      </c>
      <c r="B117" s="13">
        <v>13301412</v>
      </c>
      <c r="C117" s="3" t="str">
        <f t="shared" si="4"/>
        <v>2012250,22</v>
      </c>
      <c r="D117" s="3">
        <v>10</v>
      </c>
      <c r="E117" s="3">
        <f>VLOOKUP(D118,Sheet2!$B$2:$D$11,3,FALSE)-VLOOKUP(D117,Sheet2!$B$2:$D$11,3,FALSE)</f>
        <v>22</v>
      </c>
      <c r="F117" s="3" t="s">
        <v>55</v>
      </c>
      <c r="H117" s="3">
        <f>I117+E117*$J$5*$K$5</f>
        <v>775</v>
      </c>
      <c r="I117" s="11">
        <f>VLOOKUP(A117,[1]金币产出定价!$A$32:$D$62,4,FALSE)</f>
        <v>720</v>
      </c>
      <c r="J117" s="3" t="s">
        <v>63</v>
      </c>
    </row>
    <row r="118" spans="1:30">
      <c r="A118" s="13">
        <v>13301412</v>
      </c>
      <c r="B118" s="13">
        <v>13301413</v>
      </c>
      <c r="C118" s="3" t="str">
        <f t="shared" si="4"/>
        <v>2012250,170</v>
      </c>
      <c r="D118" s="3">
        <v>20</v>
      </c>
      <c r="E118" s="3">
        <f>VLOOKUP(D119,Sheet2!$B$2:$D$11,3,FALSE)-VLOOKUP(D118,Sheet2!$B$2:$D$11,3,FALSE)</f>
        <v>170</v>
      </c>
      <c r="F118" s="3" t="s">
        <v>55</v>
      </c>
      <c r="H118" s="3">
        <f>H117+E118*$J$5*$K$5</f>
        <v>1200</v>
      </c>
    </row>
    <row r="119" spans="1:30">
      <c r="A119" s="13">
        <v>13301413</v>
      </c>
      <c r="B119" s="13">
        <v>13301414</v>
      </c>
      <c r="C119" s="3" t="str">
        <f t="shared" si="4"/>
        <v>2012250,480</v>
      </c>
      <c r="D119" s="3">
        <v>30</v>
      </c>
      <c r="E119" s="3">
        <f>VLOOKUP(D120,Sheet2!$B$2:$D$11,3,FALSE)-VLOOKUP(D119,Sheet2!$B$2:$D$11,3,FALSE)</f>
        <v>480</v>
      </c>
      <c r="F119" s="3" t="s">
        <v>55</v>
      </c>
      <c r="H119" s="3">
        <f>H118+E119*$J$5*$K$5</f>
        <v>2400</v>
      </c>
    </row>
    <row r="120" spans="1:30">
      <c r="A120" s="13" t="s">
        <v>67</v>
      </c>
      <c r="B120" s="13">
        <v>13301415</v>
      </c>
      <c r="C120" s="3" t="str">
        <f t="shared" si="4"/>
        <v>2012250,930</v>
      </c>
      <c r="D120" s="3">
        <v>40</v>
      </c>
      <c r="E120" s="11">
        <f>VLOOKUP(G120,Sheet2!$B$2:$D$11,3,FALSE)-VLOOKUP(D120,Sheet2!$B$2:$D$11,3,FALSE)</f>
        <v>930</v>
      </c>
      <c r="F120" s="3" t="s">
        <v>55</v>
      </c>
      <c r="G120" s="3">
        <v>50</v>
      </c>
      <c r="H120" s="3">
        <f>H119+E120*$J$5*$K$5</f>
        <v>4725</v>
      </c>
    </row>
    <row r="121" spans="1:30" s="19" customFormat="1">
      <c r="A121" s="20">
        <v>1330142</v>
      </c>
      <c r="B121" s="20">
        <v>13301424</v>
      </c>
      <c r="C121" s="11" t="str">
        <f t="shared" si="4"/>
        <v>2012250,480</v>
      </c>
      <c r="D121" s="11">
        <v>30</v>
      </c>
      <c r="E121" s="11">
        <f>VLOOKUP(D122,Sheet2!$B$2:$D$11,3,FALSE)-VLOOKUP(D121,Sheet2!$B$2:$D$11,3,FALSE)</f>
        <v>480</v>
      </c>
      <c r="F121" s="11" t="s">
        <v>56</v>
      </c>
      <c r="G121" s="11"/>
      <c r="H121" s="11">
        <f>I121+E121*$J$5*$K$5</f>
        <v>2400</v>
      </c>
      <c r="I121" s="11">
        <f>VLOOKUP(A121,[1]金币产出定价!$A$32:$D$62,4,FALSE)</f>
        <v>1200</v>
      </c>
      <c r="J121" s="11" t="s">
        <v>63</v>
      </c>
      <c r="K121" s="11"/>
      <c r="L121" s="11"/>
      <c r="M121" s="11"/>
      <c r="N121" s="11"/>
      <c r="O121" s="22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s="19" customFormat="1">
      <c r="A122" s="20" t="s">
        <v>66</v>
      </c>
      <c r="B122" s="20">
        <v>13301425</v>
      </c>
      <c r="C122" s="11" t="str">
        <f t="shared" si="4"/>
        <v>2012250,930</v>
      </c>
      <c r="D122" s="11">
        <v>40</v>
      </c>
      <c r="E122" s="11">
        <f>VLOOKUP(G122,Sheet2!$B$2:$D$11,3,FALSE)-VLOOKUP(D122,Sheet2!$B$2:$D$11,3,FALSE)</f>
        <v>930</v>
      </c>
      <c r="F122" s="11" t="s">
        <v>56</v>
      </c>
      <c r="G122" s="11">
        <v>50</v>
      </c>
      <c r="H122" s="11">
        <f>H121+E122*$J$5*$K$5</f>
        <v>4725</v>
      </c>
      <c r="I122" s="11"/>
      <c r="J122" s="11"/>
      <c r="K122" s="11"/>
      <c r="L122" s="11"/>
      <c r="M122" s="11"/>
      <c r="N122" s="11"/>
      <c r="O122" s="22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>
      <c r="A123" s="13">
        <v>1330147</v>
      </c>
      <c r="B123" s="13">
        <v>13301473</v>
      </c>
      <c r="C123" s="3" t="str">
        <f t="shared" si="4"/>
        <v>2012250,170</v>
      </c>
      <c r="D123" s="3">
        <v>20</v>
      </c>
      <c r="E123" s="3">
        <f>VLOOKUP(D124,Sheet2!$B$2:$D$11,3,FALSE)-VLOOKUP(D123,Sheet2!$B$2:$D$11,3,FALSE)</f>
        <v>170</v>
      </c>
      <c r="F123" s="3" t="s">
        <v>57</v>
      </c>
      <c r="H123" s="3">
        <f>I123+E123*$J$5*$K$5</f>
        <v>1385</v>
      </c>
      <c r="I123" s="11">
        <f>I110</f>
        <v>960</v>
      </c>
      <c r="J123" s="3" t="s">
        <v>63</v>
      </c>
    </row>
    <row r="124" spans="1:30">
      <c r="A124" s="13">
        <v>13301473</v>
      </c>
      <c r="B124" s="13">
        <v>13301474</v>
      </c>
      <c r="C124" s="3" t="str">
        <f t="shared" si="4"/>
        <v>2012250,480</v>
      </c>
      <c r="D124" s="3">
        <v>30</v>
      </c>
      <c r="E124" s="3">
        <f>VLOOKUP(D125,Sheet2!$B$2:$D$11,3,FALSE)-VLOOKUP(D124,Sheet2!$B$2:$D$11,3,FALSE)</f>
        <v>480</v>
      </c>
      <c r="F124" s="3" t="s">
        <v>57</v>
      </c>
      <c r="H124" s="3">
        <f>H123+E124*$J$5*$K$5</f>
        <v>2585</v>
      </c>
    </row>
    <row r="125" spans="1:30">
      <c r="A125" s="13" t="s">
        <v>65</v>
      </c>
      <c r="B125" s="13">
        <v>13301475</v>
      </c>
      <c r="C125" s="3" t="str">
        <f t="shared" si="4"/>
        <v>2012250,930</v>
      </c>
      <c r="D125" s="3">
        <v>40</v>
      </c>
      <c r="E125" s="11">
        <f>VLOOKUP(G125,Sheet2!$B$2:$D$11,3,FALSE)-VLOOKUP(D125,Sheet2!$B$2:$D$11,3,FALSE)</f>
        <v>930</v>
      </c>
      <c r="F125" s="3" t="s">
        <v>57</v>
      </c>
      <c r="G125" s="3">
        <v>50</v>
      </c>
      <c r="H125" s="3">
        <f>H124+E125*$J$5*$K$5</f>
        <v>4910</v>
      </c>
    </row>
    <row r="126" spans="1:30" s="19" customFormat="1">
      <c r="A126" s="20">
        <v>1330208</v>
      </c>
      <c r="B126" s="20">
        <f>A127</f>
        <v>13302082</v>
      </c>
      <c r="C126" s="11" t="str">
        <f t="shared" si="4"/>
        <v>2012250,70</v>
      </c>
      <c r="D126" s="11">
        <v>10</v>
      </c>
      <c r="E126" s="3">
        <f>VLOOKUP(D127,Sheet2!$B$14:$D$24,3,FALSE)-VLOOKUP(D126,Sheet2!$B$14:$D$24,3,FALSE)</f>
        <v>70</v>
      </c>
      <c r="F126" s="11" t="s">
        <v>96</v>
      </c>
      <c r="G126" s="11"/>
      <c r="H126" s="11">
        <f>I126+E126*$J$5*$K$5</f>
        <v>2175</v>
      </c>
      <c r="I126" s="11">
        <v>2000</v>
      </c>
      <c r="J126" s="11" t="s">
        <v>63</v>
      </c>
      <c r="K126" s="11"/>
      <c r="L126" s="11"/>
      <c r="M126" s="11"/>
      <c r="N126" s="11"/>
      <c r="O126" s="22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s="19" customFormat="1">
      <c r="A127" s="20">
        <v>13302082</v>
      </c>
      <c r="B127" s="20">
        <f t="shared" ref="B127" si="5">A128</f>
        <v>13302083</v>
      </c>
      <c r="C127" s="11" t="str">
        <f t="shared" si="4"/>
        <v>2012250,430</v>
      </c>
      <c r="D127" s="11">
        <v>20</v>
      </c>
      <c r="E127" s="3">
        <f>VLOOKUP(D128,Sheet2!$B$14:$D$24,3,FALSE)-VLOOKUP(D127,Sheet2!$B$14:$D$24,3,FALSE)</f>
        <v>430</v>
      </c>
      <c r="F127" s="11" t="s">
        <v>96</v>
      </c>
      <c r="G127" s="11"/>
      <c r="H127" s="11">
        <f>H126+E127*$J$5*$K$5</f>
        <v>3250</v>
      </c>
      <c r="I127" s="11"/>
      <c r="J127" s="11"/>
      <c r="K127" s="11"/>
      <c r="L127" s="11"/>
      <c r="M127" s="11"/>
      <c r="N127" s="11"/>
      <c r="O127" s="22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s="19" customFormat="1">
      <c r="A128" s="20">
        <v>13302083</v>
      </c>
      <c r="B128" s="20">
        <v>13302084</v>
      </c>
      <c r="C128" s="11" t="str">
        <f t="shared" si="4"/>
        <v>2012250,1210</v>
      </c>
      <c r="D128" s="11">
        <v>30</v>
      </c>
      <c r="E128" s="3">
        <f>VLOOKUP(G128,Sheet2!$B$14:$D$24,3,FALSE)-VLOOKUP(D128,Sheet2!$B$14:$D$24,3,FALSE)</f>
        <v>1210</v>
      </c>
      <c r="F128" s="11" t="s">
        <v>96</v>
      </c>
      <c r="G128" s="11">
        <v>40</v>
      </c>
      <c r="H128" s="11">
        <f>H127+E128*$J$5*$K$5</f>
        <v>6275</v>
      </c>
      <c r="I128" s="11"/>
      <c r="J128" s="11"/>
      <c r="K128" s="11"/>
      <c r="L128" s="11"/>
      <c r="M128" s="11"/>
      <c r="N128" s="11"/>
      <c r="O128" s="22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s="19" customFormat="1">
      <c r="A129" s="20">
        <v>1330217</v>
      </c>
      <c r="B129" s="20">
        <f>A130</f>
        <v>13302172</v>
      </c>
      <c r="C129" s="11" t="str">
        <f t="shared" ref="C129:C131" si="6">"2012250,"&amp;E129</f>
        <v>2012250,70</v>
      </c>
      <c r="D129" s="11">
        <v>10</v>
      </c>
      <c r="E129" s="3">
        <f>VLOOKUP(D130,Sheet2!$B$14:$D$24,3,FALSE)-VLOOKUP(D129,Sheet2!$B$14:$D$24,3,FALSE)</f>
        <v>70</v>
      </c>
      <c r="F129" s="11" t="s">
        <v>97</v>
      </c>
      <c r="G129" s="11"/>
      <c r="H129" s="11">
        <f>I129+E129*$J$5*$K$5</f>
        <v>325</v>
      </c>
      <c r="I129" s="11">
        <v>150</v>
      </c>
      <c r="J129" s="11" t="s">
        <v>64</v>
      </c>
      <c r="K129" s="11"/>
      <c r="L129" s="11"/>
      <c r="M129" s="11"/>
      <c r="N129" s="11"/>
      <c r="O129" s="22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s="19" customFormat="1">
      <c r="A130" s="20">
        <v>13302172</v>
      </c>
      <c r="B130" s="20">
        <f t="shared" ref="B130" si="7">A131</f>
        <v>13302173</v>
      </c>
      <c r="C130" s="11" t="str">
        <f t="shared" si="6"/>
        <v>2012250,430</v>
      </c>
      <c r="D130" s="11">
        <v>20</v>
      </c>
      <c r="E130" s="3">
        <f>VLOOKUP(D131,Sheet2!$B$14:$D$24,3,FALSE)-VLOOKUP(D130,Sheet2!$B$14:$D$24,3,FALSE)</f>
        <v>430</v>
      </c>
      <c r="F130" s="11" t="s">
        <v>97</v>
      </c>
      <c r="G130" s="11"/>
      <c r="H130" s="11">
        <f>H129+E130*$J$5*$K$5</f>
        <v>1400</v>
      </c>
      <c r="I130" s="11"/>
      <c r="J130" s="11"/>
      <c r="K130" s="11"/>
      <c r="L130" s="11"/>
      <c r="M130" s="11"/>
      <c r="N130" s="11"/>
      <c r="O130" s="22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s="19" customFormat="1">
      <c r="A131" s="20">
        <v>13302173</v>
      </c>
      <c r="B131" s="20">
        <v>13302174</v>
      </c>
      <c r="C131" s="11" t="str">
        <f t="shared" si="6"/>
        <v>2012250,1210</v>
      </c>
      <c r="D131" s="11">
        <v>30</v>
      </c>
      <c r="E131" s="3">
        <f>VLOOKUP(G131,Sheet2!$B$14:$D$24,3,FALSE)-VLOOKUP(D131,Sheet2!$B$14:$D$24,3,FALSE)</f>
        <v>1210</v>
      </c>
      <c r="F131" s="11" t="s">
        <v>97</v>
      </c>
      <c r="G131" s="11">
        <v>40</v>
      </c>
      <c r="H131" s="11">
        <f>H130+E131*$J$5*$K$5</f>
        <v>4425</v>
      </c>
      <c r="I131" s="11"/>
      <c r="J131" s="11"/>
      <c r="K131" s="11"/>
      <c r="L131" s="11"/>
      <c r="M131" s="11"/>
      <c r="N131" s="11"/>
      <c r="O131" s="22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s="18" customFormat="1">
      <c r="A132" s="32">
        <v>1330218</v>
      </c>
      <c r="B132" s="32">
        <f>A133</f>
        <v>13302182</v>
      </c>
      <c r="C132" s="33" t="str">
        <f t="shared" ref="C132:C137" si="8">"2012250,"&amp;E132</f>
        <v>2012250,70</v>
      </c>
      <c r="D132" s="33">
        <v>10</v>
      </c>
      <c r="E132" s="3">
        <f>VLOOKUP(D133,Sheet2!$B$14:$D$24,3,FALSE)-VLOOKUP(D132,Sheet2!$B$14:$D$24,3,FALSE)</f>
        <v>70</v>
      </c>
      <c r="F132" s="3" t="s">
        <v>98</v>
      </c>
      <c r="G132" s="33"/>
      <c r="H132" s="33">
        <f>I132+E132*$J$5*$K$5</f>
        <v>325</v>
      </c>
      <c r="I132" s="11">
        <v>150</v>
      </c>
      <c r="J132" s="11" t="s">
        <v>64</v>
      </c>
      <c r="K132" s="33"/>
      <c r="L132" s="33"/>
      <c r="M132" s="33"/>
      <c r="N132" s="33"/>
      <c r="O132" s="34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 spans="1:30" s="18" customFormat="1">
      <c r="A133" s="32">
        <v>13302182</v>
      </c>
      <c r="B133" s="32">
        <f t="shared" ref="B133" si="9">A134</f>
        <v>13302183</v>
      </c>
      <c r="C133" s="33" t="str">
        <f t="shared" si="8"/>
        <v>2012250,430</v>
      </c>
      <c r="D133" s="33">
        <v>20</v>
      </c>
      <c r="E133" s="3">
        <f>VLOOKUP(D134,Sheet2!$B$14:$D$24,3,FALSE)-VLOOKUP(D133,Sheet2!$B$14:$D$24,3,FALSE)</f>
        <v>430</v>
      </c>
      <c r="F133" s="3" t="s">
        <v>98</v>
      </c>
      <c r="G133" s="33"/>
      <c r="H133" s="33">
        <f>H132+E133*$J$5*$K$5</f>
        <v>1400</v>
      </c>
      <c r="I133" s="33"/>
      <c r="J133" s="33"/>
      <c r="K133" s="33"/>
      <c r="L133" s="33"/>
      <c r="M133" s="33"/>
      <c r="N133" s="33"/>
      <c r="O133" s="34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</row>
    <row r="134" spans="1:30" s="18" customFormat="1">
      <c r="A134" s="32">
        <v>13302183</v>
      </c>
      <c r="B134" s="32">
        <v>13302184</v>
      </c>
      <c r="C134" s="33" t="str">
        <f t="shared" si="8"/>
        <v>2012250,1210</v>
      </c>
      <c r="D134" s="33">
        <v>30</v>
      </c>
      <c r="E134" s="3">
        <f>VLOOKUP(G134,Sheet2!$B$14:$D$24,3,FALSE)-VLOOKUP(D134,Sheet2!$B$14:$D$24,3,FALSE)</f>
        <v>1210</v>
      </c>
      <c r="F134" s="3" t="s">
        <v>98</v>
      </c>
      <c r="G134" s="33">
        <v>40</v>
      </c>
      <c r="H134" s="33">
        <f>H133+E134*$J$5*$K$5</f>
        <v>4425</v>
      </c>
      <c r="I134" s="33"/>
      <c r="J134" s="33"/>
      <c r="K134" s="33"/>
      <c r="L134" s="33"/>
      <c r="M134" s="33"/>
      <c r="N134" s="33"/>
      <c r="O134" s="34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 spans="1:30" s="19" customFormat="1">
      <c r="A135" s="20">
        <v>1330219</v>
      </c>
      <c r="B135" s="20">
        <f>A136</f>
        <v>13302192</v>
      </c>
      <c r="C135" s="11" t="str">
        <f t="shared" si="8"/>
        <v>2012250,70</v>
      </c>
      <c r="D135" s="11">
        <v>10</v>
      </c>
      <c r="E135" s="3">
        <f>VLOOKUP(D136,Sheet2!$B$14:$D$24,3,FALSE)-VLOOKUP(D135,Sheet2!$B$14:$D$24,3,FALSE)</f>
        <v>70</v>
      </c>
      <c r="F135" s="3" t="s">
        <v>99</v>
      </c>
      <c r="G135" s="11"/>
      <c r="H135" s="11">
        <f>I135+E135*$J$5*$K$5</f>
        <v>2175</v>
      </c>
      <c r="I135" s="11">
        <v>2000</v>
      </c>
      <c r="J135" s="11" t="s">
        <v>63</v>
      </c>
      <c r="K135" s="11"/>
      <c r="L135" s="11"/>
      <c r="M135" s="11"/>
      <c r="N135" s="11"/>
      <c r="O135" s="22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s="19" customFormat="1">
      <c r="A136" s="20">
        <v>13302192</v>
      </c>
      <c r="B136" s="20">
        <f t="shared" ref="B136" si="10">A137</f>
        <v>13302193</v>
      </c>
      <c r="C136" s="11" t="str">
        <f t="shared" si="8"/>
        <v>2012250,430</v>
      </c>
      <c r="D136" s="11">
        <v>20</v>
      </c>
      <c r="E136" s="3">
        <f>VLOOKUP(D137,Sheet2!$B$14:$D$24,3,FALSE)-VLOOKUP(D136,Sheet2!$B$14:$D$24,3,FALSE)</f>
        <v>430</v>
      </c>
      <c r="F136" s="3" t="s">
        <v>99</v>
      </c>
      <c r="G136" s="11"/>
      <c r="H136" s="11">
        <f>H135+E136*$J$5*$K$5</f>
        <v>3250</v>
      </c>
      <c r="I136" s="11"/>
      <c r="J136" s="11"/>
      <c r="K136" s="11"/>
      <c r="L136" s="11"/>
      <c r="M136" s="11"/>
      <c r="N136" s="11"/>
      <c r="O136" s="22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s="19" customFormat="1">
      <c r="A137" s="20">
        <v>13302193</v>
      </c>
      <c r="B137" s="20">
        <v>13302194</v>
      </c>
      <c r="C137" s="11" t="str">
        <f t="shared" si="8"/>
        <v>2012250,1210</v>
      </c>
      <c r="D137" s="11">
        <v>30</v>
      </c>
      <c r="E137" s="3">
        <f>VLOOKUP(G137,Sheet2!$B$14:$D$24,3,FALSE)-VLOOKUP(D137,Sheet2!$B$14:$D$24,3,FALSE)</f>
        <v>1210</v>
      </c>
      <c r="F137" s="3" t="s">
        <v>99</v>
      </c>
      <c r="G137" s="11">
        <v>40</v>
      </c>
      <c r="H137" s="11">
        <f>H136+E137*$J$5*$K$5</f>
        <v>6275</v>
      </c>
      <c r="I137" s="11"/>
      <c r="J137" s="11"/>
      <c r="K137" s="11"/>
      <c r="L137" s="11"/>
      <c r="M137" s="11"/>
      <c r="N137" s="11"/>
      <c r="O137" s="22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s="18" customFormat="1">
      <c r="A138" s="32">
        <v>1330220</v>
      </c>
      <c r="B138" s="32">
        <f>A139</f>
        <v>13302201</v>
      </c>
      <c r="C138" s="33" t="str">
        <f t="shared" ref="C138:C143" si="11">"2012250,"&amp;E138</f>
        <v>2012250,20</v>
      </c>
      <c r="D138" s="33">
        <v>10</v>
      </c>
      <c r="E138" s="3">
        <f>VLOOKUP(D139,Sheet2!$B$14:$D$24,3,FALSE)-VLOOKUP(D138,Sheet2!$B$14:$D$24,3,FALSE)</f>
        <v>20</v>
      </c>
      <c r="F138" s="3" t="s">
        <v>100</v>
      </c>
      <c r="G138" s="33"/>
      <c r="H138" s="33">
        <f>I138+E138*$J$5*$K$5</f>
        <v>2050</v>
      </c>
      <c r="I138" s="33">
        <v>2000</v>
      </c>
      <c r="J138" s="33" t="s">
        <v>63</v>
      </c>
      <c r="K138" s="33"/>
      <c r="L138" s="33"/>
      <c r="M138" s="33"/>
      <c r="N138" s="33"/>
      <c r="O138" s="34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</row>
    <row r="139" spans="1:30" s="18" customFormat="1">
      <c r="A139" s="32">
        <v>13302201</v>
      </c>
      <c r="B139" s="32">
        <f t="shared" ref="B139" si="12">A140</f>
        <v>13302202</v>
      </c>
      <c r="C139" s="33" t="str">
        <f t="shared" si="11"/>
        <v>2012250,200</v>
      </c>
      <c r="D139" s="33">
        <v>15</v>
      </c>
      <c r="E139" s="3">
        <f>VLOOKUP(D140,Sheet2!$B$14:$D$24,3,FALSE)-VLOOKUP(D139,Sheet2!$B$14:$D$24,3,FALSE)</f>
        <v>200</v>
      </c>
      <c r="F139" s="3" t="s">
        <v>100</v>
      </c>
      <c r="G139" s="33"/>
      <c r="H139" s="33">
        <f>H138+E139*$J$5*$K$5</f>
        <v>2550</v>
      </c>
      <c r="I139" s="33"/>
      <c r="J139" s="33"/>
      <c r="K139" s="33"/>
      <c r="L139" s="33"/>
      <c r="M139" s="33"/>
      <c r="N139" s="33"/>
      <c r="O139" s="34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</row>
    <row r="140" spans="1:30" s="18" customFormat="1">
      <c r="A140" s="32">
        <v>13302202</v>
      </c>
      <c r="B140" s="32">
        <v>13302203</v>
      </c>
      <c r="C140" s="33" t="str">
        <f t="shared" si="11"/>
        <v>2012250,760</v>
      </c>
      <c r="D140" s="33">
        <v>25</v>
      </c>
      <c r="E140" s="3">
        <f>VLOOKUP(G140,Sheet2!$B$14:$D$24,3,FALSE)-VLOOKUP(D140,Sheet2!$B$14:$D$24,3,FALSE)</f>
        <v>760</v>
      </c>
      <c r="F140" s="3" t="s">
        <v>100</v>
      </c>
      <c r="G140" s="33">
        <v>35</v>
      </c>
      <c r="H140" s="33">
        <f>H139+E140*$J$5*$K$5</f>
        <v>4450</v>
      </c>
      <c r="I140" s="33"/>
      <c r="J140" s="33"/>
      <c r="K140" s="33"/>
      <c r="L140" s="33"/>
      <c r="M140" s="33"/>
      <c r="N140" s="33"/>
      <c r="O140" s="34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</row>
    <row r="141" spans="1:30" s="19" customFormat="1">
      <c r="A141" s="20">
        <v>1330221</v>
      </c>
      <c r="B141" s="20">
        <f>A142</f>
        <v>13302212</v>
      </c>
      <c r="C141" s="11" t="str">
        <f t="shared" si="11"/>
        <v>2012250,70</v>
      </c>
      <c r="D141" s="11">
        <v>10</v>
      </c>
      <c r="E141" s="3">
        <f>VLOOKUP(D142,Sheet2!$B$14:$D$24,3,FALSE)-VLOOKUP(D141,Sheet2!$B$14:$D$24,3,FALSE)</f>
        <v>70</v>
      </c>
      <c r="F141" s="3" t="s">
        <v>101</v>
      </c>
      <c r="G141" s="11"/>
      <c r="H141" s="11">
        <f>I141+E141*$J$5*$K$5</f>
        <v>2175</v>
      </c>
      <c r="I141" s="11">
        <v>2000</v>
      </c>
      <c r="J141" s="11" t="s">
        <v>63</v>
      </c>
      <c r="K141" s="11"/>
      <c r="L141" s="11"/>
      <c r="M141" s="11"/>
      <c r="N141" s="11"/>
      <c r="O141" s="22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s="19" customFormat="1">
      <c r="A142" s="20">
        <v>13302212</v>
      </c>
      <c r="B142" s="20">
        <f t="shared" ref="B142" si="13">A143</f>
        <v>13302213</v>
      </c>
      <c r="C142" s="11" t="str">
        <f t="shared" si="11"/>
        <v>2012250,430</v>
      </c>
      <c r="D142" s="11">
        <v>20</v>
      </c>
      <c r="E142" s="3">
        <f>VLOOKUP(D143,Sheet2!$B$14:$D$24,3,FALSE)-VLOOKUP(D142,Sheet2!$B$14:$D$24,3,FALSE)</f>
        <v>430</v>
      </c>
      <c r="F142" s="3" t="s">
        <v>101</v>
      </c>
      <c r="G142" s="11"/>
      <c r="H142" s="11">
        <f>H141+E142*$J$5*$K$5</f>
        <v>3250</v>
      </c>
      <c r="I142" s="11"/>
      <c r="J142" s="11"/>
      <c r="K142" s="11"/>
      <c r="L142" s="11"/>
      <c r="M142" s="11"/>
      <c r="N142" s="11"/>
      <c r="O142" s="22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s="19" customFormat="1">
      <c r="A143" s="20">
        <v>13302213</v>
      </c>
      <c r="B143" s="20">
        <v>13302214</v>
      </c>
      <c r="C143" s="11" t="str">
        <f t="shared" si="11"/>
        <v>2012250,1210</v>
      </c>
      <c r="D143" s="11">
        <v>30</v>
      </c>
      <c r="E143" s="3">
        <f>VLOOKUP(G143,Sheet2!$B$14:$D$24,3,FALSE)-VLOOKUP(D143,Sheet2!$B$14:$D$24,3,FALSE)</f>
        <v>1210</v>
      </c>
      <c r="F143" s="3" t="s">
        <v>101</v>
      </c>
      <c r="G143" s="11">
        <v>40</v>
      </c>
      <c r="H143" s="11">
        <f>H142+E143*$J$5*$K$5</f>
        <v>6275</v>
      </c>
      <c r="I143" s="11"/>
      <c r="J143" s="11"/>
      <c r="K143" s="11"/>
      <c r="L143" s="11"/>
      <c r="M143" s="11"/>
      <c r="N143" s="11"/>
      <c r="O143" s="22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s="18" customFormat="1">
      <c r="A144" s="32">
        <v>1330222</v>
      </c>
      <c r="B144" s="32">
        <f>A145</f>
        <v>13302221</v>
      </c>
      <c r="C144" s="33" t="str">
        <f t="shared" ref="C144:C157" si="14">"2012250,"&amp;E144</f>
        <v>2012250,20</v>
      </c>
      <c r="D144" s="33">
        <v>10</v>
      </c>
      <c r="E144" s="3">
        <f>VLOOKUP(D145,Sheet2!$B$14:$D$24,3,FALSE)-VLOOKUP(D144,Sheet2!$B$14:$D$24,3,FALSE)</f>
        <v>20</v>
      </c>
      <c r="F144" s="3" t="s">
        <v>102</v>
      </c>
      <c r="G144" s="33"/>
      <c r="H144" s="33">
        <f>I144+E144*$J$5*$K$5</f>
        <v>2050</v>
      </c>
      <c r="I144" s="33">
        <v>2000</v>
      </c>
      <c r="J144" s="33" t="s">
        <v>63</v>
      </c>
      <c r="K144" s="33"/>
      <c r="L144" s="33"/>
      <c r="M144" s="33"/>
      <c r="N144" s="33"/>
      <c r="O144" s="34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</row>
    <row r="145" spans="1:30" s="18" customFormat="1">
      <c r="A145" s="32">
        <v>13302221</v>
      </c>
      <c r="B145" s="32">
        <f t="shared" ref="B145" si="15">A146</f>
        <v>13302222</v>
      </c>
      <c r="C145" s="33" t="str">
        <f t="shared" si="14"/>
        <v>2012250,200</v>
      </c>
      <c r="D145" s="33">
        <v>15</v>
      </c>
      <c r="E145" s="3">
        <f>VLOOKUP(D146,Sheet2!$B$14:$D$24,3,FALSE)-VLOOKUP(D145,Sheet2!$B$14:$D$24,3,FALSE)</f>
        <v>200</v>
      </c>
      <c r="F145" s="3" t="s">
        <v>102</v>
      </c>
      <c r="G145" s="33"/>
      <c r="H145" s="33">
        <f>H144+E145*$J$5*$K$5</f>
        <v>2550</v>
      </c>
      <c r="I145" s="33"/>
      <c r="J145" s="33"/>
      <c r="K145" s="33"/>
      <c r="L145" s="33"/>
      <c r="M145" s="33"/>
      <c r="N145" s="33"/>
      <c r="O145" s="34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</row>
    <row r="146" spans="1:30" s="18" customFormat="1">
      <c r="A146" s="32">
        <v>13302222</v>
      </c>
      <c r="B146" s="32">
        <v>13302223</v>
      </c>
      <c r="C146" s="33" t="str">
        <f t="shared" si="14"/>
        <v>2012250,760</v>
      </c>
      <c r="D146" s="33">
        <v>25</v>
      </c>
      <c r="E146" s="3">
        <f>VLOOKUP(G146,Sheet2!$B$14:$D$24,3,FALSE)-VLOOKUP(D146,Sheet2!$B$14:$D$24,3,FALSE)</f>
        <v>760</v>
      </c>
      <c r="F146" s="3" t="s">
        <v>102</v>
      </c>
      <c r="G146" s="33">
        <v>35</v>
      </c>
      <c r="H146" s="33">
        <f>H145+E146*$J$5*$K$5</f>
        <v>4450</v>
      </c>
      <c r="I146" s="33"/>
      <c r="J146" s="33"/>
      <c r="K146" s="33"/>
      <c r="L146" s="33"/>
      <c r="M146" s="33"/>
      <c r="N146" s="33"/>
      <c r="O146" s="34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</row>
    <row r="147" spans="1:30">
      <c r="A147" s="3">
        <v>1310098</v>
      </c>
      <c r="B147" s="3">
        <f>A148</f>
        <v>13100981</v>
      </c>
      <c r="C147" s="11" t="str">
        <f t="shared" si="14"/>
        <v>2012250,8</v>
      </c>
      <c r="D147" s="3">
        <v>5</v>
      </c>
      <c r="E147" s="3">
        <f>VLOOKUP(D148,Sheet2!$I$14:$K$24,3,FALSE)-VLOOKUP(D147,Sheet2!$I$14:$K$24,3,FALSE)</f>
        <v>8</v>
      </c>
      <c r="F147" s="3" t="s">
        <v>105</v>
      </c>
      <c r="H147" s="11">
        <f>I147+E147*$J$5*$K$5</f>
        <v>520</v>
      </c>
      <c r="I147" s="11">
        <v>500</v>
      </c>
      <c r="J147" s="11" t="s">
        <v>63</v>
      </c>
    </row>
    <row r="148" spans="1:30">
      <c r="A148" s="3">
        <v>13100981</v>
      </c>
      <c r="B148" s="3">
        <f t="shared" ref="B148:B151" si="16">A149</f>
        <v>13100982</v>
      </c>
      <c r="C148" s="11" t="str">
        <f t="shared" si="14"/>
        <v>2012250,20</v>
      </c>
      <c r="D148" s="3">
        <v>10</v>
      </c>
      <c r="E148" s="3">
        <f>VLOOKUP(D149,Sheet2!$I$14:$K$24,3,FALSE)-VLOOKUP(D148,Sheet2!$I$14:$K$24,3,FALSE)</f>
        <v>20</v>
      </c>
      <c r="F148" s="3" t="s">
        <v>105</v>
      </c>
      <c r="H148" s="11">
        <f t="shared" ref="H148:H153" si="17">H147+E148*$J$5*$K$5</f>
        <v>570</v>
      </c>
    </row>
    <row r="149" spans="1:30">
      <c r="A149" s="3">
        <v>13100982</v>
      </c>
      <c r="B149" s="3">
        <f t="shared" si="16"/>
        <v>13100983</v>
      </c>
      <c r="C149" s="11" t="str">
        <f t="shared" si="14"/>
        <v>2012250,60</v>
      </c>
      <c r="D149" s="3">
        <v>15</v>
      </c>
      <c r="E149" s="3">
        <f>VLOOKUP(D150,Sheet2!$I$14:$K$24,3,FALSE)-VLOOKUP(D149,Sheet2!$I$14:$K$24,3,FALSE)</f>
        <v>60</v>
      </c>
      <c r="F149" s="3" t="s">
        <v>105</v>
      </c>
      <c r="H149" s="11">
        <f t="shared" si="17"/>
        <v>720</v>
      </c>
    </row>
    <row r="150" spans="1:30">
      <c r="A150" s="3">
        <v>13100983</v>
      </c>
      <c r="B150" s="3">
        <f t="shared" si="16"/>
        <v>13100984</v>
      </c>
      <c r="C150" s="11" t="str">
        <f t="shared" si="14"/>
        <v>2012250,180</v>
      </c>
      <c r="D150" s="3">
        <v>20</v>
      </c>
      <c r="E150" s="3">
        <f>VLOOKUP(D151,Sheet2!$I$14:$K$24,3,FALSE)-VLOOKUP(D150,Sheet2!$I$14:$K$24,3,FALSE)</f>
        <v>180</v>
      </c>
      <c r="F150" s="3" t="s">
        <v>105</v>
      </c>
      <c r="H150" s="11">
        <f t="shared" si="17"/>
        <v>1170</v>
      </c>
    </row>
    <row r="151" spans="1:30">
      <c r="A151" s="3">
        <v>13100984</v>
      </c>
      <c r="B151" s="3">
        <f t="shared" si="16"/>
        <v>13100985</v>
      </c>
      <c r="C151" s="11" t="str">
        <f t="shared" si="14"/>
        <v>2012250,330</v>
      </c>
      <c r="D151" s="3">
        <v>25</v>
      </c>
      <c r="E151" s="3">
        <f>VLOOKUP(D152,Sheet2!$I$14:$K$24,3,FALSE)-VLOOKUP(D151,Sheet2!$I$14:$K$24,3,FALSE)</f>
        <v>330</v>
      </c>
      <c r="F151" s="3" t="s">
        <v>105</v>
      </c>
      <c r="H151" s="11">
        <f t="shared" si="17"/>
        <v>1995</v>
      </c>
    </row>
    <row r="152" spans="1:30">
      <c r="A152" s="3">
        <v>13100985</v>
      </c>
      <c r="B152" s="3">
        <v>13100986</v>
      </c>
      <c r="C152" s="11" t="str">
        <f t="shared" si="14"/>
        <v>2012250,570</v>
      </c>
      <c r="D152" s="3">
        <v>30</v>
      </c>
      <c r="E152" s="3">
        <f>VLOOKUP(D153,Sheet2!$I$14:$K$24,3,FALSE)-VLOOKUP(D152,Sheet2!$I$14:$K$24,3,FALSE)</f>
        <v>570</v>
      </c>
      <c r="F152" s="3" t="s">
        <v>105</v>
      </c>
      <c r="H152" s="11">
        <f t="shared" si="17"/>
        <v>3420</v>
      </c>
    </row>
    <row r="153" spans="1:30">
      <c r="A153" s="3">
        <v>13100986</v>
      </c>
      <c r="B153" s="3">
        <v>13100987</v>
      </c>
      <c r="C153" s="11" t="str">
        <f t="shared" si="14"/>
        <v>2012250,870</v>
      </c>
      <c r="D153" s="3">
        <v>35</v>
      </c>
      <c r="E153" s="3">
        <f>VLOOKUP(G153,Sheet2!$I$14:$K$24,3,FALSE)-VLOOKUP(D153,Sheet2!$I$14:$K$24,3,FALSE)</f>
        <v>870</v>
      </c>
      <c r="F153" s="3" t="s">
        <v>105</v>
      </c>
      <c r="G153" s="3">
        <v>40</v>
      </c>
      <c r="H153" s="11">
        <f t="shared" si="17"/>
        <v>5595</v>
      </c>
    </row>
    <row r="154" spans="1:30" s="38" customFormat="1">
      <c r="A154" s="35">
        <v>1330227</v>
      </c>
      <c r="B154" s="35">
        <v>13302271</v>
      </c>
      <c r="C154" s="36" t="str">
        <f t="shared" si="14"/>
        <v>2012250,22</v>
      </c>
      <c r="D154" s="36">
        <v>10</v>
      </c>
      <c r="E154" s="36">
        <f>VLOOKUP(D155,Sheet2!$B$2:$D$11,3,FALSE)-VLOOKUP(D154,Sheet2!$B$2:$D$11,3,FALSE)</f>
        <v>22</v>
      </c>
      <c r="F154" s="36" t="s">
        <v>106</v>
      </c>
      <c r="G154" s="36"/>
      <c r="H154" s="36" t="e">
        <f>I154+E154*$J$5*$K$5</f>
        <v>#N/A</v>
      </c>
      <c r="I154" s="33" t="e">
        <f>VLOOKUP(A154,[1]金币产出定价!$A$32:$D$62,4,FALSE)</f>
        <v>#N/A</v>
      </c>
      <c r="J154" s="36" t="s">
        <v>63</v>
      </c>
      <c r="K154" s="36"/>
      <c r="L154" s="36"/>
      <c r="M154" s="36"/>
      <c r="N154" s="36"/>
      <c r="O154" s="37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</row>
    <row r="155" spans="1:30" s="38" customFormat="1">
      <c r="A155" s="35">
        <v>13302271</v>
      </c>
      <c r="B155" s="35">
        <v>13302272</v>
      </c>
      <c r="C155" s="36" t="str">
        <f t="shared" si="14"/>
        <v>2012250,170</v>
      </c>
      <c r="D155" s="36">
        <v>20</v>
      </c>
      <c r="E155" s="36">
        <f>VLOOKUP(D156,Sheet2!$B$2:$D$11,3,FALSE)-VLOOKUP(D155,Sheet2!$B$2:$D$11,3,FALSE)</f>
        <v>170</v>
      </c>
      <c r="F155" s="36" t="s">
        <v>106</v>
      </c>
      <c r="G155" s="36"/>
      <c r="H155" s="36" t="e">
        <f>H154+E155*$J$5*$K$5</f>
        <v>#N/A</v>
      </c>
      <c r="I155" s="36"/>
      <c r="J155" s="36"/>
      <c r="K155" s="36"/>
      <c r="L155" s="36"/>
      <c r="M155" s="36"/>
      <c r="N155" s="36"/>
      <c r="O155" s="37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</row>
    <row r="156" spans="1:30" s="38" customFormat="1">
      <c r="A156" s="35">
        <v>13302272</v>
      </c>
      <c r="B156" s="35">
        <v>13302273</v>
      </c>
      <c r="C156" s="36" t="str">
        <f t="shared" si="14"/>
        <v>2012250,480</v>
      </c>
      <c r="D156" s="36">
        <v>30</v>
      </c>
      <c r="E156" s="36">
        <f>VLOOKUP(D157,Sheet2!$B$2:$D$11,3,FALSE)-VLOOKUP(D156,Sheet2!$B$2:$D$11,3,FALSE)</f>
        <v>480</v>
      </c>
      <c r="F156" s="36" t="s">
        <v>106</v>
      </c>
      <c r="G156" s="36"/>
      <c r="H156" s="36" t="e">
        <f>H155+E156*$J$5*$K$5</f>
        <v>#N/A</v>
      </c>
      <c r="I156" s="36"/>
      <c r="J156" s="36"/>
      <c r="K156" s="36"/>
      <c r="L156" s="36"/>
      <c r="M156" s="36"/>
      <c r="N156" s="36"/>
      <c r="O156" s="37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</row>
    <row r="157" spans="1:30" s="38" customFormat="1">
      <c r="A157" s="35" t="s">
        <v>112</v>
      </c>
      <c r="B157" s="35">
        <v>13302274</v>
      </c>
      <c r="C157" s="36" t="str">
        <f t="shared" si="14"/>
        <v>2012250,930</v>
      </c>
      <c r="D157" s="36">
        <v>40</v>
      </c>
      <c r="E157" s="33">
        <f>VLOOKUP(G157,Sheet2!$B$2:$D$11,3,FALSE)-VLOOKUP(D157,Sheet2!$B$2:$D$11,3,FALSE)</f>
        <v>930</v>
      </c>
      <c r="F157" s="36" t="s">
        <v>106</v>
      </c>
      <c r="G157" s="36">
        <v>50</v>
      </c>
      <c r="H157" s="36" t="e">
        <f>H156+E157*$J$5*$K$5</f>
        <v>#N/A</v>
      </c>
      <c r="I157" s="36"/>
      <c r="J157" s="36"/>
      <c r="K157" s="36"/>
      <c r="L157" s="36"/>
      <c r="M157" s="36"/>
      <c r="N157" s="36"/>
      <c r="O157" s="37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</row>
    <row r="158" spans="1:30" s="19" customFormat="1">
      <c r="A158" s="20">
        <v>1330228</v>
      </c>
      <c r="B158" s="20">
        <v>13302281</v>
      </c>
      <c r="C158" s="11" t="str">
        <f t="shared" ref="C158:C165" si="18">"2012250,"&amp;E158</f>
        <v>2012250,22</v>
      </c>
      <c r="D158" s="11">
        <v>10</v>
      </c>
      <c r="E158" s="11">
        <f>VLOOKUP(D159,Sheet2!$B$2:$D$11,3,FALSE)-VLOOKUP(D158,Sheet2!$B$2:$D$11,3,FALSE)</f>
        <v>22</v>
      </c>
      <c r="F158" s="11" t="s">
        <v>107</v>
      </c>
      <c r="G158" s="11"/>
      <c r="H158" s="11" t="e">
        <f>I158+E158*$J$5*$K$5</f>
        <v>#N/A</v>
      </c>
      <c r="I158" s="11" t="e">
        <f>VLOOKUP(A158,[1]金币产出定价!$A$32:$D$62,4,FALSE)</f>
        <v>#N/A</v>
      </c>
      <c r="J158" s="11" t="s">
        <v>63</v>
      </c>
      <c r="K158" s="11"/>
      <c r="L158" s="11"/>
      <c r="M158" s="11"/>
      <c r="N158" s="11"/>
      <c r="O158" s="22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s="19" customFormat="1">
      <c r="A159" s="20">
        <v>13302281</v>
      </c>
      <c r="B159" s="20">
        <v>13302282</v>
      </c>
      <c r="C159" s="11" t="str">
        <f t="shared" si="18"/>
        <v>2012250,170</v>
      </c>
      <c r="D159" s="11">
        <v>20</v>
      </c>
      <c r="E159" s="11">
        <f>VLOOKUP(D160,Sheet2!$B$2:$D$11,3,FALSE)-VLOOKUP(D159,Sheet2!$B$2:$D$11,3,FALSE)</f>
        <v>170</v>
      </c>
      <c r="F159" s="11" t="s">
        <v>107</v>
      </c>
      <c r="G159" s="11"/>
      <c r="H159" s="11" t="e">
        <f>H158+E159*$J$5*$K$5</f>
        <v>#N/A</v>
      </c>
      <c r="I159" s="11"/>
      <c r="J159" s="11"/>
      <c r="K159" s="11"/>
      <c r="L159" s="11"/>
      <c r="M159" s="11"/>
      <c r="N159" s="11"/>
      <c r="O159" s="22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s="19" customFormat="1">
      <c r="A160" s="20">
        <v>13302282</v>
      </c>
      <c r="B160" s="20">
        <v>13302283</v>
      </c>
      <c r="C160" s="11" t="str">
        <f t="shared" si="18"/>
        <v>2012250,480</v>
      </c>
      <c r="D160" s="11">
        <v>30</v>
      </c>
      <c r="E160" s="11">
        <f>VLOOKUP(D161,Sheet2!$B$2:$D$11,3,FALSE)-VLOOKUP(D160,Sheet2!$B$2:$D$11,3,FALSE)</f>
        <v>480</v>
      </c>
      <c r="F160" s="11" t="s">
        <v>107</v>
      </c>
      <c r="G160" s="11"/>
      <c r="H160" s="11" t="e">
        <f>H159+E160*$J$5*$K$5</f>
        <v>#N/A</v>
      </c>
      <c r="I160" s="11"/>
      <c r="J160" s="11"/>
      <c r="K160" s="11"/>
      <c r="L160" s="11"/>
      <c r="M160" s="11"/>
      <c r="N160" s="11"/>
      <c r="O160" s="22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s="19" customFormat="1">
      <c r="A161" s="20" t="s">
        <v>113</v>
      </c>
      <c r="B161" s="20">
        <v>13302284</v>
      </c>
      <c r="C161" s="11" t="str">
        <f t="shared" si="18"/>
        <v>2012250,930</v>
      </c>
      <c r="D161" s="11">
        <v>40</v>
      </c>
      <c r="E161" s="11">
        <f>VLOOKUP(G161,Sheet2!$B$2:$D$11,3,FALSE)-VLOOKUP(D161,Sheet2!$B$2:$D$11,3,FALSE)</f>
        <v>930</v>
      </c>
      <c r="F161" s="11" t="s">
        <v>107</v>
      </c>
      <c r="G161" s="11">
        <v>50</v>
      </c>
      <c r="H161" s="11" t="e">
        <f>H160+E161*$J$5*$K$5</f>
        <v>#N/A</v>
      </c>
      <c r="I161" s="11"/>
      <c r="J161" s="11"/>
      <c r="K161" s="11"/>
      <c r="L161" s="11"/>
      <c r="M161" s="11"/>
      <c r="N161" s="11"/>
      <c r="O161" s="22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s="38" customFormat="1">
      <c r="A162" s="35">
        <v>1330229</v>
      </c>
      <c r="B162" s="35">
        <v>13302291</v>
      </c>
      <c r="C162" s="36" t="str">
        <f t="shared" si="18"/>
        <v>2012250,22</v>
      </c>
      <c r="D162" s="36">
        <v>10</v>
      </c>
      <c r="E162" s="36">
        <f>VLOOKUP(D163,Sheet2!$B$2:$D$11,3,FALSE)-VLOOKUP(D162,Sheet2!$B$2:$D$11,3,FALSE)</f>
        <v>22</v>
      </c>
      <c r="F162" s="36" t="s">
        <v>108</v>
      </c>
      <c r="G162" s="36"/>
      <c r="H162" s="36" t="e">
        <f>I162+E162*$J$5*$K$5</f>
        <v>#N/A</v>
      </c>
      <c r="I162" s="33" t="e">
        <f>VLOOKUP(A162,[1]金币产出定价!$A$32:$D$62,4,FALSE)</f>
        <v>#N/A</v>
      </c>
      <c r="J162" s="36" t="s">
        <v>63</v>
      </c>
      <c r="K162" s="36"/>
      <c r="L162" s="36"/>
      <c r="M162" s="36"/>
      <c r="N162" s="36"/>
      <c r="O162" s="37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</row>
    <row r="163" spans="1:30" s="38" customFormat="1">
      <c r="A163" s="35">
        <v>13302291</v>
      </c>
      <c r="B163" s="35">
        <v>13302292</v>
      </c>
      <c r="C163" s="36" t="str">
        <f t="shared" si="18"/>
        <v>2012250,170</v>
      </c>
      <c r="D163" s="36">
        <v>20</v>
      </c>
      <c r="E163" s="36">
        <f>VLOOKUP(D164,Sheet2!$B$2:$D$11,3,FALSE)-VLOOKUP(D163,Sheet2!$B$2:$D$11,3,FALSE)</f>
        <v>170</v>
      </c>
      <c r="F163" s="36" t="s">
        <v>108</v>
      </c>
      <c r="G163" s="36"/>
      <c r="H163" s="36" t="e">
        <f>H162+E163*$J$5*$K$5</f>
        <v>#N/A</v>
      </c>
      <c r="I163" s="36"/>
      <c r="J163" s="36"/>
      <c r="K163" s="36"/>
      <c r="L163" s="36"/>
      <c r="M163" s="36"/>
      <c r="N163" s="36"/>
      <c r="O163" s="37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</row>
    <row r="164" spans="1:30" s="38" customFormat="1">
      <c r="A164" s="35">
        <v>13302292</v>
      </c>
      <c r="B164" s="35">
        <v>13302293</v>
      </c>
      <c r="C164" s="36" t="str">
        <f t="shared" si="18"/>
        <v>2012250,480</v>
      </c>
      <c r="D164" s="36">
        <v>30</v>
      </c>
      <c r="E164" s="36">
        <f>VLOOKUP(D165,Sheet2!$B$2:$D$11,3,FALSE)-VLOOKUP(D164,Sheet2!$B$2:$D$11,3,FALSE)</f>
        <v>480</v>
      </c>
      <c r="F164" s="36" t="s">
        <v>108</v>
      </c>
      <c r="G164" s="36"/>
      <c r="H164" s="36" t="e">
        <f>H163+E164*$J$5*$K$5</f>
        <v>#N/A</v>
      </c>
      <c r="I164" s="36"/>
      <c r="J164" s="36"/>
      <c r="K164" s="36"/>
      <c r="L164" s="36"/>
      <c r="M164" s="36"/>
      <c r="N164" s="36"/>
      <c r="O164" s="37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</row>
    <row r="165" spans="1:30" s="38" customFormat="1">
      <c r="A165" s="35" t="s">
        <v>114</v>
      </c>
      <c r="B165" s="35">
        <v>13302294</v>
      </c>
      <c r="C165" s="36" t="str">
        <f t="shared" si="18"/>
        <v>2012250,930</v>
      </c>
      <c r="D165" s="36">
        <v>40</v>
      </c>
      <c r="E165" s="33">
        <f>VLOOKUP(G165,Sheet2!$B$2:$D$11,3,FALSE)-VLOOKUP(D165,Sheet2!$B$2:$D$11,3,FALSE)</f>
        <v>930</v>
      </c>
      <c r="F165" s="36" t="s">
        <v>108</v>
      </c>
      <c r="G165" s="36">
        <v>50</v>
      </c>
      <c r="H165" s="36" t="e">
        <f>H164+E165*$J$5*$K$5</f>
        <v>#N/A</v>
      </c>
      <c r="I165" s="36"/>
      <c r="J165" s="36"/>
      <c r="K165" s="36"/>
      <c r="L165" s="36"/>
      <c r="M165" s="36"/>
      <c r="N165" s="36"/>
      <c r="O165" s="37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</row>
    <row r="166" spans="1:30" s="19" customFormat="1">
      <c r="A166" s="20">
        <v>1330230</v>
      </c>
      <c r="B166" s="20">
        <v>13302301</v>
      </c>
      <c r="C166" s="11" t="str">
        <f t="shared" ref="C166:C177" si="19">"2012250,"&amp;E166</f>
        <v>2012250,22</v>
      </c>
      <c r="D166" s="11">
        <v>10</v>
      </c>
      <c r="E166" s="11">
        <f>VLOOKUP(D167,Sheet2!$B$2:$D$11,3,FALSE)-VLOOKUP(D166,Sheet2!$B$2:$D$11,3,FALSE)</f>
        <v>22</v>
      </c>
      <c r="F166" s="11" t="s">
        <v>109</v>
      </c>
      <c r="G166" s="11"/>
      <c r="H166" s="11" t="e">
        <f>I166+E166*$J$5*$K$5</f>
        <v>#N/A</v>
      </c>
      <c r="I166" s="11" t="e">
        <f>VLOOKUP(A166,[1]金币产出定价!$A$32:$D$62,4,FALSE)</f>
        <v>#N/A</v>
      </c>
      <c r="J166" s="11" t="s">
        <v>63</v>
      </c>
      <c r="K166" s="11"/>
      <c r="L166" s="11"/>
      <c r="M166" s="11"/>
      <c r="N166" s="11"/>
      <c r="O166" s="22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s="19" customFormat="1">
      <c r="A167" s="20">
        <v>13302301</v>
      </c>
      <c r="B167" s="20">
        <v>13302302</v>
      </c>
      <c r="C167" s="11" t="str">
        <f t="shared" si="19"/>
        <v>2012250,170</v>
      </c>
      <c r="D167" s="11">
        <v>20</v>
      </c>
      <c r="E167" s="11">
        <f>VLOOKUP(D168,Sheet2!$B$2:$D$11,3,FALSE)-VLOOKUP(D167,Sheet2!$B$2:$D$11,3,FALSE)</f>
        <v>170</v>
      </c>
      <c r="F167" s="11" t="s">
        <v>109</v>
      </c>
      <c r="G167" s="11"/>
      <c r="H167" s="11" t="e">
        <f>H166+E167*$J$5*$K$5</f>
        <v>#N/A</v>
      </c>
      <c r="I167" s="11"/>
      <c r="J167" s="11"/>
      <c r="K167" s="11"/>
      <c r="L167" s="11"/>
      <c r="M167" s="11"/>
      <c r="N167" s="11"/>
      <c r="O167" s="22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s="19" customFormat="1">
      <c r="A168" s="20">
        <v>13302302</v>
      </c>
      <c r="B168" s="20">
        <v>13302303</v>
      </c>
      <c r="C168" s="11" t="str">
        <f t="shared" si="19"/>
        <v>2012250,480</v>
      </c>
      <c r="D168" s="11">
        <v>30</v>
      </c>
      <c r="E168" s="11">
        <f>VLOOKUP(D169,Sheet2!$B$2:$D$11,3,FALSE)-VLOOKUP(D168,Sheet2!$B$2:$D$11,3,FALSE)</f>
        <v>480</v>
      </c>
      <c r="F168" s="11" t="s">
        <v>109</v>
      </c>
      <c r="G168" s="11"/>
      <c r="H168" s="11" t="e">
        <f>H167+E168*$J$5*$K$5</f>
        <v>#N/A</v>
      </c>
      <c r="I168" s="11"/>
      <c r="J168" s="11"/>
      <c r="K168" s="11"/>
      <c r="L168" s="11"/>
      <c r="M168" s="11"/>
      <c r="N168" s="11"/>
      <c r="O168" s="22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s="19" customFormat="1">
      <c r="A169" s="20" t="s">
        <v>115</v>
      </c>
      <c r="B169" s="20">
        <v>13302304</v>
      </c>
      <c r="C169" s="11" t="str">
        <f t="shared" si="19"/>
        <v>2012250,930</v>
      </c>
      <c r="D169" s="11">
        <v>40</v>
      </c>
      <c r="E169" s="11">
        <f>VLOOKUP(G169,Sheet2!$B$2:$D$11,3,FALSE)-VLOOKUP(D169,Sheet2!$B$2:$D$11,3,FALSE)</f>
        <v>930</v>
      </c>
      <c r="F169" s="11" t="s">
        <v>109</v>
      </c>
      <c r="G169" s="11">
        <v>50</v>
      </c>
      <c r="H169" s="11" t="e">
        <f>H168+E169*$J$5*$K$5</f>
        <v>#N/A</v>
      </c>
      <c r="I169" s="11"/>
      <c r="J169" s="11"/>
      <c r="K169" s="11"/>
      <c r="L169" s="11"/>
      <c r="M169" s="11"/>
      <c r="N169" s="11"/>
      <c r="O169" s="22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s="38" customFormat="1">
      <c r="A170" s="35">
        <v>1330231</v>
      </c>
      <c r="B170" s="35">
        <v>13302311</v>
      </c>
      <c r="C170" s="36" t="str">
        <f t="shared" si="19"/>
        <v>2012250,22</v>
      </c>
      <c r="D170" s="36">
        <v>10</v>
      </c>
      <c r="E170" s="36">
        <f>VLOOKUP(D171,Sheet2!$B$2:$D$11,3,FALSE)-VLOOKUP(D170,Sheet2!$B$2:$D$11,3,FALSE)</f>
        <v>22</v>
      </c>
      <c r="F170" s="36" t="s">
        <v>110</v>
      </c>
      <c r="G170" s="36"/>
      <c r="H170" s="36" t="e">
        <f>I170+E170*$J$5*$K$5</f>
        <v>#N/A</v>
      </c>
      <c r="I170" s="33" t="e">
        <f>VLOOKUP(A170,[1]金币产出定价!$A$32:$D$62,4,FALSE)</f>
        <v>#N/A</v>
      </c>
      <c r="J170" s="36" t="s">
        <v>63</v>
      </c>
      <c r="K170" s="36"/>
      <c r="L170" s="36"/>
      <c r="M170" s="36"/>
      <c r="N170" s="36"/>
      <c r="O170" s="37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</row>
    <row r="171" spans="1:30" s="38" customFormat="1">
      <c r="A171" s="35">
        <v>13302311</v>
      </c>
      <c r="B171" s="35">
        <v>13302312</v>
      </c>
      <c r="C171" s="36" t="str">
        <f t="shared" si="19"/>
        <v>2012250,170</v>
      </c>
      <c r="D171" s="36">
        <v>20</v>
      </c>
      <c r="E171" s="36">
        <f>VLOOKUP(D172,Sheet2!$B$2:$D$11,3,FALSE)-VLOOKUP(D171,Sheet2!$B$2:$D$11,3,FALSE)</f>
        <v>170</v>
      </c>
      <c r="F171" s="36" t="s">
        <v>110</v>
      </c>
      <c r="G171" s="36"/>
      <c r="H171" s="36" t="e">
        <f>H170+E171*$J$5*$K$5</f>
        <v>#N/A</v>
      </c>
      <c r="I171" s="36"/>
      <c r="J171" s="36"/>
      <c r="K171" s="36"/>
      <c r="L171" s="36"/>
      <c r="M171" s="36"/>
      <c r="N171" s="36"/>
      <c r="O171" s="37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</row>
    <row r="172" spans="1:30" s="38" customFormat="1">
      <c r="A172" s="35">
        <v>13302312</v>
      </c>
      <c r="B172" s="35">
        <v>13302313</v>
      </c>
      <c r="C172" s="36" t="str">
        <f t="shared" si="19"/>
        <v>2012250,480</v>
      </c>
      <c r="D172" s="36">
        <v>30</v>
      </c>
      <c r="E172" s="36">
        <f>VLOOKUP(D173,Sheet2!$B$2:$D$11,3,FALSE)-VLOOKUP(D172,Sheet2!$B$2:$D$11,3,FALSE)</f>
        <v>480</v>
      </c>
      <c r="F172" s="36" t="s">
        <v>110</v>
      </c>
      <c r="G172" s="36"/>
      <c r="H172" s="36" t="e">
        <f>H171+E172*$J$5*$K$5</f>
        <v>#N/A</v>
      </c>
      <c r="I172" s="36"/>
      <c r="J172" s="36"/>
      <c r="K172" s="36"/>
      <c r="L172" s="36"/>
      <c r="M172" s="36"/>
      <c r="N172" s="36"/>
      <c r="O172" s="37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</row>
    <row r="173" spans="1:30" s="38" customFormat="1">
      <c r="A173" s="35" t="s">
        <v>116</v>
      </c>
      <c r="B173" s="35">
        <v>13302314</v>
      </c>
      <c r="C173" s="36" t="str">
        <f t="shared" si="19"/>
        <v>2012250,930</v>
      </c>
      <c r="D173" s="36">
        <v>40</v>
      </c>
      <c r="E173" s="33">
        <f>VLOOKUP(G173,Sheet2!$B$2:$D$11,3,FALSE)-VLOOKUP(D173,Sheet2!$B$2:$D$11,3,FALSE)</f>
        <v>930</v>
      </c>
      <c r="F173" s="36" t="s">
        <v>110</v>
      </c>
      <c r="G173" s="36">
        <v>50</v>
      </c>
      <c r="H173" s="36" t="e">
        <f>H172+E173*$J$5*$K$5</f>
        <v>#N/A</v>
      </c>
      <c r="I173" s="36"/>
      <c r="J173" s="36"/>
      <c r="K173" s="36"/>
      <c r="L173" s="36"/>
      <c r="M173" s="36"/>
      <c r="N173" s="36"/>
      <c r="O173" s="37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</row>
    <row r="174" spans="1:30" s="19" customFormat="1">
      <c r="A174" s="20">
        <v>1330232</v>
      </c>
      <c r="B174" s="20">
        <v>13302321</v>
      </c>
      <c r="C174" s="11" t="str">
        <f t="shared" si="19"/>
        <v>2012250,22</v>
      </c>
      <c r="D174" s="11">
        <v>10</v>
      </c>
      <c r="E174" s="11">
        <f>VLOOKUP(D175,Sheet2!$B$2:$D$11,3,FALSE)-VLOOKUP(D174,Sheet2!$B$2:$D$11,3,FALSE)</f>
        <v>22</v>
      </c>
      <c r="F174" s="11" t="s">
        <v>111</v>
      </c>
      <c r="G174" s="11"/>
      <c r="H174" s="11" t="e">
        <f>I174+E174*$J$5*$K$5</f>
        <v>#N/A</v>
      </c>
      <c r="I174" s="11" t="e">
        <f>VLOOKUP(A174,[1]金币产出定价!$A$32:$D$62,4,FALSE)</f>
        <v>#N/A</v>
      </c>
      <c r="J174" s="11" t="s">
        <v>63</v>
      </c>
      <c r="K174" s="11"/>
      <c r="L174" s="11"/>
      <c r="M174" s="11"/>
      <c r="N174" s="11"/>
      <c r="O174" s="22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s="19" customFormat="1">
      <c r="A175" s="20">
        <v>13302321</v>
      </c>
      <c r="B175" s="20">
        <v>13302322</v>
      </c>
      <c r="C175" s="11" t="str">
        <f t="shared" si="19"/>
        <v>2012250,170</v>
      </c>
      <c r="D175" s="11">
        <v>20</v>
      </c>
      <c r="E175" s="11">
        <f>VLOOKUP(D176,Sheet2!$B$2:$D$11,3,FALSE)-VLOOKUP(D175,Sheet2!$B$2:$D$11,3,FALSE)</f>
        <v>170</v>
      </c>
      <c r="F175" s="11" t="s">
        <v>111</v>
      </c>
      <c r="G175" s="11"/>
      <c r="H175" s="11" t="e">
        <f>H174+E175*$J$5*$K$5</f>
        <v>#N/A</v>
      </c>
      <c r="I175" s="11"/>
      <c r="J175" s="11"/>
      <c r="K175" s="11"/>
      <c r="L175" s="11"/>
      <c r="M175" s="11"/>
      <c r="N175" s="11"/>
      <c r="O175" s="22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s="19" customFormat="1">
      <c r="A176" s="20">
        <v>13302322</v>
      </c>
      <c r="B176" s="20">
        <v>13302323</v>
      </c>
      <c r="C176" s="11" t="str">
        <f t="shared" si="19"/>
        <v>2012250,480</v>
      </c>
      <c r="D176" s="11">
        <v>30</v>
      </c>
      <c r="E176" s="11">
        <f>VLOOKUP(D177,Sheet2!$B$2:$D$11,3,FALSE)-VLOOKUP(D176,Sheet2!$B$2:$D$11,3,FALSE)</f>
        <v>480</v>
      </c>
      <c r="F176" s="11" t="s">
        <v>111</v>
      </c>
      <c r="G176" s="11"/>
      <c r="H176" s="11" t="e">
        <f>H175+E176*$J$5*$K$5</f>
        <v>#N/A</v>
      </c>
      <c r="I176" s="11"/>
      <c r="J176" s="11"/>
      <c r="K176" s="11"/>
      <c r="L176" s="11"/>
      <c r="M176" s="11"/>
      <c r="N176" s="11"/>
      <c r="O176" s="22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s="19" customFormat="1">
      <c r="A177" s="20" t="s">
        <v>117</v>
      </c>
      <c r="B177" s="20">
        <v>13302324</v>
      </c>
      <c r="C177" s="11" t="str">
        <f t="shared" si="19"/>
        <v>2012250,930</v>
      </c>
      <c r="D177" s="11">
        <v>40</v>
      </c>
      <c r="E177" s="11">
        <f>VLOOKUP(G177,Sheet2!$B$2:$D$11,3,FALSE)-VLOOKUP(D177,Sheet2!$B$2:$D$11,3,FALSE)</f>
        <v>930</v>
      </c>
      <c r="F177" s="11" t="s">
        <v>111</v>
      </c>
      <c r="G177" s="11">
        <v>50</v>
      </c>
      <c r="H177" s="11" t="e">
        <f>H176+E177*$J$5*$K$5</f>
        <v>#N/A</v>
      </c>
      <c r="I177" s="11"/>
      <c r="J177" s="11"/>
      <c r="K177" s="11"/>
      <c r="L177" s="11"/>
      <c r="M177" s="11"/>
      <c r="N177" s="11"/>
      <c r="O177" s="22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>
      <c r="A178" s="3">
        <v>1330233</v>
      </c>
      <c r="B178" s="3">
        <v>13302331</v>
      </c>
      <c r="C178" s="11" t="str">
        <f t="shared" ref="C178:C181" si="20">"2012250,"&amp;E178</f>
        <v>2012250,180</v>
      </c>
      <c r="D178" s="3">
        <v>20</v>
      </c>
      <c r="E178" s="3">
        <f>VLOOKUP(D179,Sheet2!$I$14:$K$24,3,FALSE)-VLOOKUP(D178,Sheet2!$I$14:$K$24,3,FALSE)</f>
        <v>180</v>
      </c>
      <c r="F178" s="3" t="s">
        <v>118</v>
      </c>
      <c r="H178" s="11" t="e">
        <f>#REF!+E178*$J$5*$K$5</f>
        <v>#REF!</v>
      </c>
    </row>
    <row r="179" spans="1:30">
      <c r="A179" s="3">
        <v>13302331</v>
      </c>
      <c r="B179" s="3">
        <v>13302332</v>
      </c>
      <c r="C179" s="11" t="str">
        <f t="shared" si="20"/>
        <v>2012250,330</v>
      </c>
      <c r="D179" s="3">
        <v>25</v>
      </c>
      <c r="E179" s="3">
        <f>VLOOKUP(D180,Sheet2!$I$14:$K$24,3,FALSE)-VLOOKUP(D179,Sheet2!$I$14:$K$24,3,FALSE)</f>
        <v>330</v>
      </c>
      <c r="F179" s="3" t="s">
        <v>118</v>
      </c>
      <c r="H179" s="11" t="e">
        <f t="shared" ref="H179:H181" si="21">H178+E179*$J$5*$K$5</f>
        <v>#REF!</v>
      </c>
    </row>
    <row r="180" spans="1:30">
      <c r="A180" s="3">
        <v>13302332</v>
      </c>
      <c r="B180" s="3">
        <v>13302333</v>
      </c>
      <c r="C180" s="11" t="str">
        <f t="shared" si="20"/>
        <v>2012250,570</v>
      </c>
      <c r="D180" s="3">
        <v>30</v>
      </c>
      <c r="E180" s="3">
        <f>VLOOKUP(D181,Sheet2!$I$14:$K$24,3,FALSE)-VLOOKUP(D180,Sheet2!$I$14:$K$24,3,FALSE)</f>
        <v>570</v>
      </c>
      <c r="F180" s="3" t="s">
        <v>118</v>
      </c>
      <c r="H180" s="11" t="e">
        <f t="shared" si="21"/>
        <v>#REF!</v>
      </c>
    </row>
    <row r="181" spans="1:30">
      <c r="A181" s="3">
        <v>13302333</v>
      </c>
      <c r="B181" s="3">
        <v>13302334</v>
      </c>
      <c r="C181" s="11" t="str">
        <f t="shared" si="20"/>
        <v>2012250,870</v>
      </c>
      <c r="D181" s="3">
        <v>35</v>
      </c>
      <c r="E181" s="3">
        <f>VLOOKUP(G181,Sheet2!$I$14:$K$24,3,FALSE)-VLOOKUP(D181,Sheet2!$I$14:$K$24,3,FALSE)</f>
        <v>870</v>
      </c>
      <c r="F181" s="3" t="s">
        <v>118</v>
      </c>
      <c r="G181" s="3">
        <v>40</v>
      </c>
      <c r="H181" s="11" t="e">
        <f t="shared" si="21"/>
        <v>#REF!</v>
      </c>
    </row>
    <row r="182" spans="1:30" s="19" customFormat="1">
      <c r="A182" s="11">
        <v>1330235</v>
      </c>
      <c r="B182" s="11">
        <v>13302351</v>
      </c>
      <c r="C182" s="11" t="str">
        <f t="shared" ref="C182:C189" si="22">"2012250,"&amp;E182</f>
        <v>2012250,180</v>
      </c>
      <c r="D182" s="11">
        <v>20</v>
      </c>
      <c r="E182" s="11">
        <f>VLOOKUP(D183,Sheet2!$I$14:$K$24,3,FALSE)-VLOOKUP(D182,Sheet2!$I$14:$K$24,3,FALSE)</f>
        <v>180</v>
      </c>
      <c r="F182" s="11" t="s">
        <v>119</v>
      </c>
      <c r="G182" s="11"/>
      <c r="H182" s="11" t="e">
        <f t="shared" ref="H182:H189" si="23">H181+E182*$J$5*$K$5</f>
        <v>#REF!</v>
      </c>
      <c r="I182" s="11"/>
      <c r="J182" s="11"/>
      <c r="K182" s="11"/>
      <c r="L182" s="11"/>
      <c r="M182" s="11"/>
      <c r="N182" s="11"/>
      <c r="O182" s="22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s="19" customFormat="1">
      <c r="A183" s="11">
        <v>13302351</v>
      </c>
      <c r="B183" s="11">
        <v>13302352</v>
      </c>
      <c r="C183" s="11" t="str">
        <f t="shared" si="22"/>
        <v>2012250,330</v>
      </c>
      <c r="D183" s="11">
        <v>25</v>
      </c>
      <c r="E183" s="11">
        <f>VLOOKUP(D184,Sheet2!$I$14:$K$24,3,FALSE)-VLOOKUP(D183,Sheet2!$I$14:$K$24,3,FALSE)</f>
        <v>330</v>
      </c>
      <c r="F183" s="11" t="s">
        <v>119</v>
      </c>
      <c r="G183" s="11"/>
      <c r="H183" s="11" t="e">
        <f t="shared" si="23"/>
        <v>#REF!</v>
      </c>
      <c r="I183" s="11"/>
      <c r="J183" s="11"/>
      <c r="K183" s="11"/>
      <c r="L183" s="11"/>
      <c r="M183" s="11"/>
      <c r="N183" s="11"/>
      <c r="O183" s="22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s="19" customFormat="1">
      <c r="A184" s="11">
        <v>13302352</v>
      </c>
      <c r="B184" s="11">
        <v>13302353</v>
      </c>
      <c r="C184" s="11" t="str">
        <f t="shared" si="22"/>
        <v>2012250,570</v>
      </c>
      <c r="D184" s="11">
        <v>30</v>
      </c>
      <c r="E184" s="11">
        <f>VLOOKUP(D185,Sheet2!$I$14:$K$24,3,FALSE)-VLOOKUP(D184,Sheet2!$I$14:$K$24,3,FALSE)</f>
        <v>570</v>
      </c>
      <c r="F184" s="11" t="s">
        <v>119</v>
      </c>
      <c r="G184" s="11"/>
      <c r="H184" s="11" t="e">
        <f t="shared" si="23"/>
        <v>#REF!</v>
      </c>
      <c r="I184" s="11"/>
      <c r="J184" s="11"/>
      <c r="K184" s="11"/>
      <c r="L184" s="11"/>
      <c r="M184" s="11"/>
      <c r="N184" s="11"/>
      <c r="O184" s="22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s="19" customFormat="1">
      <c r="A185" s="11">
        <v>13302353</v>
      </c>
      <c r="B185" s="11">
        <v>13302354</v>
      </c>
      <c r="C185" s="11" t="str">
        <f t="shared" si="22"/>
        <v>2012250,870</v>
      </c>
      <c r="D185" s="11">
        <v>35</v>
      </c>
      <c r="E185" s="11">
        <f>VLOOKUP(G185,Sheet2!$I$14:$K$24,3,FALSE)-VLOOKUP(D185,Sheet2!$I$14:$K$24,3,FALSE)</f>
        <v>870</v>
      </c>
      <c r="F185" s="11" t="s">
        <v>119</v>
      </c>
      <c r="G185" s="11">
        <v>40</v>
      </c>
      <c r="H185" s="11" t="e">
        <f t="shared" si="23"/>
        <v>#REF!</v>
      </c>
      <c r="I185" s="11"/>
      <c r="J185" s="11"/>
      <c r="K185" s="11"/>
      <c r="L185" s="11"/>
      <c r="M185" s="11"/>
      <c r="N185" s="11"/>
      <c r="O185" s="22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>
      <c r="A186" s="3">
        <v>1330238</v>
      </c>
      <c r="B186" s="3">
        <v>13302381</v>
      </c>
      <c r="C186" s="11" t="str">
        <f t="shared" si="22"/>
        <v>2012250,180</v>
      </c>
      <c r="D186" s="3">
        <v>20</v>
      </c>
      <c r="E186" s="3">
        <f>VLOOKUP(D187,Sheet2!$I$14:$K$24,3,FALSE)-VLOOKUP(D186,Sheet2!$I$14:$K$24,3,FALSE)</f>
        <v>180</v>
      </c>
      <c r="F186" s="3" t="s">
        <v>120</v>
      </c>
      <c r="H186" s="11" t="e">
        <f t="shared" si="23"/>
        <v>#REF!</v>
      </c>
    </row>
    <row r="187" spans="1:30">
      <c r="A187" s="3">
        <v>13302381</v>
      </c>
      <c r="B187" s="3">
        <v>13302382</v>
      </c>
      <c r="C187" s="11" t="str">
        <f t="shared" si="22"/>
        <v>2012250,330</v>
      </c>
      <c r="D187" s="3">
        <v>25</v>
      </c>
      <c r="E187" s="3">
        <f>VLOOKUP(D188,Sheet2!$I$14:$K$24,3,FALSE)-VLOOKUP(D187,Sheet2!$I$14:$K$24,3,FALSE)</f>
        <v>330</v>
      </c>
      <c r="F187" s="3" t="s">
        <v>120</v>
      </c>
      <c r="H187" s="11" t="e">
        <f t="shared" si="23"/>
        <v>#REF!</v>
      </c>
    </row>
    <row r="188" spans="1:30">
      <c r="A188" s="3">
        <v>13302382</v>
      </c>
      <c r="B188" s="3">
        <v>13302383</v>
      </c>
      <c r="C188" s="11" t="str">
        <f t="shared" si="22"/>
        <v>2012250,570</v>
      </c>
      <c r="D188" s="3">
        <v>30</v>
      </c>
      <c r="E188" s="3">
        <f>VLOOKUP(D189,Sheet2!$I$14:$K$24,3,FALSE)-VLOOKUP(D188,Sheet2!$I$14:$K$24,3,FALSE)</f>
        <v>570</v>
      </c>
      <c r="F188" s="3" t="s">
        <v>120</v>
      </c>
      <c r="H188" s="11" t="e">
        <f t="shared" si="23"/>
        <v>#REF!</v>
      </c>
    </row>
    <row r="189" spans="1:30">
      <c r="A189" s="3">
        <v>13302383</v>
      </c>
      <c r="B189" s="3">
        <v>13302384</v>
      </c>
      <c r="C189" s="11" t="str">
        <f t="shared" si="22"/>
        <v>2012250,870</v>
      </c>
      <c r="D189" s="3">
        <v>35</v>
      </c>
      <c r="E189" s="3">
        <f>VLOOKUP(G189,Sheet2!$I$14:$K$24,3,FALSE)-VLOOKUP(D189,Sheet2!$I$14:$K$24,3,FALSE)</f>
        <v>870</v>
      </c>
      <c r="F189" s="3" t="s">
        <v>120</v>
      </c>
      <c r="G189" s="3">
        <v>40</v>
      </c>
      <c r="H189" s="11" t="e">
        <f t="shared" si="23"/>
        <v>#REF!</v>
      </c>
    </row>
  </sheetData>
  <phoneticPr fontId="1" type="noConversion"/>
  <conditionalFormatting sqref="A25 A27">
    <cfRule type="duplicateValues" dxfId="108" priority="130"/>
  </conditionalFormatting>
  <conditionalFormatting sqref="A25 A27">
    <cfRule type="duplicateValues" dxfId="107" priority="129"/>
  </conditionalFormatting>
  <conditionalFormatting sqref="B25 B27">
    <cfRule type="duplicateValues" dxfId="106" priority="128"/>
  </conditionalFormatting>
  <conditionalFormatting sqref="B25 B27">
    <cfRule type="duplicateValues" dxfId="105" priority="127"/>
  </conditionalFormatting>
  <conditionalFormatting sqref="B24 B26">
    <cfRule type="duplicateValues" dxfId="104" priority="126"/>
  </conditionalFormatting>
  <conditionalFormatting sqref="B24 B26">
    <cfRule type="duplicateValues" dxfId="103" priority="125"/>
  </conditionalFormatting>
  <conditionalFormatting sqref="A24 A26">
    <cfRule type="duplicateValues" dxfId="102" priority="139"/>
  </conditionalFormatting>
  <conditionalFormatting sqref="A28 A30">
    <cfRule type="duplicateValues" dxfId="101" priority="124"/>
  </conditionalFormatting>
  <conditionalFormatting sqref="A28 A30">
    <cfRule type="duplicateValues" dxfId="100" priority="123"/>
  </conditionalFormatting>
  <conditionalFormatting sqref="A29 A31">
    <cfRule type="duplicateValues" dxfId="99" priority="122"/>
  </conditionalFormatting>
  <conditionalFormatting sqref="A29 A31">
    <cfRule type="duplicateValues" dxfId="98" priority="121"/>
  </conditionalFormatting>
  <conditionalFormatting sqref="B29 B31">
    <cfRule type="duplicateValues" dxfId="97" priority="120"/>
  </conditionalFormatting>
  <conditionalFormatting sqref="B29 B31">
    <cfRule type="duplicateValues" dxfId="96" priority="119"/>
  </conditionalFormatting>
  <conditionalFormatting sqref="B28 B30">
    <cfRule type="duplicateValues" dxfId="95" priority="118"/>
  </conditionalFormatting>
  <conditionalFormatting sqref="B28 B30">
    <cfRule type="duplicateValues" dxfId="94" priority="117"/>
  </conditionalFormatting>
  <conditionalFormatting sqref="A32 A34">
    <cfRule type="duplicateValues" dxfId="93" priority="116"/>
  </conditionalFormatting>
  <conditionalFormatting sqref="A32 A34">
    <cfRule type="duplicateValues" dxfId="92" priority="115"/>
  </conditionalFormatting>
  <conditionalFormatting sqref="A33 A35">
    <cfRule type="duplicateValues" dxfId="91" priority="114"/>
  </conditionalFormatting>
  <conditionalFormatting sqref="A33 A35">
    <cfRule type="duplicateValues" dxfId="90" priority="113"/>
  </conditionalFormatting>
  <conditionalFormatting sqref="B33 B35">
    <cfRule type="duplicateValues" dxfId="89" priority="112"/>
  </conditionalFormatting>
  <conditionalFormatting sqref="B33 B35">
    <cfRule type="duplicateValues" dxfId="88" priority="111"/>
  </conditionalFormatting>
  <conditionalFormatting sqref="B32 B34">
    <cfRule type="duplicateValues" dxfId="87" priority="110"/>
  </conditionalFormatting>
  <conditionalFormatting sqref="B32 B34">
    <cfRule type="duplicateValues" dxfId="86" priority="109"/>
  </conditionalFormatting>
  <conditionalFormatting sqref="A36 A38">
    <cfRule type="duplicateValues" dxfId="85" priority="108"/>
  </conditionalFormatting>
  <conditionalFormatting sqref="A36 A38">
    <cfRule type="duplicateValues" dxfId="84" priority="107"/>
  </conditionalFormatting>
  <conditionalFormatting sqref="A37 A39">
    <cfRule type="duplicateValues" dxfId="83" priority="106"/>
  </conditionalFormatting>
  <conditionalFormatting sqref="A37 A39">
    <cfRule type="duplicateValues" dxfId="82" priority="105"/>
  </conditionalFormatting>
  <conditionalFormatting sqref="B37 B39">
    <cfRule type="duplicateValues" dxfId="81" priority="104"/>
  </conditionalFormatting>
  <conditionalFormatting sqref="B37 B39">
    <cfRule type="duplicateValues" dxfId="80" priority="103"/>
  </conditionalFormatting>
  <conditionalFormatting sqref="B36 B38">
    <cfRule type="duplicateValues" dxfId="79" priority="102"/>
  </conditionalFormatting>
  <conditionalFormatting sqref="B36 B38">
    <cfRule type="duplicateValues" dxfId="78" priority="101"/>
  </conditionalFormatting>
  <conditionalFormatting sqref="A40 A42">
    <cfRule type="duplicateValues" dxfId="77" priority="100"/>
  </conditionalFormatting>
  <conditionalFormatting sqref="A40 A42">
    <cfRule type="duplicateValues" dxfId="76" priority="99"/>
  </conditionalFormatting>
  <conditionalFormatting sqref="A41 A43">
    <cfRule type="duplicateValues" dxfId="75" priority="98"/>
  </conditionalFormatting>
  <conditionalFormatting sqref="A41 A43">
    <cfRule type="duplicateValues" dxfId="74" priority="97"/>
  </conditionalFormatting>
  <conditionalFormatting sqref="B41 B43">
    <cfRule type="duplicateValues" dxfId="73" priority="96"/>
  </conditionalFormatting>
  <conditionalFormatting sqref="B41 B43">
    <cfRule type="duplicateValues" dxfId="72" priority="95"/>
  </conditionalFormatting>
  <conditionalFormatting sqref="B40 B42">
    <cfRule type="duplicateValues" dxfId="71" priority="94"/>
  </conditionalFormatting>
  <conditionalFormatting sqref="B40 B42">
    <cfRule type="duplicateValues" dxfId="70" priority="93"/>
  </conditionalFormatting>
  <conditionalFormatting sqref="A45 A47">
    <cfRule type="duplicateValues" dxfId="69" priority="90"/>
  </conditionalFormatting>
  <conditionalFormatting sqref="A45 A47">
    <cfRule type="duplicateValues" dxfId="68" priority="89"/>
  </conditionalFormatting>
  <conditionalFormatting sqref="B45 B47">
    <cfRule type="duplicateValues" dxfId="67" priority="88"/>
  </conditionalFormatting>
  <conditionalFormatting sqref="B45 B47">
    <cfRule type="duplicateValues" dxfId="66" priority="87"/>
  </conditionalFormatting>
  <conditionalFormatting sqref="B44 B46">
    <cfRule type="duplicateValues" dxfId="65" priority="86"/>
  </conditionalFormatting>
  <conditionalFormatting sqref="B44 B46">
    <cfRule type="duplicateValues" dxfId="64" priority="85"/>
  </conditionalFormatting>
  <conditionalFormatting sqref="A48">
    <cfRule type="duplicateValues" dxfId="63" priority="83"/>
  </conditionalFormatting>
  <conditionalFormatting sqref="A48">
    <cfRule type="duplicateValues" dxfId="62" priority="84"/>
  </conditionalFormatting>
  <conditionalFormatting sqref="B48:B50">
    <cfRule type="duplicateValues" dxfId="61" priority="80"/>
  </conditionalFormatting>
  <conditionalFormatting sqref="B48:B50">
    <cfRule type="duplicateValues" dxfId="60" priority="79"/>
  </conditionalFormatting>
  <conditionalFormatting sqref="A49:A50">
    <cfRule type="duplicateValues" dxfId="59" priority="140"/>
  </conditionalFormatting>
  <conditionalFormatting sqref="A44 A46">
    <cfRule type="duplicateValues" dxfId="58" priority="141"/>
  </conditionalFormatting>
  <conditionalFormatting sqref="A51">
    <cfRule type="duplicateValues" dxfId="57" priority="78"/>
  </conditionalFormatting>
  <conditionalFormatting sqref="B51:B54">
    <cfRule type="duplicateValues" dxfId="56" priority="76"/>
  </conditionalFormatting>
  <conditionalFormatting sqref="A52:A54">
    <cfRule type="duplicateValues" dxfId="55" priority="142"/>
  </conditionalFormatting>
  <conditionalFormatting sqref="A55">
    <cfRule type="duplicateValues" dxfId="54" priority="75"/>
  </conditionalFormatting>
  <conditionalFormatting sqref="A56:A57">
    <cfRule type="duplicateValues" dxfId="53" priority="74"/>
  </conditionalFormatting>
  <conditionalFormatting sqref="B55:B56">
    <cfRule type="duplicateValues" dxfId="52" priority="72"/>
  </conditionalFormatting>
  <conditionalFormatting sqref="B57">
    <cfRule type="duplicateValues" dxfId="51" priority="71"/>
  </conditionalFormatting>
  <conditionalFormatting sqref="A58">
    <cfRule type="duplicateValues" dxfId="50" priority="70"/>
  </conditionalFormatting>
  <conditionalFormatting sqref="B58:B59">
    <cfRule type="duplicateValues" dxfId="49" priority="68"/>
  </conditionalFormatting>
  <conditionalFormatting sqref="A59">
    <cfRule type="duplicateValues" dxfId="48" priority="143"/>
  </conditionalFormatting>
  <conditionalFormatting sqref="A60">
    <cfRule type="duplicateValues" dxfId="47" priority="67"/>
  </conditionalFormatting>
  <conditionalFormatting sqref="B60:B62">
    <cfRule type="duplicateValues" dxfId="46" priority="65"/>
  </conditionalFormatting>
  <conditionalFormatting sqref="A61:A62">
    <cfRule type="duplicateValues" dxfId="45" priority="144"/>
  </conditionalFormatting>
  <conditionalFormatting sqref="A63">
    <cfRule type="duplicateValues" dxfId="44" priority="64"/>
  </conditionalFormatting>
  <conditionalFormatting sqref="B63:B64">
    <cfRule type="duplicateValues" dxfId="43" priority="62"/>
  </conditionalFormatting>
  <conditionalFormatting sqref="A64">
    <cfRule type="duplicateValues" dxfId="42" priority="145"/>
  </conditionalFormatting>
  <conditionalFormatting sqref="A65">
    <cfRule type="duplicateValues" dxfId="41" priority="61"/>
  </conditionalFormatting>
  <conditionalFormatting sqref="B65:B66">
    <cfRule type="duplicateValues" dxfId="40" priority="59"/>
  </conditionalFormatting>
  <conditionalFormatting sqref="A66">
    <cfRule type="duplicateValues" dxfId="39" priority="146"/>
  </conditionalFormatting>
  <conditionalFormatting sqref="B67:B125">
    <cfRule type="duplicateValues" dxfId="38" priority="57"/>
  </conditionalFormatting>
  <conditionalFormatting sqref="A67:A125">
    <cfRule type="duplicateValues" dxfId="37" priority="58"/>
  </conditionalFormatting>
  <conditionalFormatting sqref="B126:B128">
    <cfRule type="duplicateValues" dxfId="36" priority="147"/>
  </conditionalFormatting>
  <conditionalFormatting sqref="A126:A128">
    <cfRule type="duplicateValues" dxfId="35" priority="148"/>
  </conditionalFormatting>
  <conditionalFormatting sqref="B129:B131">
    <cfRule type="duplicateValues" dxfId="34" priority="53"/>
  </conditionalFormatting>
  <conditionalFormatting sqref="A129:A131">
    <cfRule type="duplicateValues" dxfId="33" priority="54"/>
  </conditionalFormatting>
  <conditionalFormatting sqref="B132:B134">
    <cfRule type="duplicateValues" dxfId="32" priority="51"/>
  </conditionalFormatting>
  <conditionalFormatting sqref="A132:A134">
    <cfRule type="duplicateValues" dxfId="31" priority="52"/>
  </conditionalFormatting>
  <conditionalFormatting sqref="B135:B136">
    <cfRule type="duplicateValues" dxfId="30" priority="49"/>
  </conditionalFormatting>
  <conditionalFormatting sqref="A135:A137">
    <cfRule type="duplicateValues" dxfId="29" priority="50"/>
  </conditionalFormatting>
  <conditionalFormatting sqref="B137">
    <cfRule type="duplicateValues" dxfId="28" priority="48"/>
  </conditionalFormatting>
  <conditionalFormatting sqref="B138:B139">
    <cfRule type="duplicateValues" dxfId="27" priority="46"/>
  </conditionalFormatting>
  <conditionalFormatting sqref="A138:A140">
    <cfRule type="duplicateValues" dxfId="26" priority="47"/>
  </conditionalFormatting>
  <conditionalFormatting sqref="B140">
    <cfRule type="duplicateValues" dxfId="25" priority="45"/>
  </conditionalFormatting>
  <conditionalFormatting sqref="B141:B142">
    <cfRule type="duplicateValues" dxfId="24" priority="43"/>
  </conditionalFormatting>
  <conditionalFormatting sqref="A141:A143">
    <cfRule type="duplicateValues" dxfId="23" priority="44"/>
  </conditionalFormatting>
  <conditionalFormatting sqref="B143">
    <cfRule type="duplicateValues" dxfId="22" priority="41"/>
  </conditionalFormatting>
  <conditionalFormatting sqref="B144:B145">
    <cfRule type="duplicateValues" dxfId="21" priority="39"/>
  </conditionalFormatting>
  <conditionalFormatting sqref="A144:A146">
    <cfRule type="duplicateValues" dxfId="20" priority="40"/>
  </conditionalFormatting>
  <conditionalFormatting sqref="B146">
    <cfRule type="duplicateValues" dxfId="19" priority="37"/>
  </conditionalFormatting>
  <conditionalFormatting sqref="B154:B157">
    <cfRule type="duplicateValues" dxfId="18" priority="33"/>
  </conditionalFormatting>
  <conditionalFormatting sqref="A154 A157">
    <cfRule type="duplicateValues" dxfId="17" priority="34"/>
  </conditionalFormatting>
  <conditionalFormatting sqref="B158:B161">
    <cfRule type="duplicateValues" dxfId="16" priority="31"/>
  </conditionalFormatting>
  <conditionalFormatting sqref="A158 A161">
    <cfRule type="duplicateValues" dxfId="15" priority="32"/>
  </conditionalFormatting>
  <conditionalFormatting sqref="B162:B165">
    <cfRule type="duplicateValues" dxfId="14" priority="29"/>
  </conditionalFormatting>
  <conditionalFormatting sqref="A162 A165">
    <cfRule type="duplicateValues" dxfId="13" priority="30"/>
  </conditionalFormatting>
  <conditionalFormatting sqref="B166:B169">
    <cfRule type="duplicateValues" dxfId="12" priority="27"/>
  </conditionalFormatting>
  <conditionalFormatting sqref="A166 A169">
    <cfRule type="duplicateValues" dxfId="11" priority="28"/>
  </conditionalFormatting>
  <conditionalFormatting sqref="B170:B173">
    <cfRule type="duplicateValues" dxfId="10" priority="25"/>
  </conditionalFormatting>
  <conditionalFormatting sqref="A170 A173">
    <cfRule type="duplicateValues" dxfId="9" priority="26"/>
  </conditionalFormatting>
  <conditionalFormatting sqref="B174:B177">
    <cfRule type="duplicateValues" dxfId="8" priority="23"/>
  </conditionalFormatting>
  <conditionalFormatting sqref="A174 A177">
    <cfRule type="duplicateValues" dxfId="7" priority="24"/>
  </conditionalFormatting>
  <conditionalFormatting sqref="A155">
    <cfRule type="duplicateValues" dxfId="6" priority="22"/>
  </conditionalFormatting>
  <conditionalFormatting sqref="A156">
    <cfRule type="duplicateValues" dxfId="5" priority="21"/>
  </conditionalFormatting>
  <conditionalFormatting sqref="A159:A160">
    <cfRule type="duplicateValues" dxfId="4" priority="20"/>
  </conditionalFormatting>
  <conditionalFormatting sqref="A163:A164">
    <cfRule type="duplicateValues" dxfId="3" priority="19"/>
  </conditionalFormatting>
  <conditionalFormatting sqref="A167:A168">
    <cfRule type="duplicateValues" dxfId="2" priority="18"/>
  </conditionalFormatting>
  <conditionalFormatting sqref="A171:A172">
    <cfRule type="duplicateValues" dxfId="1" priority="17"/>
  </conditionalFormatting>
  <conditionalFormatting sqref="A175:A176">
    <cfRule type="duplicateValues" dxfId="0" priority="16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J18" sqref="J18"/>
    </sheetView>
  </sheetViews>
  <sheetFormatPr defaultRowHeight="13.5"/>
  <cols>
    <col min="2" max="2" width="11.25" customWidth="1"/>
  </cols>
  <sheetData>
    <row r="1" spans="1:11">
      <c r="A1" t="s">
        <v>103</v>
      </c>
    </row>
    <row r="2" spans="1:11">
      <c r="B2" t="s">
        <v>10</v>
      </c>
      <c r="C2" t="s">
        <v>11</v>
      </c>
      <c r="D2" t="s">
        <v>21</v>
      </c>
    </row>
    <row r="3" spans="1:11" ht="16.5">
      <c r="B3" s="1">
        <v>10</v>
      </c>
      <c r="C3" s="1">
        <v>0</v>
      </c>
      <c r="D3" s="1">
        <f>C3</f>
        <v>0</v>
      </c>
    </row>
    <row r="4" spans="1:11" ht="16.5">
      <c r="B4" s="1">
        <v>15</v>
      </c>
      <c r="C4" s="1">
        <v>2</v>
      </c>
      <c r="D4" s="1">
        <f>C4+D3</f>
        <v>2</v>
      </c>
    </row>
    <row r="5" spans="1:11" ht="16.5">
      <c r="B5" s="1">
        <v>20</v>
      </c>
      <c r="C5" s="1">
        <v>20</v>
      </c>
      <c r="D5" s="1">
        <f t="shared" ref="D5:D11" si="0">C5+D4</f>
        <v>22</v>
      </c>
    </row>
    <row r="6" spans="1:11" ht="16.5">
      <c r="B6" s="1">
        <v>25</v>
      </c>
      <c r="C6" s="1">
        <v>60</v>
      </c>
      <c r="D6" s="1">
        <f t="shared" si="0"/>
        <v>82</v>
      </c>
    </row>
    <row r="7" spans="1:11" ht="16.5">
      <c r="B7" s="1">
        <v>30</v>
      </c>
      <c r="C7" s="1">
        <v>110</v>
      </c>
      <c r="D7" s="1">
        <f t="shared" si="0"/>
        <v>192</v>
      </c>
    </row>
    <row r="8" spans="1:11" ht="16.5">
      <c r="B8" s="1">
        <v>35</v>
      </c>
      <c r="C8" s="1">
        <v>190</v>
      </c>
      <c r="D8" s="1">
        <f t="shared" si="0"/>
        <v>382</v>
      </c>
    </row>
    <row r="9" spans="1:11" ht="16.5">
      <c r="B9" s="1">
        <v>40</v>
      </c>
      <c r="C9" s="1">
        <v>290</v>
      </c>
      <c r="D9" s="1">
        <f t="shared" si="0"/>
        <v>672</v>
      </c>
    </row>
    <row r="10" spans="1:11" ht="16.5">
      <c r="B10" s="1">
        <v>45</v>
      </c>
      <c r="C10" s="1">
        <v>400</v>
      </c>
      <c r="D10" s="1">
        <f t="shared" si="0"/>
        <v>1072</v>
      </c>
    </row>
    <row r="11" spans="1:11" ht="16.5">
      <c r="B11" s="1">
        <v>50</v>
      </c>
      <c r="C11" s="1">
        <v>530</v>
      </c>
      <c r="D11" s="1">
        <f t="shared" si="0"/>
        <v>1602</v>
      </c>
    </row>
    <row r="14" spans="1:11" ht="16.5">
      <c r="A14" t="s">
        <v>104</v>
      </c>
      <c r="B14" t="s">
        <v>10</v>
      </c>
      <c r="C14" t="s">
        <v>11</v>
      </c>
      <c r="D14" t="s">
        <v>21</v>
      </c>
      <c r="H14" s="3" t="s">
        <v>105</v>
      </c>
      <c r="I14" t="s">
        <v>10</v>
      </c>
      <c r="J14" t="s">
        <v>11</v>
      </c>
      <c r="K14" t="s">
        <v>21</v>
      </c>
    </row>
    <row r="15" spans="1:11">
      <c r="B15">
        <v>5</v>
      </c>
      <c r="C15">
        <v>0</v>
      </c>
      <c r="D15">
        <v>0</v>
      </c>
      <c r="I15">
        <v>5</v>
      </c>
      <c r="J15">
        <v>0</v>
      </c>
      <c r="K15">
        <v>0</v>
      </c>
    </row>
    <row r="16" spans="1:11" ht="16.5">
      <c r="B16" s="1">
        <v>10</v>
      </c>
      <c r="C16">
        <v>8</v>
      </c>
      <c r="D16">
        <f>C16</f>
        <v>8</v>
      </c>
      <c r="I16">
        <v>10</v>
      </c>
      <c r="J16">
        <v>8</v>
      </c>
      <c r="K16">
        <f>J16</f>
        <v>8</v>
      </c>
    </row>
    <row r="17" spans="2:11" ht="16.5">
      <c r="B17" s="1">
        <v>15</v>
      </c>
      <c r="C17">
        <v>20</v>
      </c>
      <c r="D17">
        <f>C17+D16</f>
        <v>28</v>
      </c>
      <c r="I17">
        <v>15</v>
      </c>
      <c r="J17">
        <v>20</v>
      </c>
      <c r="K17">
        <f t="shared" ref="K17:K24" si="1">J17+K16</f>
        <v>28</v>
      </c>
    </row>
    <row r="18" spans="2:11" ht="16.5">
      <c r="B18" s="1">
        <v>20</v>
      </c>
      <c r="C18">
        <v>50</v>
      </c>
      <c r="D18">
        <f t="shared" ref="D18:D24" si="2">C18+D17</f>
        <v>78</v>
      </c>
      <c r="I18">
        <v>20</v>
      </c>
      <c r="J18">
        <v>60</v>
      </c>
      <c r="K18">
        <f t="shared" si="1"/>
        <v>88</v>
      </c>
    </row>
    <row r="19" spans="2:11" ht="16.5">
      <c r="B19" s="1">
        <v>25</v>
      </c>
      <c r="C19">
        <v>150</v>
      </c>
      <c r="D19">
        <f t="shared" si="2"/>
        <v>228</v>
      </c>
      <c r="I19">
        <v>25</v>
      </c>
      <c r="J19">
        <v>180</v>
      </c>
      <c r="K19">
        <f t="shared" si="1"/>
        <v>268</v>
      </c>
    </row>
    <row r="20" spans="2:11" ht="16.5">
      <c r="B20" s="1">
        <v>30</v>
      </c>
      <c r="C20">
        <v>280</v>
      </c>
      <c r="D20">
        <f t="shared" si="2"/>
        <v>508</v>
      </c>
      <c r="I20">
        <v>30</v>
      </c>
      <c r="J20">
        <v>330</v>
      </c>
      <c r="K20">
        <f t="shared" si="1"/>
        <v>598</v>
      </c>
    </row>
    <row r="21" spans="2:11" ht="16.5">
      <c r="B21" s="1">
        <v>35</v>
      </c>
      <c r="C21">
        <v>480</v>
      </c>
      <c r="D21">
        <f t="shared" si="2"/>
        <v>988</v>
      </c>
      <c r="I21">
        <v>35</v>
      </c>
      <c r="J21">
        <v>570</v>
      </c>
      <c r="K21">
        <f t="shared" si="1"/>
        <v>1168</v>
      </c>
    </row>
    <row r="22" spans="2:11" ht="16.5">
      <c r="B22" s="1">
        <v>40</v>
      </c>
      <c r="C22">
        <v>730</v>
      </c>
      <c r="D22">
        <f t="shared" si="2"/>
        <v>1718</v>
      </c>
      <c r="I22">
        <v>40</v>
      </c>
      <c r="J22">
        <v>870</v>
      </c>
      <c r="K22">
        <f t="shared" si="1"/>
        <v>2038</v>
      </c>
    </row>
    <row r="23" spans="2:11" ht="16.5">
      <c r="B23" s="1">
        <v>45</v>
      </c>
      <c r="C23">
        <v>1000</v>
      </c>
      <c r="D23">
        <f t="shared" si="2"/>
        <v>2718</v>
      </c>
      <c r="I23">
        <v>45</v>
      </c>
      <c r="J23">
        <v>1200</v>
      </c>
      <c r="K23">
        <f t="shared" si="1"/>
        <v>3238</v>
      </c>
    </row>
    <row r="24" spans="2:11" ht="16.5">
      <c r="B24" s="1">
        <v>50</v>
      </c>
      <c r="C24">
        <v>1330</v>
      </c>
      <c r="D24">
        <f t="shared" si="2"/>
        <v>4048</v>
      </c>
      <c r="I24">
        <v>50</v>
      </c>
      <c r="J24">
        <v>1590</v>
      </c>
      <c r="K24">
        <f t="shared" si="1"/>
        <v>4828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78"/>
  <sheetViews>
    <sheetView topLeftCell="A21" workbookViewId="0">
      <selection activeCell="K2" sqref="K2:M60"/>
    </sheetView>
  </sheetViews>
  <sheetFormatPr defaultRowHeight="13.5"/>
  <cols>
    <col min="4" max="4" width="15.125" customWidth="1"/>
    <col min="9" max="9" width="10.625" customWidth="1"/>
    <col min="10" max="10" width="15.375" customWidth="1"/>
    <col min="11" max="11" width="13.75" customWidth="1"/>
    <col min="12" max="12" width="10.875" customWidth="1"/>
  </cols>
  <sheetData>
    <row r="1" spans="4:13" ht="17.25">
      <c r="I1" s="2" t="s">
        <v>5</v>
      </c>
      <c r="J1" s="2" t="s">
        <v>12</v>
      </c>
      <c r="K1" t="s">
        <v>58</v>
      </c>
      <c r="L1" t="s">
        <v>59</v>
      </c>
    </row>
    <row r="2" spans="4:13">
      <c r="D2" s="15">
        <v>1330118</v>
      </c>
      <c r="E2" s="15">
        <f>E3-10</f>
        <v>5</v>
      </c>
      <c r="F2" s="15" t="str">
        <f>F3</f>
        <v>抓地脚钉</v>
      </c>
      <c r="I2" s="15">
        <f>D2</f>
        <v>1330118</v>
      </c>
      <c r="J2" s="15">
        <f>D3</f>
        <v>13301181</v>
      </c>
      <c r="K2" s="15">
        <f>E2</f>
        <v>5</v>
      </c>
      <c r="L2" s="15" t="str">
        <f>F3</f>
        <v>抓地脚钉</v>
      </c>
    </row>
    <row r="3" spans="4:13" ht="14.25">
      <c r="D3" s="16">
        <v>13301181</v>
      </c>
      <c r="E3">
        <v>15</v>
      </c>
      <c r="F3" t="s">
        <v>40</v>
      </c>
      <c r="I3">
        <f t="shared" ref="I3:I5" si="0">D3</f>
        <v>13301181</v>
      </c>
      <c r="J3">
        <f t="shared" ref="J3:J4" si="1">D4</f>
        <v>13301182</v>
      </c>
      <c r="K3" s="15">
        <f t="shared" ref="K3:K5" si="2">E3</f>
        <v>15</v>
      </c>
      <c r="L3" t="str">
        <f t="shared" ref="L3:L5" si="3">F4</f>
        <v>抓地脚钉</v>
      </c>
    </row>
    <row r="4" spans="4:13" ht="14.25">
      <c r="D4" s="16">
        <v>13301182</v>
      </c>
      <c r="E4">
        <v>25</v>
      </c>
      <c r="F4" t="s">
        <v>40</v>
      </c>
      <c r="I4">
        <f t="shared" si="0"/>
        <v>13301182</v>
      </c>
      <c r="J4">
        <f t="shared" si="1"/>
        <v>13301183</v>
      </c>
      <c r="K4" s="15">
        <f t="shared" si="2"/>
        <v>25</v>
      </c>
      <c r="L4" t="str">
        <f t="shared" si="3"/>
        <v>抓地脚钉</v>
      </c>
    </row>
    <row r="5" spans="4:13" ht="14.25">
      <c r="D5" s="16">
        <v>13301183</v>
      </c>
      <c r="E5">
        <v>35</v>
      </c>
      <c r="F5" t="s">
        <v>40</v>
      </c>
      <c r="I5">
        <f t="shared" si="0"/>
        <v>13301183</v>
      </c>
      <c r="J5">
        <f>D6</f>
        <v>13301184</v>
      </c>
      <c r="K5" s="15">
        <f t="shared" si="2"/>
        <v>35</v>
      </c>
      <c r="L5" t="str">
        <f t="shared" si="3"/>
        <v>抓地脚钉</v>
      </c>
      <c r="M5">
        <f>E6</f>
        <v>45</v>
      </c>
    </row>
    <row r="6" spans="4:13" ht="14.25">
      <c r="D6" s="16">
        <v>13301184</v>
      </c>
      <c r="E6">
        <v>45</v>
      </c>
      <c r="F6" t="s">
        <v>40</v>
      </c>
      <c r="I6" s="15">
        <f>D7</f>
        <v>1330119</v>
      </c>
      <c r="J6" s="15">
        <f>D8</f>
        <v>13301191</v>
      </c>
      <c r="K6" s="15">
        <f>E7</f>
        <v>5</v>
      </c>
      <c r="L6" s="15" t="str">
        <f>F8</f>
        <v>缓降雨伞</v>
      </c>
    </row>
    <row r="7" spans="4:13">
      <c r="D7" s="15">
        <v>1330119</v>
      </c>
      <c r="E7" s="15">
        <f>E8-10</f>
        <v>5</v>
      </c>
      <c r="F7" s="15" t="str">
        <f>F8</f>
        <v>缓降雨伞</v>
      </c>
      <c r="I7">
        <f t="shared" ref="I7:I9" si="4">D8</f>
        <v>13301191</v>
      </c>
      <c r="J7">
        <f t="shared" ref="J7:J9" si="5">D9</f>
        <v>13301192</v>
      </c>
      <c r="K7" s="15">
        <f t="shared" ref="K7:K9" si="6">E8</f>
        <v>15</v>
      </c>
      <c r="L7" t="str">
        <f t="shared" ref="L7" si="7">F9</f>
        <v>缓降雨伞</v>
      </c>
    </row>
    <row r="8" spans="4:13" ht="14.25">
      <c r="D8" s="16">
        <v>13301191</v>
      </c>
      <c r="E8">
        <v>15</v>
      </c>
      <c r="F8" t="s">
        <v>41</v>
      </c>
      <c r="I8">
        <f t="shared" si="4"/>
        <v>13301192</v>
      </c>
      <c r="J8">
        <f t="shared" si="5"/>
        <v>13301193</v>
      </c>
      <c r="K8" s="15">
        <f t="shared" si="6"/>
        <v>25</v>
      </c>
      <c r="L8" t="str">
        <f t="shared" ref="L8" si="8">F10</f>
        <v>缓降雨伞</v>
      </c>
    </row>
    <row r="9" spans="4:13" ht="14.25">
      <c r="D9" s="16">
        <v>13301192</v>
      </c>
      <c r="E9">
        <v>25</v>
      </c>
      <c r="F9" t="s">
        <v>41</v>
      </c>
      <c r="I9">
        <f t="shared" si="4"/>
        <v>13301193</v>
      </c>
      <c r="J9">
        <f t="shared" si="5"/>
        <v>13301194</v>
      </c>
      <c r="K9" s="15">
        <f t="shared" si="6"/>
        <v>35</v>
      </c>
      <c r="L9" t="str">
        <f t="shared" ref="L9" si="9">F11</f>
        <v>缓降雨伞</v>
      </c>
      <c r="M9">
        <f>E11</f>
        <v>45</v>
      </c>
    </row>
    <row r="10" spans="4:13" ht="14.25">
      <c r="D10" s="16">
        <v>13301193</v>
      </c>
      <c r="E10">
        <v>35</v>
      </c>
      <c r="F10" t="s">
        <v>41</v>
      </c>
      <c r="I10" s="15">
        <f>D12</f>
        <v>1330120</v>
      </c>
      <c r="J10" s="15">
        <f>D13</f>
        <v>13301202</v>
      </c>
      <c r="K10" s="15">
        <f>E12</f>
        <v>10</v>
      </c>
      <c r="L10" s="15" t="str">
        <f>F13</f>
        <v>漂浮气球</v>
      </c>
    </row>
    <row r="11" spans="4:13" ht="14.25">
      <c r="D11" s="16">
        <v>13301194</v>
      </c>
      <c r="E11">
        <v>45</v>
      </c>
      <c r="F11" t="s">
        <v>41</v>
      </c>
      <c r="I11">
        <f t="shared" ref="I11:I13" si="10">D13</f>
        <v>13301202</v>
      </c>
      <c r="J11">
        <f t="shared" ref="J11:J13" si="11">D14</f>
        <v>13301203</v>
      </c>
      <c r="K11" s="15">
        <f t="shared" ref="K11:K13" si="12">E13</f>
        <v>20</v>
      </c>
      <c r="L11" t="str">
        <f t="shared" ref="L11" si="13">F14</f>
        <v>漂浮气球</v>
      </c>
    </row>
    <row r="12" spans="4:13">
      <c r="D12" s="15">
        <v>1330120</v>
      </c>
      <c r="E12" s="15">
        <f>E13-10</f>
        <v>10</v>
      </c>
      <c r="F12" s="15" t="str">
        <f>F13</f>
        <v>漂浮气球</v>
      </c>
      <c r="I12">
        <f t="shared" si="10"/>
        <v>13301203</v>
      </c>
      <c r="J12">
        <f t="shared" si="11"/>
        <v>13301204</v>
      </c>
      <c r="K12" s="15">
        <f t="shared" si="12"/>
        <v>30</v>
      </c>
      <c r="L12" t="str">
        <f t="shared" ref="L12" si="14">F15</f>
        <v>漂浮气球</v>
      </c>
    </row>
    <row r="13" spans="4:13" ht="14.25">
      <c r="D13" s="16">
        <v>13301202</v>
      </c>
      <c r="E13">
        <v>20</v>
      </c>
      <c r="F13" t="s">
        <v>42</v>
      </c>
      <c r="I13">
        <f t="shared" si="10"/>
        <v>13301204</v>
      </c>
      <c r="J13">
        <f t="shared" si="11"/>
        <v>13301205</v>
      </c>
      <c r="K13" s="15">
        <f t="shared" si="12"/>
        <v>40</v>
      </c>
      <c r="L13" t="str">
        <f t="shared" ref="L13" si="15">F16</f>
        <v>漂浮气球</v>
      </c>
      <c r="M13">
        <f>E16</f>
        <v>50</v>
      </c>
    </row>
    <row r="14" spans="4:13" ht="14.25">
      <c r="D14" s="16">
        <v>13301203</v>
      </c>
      <c r="E14">
        <v>30</v>
      </c>
      <c r="F14" t="s">
        <v>42</v>
      </c>
      <c r="I14" s="15">
        <f>D17</f>
        <v>1330121</v>
      </c>
      <c r="J14" s="15">
        <f>D18</f>
        <v>13301212</v>
      </c>
      <c r="K14" s="15">
        <f>E17</f>
        <v>15</v>
      </c>
      <c r="L14" s="15" t="str">
        <f>F17</f>
        <v>强力弹簧</v>
      </c>
    </row>
    <row r="15" spans="4:13" ht="14.25">
      <c r="D15" s="16">
        <v>13301204</v>
      </c>
      <c r="E15">
        <v>40</v>
      </c>
      <c r="F15" t="s">
        <v>42</v>
      </c>
      <c r="I15">
        <f t="shared" ref="I15:I16" si="16">D18</f>
        <v>13301212</v>
      </c>
      <c r="J15">
        <f t="shared" ref="J15:J16" si="17">D19</f>
        <v>13301213</v>
      </c>
      <c r="K15" s="15">
        <f t="shared" ref="K15:K16" si="18">E18</f>
        <v>25</v>
      </c>
      <c r="L15" t="str">
        <f t="shared" ref="L15" si="19">F18</f>
        <v>强力弹簧</v>
      </c>
    </row>
    <row r="16" spans="4:13" ht="14.25">
      <c r="D16" s="16">
        <v>13301205</v>
      </c>
      <c r="E16">
        <v>50</v>
      </c>
      <c r="F16" t="s">
        <v>42</v>
      </c>
      <c r="I16">
        <f t="shared" si="16"/>
        <v>13301213</v>
      </c>
      <c r="J16">
        <f t="shared" si="17"/>
        <v>13301214</v>
      </c>
      <c r="K16" s="15">
        <f t="shared" si="18"/>
        <v>35</v>
      </c>
      <c r="L16" t="str">
        <f t="shared" ref="L16" si="20">F19</f>
        <v>强力弹簧</v>
      </c>
      <c r="M16">
        <f>E20</f>
        <v>45</v>
      </c>
    </row>
    <row r="17" spans="4:13">
      <c r="D17" s="15">
        <v>1330121</v>
      </c>
      <c r="E17" s="15">
        <f>E18-10</f>
        <v>15</v>
      </c>
      <c r="F17" s="15" t="str">
        <f>F18</f>
        <v>强力弹簧</v>
      </c>
      <c r="I17" s="15">
        <f>D21</f>
        <v>1330124</v>
      </c>
      <c r="J17" s="15">
        <f>D22</f>
        <v>13301242</v>
      </c>
      <c r="K17" s="15">
        <f>E21</f>
        <v>10</v>
      </c>
      <c r="L17" t="str">
        <f>F22</f>
        <v>幸运四叶草</v>
      </c>
    </row>
    <row r="18" spans="4:13" ht="14.25">
      <c r="D18" s="16">
        <v>13301212</v>
      </c>
      <c r="E18">
        <v>25</v>
      </c>
      <c r="F18" t="s">
        <v>43</v>
      </c>
      <c r="I18" s="17">
        <f t="shared" ref="I18:I20" si="21">D22</f>
        <v>13301242</v>
      </c>
      <c r="J18" s="17">
        <f t="shared" ref="J18:J20" si="22">D23</f>
        <v>13301243</v>
      </c>
      <c r="K18" s="15">
        <f t="shared" ref="K18:K20" si="23">E22</f>
        <v>20</v>
      </c>
      <c r="L18" t="str">
        <f t="shared" ref="L18" si="24">F23</f>
        <v>幸运四叶草</v>
      </c>
    </row>
    <row r="19" spans="4:13" ht="14.25">
      <c r="D19" s="16">
        <v>13301213</v>
      </c>
      <c r="E19">
        <v>35</v>
      </c>
      <c r="F19" t="s">
        <v>43</v>
      </c>
      <c r="I19" s="17">
        <f t="shared" si="21"/>
        <v>13301243</v>
      </c>
      <c r="J19" s="17">
        <f t="shared" si="22"/>
        <v>13301244</v>
      </c>
      <c r="K19" s="15">
        <f t="shared" si="23"/>
        <v>30</v>
      </c>
      <c r="L19" t="str">
        <f t="shared" ref="L19" si="25">F24</f>
        <v>幸运四叶草</v>
      </c>
    </row>
    <row r="20" spans="4:13" ht="14.25">
      <c r="D20" s="16">
        <v>13301214</v>
      </c>
      <c r="E20">
        <v>45</v>
      </c>
      <c r="F20" t="s">
        <v>43</v>
      </c>
      <c r="I20" s="17">
        <f t="shared" si="21"/>
        <v>13301244</v>
      </c>
      <c r="J20" s="17">
        <f t="shared" si="22"/>
        <v>13301245</v>
      </c>
      <c r="K20" s="15">
        <f t="shared" si="23"/>
        <v>40</v>
      </c>
      <c r="L20" t="str">
        <f t="shared" ref="L20" si="26">F25</f>
        <v>幸运四叶草</v>
      </c>
      <c r="M20">
        <f>E25</f>
        <v>50</v>
      </c>
    </row>
    <row r="21" spans="4:13">
      <c r="D21" s="15">
        <v>1330124</v>
      </c>
      <c r="E21" s="15">
        <f>E22-10</f>
        <v>10</v>
      </c>
      <c r="F21" s="15" t="str">
        <f>F22</f>
        <v>幸运四叶草</v>
      </c>
      <c r="I21" s="17">
        <f>D26</f>
        <v>1330125</v>
      </c>
      <c r="J21" s="17">
        <f>D27</f>
        <v>13301252</v>
      </c>
      <c r="K21">
        <f>E26</f>
        <v>15</v>
      </c>
      <c r="L21" t="str">
        <f>F27</f>
        <v>太阳石</v>
      </c>
    </row>
    <row r="22" spans="4:13" ht="14.25">
      <c r="D22" s="16">
        <v>13301242</v>
      </c>
      <c r="E22">
        <v>20</v>
      </c>
      <c r="F22" t="s">
        <v>44</v>
      </c>
      <c r="I22" s="17">
        <f t="shared" ref="I22:I23" si="27">D27</f>
        <v>13301252</v>
      </c>
      <c r="J22" s="17">
        <f t="shared" ref="J22:J23" si="28">D28</f>
        <v>13301253</v>
      </c>
      <c r="K22">
        <f t="shared" ref="K22:K23" si="29">E27</f>
        <v>25</v>
      </c>
      <c r="L22" t="str">
        <f t="shared" ref="L22" si="30">F28</f>
        <v>太阳石</v>
      </c>
    </row>
    <row r="23" spans="4:13" ht="14.25">
      <c r="D23" s="16">
        <v>13301243</v>
      </c>
      <c r="E23">
        <v>30</v>
      </c>
      <c r="F23" t="s">
        <v>44</v>
      </c>
      <c r="I23" s="17">
        <f t="shared" si="27"/>
        <v>13301253</v>
      </c>
      <c r="J23" s="17">
        <f t="shared" si="28"/>
        <v>13301254</v>
      </c>
      <c r="K23">
        <f t="shared" si="29"/>
        <v>35</v>
      </c>
      <c r="L23" t="str">
        <f t="shared" ref="L23" si="31">F29</f>
        <v>太阳石</v>
      </c>
      <c r="M23">
        <f>E29</f>
        <v>45</v>
      </c>
    </row>
    <row r="24" spans="4:13" ht="14.25">
      <c r="D24" s="16">
        <v>13301244</v>
      </c>
      <c r="E24">
        <v>40</v>
      </c>
      <c r="F24" t="s">
        <v>44</v>
      </c>
      <c r="I24">
        <f>D30</f>
        <v>1330126</v>
      </c>
      <c r="J24">
        <f>D31</f>
        <v>13301262</v>
      </c>
      <c r="K24">
        <f>E30</f>
        <v>15</v>
      </c>
      <c r="L24" t="str">
        <f>F31</f>
        <v>月亮石</v>
      </c>
    </row>
    <row r="25" spans="4:13" ht="14.25">
      <c r="D25" s="16">
        <v>13301245</v>
      </c>
      <c r="E25">
        <v>50</v>
      </c>
      <c r="F25" t="s">
        <v>44</v>
      </c>
      <c r="I25">
        <f t="shared" ref="I25:I26" si="32">D31</f>
        <v>13301262</v>
      </c>
      <c r="J25">
        <f t="shared" ref="J25:J26" si="33">D32</f>
        <v>13301263</v>
      </c>
      <c r="K25">
        <f t="shared" ref="K25:K26" si="34">E31</f>
        <v>25</v>
      </c>
      <c r="L25" t="str">
        <f t="shared" ref="L25" si="35">F32</f>
        <v>月亮石</v>
      </c>
    </row>
    <row r="26" spans="4:13">
      <c r="D26" s="15">
        <v>1330125</v>
      </c>
      <c r="E26" s="15">
        <f>E27-10</f>
        <v>15</v>
      </c>
      <c r="F26" s="15" t="str">
        <f>F27</f>
        <v>太阳石</v>
      </c>
      <c r="I26">
        <f t="shared" si="32"/>
        <v>13301263</v>
      </c>
      <c r="J26">
        <f t="shared" si="33"/>
        <v>13301264</v>
      </c>
      <c r="K26">
        <f t="shared" si="34"/>
        <v>35</v>
      </c>
      <c r="L26" t="str">
        <f t="shared" ref="L26" si="36">F33</f>
        <v>月亮石</v>
      </c>
      <c r="M26">
        <f>E33</f>
        <v>45</v>
      </c>
    </row>
    <row r="27" spans="4:13" ht="14.25">
      <c r="D27" s="16">
        <v>13301252</v>
      </c>
      <c r="E27">
        <v>25</v>
      </c>
      <c r="F27" t="s">
        <v>45</v>
      </c>
      <c r="I27">
        <f>D34</f>
        <v>1330129</v>
      </c>
      <c r="J27">
        <f>D35</f>
        <v>13301293</v>
      </c>
      <c r="K27">
        <f>E34</f>
        <v>20</v>
      </c>
      <c r="L27" t="str">
        <f>F35</f>
        <v>仿龙牙项鍊</v>
      </c>
    </row>
    <row r="28" spans="4:13" ht="14.25">
      <c r="D28" s="16">
        <v>13301253</v>
      </c>
      <c r="E28">
        <v>35</v>
      </c>
      <c r="F28" t="s">
        <v>45</v>
      </c>
      <c r="I28">
        <f t="shared" ref="I28:I29" si="37">D35</f>
        <v>13301293</v>
      </c>
      <c r="J28">
        <f t="shared" ref="J28:J29" si="38">D36</f>
        <v>13301294</v>
      </c>
      <c r="K28">
        <f t="shared" ref="K28:K29" si="39">E35</f>
        <v>30</v>
      </c>
      <c r="L28" t="str">
        <f t="shared" ref="L28" si="40">F36</f>
        <v>仿龙牙项鍊</v>
      </c>
    </row>
    <row r="29" spans="4:13" ht="14.25">
      <c r="D29" s="16">
        <v>13301254</v>
      </c>
      <c r="E29">
        <v>45</v>
      </c>
      <c r="F29" t="s">
        <v>45</v>
      </c>
      <c r="I29">
        <f t="shared" si="37"/>
        <v>13301294</v>
      </c>
      <c r="J29">
        <f t="shared" si="38"/>
        <v>13301295</v>
      </c>
      <c r="K29">
        <f t="shared" si="39"/>
        <v>40</v>
      </c>
      <c r="L29" t="str">
        <f t="shared" ref="L29" si="41">F37</f>
        <v>仿龙牙项鍊</v>
      </c>
      <c r="M29">
        <f>E37</f>
        <v>50</v>
      </c>
    </row>
    <row r="30" spans="4:13">
      <c r="D30" s="15">
        <v>1330126</v>
      </c>
      <c r="E30" s="15">
        <f>E31-10</f>
        <v>15</v>
      </c>
      <c r="F30" s="15" t="str">
        <f>F31</f>
        <v>月亮石</v>
      </c>
      <c r="I30">
        <f>D38</f>
        <v>1330131</v>
      </c>
      <c r="J30">
        <f>D39</f>
        <v>13301312</v>
      </c>
      <c r="K30">
        <f>E38</f>
        <v>15</v>
      </c>
      <c r="L30" t="str">
        <f>F39</f>
        <v>解毒香囊</v>
      </c>
    </row>
    <row r="31" spans="4:13" ht="14.25">
      <c r="D31" s="16">
        <v>13301262</v>
      </c>
      <c r="E31">
        <v>25</v>
      </c>
      <c r="F31" t="s">
        <v>46</v>
      </c>
      <c r="I31">
        <f t="shared" ref="I31:I32" si="42">D39</f>
        <v>13301312</v>
      </c>
      <c r="J31">
        <f t="shared" ref="J31:J32" si="43">D40</f>
        <v>13301313</v>
      </c>
      <c r="K31">
        <f t="shared" ref="K31:K32" si="44">E39</f>
        <v>25</v>
      </c>
      <c r="L31" t="str">
        <f t="shared" ref="L31" si="45">F40</f>
        <v>解毒香囊</v>
      </c>
    </row>
    <row r="32" spans="4:13" ht="14.25">
      <c r="D32" s="16">
        <v>13301263</v>
      </c>
      <c r="E32">
        <v>35</v>
      </c>
      <c r="F32" t="s">
        <v>46</v>
      </c>
      <c r="I32">
        <f t="shared" si="42"/>
        <v>13301313</v>
      </c>
      <c r="J32">
        <f t="shared" si="43"/>
        <v>13301314</v>
      </c>
      <c r="K32">
        <f t="shared" si="44"/>
        <v>35</v>
      </c>
      <c r="L32" t="str">
        <f t="shared" ref="L32" si="46">F41</f>
        <v>解毒香囊</v>
      </c>
      <c r="M32">
        <f>E41</f>
        <v>45</v>
      </c>
    </row>
    <row r="33" spans="4:13" ht="14.25">
      <c r="D33" s="16">
        <v>13301264</v>
      </c>
      <c r="E33">
        <v>45</v>
      </c>
      <c r="F33" t="s">
        <v>46</v>
      </c>
      <c r="I33">
        <f>D42</f>
        <v>1330133</v>
      </c>
      <c r="J33">
        <f>D43</f>
        <v>13301331</v>
      </c>
      <c r="K33">
        <f>E42</f>
        <v>5</v>
      </c>
      <c r="L33" t="str">
        <f>F43</f>
        <v>加速陀螺</v>
      </c>
    </row>
    <row r="34" spans="4:13">
      <c r="D34" s="15">
        <v>1330129</v>
      </c>
      <c r="E34" s="15">
        <f>E35-10</f>
        <v>20</v>
      </c>
      <c r="F34" s="15" t="str">
        <f>F35</f>
        <v>仿龙牙项鍊</v>
      </c>
      <c r="I34">
        <f t="shared" ref="I34:I36" si="47">D43</f>
        <v>13301331</v>
      </c>
      <c r="J34">
        <f t="shared" ref="J34:J36" si="48">D44</f>
        <v>13301332</v>
      </c>
      <c r="K34">
        <f t="shared" ref="K34:K36" si="49">E43</f>
        <v>15</v>
      </c>
      <c r="L34" t="str">
        <f t="shared" ref="L34" si="50">F44</f>
        <v>加速陀螺</v>
      </c>
    </row>
    <row r="35" spans="4:13" ht="14.25">
      <c r="D35" s="16">
        <v>13301293</v>
      </c>
      <c r="E35">
        <v>30</v>
      </c>
      <c r="F35" t="s">
        <v>47</v>
      </c>
      <c r="I35">
        <f t="shared" si="47"/>
        <v>13301332</v>
      </c>
      <c r="J35">
        <f t="shared" si="48"/>
        <v>13301333</v>
      </c>
      <c r="K35">
        <f t="shared" si="49"/>
        <v>25</v>
      </c>
      <c r="L35" t="str">
        <f t="shared" ref="L35" si="51">F45</f>
        <v>加速陀螺</v>
      </c>
    </row>
    <row r="36" spans="4:13" ht="14.25">
      <c r="D36" s="16">
        <v>13301294</v>
      </c>
      <c r="E36">
        <v>40</v>
      </c>
      <c r="F36" t="s">
        <v>47</v>
      </c>
      <c r="I36">
        <f t="shared" si="47"/>
        <v>13301333</v>
      </c>
      <c r="J36">
        <f t="shared" si="48"/>
        <v>13301334</v>
      </c>
      <c r="K36">
        <f t="shared" si="49"/>
        <v>35</v>
      </c>
      <c r="L36" t="str">
        <f t="shared" ref="L36" si="52">F46</f>
        <v>加速陀螺</v>
      </c>
      <c r="M36">
        <f>E46</f>
        <v>45</v>
      </c>
    </row>
    <row r="37" spans="4:13" ht="14.25">
      <c r="D37" s="16">
        <v>13301295</v>
      </c>
      <c r="E37">
        <v>50</v>
      </c>
      <c r="F37" t="s">
        <v>47</v>
      </c>
      <c r="I37">
        <f>D47</f>
        <v>1330134</v>
      </c>
      <c r="J37">
        <f>D48</f>
        <v>13301341</v>
      </c>
      <c r="K37">
        <f>E47</f>
        <v>5</v>
      </c>
      <c r="L37" t="str">
        <f>F48</f>
        <v>恐慌项鍊</v>
      </c>
    </row>
    <row r="38" spans="4:13">
      <c r="D38" s="18">
        <v>1330131</v>
      </c>
      <c r="E38" s="18">
        <f>E39-10</f>
        <v>15</v>
      </c>
      <c r="F38" s="18" t="str">
        <f>F39</f>
        <v>解毒香囊</v>
      </c>
      <c r="I38">
        <f t="shared" ref="I38:I40" si="53">D48</f>
        <v>13301341</v>
      </c>
      <c r="J38">
        <f t="shared" ref="J38:J40" si="54">D49</f>
        <v>13301342</v>
      </c>
      <c r="K38">
        <f t="shared" ref="K38:K40" si="55">E48</f>
        <v>15</v>
      </c>
      <c r="L38" t="str">
        <f t="shared" ref="L38" si="56">F49</f>
        <v>恐慌项鍊</v>
      </c>
    </row>
    <row r="39" spans="4:13" ht="14.25">
      <c r="D39" s="16">
        <v>13301312</v>
      </c>
      <c r="E39">
        <v>25</v>
      </c>
      <c r="F39" t="s">
        <v>48</v>
      </c>
      <c r="I39">
        <f t="shared" si="53"/>
        <v>13301342</v>
      </c>
      <c r="J39">
        <f t="shared" si="54"/>
        <v>13301343</v>
      </c>
      <c r="K39">
        <f t="shared" si="55"/>
        <v>25</v>
      </c>
      <c r="L39" t="str">
        <f t="shared" ref="L39" si="57">F50</f>
        <v>恐慌项鍊</v>
      </c>
    </row>
    <row r="40" spans="4:13" ht="14.25">
      <c r="D40" s="16">
        <v>13301313</v>
      </c>
      <c r="E40">
        <v>35</v>
      </c>
      <c r="F40" t="s">
        <v>48</v>
      </c>
      <c r="I40">
        <f t="shared" si="53"/>
        <v>13301343</v>
      </c>
      <c r="J40">
        <f t="shared" si="54"/>
        <v>13301344</v>
      </c>
      <c r="K40">
        <f t="shared" si="55"/>
        <v>35</v>
      </c>
      <c r="L40" t="str">
        <f t="shared" ref="L40" si="58">F51</f>
        <v>恐慌项鍊</v>
      </c>
      <c r="M40">
        <f>E51</f>
        <v>45</v>
      </c>
    </row>
    <row r="41" spans="4:13" ht="14.25">
      <c r="D41" s="16">
        <v>13301314</v>
      </c>
      <c r="E41">
        <v>45</v>
      </c>
      <c r="F41" t="s">
        <v>48</v>
      </c>
      <c r="I41">
        <f>D52</f>
        <v>1330135</v>
      </c>
      <c r="J41">
        <f>D53</f>
        <v>13301353</v>
      </c>
      <c r="K41">
        <f>E52</f>
        <v>25</v>
      </c>
      <c r="L41" t="str">
        <f>F53</f>
        <v>幸运马蹄铁</v>
      </c>
    </row>
    <row r="42" spans="4:13">
      <c r="D42" s="18">
        <v>1330133</v>
      </c>
      <c r="E42" s="18">
        <f>E43-10</f>
        <v>5</v>
      </c>
      <c r="F42" s="18" t="str">
        <f>F43</f>
        <v>加速陀螺</v>
      </c>
      <c r="I42">
        <f>D53</f>
        <v>13301353</v>
      </c>
      <c r="J42">
        <f>D54</f>
        <v>13301354</v>
      </c>
      <c r="K42">
        <f>E53</f>
        <v>35</v>
      </c>
      <c r="L42" t="str">
        <f>F54</f>
        <v>幸运马蹄铁</v>
      </c>
      <c r="M42">
        <f>E54</f>
        <v>45</v>
      </c>
    </row>
    <row r="43" spans="4:13" ht="14.25">
      <c r="D43" s="16">
        <v>13301331</v>
      </c>
      <c r="E43">
        <v>15</v>
      </c>
      <c r="F43" t="s">
        <v>49</v>
      </c>
      <c r="I43">
        <f>D55</f>
        <v>1330136</v>
      </c>
      <c r="J43">
        <f>D56</f>
        <v>13301363</v>
      </c>
      <c r="K43">
        <f>E55</f>
        <v>25</v>
      </c>
      <c r="L43" t="str">
        <f>F56</f>
        <v>战神之怒</v>
      </c>
    </row>
    <row r="44" spans="4:13" ht="14.25">
      <c r="D44" s="16">
        <v>13301332</v>
      </c>
      <c r="E44">
        <v>25</v>
      </c>
      <c r="F44" t="s">
        <v>49</v>
      </c>
      <c r="I44">
        <f>D56</f>
        <v>13301363</v>
      </c>
      <c r="J44">
        <f>D57</f>
        <v>13301364</v>
      </c>
      <c r="K44">
        <f>E56</f>
        <v>35</v>
      </c>
      <c r="L44" t="str">
        <f>F57</f>
        <v>战神之怒</v>
      </c>
      <c r="M44">
        <f>E57</f>
        <v>45</v>
      </c>
    </row>
    <row r="45" spans="4:13" ht="14.25">
      <c r="D45" s="16">
        <v>13301333</v>
      </c>
      <c r="E45">
        <v>35</v>
      </c>
      <c r="F45" t="s">
        <v>49</v>
      </c>
      <c r="I45">
        <f>D58</f>
        <v>1330138</v>
      </c>
      <c r="J45">
        <f>D59</f>
        <v>13301383</v>
      </c>
      <c r="K45">
        <f>E58</f>
        <v>20</v>
      </c>
      <c r="L45" t="str">
        <f>F59</f>
        <v>蛙腿</v>
      </c>
    </row>
    <row r="46" spans="4:13" ht="14.25">
      <c r="D46" s="16">
        <v>13301334</v>
      </c>
      <c r="E46">
        <v>45</v>
      </c>
      <c r="F46" t="s">
        <v>49</v>
      </c>
      <c r="I46">
        <f t="shared" ref="I46:I47" si="59">D59</f>
        <v>13301383</v>
      </c>
      <c r="J46">
        <f t="shared" ref="J46:J47" si="60">D60</f>
        <v>13301384</v>
      </c>
      <c r="K46">
        <f t="shared" ref="K46:K47" si="61">E59</f>
        <v>30</v>
      </c>
      <c r="L46" t="str">
        <f t="shared" ref="L46" si="62">F60</f>
        <v>蛙腿</v>
      </c>
    </row>
    <row r="47" spans="4:13">
      <c r="D47" s="18">
        <v>1330134</v>
      </c>
      <c r="E47" s="18">
        <f>E48-10</f>
        <v>5</v>
      </c>
      <c r="F47" s="18" t="str">
        <f>F48</f>
        <v>恐慌项鍊</v>
      </c>
      <c r="I47">
        <f t="shared" si="59"/>
        <v>13301384</v>
      </c>
      <c r="J47">
        <f t="shared" si="60"/>
        <v>13301385</v>
      </c>
      <c r="K47">
        <f t="shared" si="61"/>
        <v>40</v>
      </c>
      <c r="L47" t="str">
        <f t="shared" ref="L47" si="63">F61</f>
        <v>蛙腿</v>
      </c>
      <c r="M47">
        <f>E61</f>
        <v>50</v>
      </c>
    </row>
    <row r="48" spans="4:13" ht="14.25">
      <c r="D48" s="16">
        <v>13301341</v>
      </c>
      <c r="E48">
        <v>15</v>
      </c>
      <c r="F48" t="s">
        <v>50</v>
      </c>
      <c r="I48">
        <f>D62</f>
        <v>1330139</v>
      </c>
      <c r="J48">
        <f>D63</f>
        <v>13301392</v>
      </c>
      <c r="K48">
        <f>E62</f>
        <v>10</v>
      </c>
      <c r="L48" t="str">
        <f>F63</f>
        <v>芦苇吸管</v>
      </c>
    </row>
    <row r="49" spans="4:13" ht="14.25">
      <c r="D49" s="16">
        <v>13301342</v>
      </c>
      <c r="E49">
        <v>25</v>
      </c>
      <c r="F49" t="s">
        <v>50</v>
      </c>
      <c r="I49">
        <f t="shared" ref="I49:I51" si="64">D63</f>
        <v>13301392</v>
      </c>
      <c r="J49">
        <f t="shared" ref="J49:J51" si="65">D64</f>
        <v>13301393</v>
      </c>
      <c r="K49">
        <f t="shared" ref="K49:K51" si="66">E63</f>
        <v>20</v>
      </c>
      <c r="L49" t="str">
        <f t="shared" ref="L49" si="67">F64</f>
        <v>芦苇吸管</v>
      </c>
    </row>
    <row r="50" spans="4:13" ht="14.25">
      <c r="D50" s="16">
        <v>13301343</v>
      </c>
      <c r="E50">
        <v>35</v>
      </c>
      <c r="F50" t="s">
        <v>50</v>
      </c>
      <c r="I50">
        <f t="shared" si="64"/>
        <v>13301393</v>
      </c>
      <c r="J50">
        <f t="shared" si="65"/>
        <v>13301394</v>
      </c>
      <c r="K50">
        <f t="shared" si="66"/>
        <v>30</v>
      </c>
      <c r="L50" t="str">
        <f t="shared" ref="L50" si="68">F65</f>
        <v>芦苇吸管</v>
      </c>
    </row>
    <row r="51" spans="4:13" ht="14.25">
      <c r="D51" s="16">
        <v>13301344</v>
      </c>
      <c r="E51">
        <v>45</v>
      </c>
      <c r="F51" t="s">
        <v>50</v>
      </c>
      <c r="I51">
        <f t="shared" si="64"/>
        <v>13301394</v>
      </c>
      <c r="J51">
        <f t="shared" si="65"/>
        <v>13301395</v>
      </c>
      <c r="K51">
        <f t="shared" si="66"/>
        <v>40</v>
      </c>
      <c r="L51" t="str">
        <f t="shared" ref="L51" si="69">F66</f>
        <v>芦苇吸管</v>
      </c>
      <c r="M51">
        <f>E66</f>
        <v>50</v>
      </c>
    </row>
    <row r="52" spans="4:13">
      <c r="D52" s="18">
        <v>1330135</v>
      </c>
      <c r="E52" s="18">
        <f>E53-10</f>
        <v>25</v>
      </c>
      <c r="F52" s="18" t="str">
        <f>F53</f>
        <v>幸运马蹄铁</v>
      </c>
      <c r="I52">
        <f>D67</f>
        <v>1330141</v>
      </c>
      <c r="J52">
        <f>D68</f>
        <v>13301412</v>
      </c>
      <c r="K52">
        <f>E67</f>
        <v>10</v>
      </c>
      <c r="L52" t="str">
        <f>F68</f>
        <v>魔力符石</v>
      </c>
    </row>
    <row r="53" spans="4:13" ht="14.25">
      <c r="D53" s="16">
        <v>13301353</v>
      </c>
      <c r="E53">
        <v>35</v>
      </c>
      <c r="F53" t="s">
        <v>51</v>
      </c>
      <c r="I53">
        <f t="shared" ref="I53:I55" si="70">D68</f>
        <v>13301412</v>
      </c>
      <c r="J53">
        <f t="shared" ref="J53:J55" si="71">D69</f>
        <v>13301413</v>
      </c>
      <c r="K53">
        <f t="shared" ref="K53:K55" si="72">E68</f>
        <v>20</v>
      </c>
      <c r="L53" t="str">
        <f t="shared" ref="L53" si="73">F69</f>
        <v>魔力符石</v>
      </c>
    </row>
    <row r="54" spans="4:13" ht="14.25">
      <c r="D54" s="16">
        <v>13301354</v>
      </c>
      <c r="E54">
        <v>45</v>
      </c>
      <c r="F54" t="s">
        <v>51</v>
      </c>
      <c r="I54">
        <f t="shared" si="70"/>
        <v>13301413</v>
      </c>
      <c r="J54">
        <f t="shared" si="71"/>
        <v>13301414</v>
      </c>
      <c r="K54">
        <f t="shared" si="72"/>
        <v>30</v>
      </c>
      <c r="L54" t="str">
        <f t="shared" ref="L54" si="74">F70</f>
        <v>魔力符石</v>
      </c>
    </row>
    <row r="55" spans="4:13">
      <c r="D55" s="18">
        <v>1330136</v>
      </c>
      <c r="E55" s="18">
        <f>E56-10</f>
        <v>25</v>
      </c>
      <c r="F55" s="18" t="str">
        <f>F56</f>
        <v>战神之怒</v>
      </c>
      <c r="I55">
        <f t="shared" si="70"/>
        <v>13301414</v>
      </c>
      <c r="J55">
        <f t="shared" si="71"/>
        <v>13301415</v>
      </c>
      <c r="K55">
        <f t="shared" si="72"/>
        <v>40</v>
      </c>
      <c r="L55" t="str">
        <f t="shared" ref="L55" si="75">F71</f>
        <v>魔力符石</v>
      </c>
      <c r="M55">
        <f>E71</f>
        <v>50</v>
      </c>
    </row>
    <row r="56" spans="4:13" ht="14.25">
      <c r="D56" s="16">
        <v>13301363</v>
      </c>
      <c r="E56">
        <v>35</v>
      </c>
      <c r="F56" t="s">
        <v>52</v>
      </c>
      <c r="I56">
        <f>D72</f>
        <v>1330142</v>
      </c>
      <c r="J56">
        <f>D73</f>
        <v>13301424</v>
      </c>
      <c r="K56">
        <f>E72</f>
        <v>30</v>
      </c>
      <c r="L56" t="str">
        <f>F73</f>
        <v>狼人护符</v>
      </c>
    </row>
    <row r="57" spans="4:13" ht="14.25">
      <c r="D57" s="16">
        <v>13301364</v>
      </c>
      <c r="E57">
        <v>45</v>
      </c>
      <c r="F57" t="s">
        <v>52</v>
      </c>
      <c r="I57">
        <f>D73</f>
        <v>13301424</v>
      </c>
      <c r="J57">
        <f>D74</f>
        <v>13301425</v>
      </c>
      <c r="K57">
        <f>E73</f>
        <v>40</v>
      </c>
      <c r="L57" t="str">
        <f>F74</f>
        <v>狼人护符</v>
      </c>
      <c r="M57">
        <f>E74</f>
        <v>50</v>
      </c>
    </row>
    <row r="58" spans="4:13">
      <c r="D58" s="18">
        <v>1330138</v>
      </c>
      <c r="E58" s="18">
        <f>E59-10</f>
        <v>20</v>
      </c>
      <c r="F58" s="18" t="str">
        <f>F59</f>
        <v>蛙腿</v>
      </c>
      <c r="I58">
        <f>D75</f>
        <v>1330147</v>
      </c>
      <c r="J58">
        <f>D76</f>
        <v>13301473</v>
      </c>
      <c r="K58">
        <f>E75</f>
        <v>20</v>
      </c>
      <c r="L58" t="str">
        <f>F76</f>
        <v>鼹鼠护符</v>
      </c>
    </row>
    <row r="59" spans="4:13" ht="14.25">
      <c r="D59" s="16">
        <v>13301383</v>
      </c>
      <c r="E59">
        <v>30</v>
      </c>
      <c r="F59" t="s">
        <v>53</v>
      </c>
      <c r="I59">
        <f t="shared" ref="I59:I60" si="76">D76</f>
        <v>13301473</v>
      </c>
      <c r="J59">
        <f t="shared" ref="J59:J60" si="77">D77</f>
        <v>13301474</v>
      </c>
      <c r="K59">
        <f t="shared" ref="K59:K60" si="78">E76</f>
        <v>30</v>
      </c>
      <c r="L59" t="str">
        <f t="shared" ref="L59" si="79">F77</f>
        <v>鼹鼠护符</v>
      </c>
    </row>
    <row r="60" spans="4:13" ht="14.25">
      <c r="D60" s="16">
        <v>13301384</v>
      </c>
      <c r="E60">
        <v>40</v>
      </c>
      <c r="F60" t="s">
        <v>53</v>
      </c>
      <c r="I60">
        <f t="shared" si="76"/>
        <v>13301474</v>
      </c>
      <c r="J60">
        <f t="shared" si="77"/>
        <v>13301475</v>
      </c>
      <c r="K60">
        <f t="shared" si="78"/>
        <v>40</v>
      </c>
      <c r="L60" t="str">
        <f t="shared" ref="L60" si="80">F78</f>
        <v>鼹鼠护符</v>
      </c>
      <c r="M60">
        <f>E78</f>
        <v>50</v>
      </c>
    </row>
    <row r="61" spans="4:13" ht="14.25">
      <c r="D61" s="16">
        <v>13301385</v>
      </c>
      <c r="E61">
        <v>50</v>
      </c>
      <c r="F61" t="s">
        <v>53</v>
      </c>
    </row>
    <row r="62" spans="4:13">
      <c r="D62" s="18">
        <v>1330139</v>
      </c>
      <c r="E62" s="18">
        <f>E63-10</f>
        <v>10</v>
      </c>
      <c r="F62" s="18" t="str">
        <f>F63</f>
        <v>芦苇吸管</v>
      </c>
    </row>
    <row r="63" spans="4:13" ht="14.25">
      <c r="D63" s="16">
        <v>13301392</v>
      </c>
      <c r="E63">
        <v>20</v>
      </c>
      <c r="F63" t="s">
        <v>54</v>
      </c>
    </row>
    <row r="64" spans="4:13" ht="14.25">
      <c r="D64" s="16">
        <v>13301393</v>
      </c>
      <c r="E64">
        <v>30</v>
      </c>
      <c r="F64" t="s">
        <v>54</v>
      </c>
    </row>
    <row r="65" spans="4:6" ht="14.25">
      <c r="D65" s="16">
        <v>13301394</v>
      </c>
      <c r="E65">
        <v>40</v>
      </c>
      <c r="F65" t="s">
        <v>54</v>
      </c>
    </row>
    <row r="66" spans="4:6" ht="14.25">
      <c r="D66" s="16">
        <v>13301395</v>
      </c>
      <c r="E66">
        <v>50</v>
      </c>
      <c r="F66" t="s">
        <v>54</v>
      </c>
    </row>
    <row r="67" spans="4:6">
      <c r="D67" s="18">
        <v>1330141</v>
      </c>
      <c r="E67" s="18">
        <f>E68-10</f>
        <v>10</v>
      </c>
      <c r="F67" s="18" t="str">
        <f>F68</f>
        <v>魔力符石</v>
      </c>
    </row>
    <row r="68" spans="4:6" ht="14.25">
      <c r="D68" s="16">
        <v>13301412</v>
      </c>
      <c r="E68">
        <v>20</v>
      </c>
      <c r="F68" t="s">
        <v>55</v>
      </c>
    </row>
    <row r="69" spans="4:6" ht="14.25">
      <c r="D69" s="16">
        <v>13301413</v>
      </c>
      <c r="E69">
        <v>30</v>
      </c>
      <c r="F69" t="s">
        <v>55</v>
      </c>
    </row>
    <row r="70" spans="4:6" ht="14.25">
      <c r="D70" s="16">
        <v>13301414</v>
      </c>
      <c r="E70">
        <v>40</v>
      </c>
      <c r="F70" t="s">
        <v>55</v>
      </c>
    </row>
    <row r="71" spans="4:6" ht="14.25">
      <c r="D71" s="16">
        <v>13301415</v>
      </c>
      <c r="E71">
        <v>50</v>
      </c>
      <c r="F71" t="s">
        <v>55</v>
      </c>
    </row>
    <row r="72" spans="4:6">
      <c r="D72" s="18">
        <v>1330142</v>
      </c>
      <c r="E72" s="18">
        <f>E73-10</f>
        <v>30</v>
      </c>
      <c r="F72" s="18" t="str">
        <f>F73</f>
        <v>狼人护符</v>
      </c>
    </row>
    <row r="73" spans="4:6" ht="14.25">
      <c r="D73" s="16">
        <v>13301424</v>
      </c>
      <c r="E73">
        <v>40</v>
      </c>
      <c r="F73" t="s">
        <v>56</v>
      </c>
    </row>
    <row r="74" spans="4:6" ht="14.25">
      <c r="D74" s="16">
        <v>13301425</v>
      </c>
      <c r="E74">
        <v>50</v>
      </c>
      <c r="F74" t="s">
        <v>56</v>
      </c>
    </row>
    <row r="75" spans="4:6">
      <c r="D75" s="18">
        <v>1330147</v>
      </c>
      <c r="E75" s="18">
        <f>E76-10</f>
        <v>20</v>
      </c>
      <c r="F75" s="18" t="str">
        <f>F76</f>
        <v>鼹鼠护符</v>
      </c>
    </row>
    <row r="76" spans="4:6" ht="14.25">
      <c r="D76" s="16">
        <v>13301473</v>
      </c>
      <c r="E76">
        <v>30</v>
      </c>
      <c r="F76" t="s">
        <v>57</v>
      </c>
    </row>
    <row r="77" spans="4:6" ht="14.25">
      <c r="D77" s="16">
        <v>13301474</v>
      </c>
      <c r="E77">
        <v>40</v>
      </c>
      <c r="F77" t="s">
        <v>57</v>
      </c>
    </row>
    <row r="78" spans="4:6" ht="14.25">
      <c r="D78" s="16">
        <v>13301475</v>
      </c>
      <c r="E78">
        <v>50</v>
      </c>
      <c r="F78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付坤华</cp:lastModifiedBy>
  <dcterms:created xsi:type="dcterms:W3CDTF">2016-07-12T09:01:08Z</dcterms:created>
  <dcterms:modified xsi:type="dcterms:W3CDTF">2019-10-07T03:07:05Z</dcterms:modified>
</cp:coreProperties>
</file>