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5" yWindow="90" windowWidth="15480" windowHeight="6000"/>
  </bookViews>
  <sheets>
    <sheet name="SA-1892" sheetId="1" r:id="rId1"/>
  </sheets>
  <calcPr calcId="145621"/>
</workbook>
</file>

<file path=xl/calcChain.xml><?xml version="1.0" encoding="utf-8"?>
<calcChain xmlns="http://schemas.openxmlformats.org/spreadsheetml/2006/main">
  <c r="O36" i="1" l="1"/>
  <c r="O32" i="1"/>
  <c r="O43" i="1"/>
  <c r="O42" i="1"/>
  <c r="O45" i="1"/>
  <c r="O44" i="1"/>
  <c r="O41" i="1"/>
  <c r="O34" i="1"/>
  <c r="O24" i="1"/>
  <c r="O20" i="1"/>
  <c r="O38" i="1"/>
  <c r="O22" i="1"/>
  <c r="O28" i="1"/>
  <c r="O26" i="1"/>
  <c r="P13" i="1"/>
  <c r="O30" i="1"/>
  <c r="C47" i="1" l="1"/>
</calcChain>
</file>

<file path=xl/comments1.xml><?xml version="1.0" encoding="utf-8"?>
<comments xmlns="http://schemas.openxmlformats.org/spreadsheetml/2006/main">
  <authors>
    <author>oempc</author>
  </authors>
  <commentList>
    <comment ref="P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<sst xmlns="http://schemas.openxmlformats.org/spreadsheetml/2006/main" count="110" uniqueCount="98">
  <si>
    <t>指标</t>
  </si>
  <si>
    <t>结果</t>
  </si>
  <si>
    <t>[SPEC.]</t>
  </si>
  <si>
    <t>[Result]</t>
  </si>
  <si>
    <t>[Method of Analysis]</t>
  </si>
  <si>
    <t>AOCS Te 1a-64</t>
  </si>
  <si>
    <t>AOCS Tg 1a-64</t>
  </si>
  <si>
    <t>AOCS Tb 2-64</t>
  </si>
  <si>
    <t>AOCS Ce 1e-91</t>
  </si>
  <si>
    <t>C16</t>
  </si>
  <si>
    <t>Conclusion</t>
  </si>
  <si>
    <t>结论</t>
  </si>
  <si>
    <t>C18:1</t>
    <phoneticPr fontId="19" type="noConversion"/>
  </si>
  <si>
    <t>Others</t>
    <phoneticPr fontId="19" type="noConversion"/>
  </si>
  <si>
    <t>CERTIFICATE OF ANALYSIS</t>
    <phoneticPr fontId="19" type="noConversion"/>
  </si>
  <si>
    <t xml:space="preserve">Dagang Road,Xugou Lianyungang City,Jiangsu Province,China,222042 </t>
    <phoneticPr fontId="22" type="noConversion"/>
  </si>
  <si>
    <t>TEL: +86 518-82387232    FAX: +86 518-82388310</t>
    <phoneticPr fontId="22" type="noConversion"/>
  </si>
  <si>
    <t>项目</t>
    <phoneticPr fontId="19" type="noConversion"/>
  </si>
  <si>
    <t>单项判定</t>
    <phoneticPr fontId="19" type="noConversion"/>
  </si>
  <si>
    <t>分析方法</t>
    <phoneticPr fontId="19" type="noConversion"/>
  </si>
  <si>
    <t>[Item]</t>
    <phoneticPr fontId="19" type="noConversion"/>
  </si>
  <si>
    <t>[Individual Judgment]</t>
    <phoneticPr fontId="19" type="noConversion"/>
  </si>
  <si>
    <t>Appearance</t>
    <phoneticPr fontId="19" type="noConversion"/>
  </si>
  <si>
    <t>Conform</t>
    <phoneticPr fontId="19" type="noConversion"/>
  </si>
  <si>
    <t>产品外观</t>
    <phoneticPr fontId="19" type="noConversion"/>
  </si>
  <si>
    <t>符合</t>
    <phoneticPr fontId="19" type="noConversion"/>
  </si>
  <si>
    <t xml:space="preserve">Colour  </t>
    <phoneticPr fontId="19" type="noConversion"/>
  </si>
  <si>
    <t>max</t>
    <phoneticPr fontId="19" type="noConversion"/>
  </si>
  <si>
    <t>Acid Value  (mgKOH/g)</t>
    <phoneticPr fontId="19" type="noConversion"/>
  </si>
  <si>
    <t>酸值</t>
    <phoneticPr fontId="19" type="noConversion"/>
  </si>
  <si>
    <t>Saponification Value  (mgKOH/g)</t>
    <phoneticPr fontId="19" type="noConversion"/>
  </si>
  <si>
    <t>AOCS Tl 1a-64</t>
    <phoneticPr fontId="19" type="noConversion"/>
  </si>
  <si>
    <t>皂化值</t>
    <phoneticPr fontId="19" type="noConversion"/>
  </si>
  <si>
    <t>碘值</t>
    <phoneticPr fontId="19" type="noConversion"/>
  </si>
  <si>
    <t>Moisture (%)</t>
    <phoneticPr fontId="19" type="noConversion"/>
  </si>
  <si>
    <t xml:space="preserve">Packing </t>
    <phoneticPr fontId="19" type="noConversion"/>
  </si>
  <si>
    <t>---</t>
    <phoneticPr fontId="19" type="noConversion"/>
  </si>
  <si>
    <t>包装</t>
    <phoneticPr fontId="19" type="noConversion"/>
  </si>
  <si>
    <r>
      <t>江苏省连云港墟沟大港路</t>
    </r>
    <r>
      <rPr>
        <sz val="8"/>
        <color indexed="8"/>
        <rFont val="Arial"/>
        <family val="2"/>
      </rPr>
      <t xml:space="preserve">  </t>
    </r>
    <r>
      <rPr>
        <sz val="8"/>
        <color indexed="8"/>
        <rFont val="宋体"/>
        <family val="3"/>
        <charset val="134"/>
      </rPr>
      <t>邮编：</t>
    </r>
    <r>
      <rPr>
        <sz val="8"/>
        <color indexed="8"/>
        <rFont val="Arial"/>
        <family val="2"/>
      </rPr>
      <t>222042</t>
    </r>
    <phoneticPr fontId="22" type="noConversion"/>
  </si>
  <si>
    <t>-</t>
    <phoneticPr fontId="19" type="noConversion"/>
  </si>
  <si>
    <t>AOCS Cc 13e-92</t>
    <phoneticPr fontId="19" type="noConversion"/>
  </si>
  <si>
    <t>R</t>
    <phoneticPr fontId="19" type="noConversion"/>
  </si>
  <si>
    <t>/</t>
    <phoneticPr fontId="19" type="noConversion"/>
  </si>
  <si>
    <t>Y</t>
    <phoneticPr fontId="19" type="noConversion"/>
  </si>
  <si>
    <t>SA-1892</t>
    <phoneticPr fontId="19" type="noConversion"/>
  </si>
  <si>
    <t xml:space="preserve">         kg</t>
    <phoneticPr fontId="19" type="noConversion"/>
  </si>
  <si>
    <r>
      <t>VISUAL</t>
    </r>
    <r>
      <rPr>
        <sz val="10"/>
        <color indexed="8"/>
        <rFont val="宋体"/>
        <family val="3"/>
        <charset val="134"/>
      </rPr>
      <t>目测</t>
    </r>
  </si>
  <si>
    <r>
      <rPr>
        <sz val="10"/>
        <color indexed="8"/>
        <rFont val="宋体"/>
        <family val="3"/>
        <charset val="134"/>
      </rPr>
      <t>色泽</t>
    </r>
    <r>
      <rPr>
        <sz val="10"/>
        <color indexed="8"/>
        <rFont val="Arial"/>
        <family val="2"/>
      </rPr>
      <t>(5 1/4</t>
    </r>
    <r>
      <rPr>
        <sz val="10"/>
        <color indexed="8"/>
        <rFont val="宋体"/>
        <family val="3"/>
        <charset val="134"/>
      </rPr>
      <t>″</t>
    </r>
    <r>
      <rPr>
        <sz val="10"/>
        <color indexed="8"/>
        <rFont val="Arial"/>
        <family val="2"/>
      </rPr>
      <t xml:space="preserve"> Lovibond)</t>
    </r>
    <phoneticPr fontId="19" type="noConversion"/>
  </si>
  <si>
    <r>
      <t>Iodine Value  (gI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/100g)</t>
    </r>
    <phoneticPr fontId="19" type="noConversion"/>
  </si>
  <si>
    <r>
      <t>水分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</si>
  <si>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 xml:space="preserve">Tank                                                                         </t>
    </r>
    <r>
      <rPr>
        <sz val="10"/>
        <color indexed="8"/>
        <rFont val="宋体"/>
        <family val="3"/>
        <charset val="134"/>
      </rPr>
      <t>槽车</t>
    </r>
    <phoneticPr fontId="19" type="noConversion"/>
  </si>
  <si>
    <r>
      <t xml:space="preserve">FAC </t>
    </r>
    <r>
      <rPr>
        <sz val="10"/>
        <color indexed="8"/>
        <rFont val="宋体"/>
        <family val="3"/>
        <charset val="134"/>
      </rPr>
      <t>脂肪酸组成</t>
    </r>
    <r>
      <rPr>
        <sz val="10"/>
        <color indexed="8"/>
        <rFont val="Arial"/>
        <family val="2"/>
      </rPr>
      <t xml:space="preserve"> (%) </t>
    </r>
    <phoneticPr fontId="19" type="noConversion"/>
  </si>
  <si>
    <t>C18</t>
    <phoneticPr fontId="19" type="noConversion"/>
  </si>
  <si>
    <r>
      <t xml:space="preserve">Remark                                                  </t>
    </r>
    <r>
      <rPr>
        <sz val="10"/>
        <color indexed="8"/>
        <rFont val="宋体"/>
        <family val="3"/>
        <charset val="134"/>
      </rPr>
      <t>备注</t>
    </r>
    <phoneticPr fontId="19" type="noConversion"/>
  </si>
  <si>
    <r>
      <t>审核人</t>
    </r>
    <r>
      <rPr>
        <sz val="10"/>
        <color indexed="8"/>
        <rFont val="Arial"/>
        <family val="2"/>
      </rPr>
      <t>Checked by:</t>
    </r>
    <phoneticPr fontId="19" type="noConversion"/>
  </si>
  <si>
    <r>
      <t>审核日期</t>
    </r>
    <r>
      <rPr>
        <sz val="10"/>
        <color indexed="8"/>
        <rFont val="Arial"/>
        <family val="2"/>
      </rPr>
      <t>Date:</t>
    </r>
    <phoneticPr fontId="19" type="noConversion"/>
  </si>
  <si>
    <t xml:space="preserve">Heat Stability </t>
    <phoneticPr fontId="19" type="noConversion"/>
  </si>
  <si>
    <t>max</t>
    <phoneticPr fontId="19" type="noConversion"/>
  </si>
  <si>
    <t>热稳定性 (200±5℃ 1hr )</t>
    <phoneticPr fontId="19" type="noConversion"/>
  </si>
  <si>
    <t>C14</t>
    <phoneticPr fontId="19" type="noConversion"/>
  </si>
  <si>
    <t xml:space="preserve">Solid or Liquid      </t>
    <phoneticPr fontId="19" type="noConversion"/>
  </si>
  <si>
    <t>固体或液体</t>
    <phoneticPr fontId="19" type="noConversion"/>
  </si>
  <si>
    <t xml:space="preserve">AOCS Td 3a-64 </t>
    <phoneticPr fontId="19" type="noConversion"/>
  </si>
  <si>
    <t>丰益油脂科技（连云港）有限公司</t>
    <phoneticPr fontId="19" type="noConversion"/>
  </si>
  <si>
    <t>Wilmar Oleo  (Lianyungang) Co., Ltd</t>
    <phoneticPr fontId="19" type="noConversion"/>
  </si>
  <si>
    <t>Wilmar Oleo  (Lianyungang) Co., Ltd</t>
    <phoneticPr fontId="19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</si>
  <si>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19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</si>
  <si>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19" type="noConversion"/>
  </si>
  <si>
    <r>
      <t>丰益油脂科技有限公司</t>
    </r>
    <r>
      <rPr>
        <sz val="10"/>
        <rFont val="Arial"/>
        <family val="2"/>
      </rPr>
      <t xml:space="preserve">              </t>
    </r>
    <phoneticPr fontId="19" type="noConversion"/>
  </si>
  <si>
    <r>
      <t xml:space="preserve">Wilmar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China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Oleo  Co., Ltd</t>
    </r>
    <phoneticPr fontId="19" type="noConversion"/>
  </si>
  <si>
    <r>
      <t>生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商</t>
    </r>
    <r>
      <rPr>
        <sz val="10"/>
        <rFont val="Arial"/>
        <family val="2"/>
      </rPr>
      <t xml:space="preserve"> Manufacturer</t>
    </r>
    <r>
      <rPr>
        <sz val="10"/>
        <rFont val="宋体"/>
        <family val="3"/>
        <charset val="134"/>
      </rPr>
      <t>：</t>
    </r>
    <phoneticPr fontId="19" type="noConversion"/>
  </si>
  <si>
    <r>
      <t>丰益油脂科技（连云港）有限公司</t>
    </r>
    <r>
      <rPr>
        <sz val="10"/>
        <rFont val="Arial"/>
        <family val="2"/>
      </rPr>
      <t xml:space="preserve"> </t>
    </r>
    <phoneticPr fontId="19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</si>
  <si>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19" type="noConversion"/>
  </si>
  <si>
    <r>
      <t>硬脂酸</t>
    </r>
    <r>
      <rPr>
        <sz val="10"/>
        <rFont val="Arial"/>
        <family val="2"/>
      </rPr>
      <t xml:space="preserve"> Stearic Acid  </t>
    </r>
    <phoneticPr fontId="19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</si>
  <si>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19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</si>
  <si>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19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</si>
  <si>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19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</si>
  <si>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19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</si>
  <si>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19" type="noConversion"/>
  </si>
  <si>
    <r>
      <t>报告单号</t>
    </r>
    <r>
      <rPr>
        <sz val="10"/>
        <rFont val="Arial"/>
        <family val="2"/>
      </rPr>
      <t xml:space="preserve"> Report No.</t>
    </r>
    <phoneticPr fontId="19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</si>
  <si>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19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</si>
  <si>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19" type="noConversion"/>
  </si>
  <si>
    <t>YHOC/QR-04-009-D-0</t>
    <phoneticPr fontId="22" type="noConversion"/>
  </si>
  <si>
    <t>160908F001</t>
    <phoneticPr fontId="19" type="noConversion"/>
  </si>
  <si>
    <t>2016-0001</t>
    <phoneticPr fontId="19" type="noConversion"/>
  </si>
  <si>
    <r>
      <t>分析人</t>
    </r>
    <r>
      <rPr>
        <sz val="10"/>
        <color indexed="8"/>
        <rFont val="Arial"/>
        <family val="2"/>
      </rPr>
      <t xml:space="preserve">Analysis by: </t>
    </r>
    <r>
      <rPr>
        <sz val="10"/>
        <color indexed="8"/>
        <rFont val="宋体"/>
        <family val="3"/>
        <charset val="134"/>
      </rPr>
      <t>刘海英</t>
    </r>
    <phoneticPr fontId="19" type="noConversion"/>
  </si>
  <si>
    <r>
      <t>报告日期</t>
    </r>
    <r>
      <rPr>
        <sz val="10"/>
        <color indexed="8"/>
        <rFont val="Arial"/>
        <family val="2"/>
      </rPr>
      <t>Date: 2016-9-8</t>
    </r>
    <phoneticPr fontId="19" type="noConversion"/>
  </si>
  <si>
    <t>min</t>
    <phoneticPr fontId="19" type="noConversion"/>
  </si>
  <si>
    <r>
      <t>Titre  (</t>
    </r>
    <r>
      <rPr>
        <sz val="10"/>
        <rFont val="宋体"/>
        <family val="3"/>
        <charset val="134"/>
      </rPr>
      <t>℃</t>
    </r>
    <r>
      <rPr>
        <sz val="10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19" type="noConversion"/>
  </si>
  <si>
    <t>-</t>
    <phoneticPr fontId="19" type="noConversion"/>
  </si>
  <si>
    <t>AOCS Tr 1a-64</t>
    <phoneticPr fontId="19" type="noConversion"/>
  </si>
  <si>
    <t>凝固点</t>
    <phoneticPr fontId="19" type="noConversion"/>
  </si>
  <si>
    <t xml:space="preserve">Unsap. Matter </t>
    <phoneticPr fontId="19" type="noConversion"/>
  </si>
  <si>
    <t>max</t>
    <phoneticPr fontId="19" type="noConversion"/>
  </si>
  <si>
    <t>AOCS Tk 1a-64</t>
    <phoneticPr fontId="19" type="noConversion"/>
  </si>
  <si>
    <t>不皂化物 (% )</t>
    <phoneticPr fontId="19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</si>
  <si>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：丰益油脂科技有限公司合同指标</t>
    </r>
    <phoneticPr fontId="19" type="noConversion"/>
  </si>
  <si>
    <r>
      <t>TO</t>
    </r>
    <r>
      <rPr>
        <b/>
        <sz val="14"/>
        <color indexed="8"/>
        <rFont val="宋体"/>
        <family val="3"/>
        <charset val="134"/>
      </rPr>
      <t>：丰益油脂科技（终端：丰益表面活性材料（连云港））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</si>
</sst>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.00_ "/>
    <numFmt numFmtId="178" formatCode="0.00;_퀊"/>
    <numFmt numFmtId="179" formatCode="yyyy/m/d;@"/>
  </numFmts>
  <fonts count="44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b/>
      <sz val="14"/>
      <color indexed="8"/>
      <name val="宋体"/>
      <family val="3"/>
      <charset val="134"/>
    </font>
    <font>
      <vertAlign val="subscript"/>
      <sz val="10"/>
      <color indexed="8"/>
      <name val="Arial"/>
      <family val="2"/>
    </font>
    <font>
      <sz val="10"/>
      <color theme="1"/>
      <name val="Arial"/>
      <family val="2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8"/>
      <color theme="1"/>
      <name val="宋体"/>
      <family val="3"/>
      <charset val="134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宋体"/>
      <family val="3"/>
      <charset val="134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宋体"/>
      <family val="3"/>
      <charset val="134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</cellStyleXfs>
  <cellXfs count="145">
    <xf numFmtId="0" fontId="0" fillId="0" borderId="0" xfId="0"/>
    <xf numFmtId="0" fontId="23" fillId="0" borderId="0" xfId="0" applyFont="1"/>
    <xf numFmtId="0" fontId="31" fillId="0" borderId="0" xfId="0" applyFont="1"/>
    <xf numFmtId="0" fontId="31" fillId="0" borderId="0" xfId="0" applyFont="1" applyAlignment="1">
      <alignment vertical="center"/>
    </xf>
    <xf numFmtId="0" fontId="30" fillId="0" borderId="0" xfId="0" applyFont="1"/>
    <xf numFmtId="0" fontId="30" fillId="0" borderId="0" xfId="0" applyFont="1" applyBorder="1" applyAlignment="1"/>
    <xf numFmtId="0" fontId="30" fillId="0" borderId="0" xfId="0" applyFont="1" applyAlignment="1">
      <alignment vertical="center"/>
    </xf>
    <xf numFmtId="0" fontId="32" fillId="0" borderId="0" xfId="0" applyFont="1"/>
    <xf numFmtId="0" fontId="33" fillId="0" borderId="1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0" fillId="0" borderId="12" xfId="0" applyFont="1" applyBorder="1" applyAlignment="1">
      <alignment horizontal="center" vertical="center" wrapText="1"/>
    </xf>
    <xf numFmtId="0" fontId="35" fillId="0" borderId="0" xfId="0" applyFont="1"/>
    <xf numFmtId="0" fontId="31" fillId="0" borderId="0" xfId="0" applyFont="1"/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176" fontId="30" fillId="0" borderId="11" xfId="0" quotePrefix="1" applyNumberFormat="1" applyFont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3" fillId="0" borderId="16" xfId="0" applyFont="1" applyBorder="1"/>
    <xf numFmtId="0" fontId="3" fillId="0" borderId="0" xfId="0" applyFont="1"/>
    <xf numFmtId="0" fontId="40" fillId="0" borderId="0" xfId="0" applyFont="1" applyAlignment="1">
      <alignment horizontal="center"/>
    </xf>
    <xf numFmtId="0" fontId="42" fillId="0" borderId="0" xfId="0" applyFont="1" applyAlignment="1">
      <alignment horizontal="left" vertical="center" wrapText="1"/>
    </xf>
    <xf numFmtId="0" fontId="42" fillId="0" borderId="0" xfId="0" applyFont="1" applyAlignment="1">
      <alignment horizontal="left" vertical="center"/>
    </xf>
    <xf numFmtId="0" fontId="43" fillId="0" borderId="0" xfId="0" applyFont="1" applyAlignment="1">
      <alignment vertical="center"/>
    </xf>
    <xf numFmtId="0" fontId="43" fillId="0" borderId="0" xfId="0" applyFont="1" applyAlignment="1">
      <alignment horizontal="left" vertical="center"/>
    </xf>
    <xf numFmtId="0" fontId="43" fillId="0" borderId="0" xfId="0" applyFont="1" applyAlignment="1">
      <alignment vertical="center" wrapText="1"/>
    </xf>
    <xf numFmtId="0" fontId="43" fillId="24" borderId="0" xfId="0" applyFont="1" applyFill="1" applyAlignment="1">
      <alignment horizontal="left" vertical="center"/>
    </xf>
    <xf numFmtId="179" fontId="43" fillId="0" borderId="0" xfId="0" applyNumberFormat="1" applyFont="1" applyAlignment="1">
      <alignment horizontal="left" vertical="center"/>
    </xf>
    <xf numFmtId="14" fontId="4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43" fillId="0" borderId="0" xfId="0" applyFont="1"/>
    <xf numFmtId="0" fontId="43" fillId="0" borderId="0" xfId="0" applyFont="1" applyBorder="1" applyAlignment="1"/>
    <xf numFmtId="0" fontId="30" fillId="0" borderId="20" xfId="0" quotePrefix="1" applyFont="1" applyBorder="1" applyAlignment="1">
      <alignment horizontal="right" vertical="center" wrapText="1"/>
    </xf>
    <xf numFmtId="0" fontId="30" fillId="0" borderId="21" xfId="0" quotePrefix="1" applyFont="1" applyBorder="1" applyAlignment="1">
      <alignment horizontal="right" vertical="center" wrapText="1"/>
    </xf>
    <xf numFmtId="0" fontId="30" fillId="0" borderId="21" xfId="0" applyFont="1" applyBorder="1" applyAlignment="1">
      <alignment horizontal="left" vertical="center" wrapText="1"/>
    </xf>
    <xf numFmtId="0" fontId="30" fillId="0" borderId="21" xfId="0" quotePrefix="1" applyFont="1" applyBorder="1" applyAlignment="1">
      <alignment horizontal="left" vertical="center" wrapText="1"/>
    </xf>
    <xf numFmtId="0" fontId="30" fillId="0" borderId="19" xfId="0" quotePrefix="1" applyFont="1" applyBorder="1" applyAlignment="1">
      <alignment horizontal="left" vertical="center" wrapText="1"/>
    </xf>
    <xf numFmtId="0" fontId="30" fillId="0" borderId="19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left" vertical="center" wrapText="1"/>
    </xf>
    <xf numFmtId="0" fontId="30" fillId="0" borderId="17" xfId="0" applyFont="1" applyBorder="1" applyAlignment="1">
      <alignment horizontal="left" vertical="center" wrapText="1"/>
    </xf>
    <xf numFmtId="0" fontId="30" fillId="0" borderId="11" xfId="0" applyFont="1" applyBorder="1" applyAlignment="1">
      <alignment horizontal="right" vertical="center" wrapText="1"/>
    </xf>
    <xf numFmtId="0" fontId="30" fillId="0" borderId="20" xfId="0" applyFont="1" applyBorder="1" applyAlignment="1">
      <alignment horizontal="right" vertical="center" wrapText="1"/>
    </xf>
    <xf numFmtId="0" fontId="30" fillId="0" borderId="19" xfId="0" applyFont="1" applyBorder="1" applyAlignment="1">
      <alignment horizontal="left" vertical="center" wrapText="1"/>
    </xf>
    <xf numFmtId="0" fontId="30" fillId="0" borderId="11" xfId="0" applyFont="1" applyBorder="1" applyAlignment="1">
      <alignment horizontal="left" vertical="center" wrapText="1"/>
    </xf>
    <xf numFmtId="176" fontId="30" fillId="24" borderId="13" xfId="0" applyNumberFormat="1" applyFont="1" applyFill="1" applyBorder="1" applyAlignment="1">
      <alignment horizontal="center" vertical="center" wrapText="1"/>
    </xf>
    <xf numFmtId="176" fontId="30" fillId="24" borderId="10" xfId="0" applyNumberFormat="1" applyFont="1" applyFill="1" applyBorder="1" applyAlignment="1">
      <alignment horizontal="center" vertical="center" wrapText="1"/>
    </xf>
    <xf numFmtId="176" fontId="30" fillId="24" borderId="14" xfId="0" applyNumberFormat="1" applyFont="1" applyFill="1" applyBorder="1" applyAlignment="1">
      <alignment horizontal="center" vertical="center" wrapText="1"/>
    </xf>
    <xf numFmtId="176" fontId="30" fillId="24" borderId="15" xfId="0" applyNumberFormat="1" applyFont="1" applyFill="1" applyBorder="1" applyAlignment="1">
      <alignment horizontal="center" vertical="center" wrapText="1"/>
    </xf>
    <xf numFmtId="176" fontId="30" fillId="24" borderId="16" xfId="0" applyNumberFormat="1" applyFont="1" applyFill="1" applyBorder="1" applyAlignment="1">
      <alignment horizontal="center" vertical="center" wrapText="1"/>
    </xf>
    <xf numFmtId="176" fontId="30" fillId="24" borderId="17" xfId="0" applyNumberFormat="1" applyFont="1" applyFill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178" fontId="30" fillId="0" borderId="20" xfId="0" applyNumberFormat="1" applyFont="1" applyBorder="1" applyAlignment="1">
      <alignment horizontal="center" vertical="center" wrapText="1"/>
    </xf>
    <xf numFmtId="178" fontId="30" fillId="0" borderId="21" xfId="0" applyNumberFormat="1" applyFont="1" applyBorder="1" applyAlignment="1">
      <alignment horizontal="center" vertical="center" wrapText="1"/>
    </xf>
    <xf numFmtId="176" fontId="30" fillId="0" borderId="11" xfId="0" applyNumberFormat="1" applyFont="1" applyBorder="1" applyAlignment="1">
      <alignment horizontal="center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4" xfId="0" applyFont="1" applyBorder="1" applyAlignment="1">
      <alignment horizontal="left" vertical="center" wrapText="1"/>
    </xf>
    <xf numFmtId="0" fontId="32" fillId="0" borderId="15" xfId="0" applyFont="1" applyBorder="1" applyAlignment="1">
      <alignment horizontal="left" vertical="center" wrapText="1"/>
    </xf>
    <xf numFmtId="0" fontId="32" fillId="0" borderId="17" xfId="0" applyFont="1" applyBorder="1" applyAlignment="1">
      <alignment horizontal="left" vertical="center" wrapText="1"/>
    </xf>
    <xf numFmtId="177" fontId="30" fillId="0" borderId="11" xfId="0" applyNumberFormat="1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176" fontId="36" fillId="0" borderId="11" xfId="0" applyNumberFormat="1" applyFont="1" applyBorder="1" applyAlignment="1">
      <alignment horizontal="left" vertical="center" wrapText="1"/>
    </xf>
    <xf numFmtId="0" fontId="38" fillId="0" borderId="0" xfId="0" applyFont="1" applyAlignment="1">
      <alignment horizontal="center"/>
    </xf>
    <xf numFmtId="0" fontId="39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176" fontId="30" fillId="0" borderId="12" xfId="0" applyNumberFormat="1" applyFont="1" applyFill="1" applyBorder="1" applyAlignment="1">
      <alignment horizontal="center" vertical="center" wrapText="1"/>
    </xf>
    <xf numFmtId="176" fontId="30" fillId="0" borderId="11" xfId="0" applyNumberFormat="1" applyFont="1" applyFill="1" applyBorder="1" applyAlignment="1">
      <alignment horizontal="center" vertical="center" wrapText="1"/>
    </xf>
    <xf numFmtId="0" fontId="30" fillId="0" borderId="10" xfId="0" quotePrefix="1" applyFont="1" applyBorder="1" applyAlignment="1">
      <alignment horizontal="center" vertical="center" wrapText="1"/>
    </xf>
    <xf numFmtId="0" fontId="30" fillId="0" borderId="16" xfId="0" quotePrefix="1" applyFont="1" applyBorder="1" applyAlignment="1">
      <alignment horizontal="center" vertical="center" wrapText="1"/>
    </xf>
    <xf numFmtId="0" fontId="30" fillId="0" borderId="10" xfId="0" applyFont="1" applyBorder="1" applyAlignment="1">
      <alignment horizontal="left" vertical="center" wrapText="1"/>
    </xf>
    <xf numFmtId="0" fontId="30" fillId="0" borderId="16" xfId="0" applyFont="1" applyBorder="1" applyAlignment="1">
      <alignment horizontal="left" vertical="center" wrapText="1"/>
    </xf>
    <xf numFmtId="0" fontId="30" fillId="0" borderId="11" xfId="0" applyFont="1" applyBorder="1" applyAlignment="1">
      <alignment horizontal="justify" vertical="center" wrapText="1"/>
    </xf>
    <xf numFmtId="0" fontId="30" fillId="0" borderId="18" xfId="0" applyFont="1" applyBorder="1" applyAlignment="1">
      <alignment horizontal="justify"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176" fontId="30" fillId="0" borderId="18" xfId="0" applyNumberFormat="1" applyFont="1" applyBorder="1" applyAlignment="1">
      <alignment horizontal="center" vertical="center" wrapText="1"/>
    </xf>
    <xf numFmtId="176" fontId="30" fillId="0" borderId="12" xfId="0" applyNumberFormat="1" applyFont="1" applyBorder="1" applyAlignment="1">
      <alignment horizontal="center" vertical="center" wrapText="1"/>
    </xf>
    <xf numFmtId="0" fontId="30" fillId="0" borderId="18" xfId="0" quotePrefix="1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43" fillId="0" borderId="0" xfId="0" applyFont="1" applyAlignment="1">
      <alignment horizontal="left" vertical="center" wrapText="1"/>
    </xf>
    <xf numFmtId="14" fontId="43" fillId="0" borderId="0" xfId="0" applyNumberFormat="1" applyFont="1" applyAlignment="1">
      <alignment horizontal="left" vertical="center" wrapText="1"/>
    </xf>
    <xf numFmtId="0" fontId="43" fillId="0" borderId="0" xfId="0" applyNumberFormat="1" applyFont="1" applyAlignment="1">
      <alignment horizontal="left" vertical="center" wrapText="1"/>
    </xf>
    <xf numFmtId="177" fontId="30" fillId="24" borderId="11" xfId="0" applyNumberFormat="1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wrapText="1"/>
    </xf>
    <xf numFmtId="0" fontId="30" fillId="0" borderId="10" xfId="0" applyFont="1" applyBorder="1" applyAlignment="1">
      <alignment horizontal="center" wrapText="1"/>
    </xf>
    <xf numFmtId="0" fontId="30" fillId="0" borderId="14" xfId="0" applyFont="1" applyBorder="1" applyAlignment="1">
      <alignment horizontal="center" wrapText="1"/>
    </xf>
    <xf numFmtId="0" fontId="30" fillId="0" borderId="13" xfId="0" applyFont="1" applyBorder="1" applyAlignment="1">
      <alignment horizontal="right" vertical="center" wrapText="1"/>
    </xf>
    <xf numFmtId="0" fontId="30" fillId="0" borderId="10" xfId="0" applyFont="1" applyBorder="1" applyAlignment="1">
      <alignment horizontal="right" vertical="center" wrapText="1"/>
    </xf>
    <xf numFmtId="0" fontId="30" fillId="0" borderId="15" xfId="0" applyFont="1" applyBorder="1" applyAlignment="1">
      <alignment horizontal="right" vertical="center" wrapText="1"/>
    </xf>
    <xf numFmtId="0" fontId="30" fillId="0" borderId="16" xfId="0" applyFont="1" applyBorder="1" applyAlignment="1">
      <alignment horizontal="right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42" fillId="25" borderId="0" xfId="0" applyFont="1" applyFill="1" applyAlignment="1">
      <alignment horizontal="left" vertical="center" wrapText="1"/>
    </xf>
    <xf numFmtId="0" fontId="43" fillId="25" borderId="0" xfId="0" applyFont="1" applyFill="1" applyAlignment="1">
      <alignment horizontal="left" vertical="center" wrapText="1"/>
    </xf>
    <xf numFmtId="177" fontId="30" fillId="24" borderId="10" xfId="0" applyNumberFormat="1" applyFont="1" applyFill="1" applyBorder="1" applyAlignment="1">
      <alignment vertical="center" wrapText="1"/>
    </xf>
    <xf numFmtId="177" fontId="30" fillId="24" borderId="16" xfId="0" applyNumberFormat="1" applyFont="1" applyFill="1" applyBorder="1" applyAlignment="1">
      <alignment vertical="center" wrapText="1"/>
    </xf>
    <xf numFmtId="0" fontId="30" fillId="0" borderId="15" xfId="0" applyFont="1" applyBorder="1" applyAlignment="1">
      <alignment horizontal="left" vertical="center" wrapText="1"/>
    </xf>
    <xf numFmtId="0" fontId="42" fillId="0" borderId="0" xfId="0" applyFont="1" applyAlignment="1">
      <alignment horizontal="left" vertical="center" wrapText="1"/>
    </xf>
    <xf numFmtId="0" fontId="32" fillId="0" borderId="15" xfId="0" applyFont="1" applyBorder="1" applyAlignment="1">
      <alignment horizontal="center" vertical="top" wrapText="1"/>
    </xf>
    <xf numFmtId="0" fontId="32" fillId="0" borderId="16" xfId="0" applyFont="1" applyBorder="1" applyAlignment="1">
      <alignment horizontal="center" vertical="top" wrapText="1"/>
    </xf>
    <xf numFmtId="0" fontId="32" fillId="0" borderId="17" xfId="0" applyFont="1" applyBorder="1" applyAlignment="1">
      <alignment horizontal="center"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30" fillId="0" borderId="20" xfId="0" applyFont="1" applyBorder="1" applyAlignment="1">
      <alignment horizontal="left" vertical="center" wrapText="1"/>
    </xf>
    <xf numFmtId="176" fontId="30" fillId="0" borderId="11" xfId="0" applyNumberFormat="1" applyFont="1" applyBorder="1" applyAlignment="1">
      <alignment horizontal="right" vertical="center" wrapText="1"/>
    </xf>
    <xf numFmtId="176" fontId="30" fillId="0" borderId="20" xfId="0" applyNumberFormat="1" applyFont="1" applyBorder="1" applyAlignment="1">
      <alignment horizontal="right" vertical="center" wrapText="1"/>
    </xf>
    <xf numFmtId="177" fontId="30" fillId="24" borderId="10" xfId="0" applyNumberFormat="1" applyFont="1" applyFill="1" applyBorder="1" applyAlignment="1">
      <alignment horizontal="center" vertical="center" wrapText="1"/>
    </xf>
    <xf numFmtId="177" fontId="30" fillId="24" borderId="16" xfId="0" applyNumberFormat="1" applyFont="1" applyFill="1" applyBorder="1" applyAlignment="1">
      <alignment horizontal="center" vertical="center" wrapText="1"/>
    </xf>
    <xf numFmtId="0" fontId="37" fillId="0" borderId="11" xfId="0" applyFont="1" applyBorder="1" applyAlignment="1">
      <alignment horizontal="left" vertical="center" wrapText="1"/>
    </xf>
    <xf numFmtId="0" fontId="43" fillId="0" borderId="13" xfId="0" applyFont="1" applyBorder="1" applyAlignment="1">
      <alignment horizontal="left" vertical="center" wrapText="1"/>
    </xf>
    <xf numFmtId="0" fontId="43" fillId="0" borderId="14" xfId="0" applyFont="1" applyBorder="1" applyAlignment="1">
      <alignment horizontal="left" vertical="center" wrapText="1"/>
    </xf>
    <xf numFmtId="0" fontId="43" fillId="0" borderId="13" xfId="0" applyFont="1" applyBorder="1" applyAlignment="1">
      <alignment horizontal="right" vertical="center" wrapText="1"/>
    </xf>
    <xf numFmtId="0" fontId="43" fillId="0" borderId="10" xfId="0" applyFont="1" applyBorder="1" applyAlignment="1">
      <alignment horizontal="right" vertical="center" wrapText="1"/>
    </xf>
    <xf numFmtId="0" fontId="43" fillId="0" borderId="15" xfId="0" applyFont="1" applyBorder="1" applyAlignment="1">
      <alignment horizontal="right" vertical="center" wrapText="1"/>
    </xf>
    <xf numFmtId="0" fontId="43" fillId="0" borderId="16" xfId="0" applyFont="1" applyBorder="1" applyAlignment="1">
      <alignment horizontal="right" vertical="center" wrapText="1"/>
    </xf>
    <xf numFmtId="0" fontId="43" fillId="0" borderId="10" xfId="0" quotePrefix="1" applyFont="1" applyBorder="1" applyAlignment="1">
      <alignment horizontal="center" vertical="center" wrapText="1"/>
    </xf>
    <xf numFmtId="0" fontId="43" fillId="0" borderId="16" xfId="0" quotePrefix="1" applyFont="1" applyBorder="1" applyAlignment="1">
      <alignment horizontal="center" vertical="center" wrapText="1"/>
    </xf>
    <xf numFmtId="0" fontId="43" fillId="0" borderId="10" xfId="0" applyFont="1" applyBorder="1" applyAlignment="1">
      <alignment horizontal="left" vertical="center" wrapText="1"/>
    </xf>
    <xf numFmtId="0" fontId="43" fillId="0" borderId="16" xfId="0" applyFont="1" applyBorder="1" applyAlignment="1">
      <alignment horizontal="left" vertical="center" wrapText="1"/>
    </xf>
    <xf numFmtId="0" fontId="43" fillId="0" borderId="17" xfId="0" applyFont="1" applyBorder="1" applyAlignment="1">
      <alignment horizontal="left" vertical="center" wrapText="1"/>
    </xf>
    <xf numFmtId="176" fontId="43" fillId="24" borderId="11" xfId="0" applyNumberFormat="1" applyFont="1" applyFill="1" applyBorder="1" applyAlignment="1">
      <alignment horizontal="center" vertical="center" wrapText="1"/>
    </xf>
    <xf numFmtId="176" fontId="43" fillId="0" borderId="11" xfId="0" applyNumberFormat="1" applyFont="1" applyFill="1" applyBorder="1" applyAlignment="1">
      <alignment horizontal="center" vertical="center" wrapText="1"/>
    </xf>
    <xf numFmtId="0" fontId="43" fillId="0" borderId="11" xfId="0" applyFont="1" applyBorder="1" applyAlignment="1">
      <alignment horizontal="center" vertical="center" wrapText="1"/>
    </xf>
    <xf numFmtId="0" fontId="42" fillId="0" borderId="15" xfId="0" applyFont="1" applyBorder="1" applyAlignment="1">
      <alignment horizontal="left" vertical="center" wrapText="1"/>
    </xf>
    <xf numFmtId="0" fontId="42" fillId="0" borderId="17" xfId="0" applyFont="1" applyBorder="1" applyAlignment="1">
      <alignment horizontal="left" vertical="center" wrapText="1"/>
    </xf>
    <xf numFmtId="176" fontId="43" fillId="0" borderId="11" xfId="0" applyNumberFormat="1" applyFont="1" applyBorder="1" applyAlignment="1">
      <alignment horizontal="right" vertical="center" wrapText="1"/>
    </xf>
    <xf numFmtId="176" fontId="43" fillId="0" borderId="20" xfId="0" applyNumberFormat="1" applyFont="1" applyBorder="1" applyAlignment="1">
      <alignment horizontal="right" vertical="center" wrapText="1"/>
    </xf>
    <xf numFmtId="0" fontId="43" fillId="0" borderId="19" xfId="0" applyFont="1" applyBorder="1" applyAlignment="1">
      <alignment horizontal="left" vertical="center" wrapText="1"/>
    </xf>
    <xf numFmtId="0" fontId="43" fillId="0" borderId="11" xfId="0" applyFont="1" applyBorder="1" applyAlignment="1">
      <alignment horizontal="left" vertical="center" wrapText="1"/>
    </xf>
    <xf numFmtId="177" fontId="43" fillId="0" borderId="11" xfId="0" applyNumberFormat="1" applyFont="1" applyBorder="1" applyAlignment="1">
      <alignment horizontal="center" vertical="center" wrapText="1"/>
    </xf>
    <xf numFmtId="176" fontId="43" fillId="0" borderId="11" xfId="0" applyNumberFormat="1" applyFont="1" applyBorder="1" applyAlignment="1">
      <alignment horizontal="center" vertical="center" wrapText="1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</xdr:row>
      <xdr:rowOff>38100</xdr:rowOff>
    </xdr:from>
    <xdr:to>
      <xdr:col>0</xdr:col>
      <xdr:colOff>1438275</xdr:colOff>
      <xdr:row>2</xdr:row>
      <xdr:rowOff>180975</xdr:rowOff>
    </xdr:to>
    <xdr:pic>
      <xdr:nvPicPr>
        <xdr:cNvPr id="182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219075"/>
          <a:ext cx="962025" cy="381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95250</xdr:colOff>
      <xdr:row>0</xdr:row>
      <xdr:rowOff>47625</xdr:rowOff>
    </xdr:from>
    <xdr:to>
      <xdr:col>15</xdr:col>
      <xdr:colOff>910457</xdr:colOff>
      <xdr:row>2</xdr:row>
      <xdr:rowOff>85725</xdr:rowOff>
    </xdr:to>
    <xdr:pic>
      <xdr:nvPicPr>
        <xdr:cNvPr id="4" name="图片 3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505450" y="4762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9"/>
  <sheetViews>
    <sheetView tabSelected="1" topLeftCell="A13" workbookViewId="0">
      <selection activeCell="R30" sqref="R30"/>
    </sheetView>
  </sheetViews>
  <sheetFormatPr defaultRowHeight="14.25" x14ac:dyDescent="0.15"/>
  <cols>
    <col min="1" max="1" width="21.5" customWidth="1"/>
    <col min="2" max="2" width="3.875" customWidth="1"/>
    <col min="3" max="3" width="6" customWidth="1"/>
    <col min="4" max="4" width="3" customWidth="1"/>
    <col min="5" max="5" width="2.5" customWidth="1"/>
    <col min="6" max="6" width="3.625" customWidth="1"/>
    <col min="7" max="7" width="2.875" customWidth="1"/>
    <col min="8" max="8" width="4" customWidth="1"/>
    <col min="9" max="9" width="3.875" customWidth="1"/>
    <col min="10" max="11" width="1.625" customWidth="1"/>
    <col min="12" max="12" width="1" customWidth="1"/>
    <col min="13" max="13" width="3.625" customWidth="1"/>
    <col min="14" max="14" width="3.25" customWidth="1"/>
    <col min="15" max="15" width="8.625" customWidth="1"/>
    <col min="16" max="16" width="15.625" customWidth="1"/>
  </cols>
  <sheetData>
    <row r="1" spans="1:19" ht="14.25" customHeight="1" x14ac:dyDescent="0.2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ht="18.75" x14ac:dyDescent="0.25">
      <c r="A2" s="67" t="s">
        <v>63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5"/>
      <c r="R2" s="15"/>
      <c r="S2" s="15"/>
    </row>
    <row r="3" spans="1:19" ht="15.75" x14ac:dyDescent="0.25">
      <c r="A3" s="68" t="s">
        <v>64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15"/>
      <c r="R3" s="15"/>
      <c r="S3" s="15"/>
    </row>
    <row r="4" spans="1:19" ht="9" customHeight="1" x14ac:dyDescent="0.1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15"/>
      <c r="R4" s="15"/>
      <c r="S4" s="15"/>
    </row>
    <row r="5" spans="1:19" ht="14.25" customHeight="1" x14ac:dyDescent="0.1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15"/>
      <c r="R5" s="15"/>
      <c r="S5" s="15"/>
    </row>
    <row r="6" spans="1:19" ht="15" x14ac:dyDescent="0.2">
      <c r="A6" s="69" t="s">
        <v>66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15"/>
      <c r="R6" s="15"/>
      <c r="S6" s="15"/>
    </row>
    <row r="7" spans="1:19" ht="15.75" x14ac:dyDescent="0.25">
      <c r="A7" s="70" t="s">
        <v>14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15"/>
      <c r="R7" s="15"/>
      <c r="S7" s="15"/>
    </row>
    <row r="8" spans="1:19" ht="9.6" customHeight="1" x14ac:dyDescent="0.2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15"/>
      <c r="R8" s="15"/>
      <c r="S8" s="15"/>
    </row>
    <row r="9" spans="1:19" ht="14.1" customHeight="1" x14ac:dyDescent="0.15">
      <c r="A9" s="23" t="s">
        <v>67</v>
      </c>
      <c r="B9" s="109" t="s">
        <v>68</v>
      </c>
      <c r="C9" s="109"/>
      <c r="D9" s="109"/>
      <c r="E9" s="109"/>
      <c r="F9" s="109"/>
      <c r="G9" s="109"/>
      <c r="H9" s="109"/>
      <c r="I9" s="89" t="s">
        <v>69</v>
      </c>
      <c r="J9" s="89"/>
      <c r="K9" s="89"/>
      <c r="L9" s="89"/>
      <c r="M9" s="89"/>
      <c r="N9" s="89"/>
      <c r="O9" s="89"/>
      <c r="P9" s="89"/>
      <c r="Q9" s="15"/>
      <c r="R9" s="15"/>
      <c r="S9" s="15"/>
    </row>
    <row r="10" spans="1:19" ht="14.1" customHeight="1" x14ac:dyDescent="0.15">
      <c r="A10" s="23" t="s">
        <v>70</v>
      </c>
      <c r="B10" s="109" t="s">
        <v>71</v>
      </c>
      <c r="C10" s="109"/>
      <c r="D10" s="109"/>
      <c r="E10" s="109"/>
      <c r="F10" s="109"/>
      <c r="G10" s="109"/>
      <c r="H10" s="109"/>
      <c r="I10" s="89" t="s">
        <v>65</v>
      </c>
      <c r="J10" s="89"/>
      <c r="K10" s="89"/>
      <c r="L10" s="89"/>
      <c r="M10" s="89"/>
      <c r="N10" s="89"/>
      <c r="O10" s="89"/>
      <c r="P10" s="89"/>
      <c r="Q10" s="15"/>
      <c r="R10" s="15"/>
      <c r="S10" s="15"/>
    </row>
    <row r="11" spans="1:19" ht="14.1" customHeight="1" x14ac:dyDescent="0.15">
      <c r="A11" s="24" t="s">
        <v>72</v>
      </c>
      <c r="B11" s="115" t="s">
        <v>73</v>
      </c>
      <c r="C11" s="116"/>
      <c r="D11" s="116"/>
      <c r="E11" s="116"/>
      <c r="F11" s="116"/>
      <c r="G11" s="25"/>
      <c r="H11" s="25"/>
      <c r="I11" s="24" t="s">
        <v>74</v>
      </c>
      <c r="J11" s="24"/>
      <c r="K11" s="24"/>
      <c r="L11" s="24"/>
      <c r="M11" s="24"/>
      <c r="N11" s="24"/>
      <c r="O11" s="21"/>
      <c r="P11" s="26" t="s">
        <v>44</v>
      </c>
      <c r="Q11" s="15"/>
      <c r="R11" s="15"/>
      <c r="S11" s="15"/>
    </row>
    <row r="12" spans="1:19" ht="14.25" customHeight="1" x14ac:dyDescent="0.15">
      <c r="A12" s="23" t="s">
        <v>75</v>
      </c>
      <c r="B12" s="89" t="s">
        <v>83</v>
      </c>
      <c r="C12" s="89"/>
      <c r="D12" s="89"/>
      <c r="E12" s="89"/>
      <c r="F12" s="89"/>
      <c r="G12" s="27"/>
      <c r="H12" s="27"/>
      <c r="I12" s="24" t="s">
        <v>76</v>
      </c>
      <c r="J12" s="24"/>
      <c r="K12" s="24"/>
      <c r="L12" s="24"/>
      <c r="M12" s="24"/>
      <c r="N12" s="24"/>
      <c r="O12" s="21"/>
      <c r="P12" s="28" t="s">
        <v>45</v>
      </c>
      <c r="Q12" s="15"/>
      <c r="R12" s="15"/>
      <c r="S12" s="15"/>
    </row>
    <row r="13" spans="1:19" ht="14.25" customHeight="1" x14ac:dyDescent="0.15">
      <c r="A13" s="23" t="s">
        <v>77</v>
      </c>
      <c r="B13" s="90">
        <v>42621</v>
      </c>
      <c r="C13" s="91"/>
      <c r="D13" s="91"/>
      <c r="E13" s="91"/>
      <c r="F13" s="91"/>
      <c r="G13" s="27"/>
      <c r="H13" s="27"/>
      <c r="I13" s="24" t="s">
        <v>78</v>
      </c>
      <c r="J13" s="24"/>
      <c r="K13" s="24"/>
      <c r="L13" s="24"/>
      <c r="M13" s="24"/>
      <c r="N13" s="24"/>
      <c r="O13" s="21"/>
      <c r="P13" s="29">
        <f>DATE(YEAR(B13)+1,MONTH(B13),DAY(B13)-1)</f>
        <v>42985</v>
      </c>
      <c r="Q13" s="15"/>
      <c r="R13" s="15"/>
      <c r="S13" s="15"/>
    </row>
    <row r="14" spans="1:19" ht="14.25" customHeight="1" x14ac:dyDescent="0.15">
      <c r="A14" s="23" t="s">
        <v>79</v>
      </c>
      <c r="B14" s="89" t="s">
        <v>84</v>
      </c>
      <c r="C14" s="89"/>
      <c r="D14" s="89"/>
      <c r="E14" s="89"/>
      <c r="F14" s="89"/>
      <c r="G14" s="27"/>
      <c r="H14" s="27"/>
      <c r="I14" s="24" t="s">
        <v>80</v>
      </c>
      <c r="J14" s="24"/>
      <c r="K14" s="24"/>
      <c r="L14" s="24"/>
      <c r="M14" s="24"/>
      <c r="N14" s="24"/>
      <c r="O14" s="21"/>
      <c r="P14" s="30">
        <v>42621</v>
      </c>
      <c r="Q14" s="15"/>
      <c r="R14" s="15"/>
      <c r="S14" s="15"/>
    </row>
    <row r="15" spans="1:19" ht="14.1" customHeight="1" x14ac:dyDescent="0.15">
      <c r="A15" s="23" t="s">
        <v>81</v>
      </c>
      <c r="B15" s="89"/>
      <c r="C15" s="89"/>
      <c r="D15" s="89"/>
      <c r="E15" s="89"/>
      <c r="F15" s="89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15"/>
      <c r="R15" s="15"/>
      <c r="S15" s="15"/>
    </row>
    <row r="16" spans="1:19" ht="8.25" customHeight="1" x14ac:dyDescent="0.1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15"/>
      <c r="R16" s="15"/>
      <c r="S16" s="15"/>
    </row>
    <row r="17" spans="1:20" ht="15" customHeight="1" x14ac:dyDescent="0.2">
      <c r="A17" s="104" t="s">
        <v>96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31"/>
      <c r="M17" s="31"/>
      <c r="N17" s="31"/>
      <c r="O17" s="32" t="s">
        <v>82</v>
      </c>
      <c r="P17" s="33"/>
      <c r="Q17" s="5"/>
      <c r="R17" s="15"/>
      <c r="S17" s="15"/>
    </row>
    <row r="18" spans="1:20" ht="14.25" customHeight="1" x14ac:dyDescent="0.15">
      <c r="A18" s="100" t="s">
        <v>17</v>
      </c>
      <c r="B18" s="101"/>
      <c r="C18" s="102" t="s">
        <v>0</v>
      </c>
      <c r="D18" s="102"/>
      <c r="E18" s="102"/>
      <c r="F18" s="102"/>
      <c r="G18" s="102"/>
      <c r="H18" s="102"/>
      <c r="I18" s="102" t="s">
        <v>1</v>
      </c>
      <c r="J18" s="102"/>
      <c r="K18" s="102"/>
      <c r="L18" s="102"/>
      <c r="M18" s="102"/>
      <c r="N18" s="102"/>
      <c r="O18" s="17" t="s">
        <v>18</v>
      </c>
      <c r="P18" s="17" t="s">
        <v>19</v>
      </c>
      <c r="Q18" s="15"/>
      <c r="R18" s="15"/>
      <c r="S18" s="15"/>
    </row>
    <row r="19" spans="1:20" ht="27" customHeight="1" x14ac:dyDescent="0.15">
      <c r="A19" s="113" t="s">
        <v>20</v>
      </c>
      <c r="B19" s="114"/>
      <c r="C19" s="103" t="s">
        <v>2</v>
      </c>
      <c r="D19" s="103"/>
      <c r="E19" s="103"/>
      <c r="F19" s="103"/>
      <c r="G19" s="103"/>
      <c r="H19" s="103"/>
      <c r="I19" s="103" t="s">
        <v>3</v>
      </c>
      <c r="J19" s="103"/>
      <c r="K19" s="103"/>
      <c r="L19" s="103"/>
      <c r="M19" s="103"/>
      <c r="N19" s="103"/>
      <c r="O19" s="13" t="s">
        <v>21</v>
      </c>
      <c r="P19" s="13" t="s">
        <v>4</v>
      </c>
      <c r="Q19" s="15"/>
      <c r="R19" s="15"/>
      <c r="S19" s="15"/>
      <c r="T19" s="2"/>
    </row>
    <row r="20" spans="1:20" ht="14.1" customHeight="1" x14ac:dyDescent="0.2">
      <c r="A20" s="56" t="s">
        <v>22</v>
      </c>
      <c r="B20" s="57"/>
      <c r="C20" s="93" t="s">
        <v>60</v>
      </c>
      <c r="D20" s="94"/>
      <c r="E20" s="94"/>
      <c r="F20" s="94"/>
      <c r="G20" s="94"/>
      <c r="H20" s="95"/>
      <c r="I20" s="93" t="s">
        <v>23</v>
      </c>
      <c r="J20" s="94"/>
      <c r="K20" s="94"/>
      <c r="L20" s="94"/>
      <c r="M20" s="94"/>
      <c r="N20" s="95"/>
      <c r="O20" s="85" t="str">
        <f>IF(I20="Conform","PASS","FAIL")</f>
        <v>PASS</v>
      </c>
      <c r="P20" s="61" t="s">
        <v>46</v>
      </c>
      <c r="Q20" s="15"/>
      <c r="R20" s="15"/>
      <c r="S20" s="15"/>
    </row>
    <row r="21" spans="1:20" ht="14.1" customHeight="1" x14ac:dyDescent="0.15">
      <c r="A21" s="58" t="s">
        <v>24</v>
      </c>
      <c r="B21" s="59"/>
      <c r="C21" s="110" t="s">
        <v>61</v>
      </c>
      <c r="D21" s="111"/>
      <c r="E21" s="111"/>
      <c r="F21" s="111"/>
      <c r="G21" s="111"/>
      <c r="H21" s="112"/>
      <c r="I21" s="110" t="s">
        <v>25</v>
      </c>
      <c r="J21" s="111"/>
      <c r="K21" s="111"/>
      <c r="L21" s="111"/>
      <c r="M21" s="111"/>
      <c r="N21" s="112"/>
      <c r="O21" s="86"/>
      <c r="P21" s="61"/>
      <c r="Q21" s="15"/>
      <c r="R21" s="15"/>
      <c r="S21" s="15"/>
    </row>
    <row r="22" spans="1:20" ht="14.1" customHeight="1" x14ac:dyDescent="0.15">
      <c r="A22" s="56" t="s">
        <v>26</v>
      </c>
      <c r="B22" s="57"/>
      <c r="C22" s="79">
        <v>0.5</v>
      </c>
      <c r="D22" s="80" t="s">
        <v>41</v>
      </c>
      <c r="E22" s="80" t="s">
        <v>42</v>
      </c>
      <c r="F22" s="80">
        <v>3</v>
      </c>
      <c r="G22" s="80" t="s">
        <v>43</v>
      </c>
      <c r="H22" s="81" t="s">
        <v>27</v>
      </c>
      <c r="I22" s="46">
        <v>0.1</v>
      </c>
      <c r="J22" s="106" t="s">
        <v>41</v>
      </c>
      <c r="K22" s="80" t="s">
        <v>42</v>
      </c>
      <c r="L22" s="80"/>
      <c r="M22" s="47">
        <v>0.2</v>
      </c>
      <c r="N22" s="120" t="s">
        <v>43</v>
      </c>
      <c r="O22" s="85" t="str">
        <f>IF(AND(I22&lt;=C22,M22&lt;=F22),"PASS","FAIL")</f>
        <v>PASS</v>
      </c>
      <c r="P22" s="39" t="s">
        <v>40</v>
      </c>
      <c r="Q22" s="15"/>
      <c r="R22" s="15"/>
      <c r="S22" s="15"/>
    </row>
    <row r="23" spans="1:20" ht="14.1" customHeight="1" x14ac:dyDescent="0.15">
      <c r="A23" s="108" t="s">
        <v>47</v>
      </c>
      <c r="B23" s="41"/>
      <c r="C23" s="82"/>
      <c r="D23" s="83"/>
      <c r="E23" s="74"/>
      <c r="F23" s="83"/>
      <c r="G23" s="83"/>
      <c r="H23" s="84"/>
      <c r="I23" s="49"/>
      <c r="J23" s="107"/>
      <c r="K23" s="83"/>
      <c r="L23" s="83"/>
      <c r="M23" s="50"/>
      <c r="N23" s="121"/>
      <c r="O23" s="86"/>
      <c r="P23" s="39"/>
      <c r="Q23" s="15"/>
      <c r="R23" s="15"/>
      <c r="S23" s="15"/>
    </row>
    <row r="24" spans="1:20" ht="14.1" customHeight="1" x14ac:dyDescent="0.15">
      <c r="A24" s="56" t="s">
        <v>56</v>
      </c>
      <c r="B24" s="57"/>
      <c r="C24" s="42">
        <v>120</v>
      </c>
      <c r="D24" s="43"/>
      <c r="E24" s="44" t="s">
        <v>27</v>
      </c>
      <c r="F24" s="45"/>
      <c r="G24" s="45"/>
      <c r="H24" s="45"/>
      <c r="I24" s="46">
        <v>0.1</v>
      </c>
      <c r="J24" s="47"/>
      <c r="K24" s="47"/>
      <c r="L24" s="47"/>
      <c r="M24" s="47"/>
      <c r="N24" s="48"/>
      <c r="O24" s="55" t="str">
        <f>IF(I24&lt;=120,"PASS","FAIL")</f>
        <v>PASS</v>
      </c>
      <c r="P24" s="39" t="s">
        <v>62</v>
      </c>
      <c r="Q24" s="15"/>
      <c r="R24" s="15"/>
      <c r="S24" s="15"/>
    </row>
    <row r="25" spans="1:20" ht="14.1" customHeight="1" x14ac:dyDescent="0.15">
      <c r="A25" s="40" t="s">
        <v>58</v>
      </c>
      <c r="B25" s="41"/>
      <c r="C25" s="42"/>
      <c r="D25" s="43"/>
      <c r="E25" s="44"/>
      <c r="F25" s="45"/>
      <c r="G25" s="45"/>
      <c r="H25" s="45"/>
      <c r="I25" s="49"/>
      <c r="J25" s="50"/>
      <c r="K25" s="50"/>
      <c r="L25" s="50"/>
      <c r="M25" s="50"/>
      <c r="N25" s="51"/>
      <c r="O25" s="55"/>
      <c r="P25" s="39"/>
      <c r="Q25" s="15"/>
      <c r="R25" s="15"/>
      <c r="S25" s="15"/>
    </row>
    <row r="26" spans="1:20" ht="14.1" customHeight="1" x14ac:dyDescent="0.15">
      <c r="A26" s="56" t="s">
        <v>28</v>
      </c>
      <c r="B26" s="57"/>
      <c r="C26" s="96">
        <v>195</v>
      </c>
      <c r="D26" s="97"/>
      <c r="E26" s="73" t="s">
        <v>39</v>
      </c>
      <c r="F26" s="75">
        <v>200</v>
      </c>
      <c r="G26" s="75"/>
      <c r="H26" s="57"/>
      <c r="I26" s="92">
        <v>207</v>
      </c>
      <c r="J26" s="92"/>
      <c r="K26" s="92"/>
      <c r="L26" s="92"/>
      <c r="M26" s="92"/>
      <c r="N26" s="92"/>
      <c r="O26" s="71" t="str">
        <f>IF(AND(I26&gt;=C26,I26&lt;=F26),"PASS","FAIL")</f>
        <v>FAIL</v>
      </c>
      <c r="P26" s="61" t="s">
        <v>5</v>
      </c>
      <c r="Q26" s="15"/>
      <c r="R26" s="15"/>
      <c r="S26" s="15"/>
    </row>
    <row r="27" spans="1:20" ht="14.1" customHeight="1" x14ac:dyDescent="0.15">
      <c r="A27" s="58" t="s">
        <v>29</v>
      </c>
      <c r="B27" s="59"/>
      <c r="C27" s="98"/>
      <c r="D27" s="99"/>
      <c r="E27" s="74"/>
      <c r="F27" s="76"/>
      <c r="G27" s="76"/>
      <c r="H27" s="41"/>
      <c r="I27" s="92"/>
      <c r="J27" s="92"/>
      <c r="K27" s="92"/>
      <c r="L27" s="92"/>
      <c r="M27" s="92"/>
      <c r="N27" s="92"/>
      <c r="O27" s="72"/>
      <c r="P27" s="61"/>
      <c r="Q27" s="15"/>
      <c r="R27" s="15"/>
      <c r="S27" s="15"/>
    </row>
    <row r="28" spans="1:20" ht="14.1" customHeight="1" x14ac:dyDescent="0.15">
      <c r="A28" s="56" t="s">
        <v>30</v>
      </c>
      <c r="B28" s="57"/>
      <c r="C28" s="96">
        <v>196</v>
      </c>
      <c r="D28" s="97"/>
      <c r="E28" s="73" t="s">
        <v>39</v>
      </c>
      <c r="F28" s="75">
        <v>201</v>
      </c>
      <c r="G28" s="75"/>
      <c r="H28" s="57"/>
      <c r="I28" s="92">
        <v>208.12</v>
      </c>
      <c r="J28" s="92"/>
      <c r="K28" s="92"/>
      <c r="L28" s="92"/>
      <c r="M28" s="92"/>
      <c r="N28" s="92"/>
      <c r="O28" s="72" t="str">
        <f>IF(AND(I28&gt;=C28,I28&lt;=F28),"PASS","FAIL")</f>
        <v>FAIL</v>
      </c>
      <c r="P28" s="61" t="s">
        <v>31</v>
      </c>
      <c r="Q28" s="15"/>
      <c r="R28" s="15"/>
      <c r="S28" s="15"/>
    </row>
    <row r="29" spans="1:20" ht="14.1" customHeight="1" x14ac:dyDescent="0.15">
      <c r="A29" s="58" t="s">
        <v>32</v>
      </c>
      <c r="B29" s="59"/>
      <c r="C29" s="98"/>
      <c r="D29" s="99"/>
      <c r="E29" s="74"/>
      <c r="F29" s="76"/>
      <c r="G29" s="76"/>
      <c r="H29" s="41"/>
      <c r="I29" s="92"/>
      <c r="J29" s="92"/>
      <c r="K29" s="92"/>
      <c r="L29" s="92"/>
      <c r="M29" s="92"/>
      <c r="N29" s="92"/>
      <c r="O29" s="72"/>
      <c r="P29" s="61"/>
      <c r="Q29" s="15"/>
      <c r="R29" s="15"/>
      <c r="S29" s="15"/>
    </row>
    <row r="30" spans="1:20" ht="14.1" customHeight="1" x14ac:dyDescent="0.15">
      <c r="A30" s="56" t="s">
        <v>48</v>
      </c>
      <c r="B30" s="57"/>
      <c r="C30" s="42">
        <v>1</v>
      </c>
      <c r="D30" s="43"/>
      <c r="E30" s="44" t="s">
        <v>27</v>
      </c>
      <c r="F30" s="45"/>
      <c r="G30" s="45"/>
      <c r="H30" s="45"/>
      <c r="I30" s="92">
        <v>0.25</v>
      </c>
      <c r="J30" s="92"/>
      <c r="K30" s="92"/>
      <c r="L30" s="92"/>
      <c r="M30" s="92"/>
      <c r="N30" s="92"/>
      <c r="O30" s="55" t="str">
        <f>IF(I30&lt;=C30,"PASS","FAIL")</f>
        <v>PASS</v>
      </c>
      <c r="P30" s="61" t="s">
        <v>6</v>
      </c>
      <c r="Q30" s="15"/>
      <c r="R30" s="15"/>
      <c r="S30" s="15"/>
    </row>
    <row r="31" spans="1:20" ht="14.1" customHeight="1" x14ac:dyDescent="0.15">
      <c r="A31" s="58" t="s">
        <v>33</v>
      </c>
      <c r="B31" s="59"/>
      <c r="C31" s="42"/>
      <c r="D31" s="43"/>
      <c r="E31" s="44"/>
      <c r="F31" s="45"/>
      <c r="G31" s="45"/>
      <c r="H31" s="45"/>
      <c r="I31" s="92"/>
      <c r="J31" s="92"/>
      <c r="K31" s="92"/>
      <c r="L31" s="92"/>
      <c r="M31" s="92"/>
      <c r="N31" s="92"/>
      <c r="O31" s="55"/>
      <c r="P31" s="61"/>
      <c r="Q31" s="15"/>
      <c r="R31" s="15"/>
      <c r="S31" s="15"/>
    </row>
    <row r="32" spans="1:20" s="21" customFormat="1" ht="14.1" customHeight="1" x14ac:dyDescent="0.15">
      <c r="A32" s="123" t="s">
        <v>88</v>
      </c>
      <c r="B32" s="124"/>
      <c r="C32" s="125">
        <v>66</v>
      </c>
      <c r="D32" s="126"/>
      <c r="E32" s="129" t="s">
        <v>89</v>
      </c>
      <c r="F32" s="131">
        <v>69</v>
      </c>
      <c r="G32" s="131"/>
      <c r="H32" s="124"/>
      <c r="I32" s="134">
        <v>54.5</v>
      </c>
      <c r="J32" s="134"/>
      <c r="K32" s="134"/>
      <c r="L32" s="134"/>
      <c r="M32" s="134"/>
      <c r="N32" s="134"/>
      <c r="O32" s="135" t="str">
        <f>IF(AND(I32&gt;=C32,I32&lt;=F32),"PASS","FAIL")</f>
        <v>FAIL</v>
      </c>
      <c r="P32" s="136" t="s">
        <v>90</v>
      </c>
    </row>
    <row r="33" spans="1:19" s="21" customFormat="1" ht="14.1" customHeight="1" x14ac:dyDescent="0.15">
      <c r="A33" s="137" t="s">
        <v>91</v>
      </c>
      <c r="B33" s="138"/>
      <c r="C33" s="127"/>
      <c r="D33" s="128"/>
      <c r="E33" s="130"/>
      <c r="F33" s="132"/>
      <c r="G33" s="132"/>
      <c r="H33" s="133"/>
      <c r="I33" s="134"/>
      <c r="J33" s="134"/>
      <c r="K33" s="134"/>
      <c r="L33" s="134"/>
      <c r="M33" s="134"/>
      <c r="N33" s="134"/>
      <c r="O33" s="135"/>
      <c r="P33" s="136"/>
    </row>
    <row r="34" spans="1:19" ht="14.1" customHeight="1" x14ac:dyDescent="0.15">
      <c r="A34" s="56" t="s">
        <v>34</v>
      </c>
      <c r="B34" s="57"/>
      <c r="C34" s="118">
        <v>0.2</v>
      </c>
      <c r="D34" s="119"/>
      <c r="E34" s="44" t="s">
        <v>27</v>
      </c>
      <c r="F34" s="45"/>
      <c r="G34" s="45"/>
      <c r="H34" s="45"/>
      <c r="I34" s="60">
        <v>0.05</v>
      </c>
      <c r="J34" s="60"/>
      <c r="K34" s="60"/>
      <c r="L34" s="60"/>
      <c r="M34" s="60"/>
      <c r="N34" s="60"/>
      <c r="O34" s="55" t="str">
        <f>IF(I34&lt;=C34,"PASS","FAIL")</f>
        <v>PASS</v>
      </c>
      <c r="P34" s="61" t="s">
        <v>7</v>
      </c>
      <c r="Q34" s="15"/>
      <c r="R34" s="15"/>
      <c r="S34" s="15"/>
    </row>
    <row r="35" spans="1:19" ht="14.1" customHeight="1" x14ac:dyDescent="0.15">
      <c r="A35" s="58" t="s">
        <v>49</v>
      </c>
      <c r="B35" s="59"/>
      <c r="C35" s="118"/>
      <c r="D35" s="119"/>
      <c r="E35" s="44"/>
      <c r="F35" s="45"/>
      <c r="G35" s="45"/>
      <c r="H35" s="45"/>
      <c r="I35" s="60"/>
      <c r="J35" s="60"/>
      <c r="K35" s="60"/>
      <c r="L35" s="60"/>
      <c r="M35" s="60"/>
      <c r="N35" s="60"/>
      <c r="O35" s="55"/>
      <c r="P35" s="61"/>
      <c r="Q35" s="15"/>
      <c r="R35" s="15"/>
      <c r="S35" s="15"/>
    </row>
    <row r="36" spans="1:19" s="21" customFormat="1" ht="14.1" customHeight="1" x14ac:dyDescent="0.15">
      <c r="A36" s="123" t="s">
        <v>92</v>
      </c>
      <c r="B36" s="124"/>
      <c r="C36" s="139">
        <v>2</v>
      </c>
      <c r="D36" s="140"/>
      <c r="E36" s="141" t="s">
        <v>93</v>
      </c>
      <c r="F36" s="142"/>
      <c r="G36" s="142"/>
      <c r="H36" s="142"/>
      <c r="I36" s="143">
        <v>0.05</v>
      </c>
      <c r="J36" s="143"/>
      <c r="K36" s="143"/>
      <c r="L36" s="143"/>
      <c r="M36" s="143"/>
      <c r="N36" s="143"/>
      <c r="O36" s="144" t="str">
        <f>IF(I36&lt;=C36,"PASS","FAIL")</f>
        <v>PASS</v>
      </c>
      <c r="P36" s="136" t="s">
        <v>94</v>
      </c>
    </row>
    <row r="37" spans="1:19" s="21" customFormat="1" ht="14.1" customHeight="1" x14ac:dyDescent="0.15">
      <c r="A37" s="137" t="s">
        <v>95</v>
      </c>
      <c r="B37" s="138"/>
      <c r="C37" s="139"/>
      <c r="D37" s="140"/>
      <c r="E37" s="141"/>
      <c r="F37" s="142"/>
      <c r="G37" s="142"/>
      <c r="H37" s="142"/>
      <c r="I37" s="143"/>
      <c r="J37" s="143"/>
      <c r="K37" s="143"/>
      <c r="L37" s="143"/>
      <c r="M37" s="143"/>
      <c r="N37" s="143"/>
      <c r="O37" s="144"/>
      <c r="P37" s="136"/>
    </row>
    <row r="38" spans="1:19" ht="14.1" customHeight="1" x14ac:dyDescent="0.2">
      <c r="A38" s="56" t="s">
        <v>35</v>
      </c>
      <c r="B38" s="57"/>
      <c r="C38" s="79" t="s">
        <v>50</v>
      </c>
      <c r="D38" s="80"/>
      <c r="E38" s="80"/>
      <c r="F38" s="80"/>
      <c r="G38" s="80"/>
      <c r="H38" s="81"/>
      <c r="I38" s="93" t="s">
        <v>23</v>
      </c>
      <c r="J38" s="94"/>
      <c r="K38" s="94"/>
      <c r="L38" s="94"/>
      <c r="M38" s="94"/>
      <c r="N38" s="95"/>
      <c r="O38" s="85" t="str">
        <f>IF(I38="Conform","PASS","FAIL")</f>
        <v>PASS</v>
      </c>
      <c r="P38" s="87" t="s">
        <v>36</v>
      </c>
      <c r="Q38" s="15"/>
      <c r="R38" s="15"/>
      <c r="S38" s="15"/>
    </row>
    <row r="39" spans="1:19" ht="14.1" customHeight="1" x14ac:dyDescent="0.15">
      <c r="A39" s="58" t="s">
        <v>37</v>
      </c>
      <c r="B39" s="59"/>
      <c r="C39" s="82"/>
      <c r="D39" s="83"/>
      <c r="E39" s="83"/>
      <c r="F39" s="83"/>
      <c r="G39" s="83"/>
      <c r="H39" s="84"/>
      <c r="I39" s="110" t="s">
        <v>25</v>
      </c>
      <c r="J39" s="111"/>
      <c r="K39" s="111"/>
      <c r="L39" s="111"/>
      <c r="M39" s="111"/>
      <c r="N39" s="112"/>
      <c r="O39" s="86"/>
      <c r="P39" s="88"/>
      <c r="Q39" s="15"/>
      <c r="R39" s="15"/>
      <c r="S39" s="15"/>
    </row>
    <row r="40" spans="1:19" ht="18.600000000000001" customHeight="1" x14ac:dyDescent="0.15">
      <c r="A40" s="77" t="s">
        <v>51</v>
      </c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8"/>
      <c r="P40" s="77"/>
      <c r="Q40" s="15"/>
      <c r="R40" s="15"/>
      <c r="S40" s="15"/>
    </row>
    <row r="41" spans="1:19" ht="15.95" customHeight="1" x14ac:dyDescent="0.15">
      <c r="A41" s="52" t="s">
        <v>59</v>
      </c>
      <c r="B41" s="39"/>
      <c r="C41" s="34">
        <v>1</v>
      </c>
      <c r="D41" s="35"/>
      <c r="E41" s="36" t="s">
        <v>57</v>
      </c>
      <c r="F41" s="37"/>
      <c r="G41" s="37"/>
      <c r="H41" s="38"/>
      <c r="I41" s="53">
        <v>0.1</v>
      </c>
      <c r="J41" s="54"/>
      <c r="K41" s="54"/>
      <c r="L41" s="54"/>
      <c r="M41" s="54"/>
      <c r="N41" s="54"/>
      <c r="O41" s="18" t="str">
        <f>IF(I41&lt;=1,"PASS","FAIL")</f>
        <v>PASS</v>
      </c>
      <c r="P41" s="39" t="s">
        <v>8</v>
      </c>
      <c r="Q41" s="15"/>
      <c r="R41" s="15"/>
      <c r="S41" s="15"/>
    </row>
    <row r="42" spans="1:19" ht="15.95" customHeight="1" x14ac:dyDescent="0.15">
      <c r="A42" s="52" t="s">
        <v>9</v>
      </c>
      <c r="B42" s="39"/>
      <c r="C42" s="34">
        <v>8</v>
      </c>
      <c r="D42" s="35"/>
      <c r="E42" s="36" t="s">
        <v>57</v>
      </c>
      <c r="F42" s="37"/>
      <c r="G42" s="37"/>
      <c r="H42" s="38"/>
      <c r="I42" s="53">
        <v>0.1</v>
      </c>
      <c r="J42" s="54"/>
      <c r="K42" s="54"/>
      <c r="L42" s="54"/>
      <c r="M42" s="54"/>
      <c r="N42" s="54"/>
      <c r="O42" s="18" t="str">
        <f>IF(I42&lt;=1,"PASS","FAIL")</f>
        <v>PASS</v>
      </c>
      <c r="P42" s="39"/>
      <c r="Q42" s="15"/>
      <c r="R42" s="15"/>
      <c r="S42" s="15"/>
    </row>
    <row r="43" spans="1:19" ht="15.95" customHeight="1" x14ac:dyDescent="0.15">
      <c r="A43" s="52" t="s">
        <v>52</v>
      </c>
      <c r="B43" s="39"/>
      <c r="C43" s="34">
        <v>93.5</v>
      </c>
      <c r="D43" s="35"/>
      <c r="E43" s="36" t="s">
        <v>87</v>
      </c>
      <c r="F43" s="37"/>
      <c r="G43" s="37"/>
      <c r="H43" s="38"/>
      <c r="I43" s="53">
        <v>93.55</v>
      </c>
      <c r="J43" s="54"/>
      <c r="K43" s="54"/>
      <c r="L43" s="54"/>
      <c r="M43" s="54"/>
      <c r="N43" s="54"/>
      <c r="O43" s="18" t="str">
        <f>IF(I43&gt;=C43,"PASS","FAIL")</f>
        <v>PASS</v>
      </c>
      <c r="P43" s="61"/>
      <c r="Q43" s="15"/>
      <c r="R43" s="15"/>
      <c r="S43" s="15"/>
    </row>
    <row r="44" spans="1:19" ht="15.95" customHeight="1" x14ac:dyDescent="0.15">
      <c r="A44" s="52" t="s">
        <v>12</v>
      </c>
      <c r="B44" s="39"/>
      <c r="C44" s="34">
        <v>1</v>
      </c>
      <c r="D44" s="35"/>
      <c r="E44" s="36" t="s">
        <v>57</v>
      </c>
      <c r="F44" s="37"/>
      <c r="G44" s="37"/>
      <c r="H44" s="38"/>
      <c r="I44" s="53">
        <v>56</v>
      </c>
      <c r="J44" s="54"/>
      <c r="K44" s="54"/>
      <c r="L44" s="54"/>
      <c r="M44" s="54"/>
      <c r="N44" s="54"/>
      <c r="O44" s="18" t="str">
        <f>IF(I44&lt;=1,"PASS","FAIL")</f>
        <v>FAIL</v>
      </c>
      <c r="P44" s="61"/>
      <c r="Q44" s="15"/>
      <c r="R44" s="15"/>
      <c r="S44" s="15"/>
    </row>
    <row r="45" spans="1:19" ht="15.95" customHeight="1" x14ac:dyDescent="0.15">
      <c r="A45" s="52" t="s">
        <v>13</v>
      </c>
      <c r="B45" s="39"/>
      <c r="C45" s="34">
        <v>1.5</v>
      </c>
      <c r="D45" s="35"/>
      <c r="E45" s="36" t="s">
        <v>57</v>
      </c>
      <c r="F45" s="37"/>
      <c r="G45" s="37"/>
      <c r="H45" s="38"/>
      <c r="I45" s="53">
        <v>56</v>
      </c>
      <c r="J45" s="54"/>
      <c r="K45" s="54"/>
      <c r="L45" s="54"/>
      <c r="M45" s="54"/>
      <c r="N45" s="54"/>
      <c r="O45" s="18" t="str">
        <f>IF(I45&lt;=1.5,"PASS","FAIL")</f>
        <v>FAIL</v>
      </c>
      <c r="P45" s="61"/>
      <c r="Q45" s="15"/>
      <c r="R45" s="15"/>
      <c r="S45" s="15"/>
    </row>
    <row r="46" spans="1:19" ht="35.25" customHeight="1" x14ac:dyDescent="0.15">
      <c r="A46" s="117" t="s">
        <v>53</v>
      </c>
      <c r="B46" s="44"/>
      <c r="C46" s="122" t="s">
        <v>97</v>
      </c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5"/>
      <c r="R46" s="15"/>
      <c r="S46" s="15"/>
    </row>
    <row r="47" spans="1:19" ht="16.149999999999999" customHeight="1" x14ac:dyDescent="0.15">
      <c r="A47" s="56" t="s">
        <v>10</v>
      </c>
      <c r="B47" s="57"/>
      <c r="C47" s="66" t="str">
        <f>IF(SUM(COUNTIF(O26:O39,"FAIL"),COUNTIF(O41:O45,"FAIL"))=0,"PASS","FAIL")</f>
        <v>FAIL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15"/>
      <c r="R47" s="15"/>
      <c r="S47" s="15"/>
    </row>
    <row r="48" spans="1:19" ht="16.149999999999999" customHeight="1" x14ac:dyDescent="0.15">
      <c r="A48" s="108" t="s">
        <v>11</v>
      </c>
      <c r="B48" s="41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15"/>
      <c r="R48" s="15"/>
      <c r="S48" s="15"/>
    </row>
    <row r="49" spans="1:19" ht="9.75" customHeight="1" x14ac:dyDescent="0.1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5"/>
      <c r="R49" s="15"/>
      <c r="S49" s="15"/>
    </row>
    <row r="50" spans="1:19" x14ac:dyDescent="0.15">
      <c r="A50" s="19" t="s">
        <v>85</v>
      </c>
      <c r="B50" s="6"/>
      <c r="C50" s="6"/>
      <c r="D50" s="6"/>
      <c r="E50" s="6"/>
      <c r="F50" s="6"/>
      <c r="G50" s="6"/>
      <c r="H50" s="16"/>
      <c r="I50" s="16"/>
      <c r="J50" s="16"/>
      <c r="K50" s="16"/>
      <c r="L50" s="16"/>
      <c r="M50" s="64" t="s">
        <v>54</v>
      </c>
      <c r="N50" s="65"/>
      <c r="O50" s="65"/>
      <c r="P50" s="65"/>
      <c r="Q50" s="15"/>
      <c r="R50" s="15"/>
      <c r="S50" s="15"/>
    </row>
    <row r="51" spans="1:19" ht="7.15" customHeight="1" x14ac:dyDescent="0.1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5"/>
      <c r="R51" s="15"/>
      <c r="S51" s="15"/>
    </row>
    <row r="52" spans="1:19" x14ac:dyDescent="0.15">
      <c r="A52" s="19" t="s">
        <v>86</v>
      </c>
      <c r="B52" s="6"/>
      <c r="C52" s="6"/>
      <c r="D52" s="6"/>
      <c r="E52" s="6"/>
      <c r="F52" s="6"/>
      <c r="G52" s="6"/>
      <c r="H52" s="16"/>
      <c r="I52" s="16"/>
      <c r="J52" s="16"/>
      <c r="K52" s="16"/>
      <c r="L52" s="16"/>
      <c r="M52" s="64" t="s">
        <v>55</v>
      </c>
      <c r="N52" s="65"/>
      <c r="O52" s="65"/>
      <c r="P52" s="65"/>
      <c r="Q52" s="15"/>
      <c r="R52" s="15"/>
      <c r="S52" s="15"/>
    </row>
    <row r="53" spans="1:19" ht="8.25" customHeight="1" x14ac:dyDescent="0.2">
      <c r="A53" s="4"/>
      <c r="B53" s="4"/>
      <c r="C53" s="4"/>
      <c r="D53" s="4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9" s="1" customFormat="1" ht="10.15" customHeight="1" x14ac:dyDescent="0.15">
      <c r="A54" s="8" t="s">
        <v>38</v>
      </c>
      <c r="B54" s="8"/>
      <c r="C54" s="8"/>
      <c r="D54" s="8"/>
      <c r="E54" s="8"/>
      <c r="F54" s="8"/>
      <c r="G54" s="8"/>
      <c r="H54" s="8"/>
      <c r="I54" s="8"/>
      <c r="J54" s="62"/>
      <c r="K54" s="62"/>
      <c r="L54" s="62"/>
      <c r="M54" s="62"/>
      <c r="N54" s="62"/>
      <c r="O54" s="62"/>
      <c r="P54" s="62"/>
    </row>
    <row r="55" spans="1:19" s="1" customFormat="1" ht="10.15" customHeight="1" x14ac:dyDescent="0.15">
      <c r="A55" s="9" t="s">
        <v>15</v>
      </c>
      <c r="B55" s="9"/>
      <c r="C55" s="9"/>
      <c r="D55" s="9"/>
      <c r="E55" s="10"/>
      <c r="F55" s="10"/>
      <c r="G55" s="10"/>
      <c r="H55" s="10"/>
      <c r="I55" s="10"/>
      <c r="J55" s="63"/>
      <c r="K55" s="63"/>
      <c r="L55" s="63"/>
      <c r="M55" s="63"/>
      <c r="N55" s="63"/>
      <c r="O55" s="63"/>
      <c r="P55" s="63"/>
    </row>
    <row r="56" spans="1:19" s="1" customFormat="1" ht="10.15" customHeight="1" x14ac:dyDescent="0.15">
      <c r="A56" s="11" t="s">
        <v>16</v>
      </c>
      <c r="B56" s="11"/>
      <c r="C56" s="11"/>
      <c r="D56" s="11"/>
      <c r="E56" s="12"/>
      <c r="F56" s="12"/>
      <c r="G56" s="12"/>
      <c r="H56" s="12"/>
      <c r="I56" s="12"/>
      <c r="J56" s="63"/>
      <c r="K56" s="63"/>
      <c r="L56" s="63"/>
      <c r="M56" s="63"/>
      <c r="N56" s="63"/>
      <c r="O56" s="63"/>
      <c r="P56" s="63"/>
    </row>
    <row r="57" spans="1:19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9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9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</sheetData>
  <protectedRanges>
    <protectedRange sqref="A50:B50 M50 M52 A52:B52 P12 P14 A12:N14 A15:F15 I26:N31 I22:J23 L22:N23 I41:N45 I34:N35" name="区域1"/>
    <protectedRange sqref="P13" name="区域1_2_1"/>
    <protectedRange sqref="C46" name="区域1_1"/>
    <protectedRange sqref="I24:J25 L24:N25" name="区域1_1_1"/>
    <protectedRange sqref="I32:N33" name="区域1_2"/>
    <protectedRange sqref="I36:N37" name="区域1_3"/>
  </protectedRanges>
  <mergeCells count="138">
    <mergeCell ref="C41:D41"/>
    <mergeCell ref="C42:D42"/>
    <mergeCell ref="I32:N33"/>
    <mergeCell ref="O32:O33"/>
    <mergeCell ref="P32:P33"/>
    <mergeCell ref="A33:B33"/>
    <mergeCell ref="A36:B36"/>
    <mergeCell ref="C36:D37"/>
    <mergeCell ref="E36:H37"/>
    <mergeCell ref="I36:N37"/>
    <mergeCell ref="O36:O37"/>
    <mergeCell ref="P36:P37"/>
    <mergeCell ref="A37:B37"/>
    <mergeCell ref="E45:H45"/>
    <mergeCell ref="A47:B47"/>
    <mergeCell ref="A48:B48"/>
    <mergeCell ref="A20:B20"/>
    <mergeCell ref="I38:N38"/>
    <mergeCell ref="I39:N39"/>
    <mergeCell ref="A43:B43"/>
    <mergeCell ref="A44:B44"/>
    <mergeCell ref="A45:B45"/>
    <mergeCell ref="A46:B46"/>
    <mergeCell ref="C34:D35"/>
    <mergeCell ref="G22:G23"/>
    <mergeCell ref="H22:H23"/>
    <mergeCell ref="M22:M23"/>
    <mergeCell ref="I22:I23"/>
    <mergeCell ref="K22:L23"/>
    <mergeCell ref="I44:N44"/>
    <mergeCell ref="C26:D27"/>
    <mergeCell ref="F28:H29"/>
    <mergeCell ref="N22:N23"/>
    <mergeCell ref="C43:D43"/>
    <mergeCell ref="C45:D45"/>
    <mergeCell ref="C46:P46"/>
    <mergeCell ref="I45:N45"/>
    <mergeCell ref="B9:H9"/>
    <mergeCell ref="B10:H10"/>
    <mergeCell ref="A29:B29"/>
    <mergeCell ref="A30:B30"/>
    <mergeCell ref="I30:N31"/>
    <mergeCell ref="D22:D23"/>
    <mergeCell ref="E22:E23"/>
    <mergeCell ref="F22:F23"/>
    <mergeCell ref="A21:B21"/>
    <mergeCell ref="C20:H20"/>
    <mergeCell ref="C21:H21"/>
    <mergeCell ref="A19:B19"/>
    <mergeCell ref="A31:B31"/>
    <mergeCell ref="I10:P10"/>
    <mergeCell ref="O20:O21"/>
    <mergeCell ref="P20:P21"/>
    <mergeCell ref="I19:N19"/>
    <mergeCell ref="O28:O29"/>
    <mergeCell ref="I18:N18"/>
    <mergeCell ref="I21:N21"/>
    <mergeCell ref="I28:N29"/>
    <mergeCell ref="B11:F11"/>
    <mergeCell ref="O22:O23"/>
    <mergeCell ref="P22:P23"/>
    <mergeCell ref="B12:F12"/>
    <mergeCell ref="B13:F13"/>
    <mergeCell ref="P28:P29"/>
    <mergeCell ref="A28:B28"/>
    <mergeCell ref="I26:N27"/>
    <mergeCell ref="C22:C23"/>
    <mergeCell ref="I20:N20"/>
    <mergeCell ref="C28:D29"/>
    <mergeCell ref="A24:B24"/>
    <mergeCell ref="B14:F14"/>
    <mergeCell ref="B15:F15"/>
    <mergeCell ref="A18:B18"/>
    <mergeCell ref="A26:B26"/>
    <mergeCell ref="C18:H18"/>
    <mergeCell ref="A22:B22"/>
    <mergeCell ref="C19:H19"/>
    <mergeCell ref="A17:K17"/>
    <mergeCell ref="J22:J23"/>
    <mergeCell ref="P26:P27"/>
    <mergeCell ref="A23:B23"/>
    <mergeCell ref="C47:P48"/>
    <mergeCell ref="A2:P2"/>
    <mergeCell ref="A3:P3"/>
    <mergeCell ref="A6:P6"/>
    <mergeCell ref="A7:P7"/>
    <mergeCell ref="O26:O27"/>
    <mergeCell ref="A27:B27"/>
    <mergeCell ref="E30:H31"/>
    <mergeCell ref="E28:E29"/>
    <mergeCell ref="P30:P31"/>
    <mergeCell ref="O30:O31"/>
    <mergeCell ref="I41:N41"/>
    <mergeCell ref="E26:E27"/>
    <mergeCell ref="P41:P45"/>
    <mergeCell ref="F26:H27"/>
    <mergeCell ref="E34:H35"/>
    <mergeCell ref="A40:P40"/>
    <mergeCell ref="C38:H39"/>
    <mergeCell ref="A35:B35"/>
    <mergeCell ref="O38:O39"/>
    <mergeCell ref="O34:O35"/>
    <mergeCell ref="P38:P39"/>
    <mergeCell ref="I9:P9"/>
    <mergeCell ref="E41:H41"/>
    <mergeCell ref="J54:J56"/>
    <mergeCell ref="K54:K56"/>
    <mergeCell ref="L54:L56"/>
    <mergeCell ref="M54:M56"/>
    <mergeCell ref="N54:N56"/>
    <mergeCell ref="M50:P50"/>
    <mergeCell ref="M52:P52"/>
    <mergeCell ref="P54:P56"/>
    <mergeCell ref="O54:O56"/>
    <mergeCell ref="C44:D44"/>
    <mergeCell ref="E44:H44"/>
    <mergeCell ref="P24:P25"/>
    <mergeCell ref="A25:B25"/>
    <mergeCell ref="C24:D25"/>
    <mergeCell ref="E24:H25"/>
    <mergeCell ref="I24:N25"/>
    <mergeCell ref="A42:B42"/>
    <mergeCell ref="I42:N42"/>
    <mergeCell ref="O24:O25"/>
    <mergeCell ref="A41:B41"/>
    <mergeCell ref="A38:B38"/>
    <mergeCell ref="A34:B34"/>
    <mergeCell ref="A39:B39"/>
    <mergeCell ref="I34:N35"/>
    <mergeCell ref="P34:P35"/>
    <mergeCell ref="C30:D31"/>
    <mergeCell ref="I43:N43"/>
    <mergeCell ref="E42:H42"/>
    <mergeCell ref="E43:H43"/>
    <mergeCell ref="A32:B32"/>
    <mergeCell ref="C32:D33"/>
    <mergeCell ref="E32:E33"/>
    <mergeCell ref="F32:H33"/>
  </mergeCells>
  <phoneticPr fontId="19" type="noConversion"/>
  <conditionalFormatting sqref="C47 O38 O34 O30 O26 O28 O22 O20 O41 O44:O45">
    <cfRule type="cellIs" dxfId="7" priority="95" stopIfTrue="1" operator="equal">
      <formula>"FAIL"</formula>
    </cfRule>
  </conditionalFormatting>
  <conditionalFormatting sqref="O24">
    <cfRule type="cellIs" dxfId="6" priority="7" stopIfTrue="1" operator="equal">
      <formula>"FAIL"</formula>
    </cfRule>
  </conditionalFormatting>
  <conditionalFormatting sqref="O24">
    <cfRule type="cellIs" dxfId="5" priority="6" stopIfTrue="1" operator="equal">
      <formula>"FAIL"</formula>
    </cfRule>
  </conditionalFormatting>
  <conditionalFormatting sqref="O24">
    <cfRule type="cellIs" dxfId="4" priority="5" stopIfTrue="1" operator="equal">
      <formula>"FAIL"</formula>
    </cfRule>
  </conditionalFormatting>
  <conditionalFormatting sqref="O42">
    <cfRule type="cellIs" dxfId="3" priority="4" stopIfTrue="1" operator="equal">
      <formula>"FAIL"</formula>
    </cfRule>
  </conditionalFormatting>
  <conditionalFormatting sqref="O43">
    <cfRule type="cellIs" dxfId="2" priority="3" stopIfTrue="1" operator="equal">
      <formula>"FAIL"</formula>
    </cfRule>
  </conditionalFormatting>
  <conditionalFormatting sqref="O32">
    <cfRule type="cellIs" dxfId="1" priority="2" stopIfTrue="1" operator="equal">
      <formula>"FAIL"</formula>
    </cfRule>
  </conditionalFormatting>
  <conditionalFormatting sqref="O36">
    <cfRule type="cellIs" dxfId="0" priority="1" stopIfTrue="1" operator="equal">
      <formula>"FAIL"</formula>
    </cfRule>
  </conditionalFormatting>
  <pageMargins left="0.59055118110236227" right="0.43307086614173229" top="0.35433070866141736" bottom="0.19685039370078741" header="0.27559055118110237" footer="0.23622047244094491"/>
  <pageSetup paperSize="9" scale="95" orientation="portrait" r:id="rId1"/>
  <headerFooter alignWithMargins="0"/>
  <rowBreaks count="1" manualBreakCount="1">
    <brk id="56" max="16383" man="1"/>
  </rowBreaks>
  <ignoredErrors>
    <ignoredError sqref="O30" formula="1"/>
    <ignoredError sqref="C47" emptyCellReferenc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SA-1892</vt:lpstr>
    </vt:vector>
  </TitlesOfParts>
  <Company>MSCD龙帝国技术社区 Htpp://Bbs.Mscode.Cc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kogadmin</dc:creator>
  <cp:lastModifiedBy>刘海英</cp:lastModifiedBy>
  <cp:lastPrinted>2016-03-01T01:39:49Z</cp:lastPrinted>
  <dcterms:created xsi:type="dcterms:W3CDTF">2012-12-20T09:04:03Z</dcterms:created>
  <dcterms:modified xsi:type="dcterms:W3CDTF">2016-09-08T04:25:56Z</dcterms:modified>
</cp:coreProperties>
</file>