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模板" sheetId="3" r:id="rId1"/>
  </sheets>
  <calcPr calcId="124519"/>
</workbook>
</file>

<file path=xl/calcChain.xml><?xml version="1.0" encoding="utf-8"?>
<calcChain xmlns="http://schemas.openxmlformats.org/spreadsheetml/2006/main">
  <c r="O36" i="3"/>
  <c r="O34"/>
  <c r="C45"/>
  <c r="O43"/>
  <c r="O42"/>
  <c r="O41"/>
  <c r="O38"/>
  <c r="O32"/>
  <c r="O30"/>
  <c r="O28"/>
  <c r="O26"/>
  <c r="O24"/>
  <c r="O22"/>
  <c r="O20"/>
  <c r="P13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<sst xmlns="http://schemas.openxmlformats.org/spreadsheetml/2006/main" count="106" uniqueCount="92">
  <si>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</si>
  <si>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</si>
  <si>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</si>
  <si>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</si>
  <si>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</si>
  <si>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</si>
  <si>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</si>
  <si>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Ce 1e-91</t>
  </si>
  <si>
    <t>Conclusion</t>
  </si>
  <si>
    <t>结论</t>
  </si>
  <si>
    <t>CERTIFICATE OF ANALYSIS</t>
    <phoneticPr fontId="19" type="noConversion"/>
  </si>
  <si>
    <t xml:space="preserve">Dagang Road,Xugou Lianyungang City,Jiangsu Province,China,222042 </t>
    <phoneticPr fontId="22" type="noConversion"/>
  </si>
  <si>
    <t>TEL: +86 518-82387232    FAX: +86 518-82388310</t>
    <phoneticPr fontId="22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</si>
  <si>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</si>
  <si>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</si>
  <si>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</si>
  <si>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</si>
  <si>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</si>
  <si>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</si>
  <si>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>Conform</t>
    <phoneticPr fontId="19" type="noConversion"/>
  </si>
  <si>
    <t>产品外观</t>
    <phoneticPr fontId="19" type="noConversion"/>
  </si>
  <si>
    <t>符合</t>
    <phoneticPr fontId="19" type="noConversion"/>
  </si>
  <si>
    <t>max</t>
    <phoneticPr fontId="19" type="noConversion"/>
  </si>
  <si>
    <t>Acid Value  (mgKOH/g)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</si>
  <si>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</si>
  <si>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</si>
  <si>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</si>
  <si>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</si>
  <si>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t>碘值</t>
    <phoneticPr fontId="19" type="noConversion"/>
  </si>
  <si>
    <t>AOCS Tr 1a-64</t>
    <phoneticPr fontId="19" type="noConversion"/>
  </si>
  <si>
    <t>凝固点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</si>
  <si>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</si>
  <si>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</si>
  <si>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</si>
  <si>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t>-</t>
    <phoneticPr fontId="19" type="noConversion"/>
  </si>
  <si>
    <t>C12</t>
    <phoneticPr fontId="19" type="noConversion"/>
  </si>
  <si>
    <t>C14</t>
    <phoneticPr fontId="19" type="noConversion"/>
  </si>
  <si>
    <r>
      <t>产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品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质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量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验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报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告</t>
    </r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</si>
  <si>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</si>
  <si>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</si>
  <si>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</si>
  <si>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</si>
  <si>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</si>
  <si>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</si>
  <si>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</si>
  <si>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</si>
  <si>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</si>
  <si>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</si>
  <si>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</si>
  <si>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</si>
  <si>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19" type="noConversion"/>
  </si>
  <si>
    <r>
      <t>Titre  (</t>
    </r>
    <r>
      <rPr>
        <sz val="10"/>
        <color indexed="8"/>
        <rFont val="宋体"/>
        <family val="3"/>
        <charset val="134"/>
      </rPr>
      <t>℃</t>
    </r>
    <r>
      <rPr>
        <sz val="10"/>
        <color indexed="8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</si>
  <si>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r>
      <t xml:space="preserve">FAC </t>
    </r>
    <r>
      <rPr>
        <sz val="10"/>
        <color indexed="8"/>
        <rFont val="宋体"/>
        <family val="3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</si>
  <si>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</si>
  <si>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</si>
  <si>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</si>
  <si>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22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</si>
  <si>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：蓝月亮公司合同指标</t>
    </r>
    <phoneticPr fontId="19" type="noConversion"/>
  </si>
  <si>
    <r>
      <t>TO:</t>
    </r>
    <r>
      <rPr>
        <b/>
        <sz val="14"/>
        <color theme="1"/>
        <rFont val="宋体"/>
        <family val="3"/>
        <charset val="134"/>
      </rPr>
      <t>蓝月亮</t>
    </r>
    <phoneticPr fontId="19" type="noConversion"/>
  </si>
  <si>
    <t xml:space="preserve">Colour  </t>
    <phoneticPr fontId="23" type="noConversion"/>
  </si>
  <si>
    <t>TB012</t>
    <phoneticPr fontId="19" type="noConversion"/>
  </si>
  <si>
    <r>
      <t xml:space="preserve">No peculiar smell                                         </t>
    </r>
    <r>
      <rPr>
        <sz val="10"/>
        <color theme="1"/>
        <rFont val="宋体"/>
        <family val="3"/>
        <charset val="134"/>
      </rPr>
      <t>无异味</t>
    </r>
    <r>
      <rPr>
        <sz val="10"/>
        <color theme="1"/>
        <rFont val="Arial"/>
        <family val="2"/>
      </rPr>
      <t xml:space="preserve">                                                   </t>
    </r>
    <phoneticPr fontId="19" type="noConversion"/>
  </si>
  <si>
    <t xml:space="preserve">Odor  </t>
    <phoneticPr fontId="19" type="noConversion"/>
  </si>
  <si>
    <t>气味</t>
    <phoneticPr fontId="19" type="noConversion"/>
  </si>
  <si>
    <r>
      <t xml:space="preserve">Smell                                                  </t>
    </r>
    <r>
      <rPr>
        <sz val="10"/>
        <color theme="1"/>
        <rFont val="宋体"/>
        <family val="3"/>
        <charset val="134"/>
      </rPr>
      <t>嗅觉</t>
    </r>
    <phoneticPr fontId="19" type="noConversion"/>
  </si>
  <si>
    <t>色泽(Lovibond 5 1/4"罗维朋 5.25"槽)</t>
    <phoneticPr fontId="23" type="noConversion"/>
  </si>
  <si>
    <t>AOCS Cc 13e-92</t>
  </si>
  <si>
    <t>R</t>
    <phoneticPr fontId="19" type="noConversion"/>
  </si>
  <si>
    <t>/</t>
    <phoneticPr fontId="19" type="noConversion"/>
  </si>
  <si>
    <t>Y</t>
    <phoneticPr fontId="19" type="noConversion"/>
  </si>
  <si>
    <t>C10</t>
    <phoneticPr fontId="19" type="noConversion"/>
  </si>
  <si>
    <t>min</t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</si>
  <si>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</si>
  <si>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</si>
  <si>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19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</si>
  <si>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19" type="noConversion"/>
  </si>
  <si>
    <r>
      <t xml:space="preserve">25kg net Woven Paper Bags           </t>
    </r>
    <r>
      <rPr>
        <sz val="10"/>
        <color theme="1"/>
        <rFont val="宋体"/>
        <family val="3"/>
        <charset val="134"/>
      </rPr>
      <t>净重</t>
    </r>
    <r>
      <rPr>
        <sz val="10"/>
        <color theme="1"/>
        <rFont val="Arial"/>
        <family val="2"/>
      </rPr>
      <t>25kg</t>
    </r>
    <r>
      <rPr>
        <sz val="10"/>
        <color theme="1"/>
        <rFont val="宋体"/>
        <family val="3"/>
        <charset val="134"/>
      </rPr>
      <t>聚丙烯内衬纸袋包装</t>
    </r>
    <phoneticPr fontId="19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</si>
  <si>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19" type="noConversion"/>
  </si>
  <si>
    <t>YHOC/QR-04-009-D-0</t>
    <phoneticPr fontId="22" type="noConversion"/>
  </si>
  <si>
    <t xml:space="preserve">      pcs      Kg</t>
    <phoneticPr fontId="19" type="noConversion"/>
  </si>
  <si>
    <t>160516F039</t>
    <phoneticPr fontId="19" type="noConversion"/>
  </si>
  <si>
    <r>
      <t>报告日期</t>
    </r>
    <r>
      <rPr>
        <sz val="10"/>
        <color indexed="8"/>
        <rFont val="Arial"/>
        <family val="2"/>
      </rPr>
      <t>Date: 2016-5-16</t>
    </r>
    <phoneticPr fontId="19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</si>
  <si>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8"/>
        <rFont val="宋体"/>
        <family val="3"/>
        <charset val="134"/>
      </rPr>
      <t>韩晶露</t>
    </r>
    <phoneticPr fontId="19" type="noConversion"/>
  </si>
  <si>
    <t>2016-1928</t>
    <phoneticPr fontId="19" type="noConversion"/>
  </si>
  <si>
    <r>
      <t xml:space="preserve">Bead                                               </t>
    </r>
    <r>
      <rPr>
        <sz val="10"/>
        <color theme="1"/>
        <rFont val="宋体"/>
        <family val="3"/>
        <charset val="134"/>
      </rPr>
      <t>珠状</t>
    </r>
    <r>
      <rPr>
        <sz val="10"/>
        <color theme="1"/>
        <rFont val="Arial"/>
        <family val="2"/>
      </rPr>
      <t xml:space="preserve">                                           </t>
    </r>
    <phoneticPr fontId="19" type="noConversion"/>
  </si>
  <si>
    <t>Moisture (%)</t>
    <phoneticPr fontId="47" type="noConversion"/>
  </si>
  <si>
    <t>max</t>
    <phoneticPr fontId="47" type="noConversion"/>
  </si>
  <si>
    <t>AOCS Tb 2-64</t>
  </si>
  <si>
    <r>
      <t>水分</t>
    </r>
    <r>
      <rPr>
        <sz val="10"/>
        <color indexed="8"/>
        <rFont val="Arial"/>
        <family val="2"/>
      </rPr>
      <t xml:space="preserve"> </t>
    </r>
    <phoneticPr fontId="47" type="noConversion"/>
  </si>
  <si>
    <t>Unsap. Matter(% )</t>
    <phoneticPr fontId="47" type="noConversion"/>
  </si>
  <si>
    <t>AOCS Tk 1a-64</t>
    <phoneticPr fontId="47" type="noConversion"/>
  </si>
  <si>
    <t xml:space="preserve">不皂化物 </t>
    <phoneticPr fontId="47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</si>
</sst>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0_ "/>
    <numFmt numFmtId="178" formatCode="0.00;_퀊"/>
    <numFmt numFmtId="179" formatCode="yyyy/m/d;@"/>
  </numFmts>
  <fonts count="4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  <font>
      <sz val="10"/>
      <color indexed="8"/>
      <name val="宋体"/>
      <family val="3"/>
      <charset val="134"/>
    </font>
    <font>
      <vertAlign val="subscript"/>
      <sz val="10"/>
      <color indexed="8"/>
      <name val="Arial"/>
      <family val="2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15">
    <xf numFmtId="0" fontId="0" fillId="0" borderId="0" xfId="0"/>
    <xf numFmtId="0" fontId="31" fillId="0" borderId="0" xfId="0" applyFont="1" applyAlignment="1">
      <alignment vertical="center" wrapText="1"/>
    </xf>
    <xf numFmtId="179" fontId="31" fillId="0" borderId="0" xfId="0" applyNumberFormat="1" applyFont="1" applyAlignment="1">
      <alignment horizontal="left" vertical="center"/>
    </xf>
    <xf numFmtId="0" fontId="31" fillId="0" borderId="0" xfId="0" applyFont="1"/>
    <xf numFmtId="0" fontId="31" fillId="0" borderId="0" xfId="0" applyFont="1" applyBorder="1" applyAlignment="1"/>
    <xf numFmtId="0" fontId="31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0" fontId="34" fillId="0" borderId="13" xfId="0" applyFont="1" applyBorder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 vertical="center" wrapText="1"/>
    </xf>
    <xf numFmtId="0" fontId="31" fillId="24" borderId="0" xfId="0" applyFont="1" applyFill="1" applyAlignment="1">
      <alignment horizontal="left" vertical="center"/>
    </xf>
    <xf numFmtId="14" fontId="31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/>
    <xf numFmtId="0" fontId="37" fillId="0" borderId="15" xfId="0" applyFont="1" applyBorder="1" applyAlignment="1">
      <alignment vertical="center"/>
    </xf>
    <xf numFmtId="0" fontId="37" fillId="0" borderId="0" xfId="0" applyFont="1"/>
    <xf numFmtId="0" fontId="37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176" fontId="31" fillId="0" borderId="10" xfId="0" applyNumberFormat="1" applyFont="1" applyBorder="1" applyAlignment="1">
      <alignment horizontal="center" vertical="center" wrapText="1"/>
    </xf>
    <xf numFmtId="0" fontId="46" fillId="0" borderId="0" xfId="0" applyFont="1"/>
    <xf numFmtId="0" fontId="31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43" fillId="0" borderId="0" xfId="0" applyFont="1" applyAlignment="1">
      <alignment horizontal="center"/>
    </xf>
    <xf numFmtId="0" fontId="4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6" fillId="25" borderId="0" xfId="0" applyFont="1" applyFill="1" applyAlignment="1">
      <alignment horizontal="left" vertical="center" wrapText="1"/>
    </xf>
    <xf numFmtId="0" fontId="31" fillId="25" borderId="0" xfId="0" applyFont="1" applyFill="1" applyAlignment="1">
      <alignment horizontal="left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14" fontId="31" fillId="0" borderId="0" xfId="0" applyNumberFormat="1" applyFont="1" applyAlignment="1">
      <alignment horizontal="left" vertical="center" wrapText="1"/>
    </xf>
    <xf numFmtId="0" fontId="31" fillId="0" borderId="0" xfId="0" applyNumberFormat="1" applyFont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center" wrapText="1"/>
    </xf>
    <xf numFmtId="0" fontId="31" fillId="0" borderId="15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0" fontId="31" fillId="0" borderId="13" xfId="0" applyFont="1" applyBorder="1" applyAlignment="1">
      <alignment horizontal="center" wrapText="1"/>
    </xf>
    <xf numFmtId="0" fontId="31" fillId="0" borderId="19" xfId="0" applyFont="1" applyBorder="1" applyAlignment="1">
      <alignment horizontal="center" wrapText="1"/>
    </xf>
    <xf numFmtId="176" fontId="31" fillId="0" borderId="12" xfId="0" applyNumberFormat="1" applyFont="1" applyBorder="1" applyAlignment="1">
      <alignment horizontal="center" vertical="center" wrapText="1"/>
    </xf>
    <xf numFmtId="176" fontId="31" fillId="0" borderId="22" xfId="0" applyNumberFormat="1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6" fillId="0" borderId="19" xfId="0" applyFont="1" applyBorder="1" applyAlignment="1">
      <alignment horizontal="center" vertical="top" wrapText="1"/>
    </xf>
    <xf numFmtId="176" fontId="31" fillId="0" borderId="11" xfId="0" applyNumberFormat="1" applyFont="1" applyBorder="1" applyAlignment="1">
      <alignment horizontal="center" vertical="center" wrapText="1"/>
    </xf>
    <xf numFmtId="0" fontId="42" fillId="24" borderId="21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1" fillId="0" borderId="17" xfId="0" applyFont="1" applyBorder="1" applyAlignment="1">
      <alignment horizontal="right" vertical="center" wrapText="1"/>
    </xf>
    <xf numFmtId="0" fontId="31" fillId="0" borderId="13" xfId="0" applyFont="1" applyBorder="1" applyAlignment="1">
      <alignment horizontal="right" vertical="center" wrapText="1"/>
    </xf>
    <xf numFmtId="0" fontId="31" fillId="0" borderId="15" xfId="0" quotePrefix="1" applyFont="1" applyBorder="1" applyAlignment="1">
      <alignment horizontal="center" vertical="center" wrapText="1"/>
    </xf>
    <xf numFmtId="0" fontId="31" fillId="0" borderId="13" xfId="0" quotePrefix="1" applyFont="1" applyBorder="1" applyAlignment="1">
      <alignment horizontal="center" vertical="center" wrapText="1"/>
    </xf>
    <xf numFmtId="0" fontId="31" fillId="0" borderId="15" xfId="0" applyFont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177" fontId="31" fillId="24" borderId="10" xfId="0" applyNumberFormat="1" applyFont="1" applyFill="1" applyBorder="1" applyAlignment="1">
      <alignment horizontal="center" vertical="center" wrapText="1"/>
    </xf>
    <xf numFmtId="176" fontId="31" fillId="0" borderId="11" xfId="0" applyNumberFormat="1" applyFont="1" applyFill="1" applyBorder="1" applyAlignment="1">
      <alignment horizontal="center" vertical="center" wrapText="1"/>
    </xf>
    <xf numFmtId="176" fontId="31" fillId="0" borderId="10" xfId="0" applyNumberFormat="1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176" fontId="42" fillId="24" borderId="10" xfId="0" applyNumberFormat="1" applyFont="1" applyFill="1" applyBorder="1" applyAlignment="1">
      <alignment horizontal="center" vertical="center" wrapText="1"/>
    </xf>
    <xf numFmtId="176" fontId="31" fillId="0" borderId="15" xfId="0" applyNumberFormat="1" applyFont="1" applyBorder="1" applyAlignment="1">
      <alignment horizontal="center" vertical="center" wrapText="1"/>
    </xf>
    <xf numFmtId="176" fontId="31" fillId="0" borderId="13" xfId="0" applyNumberFormat="1" applyFont="1" applyBorder="1" applyAlignment="1">
      <alignment horizontal="center" vertical="center" wrapText="1"/>
    </xf>
    <xf numFmtId="0" fontId="31" fillId="0" borderId="12" xfId="0" quotePrefix="1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176" fontId="31" fillId="0" borderId="10" xfId="0" applyNumberFormat="1" applyFont="1" applyBorder="1" applyAlignment="1">
      <alignment horizontal="right" vertical="center" wrapText="1"/>
    </xf>
    <xf numFmtId="176" fontId="31" fillId="0" borderId="20" xfId="0" applyNumberFormat="1" applyFont="1" applyBorder="1" applyAlignment="1">
      <alignment horizontal="right" vertical="center" wrapText="1"/>
    </xf>
    <xf numFmtId="176" fontId="31" fillId="24" borderId="10" xfId="0" applyNumberFormat="1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177" fontId="31" fillId="0" borderId="10" xfId="0" applyNumberFormat="1" applyFont="1" applyBorder="1" applyAlignment="1">
      <alignment horizontal="center" vertical="center" wrapText="1"/>
    </xf>
    <xf numFmtId="176" fontId="31" fillId="0" borderId="10" xfId="0" applyNumberFormat="1" applyFont="1" applyBorder="1" applyAlignment="1">
      <alignment horizontal="center" vertical="center" wrapText="1"/>
    </xf>
    <xf numFmtId="0" fontId="48" fillId="0" borderId="17" xfId="0" applyFont="1" applyBorder="1" applyAlignment="1">
      <alignment horizontal="left" vertical="center" wrapText="1"/>
    </xf>
    <xf numFmtId="0" fontId="48" fillId="0" borderId="19" xfId="0" applyFont="1" applyBorder="1" applyAlignment="1">
      <alignment horizontal="left" vertical="center" wrapText="1"/>
    </xf>
    <xf numFmtId="0" fontId="37" fillId="0" borderId="15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right" vertical="center" wrapText="1"/>
    </xf>
    <xf numFmtId="0" fontId="31" fillId="0" borderId="14" xfId="0" applyFont="1" applyBorder="1" applyAlignment="1">
      <alignment horizontal="right" vertical="center" wrapText="1"/>
    </xf>
    <xf numFmtId="0" fontId="31" fillId="0" borderId="14" xfId="0" applyFont="1" applyBorder="1" applyAlignment="1">
      <alignment horizontal="left" vertical="center" wrapText="1"/>
    </xf>
    <xf numFmtId="178" fontId="31" fillId="0" borderId="20" xfId="0" applyNumberFormat="1" applyFont="1" applyBorder="1" applyAlignment="1">
      <alignment horizontal="center" vertical="center" wrapText="1"/>
    </xf>
    <xf numFmtId="178" fontId="31" fillId="0" borderId="14" xfId="0" applyNumberFormat="1" applyFont="1" applyBorder="1" applyAlignment="1">
      <alignment horizontal="center" vertical="center" wrapText="1"/>
    </xf>
    <xf numFmtId="0" fontId="31" fillId="0" borderId="20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justify" vertical="center" wrapText="1"/>
    </xf>
    <xf numFmtId="0" fontId="31" fillId="0" borderId="12" xfId="0" applyFont="1" applyBorder="1" applyAlignment="1">
      <alignment horizontal="justify" vertical="center" wrapText="1"/>
    </xf>
    <xf numFmtId="0" fontId="3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76" fontId="39" fillId="0" borderId="10" xfId="0" applyNumberFormat="1" applyFont="1" applyBorder="1" applyAlignment="1">
      <alignment horizontal="left" vertical="center" wrapText="1"/>
    </xf>
    <xf numFmtId="0" fontId="31" fillId="0" borderId="17" xfId="0" applyFont="1" applyBorder="1" applyAlignment="1">
      <alignment horizontal="left"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314325</xdr:colOff>
      <xdr:row>0</xdr:row>
      <xdr:rowOff>76200</xdr:rowOff>
    </xdr:from>
    <xdr:to>
      <xdr:col>15</xdr:col>
      <xdr:colOff>1129532</xdr:colOff>
      <xdr:row>2</xdr:row>
      <xdr:rowOff>114300</xdr:rowOff>
    </xdr:to>
    <xdr:pic>
      <xdr:nvPicPr>
        <xdr:cNvPr id="3" name="图片 2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953125" y="76200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Q55"/>
  <sheetViews>
    <sheetView tabSelected="1" topLeftCell="A10" workbookViewId="0">
      <selection activeCell="S28" sqref="S28"/>
    </sheetView>
  </sheetViews>
  <sheetFormatPr defaultRowHeight="14.25"/>
  <cols>
    <col min="1" max="1" width="21.5" style="9" customWidth="1"/>
    <col min="2" max="2" width="3.875" style="9" customWidth="1"/>
    <col min="3" max="3" width="4.875" style="9" customWidth="1"/>
    <col min="4" max="4" width="4.5" style="9" customWidth="1"/>
    <col min="5" max="6" width="3.625" style="9" customWidth="1"/>
    <col min="7" max="7" width="3.125" style="9" customWidth="1"/>
    <col min="8" max="8" width="4.75" style="9" customWidth="1"/>
    <col min="9" max="9" width="3.875" style="9" customWidth="1"/>
    <col min="10" max="10" width="2.125" style="9" customWidth="1"/>
    <col min="11" max="11" width="1.625" style="9" customWidth="1"/>
    <col min="12" max="12" width="1" style="9" customWidth="1"/>
    <col min="13" max="13" width="3.625" style="9" customWidth="1"/>
    <col min="14" max="14" width="3.25" style="9" customWidth="1"/>
    <col min="15" max="15" width="8.625" style="9" customWidth="1"/>
    <col min="16" max="16" width="15.625" style="9" customWidth="1"/>
    <col min="17" max="16384" width="9" style="9"/>
  </cols>
  <sheetData>
    <row r="1" spans="1:16" ht="14.25" customHeight="1">
      <c r="A1" s="8"/>
    </row>
    <row r="2" spans="1:16" ht="18.75">
      <c r="A2" s="28" t="s">
        <v>72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15.75">
      <c r="A3" s="29" t="s">
        <v>73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ht="9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14.25" customHeight="1"/>
    <row r="6" spans="1:16" ht="15">
      <c r="A6" s="30" t="s">
        <v>37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ht="15.75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ht="9.6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4.1" customHeight="1">
      <c r="A9" s="12" t="s">
        <v>38</v>
      </c>
      <c r="B9" s="32" t="s">
        <v>74</v>
      </c>
      <c r="C9" s="32"/>
      <c r="D9" s="32"/>
      <c r="E9" s="32"/>
      <c r="F9" s="32"/>
      <c r="G9" s="32"/>
      <c r="H9" s="32"/>
      <c r="I9" s="33" t="s">
        <v>77</v>
      </c>
      <c r="J9" s="33"/>
      <c r="K9" s="33"/>
      <c r="L9" s="33"/>
      <c r="M9" s="33"/>
      <c r="N9" s="33"/>
      <c r="O9" s="33"/>
      <c r="P9" s="33"/>
    </row>
    <row r="10" spans="1:16" ht="14.1" customHeight="1">
      <c r="A10" s="12" t="s">
        <v>39</v>
      </c>
      <c r="B10" s="32" t="s">
        <v>75</v>
      </c>
      <c r="C10" s="32"/>
      <c r="D10" s="32"/>
      <c r="E10" s="32"/>
      <c r="F10" s="32"/>
      <c r="G10" s="32"/>
      <c r="H10" s="32"/>
      <c r="I10" s="33" t="s">
        <v>73</v>
      </c>
      <c r="J10" s="33"/>
      <c r="K10" s="33"/>
      <c r="L10" s="33"/>
      <c r="M10" s="33"/>
      <c r="N10" s="33"/>
      <c r="O10" s="33"/>
      <c r="P10" s="33"/>
    </row>
    <row r="11" spans="1:16" ht="14.25" customHeight="1">
      <c r="A11" s="26" t="s">
        <v>40</v>
      </c>
      <c r="B11" s="43" t="s">
        <v>60</v>
      </c>
      <c r="C11" s="34"/>
      <c r="D11" s="34"/>
      <c r="E11" s="34"/>
      <c r="F11" s="34"/>
      <c r="G11" s="34"/>
      <c r="H11" s="34"/>
      <c r="I11" s="26" t="s">
        <v>41</v>
      </c>
      <c r="J11" s="26"/>
      <c r="K11" s="26"/>
      <c r="L11" s="26"/>
      <c r="M11" s="26"/>
      <c r="N11" s="26"/>
      <c r="P11" s="27" t="s">
        <v>60</v>
      </c>
    </row>
    <row r="12" spans="1:16" ht="14.25" customHeight="1">
      <c r="A12" s="12" t="s">
        <v>42</v>
      </c>
      <c r="B12" s="34" t="s">
        <v>80</v>
      </c>
      <c r="C12" s="34"/>
      <c r="D12" s="34"/>
      <c r="E12" s="34"/>
      <c r="F12" s="34"/>
      <c r="G12" s="1"/>
      <c r="H12" s="1"/>
      <c r="I12" s="26" t="s">
        <v>43</v>
      </c>
      <c r="J12" s="26"/>
      <c r="K12" s="26"/>
      <c r="L12" s="26"/>
      <c r="M12" s="26"/>
      <c r="N12" s="26"/>
      <c r="P12" s="13" t="s">
        <v>79</v>
      </c>
    </row>
    <row r="13" spans="1:16" ht="14.25" customHeight="1">
      <c r="A13" s="12" t="s">
        <v>44</v>
      </c>
      <c r="B13" s="44">
        <v>42506</v>
      </c>
      <c r="C13" s="45"/>
      <c r="D13" s="45"/>
      <c r="E13" s="45"/>
      <c r="F13" s="45"/>
      <c r="G13" s="1"/>
      <c r="H13" s="1"/>
      <c r="I13" s="26" t="s">
        <v>45</v>
      </c>
      <c r="J13" s="26"/>
      <c r="K13" s="26"/>
      <c r="L13" s="26"/>
      <c r="M13" s="26"/>
      <c r="N13" s="26"/>
      <c r="P13" s="2">
        <f>DATE(YEAR(B13)+1,MONTH(B13),DAY(B13)-1)</f>
        <v>42870</v>
      </c>
    </row>
    <row r="14" spans="1:16" ht="14.25" customHeight="1">
      <c r="A14" s="12" t="s">
        <v>46</v>
      </c>
      <c r="B14" s="34" t="s">
        <v>83</v>
      </c>
      <c r="C14" s="34"/>
      <c r="D14" s="34"/>
      <c r="E14" s="34"/>
      <c r="F14" s="34"/>
      <c r="G14" s="1"/>
      <c r="H14" s="1"/>
      <c r="I14" s="26" t="s">
        <v>47</v>
      </c>
      <c r="J14" s="26"/>
      <c r="K14" s="26"/>
      <c r="L14" s="26"/>
      <c r="M14" s="26"/>
      <c r="N14" s="26"/>
      <c r="P14" s="14">
        <v>42506</v>
      </c>
    </row>
    <row r="15" spans="1:16" ht="14.1" customHeight="1">
      <c r="A15" s="12" t="s">
        <v>48</v>
      </c>
      <c r="B15" s="34"/>
      <c r="C15" s="34"/>
      <c r="D15" s="34"/>
      <c r="E15" s="34"/>
      <c r="F15" s="34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8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7" ht="15" customHeight="1">
      <c r="A17" s="35" t="s">
        <v>57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15"/>
      <c r="M17" s="15"/>
      <c r="N17" s="15"/>
      <c r="O17" s="23" t="s">
        <v>78</v>
      </c>
      <c r="P17" s="4"/>
      <c r="Q17" s="4"/>
    </row>
    <row r="18" spans="1:17" ht="14.25" customHeight="1">
      <c r="A18" s="37" t="s">
        <v>13</v>
      </c>
      <c r="B18" s="38"/>
      <c r="C18" s="39" t="s">
        <v>0</v>
      </c>
      <c r="D18" s="39"/>
      <c r="E18" s="39"/>
      <c r="F18" s="39"/>
      <c r="G18" s="39"/>
      <c r="H18" s="39"/>
      <c r="I18" s="39" t="s">
        <v>1</v>
      </c>
      <c r="J18" s="39"/>
      <c r="K18" s="39"/>
      <c r="L18" s="39"/>
      <c r="M18" s="39"/>
      <c r="N18" s="39"/>
      <c r="O18" s="25" t="s">
        <v>14</v>
      </c>
      <c r="P18" s="25" t="s">
        <v>15</v>
      </c>
    </row>
    <row r="19" spans="1:17" ht="27" customHeight="1">
      <c r="A19" s="40" t="s">
        <v>16</v>
      </c>
      <c r="B19" s="41"/>
      <c r="C19" s="42" t="s">
        <v>2</v>
      </c>
      <c r="D19" s="42"/>
      <c r="E19" s="42"/>
      <c r="F19" s="42"/>
      <c r="G19" s="42"/>
      <c r="H19" s="42"/>
      <c r="I19" s="42" t="s">
        <v>3</v>
      </c>
      <c r="J19" s="42"/>
      <c r="K19" s="42"/>
      <c r="L19" s="42"/>
      <c r="M19" s="42"/>
      <c r="N19" s="42"/>
      <c r="O19" s="24" t="s">
        <v>17</v>
      </c>
      <c r="P19" s="24" t="s">
        <v>4</v>
      </c>
    </row>
    <row r="20" spans="1:17" ht="14.1" customHeight="1">
      <c r="A20" s="46" t="s">
        <v>62</v>
      </c>
      <c r="B20" s="47"/>
      <c r="C20" s="48" t="s">
        <v>61</v>
      </c>
      <c r="D20" s="49"/>
      <c r="E20" s="49"/>
      <c r="F20" s="49"/>
      <c r="G20" s="49"/>
      <c r="H20" s="50"/>
      <c r="I20" s="48" t="s">
        <v>19</v>
      </c>
      <c r="J20" s="49"/>
      <c r="K20" s="49"/>
      <c r="L20" s="49"/>
      <c r="M20" s="49"/>
      <c r="N20" s="50"/>
      <c r="O20" s="54" t="str">
        <f>IF(I20="Conform","PASS","FAIL")</f>
        <v>PASS</v>
      </c>
      <c r="P20" s="56" t="s">
        <v>64</v>
      </c>
    </row>
    <row r="21" spans="1:17" ht="14.1" customHeight="1">
      <c r="A21" s="58" t="s">
        <v>63</v>
      </c>
      <c r="B21" s="59"/>
      <c r="C21" s="51"/>
      <c r="D21" s="52"/>
      <c r="E21" s="52"/>
      <c r="F21" s="52"/>
      <c r="G21" s="52"/>
      <c r="H21" s="53"/>
      <c r="I21" s="60" t="s">
        <v>21</v>
      </c>
      <c r="J21" s="61"/>
      <c r="K21" s="61"/>
      <c r="L21" s="61"/>
      <c r="M21" s="61"/>
      <c r="N21" s="62"/>
      <c r="O21" s="63"/>
      <c r="P21" s="56"/>
    </row>
    <row r="22" spans="1:17" ht="14.1" customHeight="1">
      <c r="A22" s="46" t="s">
        <v>18</v>
      </c>
      <c r="B22" s="47"/>
      <c r="C22" s="48" t="s">
        <v>84</v>
      </c>
      <c r="D22" s="49"/>
      <c r="E22" s="49"/>
      <c r="F22" s="49"/>
      <c r="G22" s="49"/>
      <c r="H22" s="50"/>
      <c r="I22" s="48" t="s">
        <v>19</v>
      </c>
      <c r="J22" s="49"/>
      <c r="K22" s="49"/>
      <c r="L22" s="49"/>
      <c r="M22" s="49"/>
      <c r="N22" s="50"/>
      <c r="O22" s="54" t="str">
        <f>IF(I22="Conform","PASS","FAIL")</f>
        <v>PASS</v>
      </c>
      <c r="P22" s="56" t="s">
        <v>49</v>
      </c>
    </row>
    <row r="23" spans="1:17" ht="14.1" customHeight="1">
      <c r="A23" s="58" t="s">
        <v>20</v>
      </c>
      <c r="B23" s="59"/>
      <c r="C23" s="51"/>
      <c r="D23" s="52"/>
      <c r="E23" s="52"/>
      <c r="F23" s="52"/>
      <c r="G23" s="52"/>
      <c r="H23" s="53"/>
      <c r="I23" s="60" t="s">
        <v>21</v>
      </c>
      <c r="J23" s="61"/>
      <c r="K23" s="61"/>
      <c r="L23" s="61"/>
      <c r="M23" s="61"/>
      <c r="N23" s="62"/>
      <c r="O23" s="55"/>
      <c r="P23" s="57"/>
    </row>
    <row r="24" spans="1:17" ht="14.1" customHeight="1">
      <c r="A24" s="46" t="s">
        <v>59</v>
      </c>
      <c r="B24" s="47"/>
      <c r="C24" s="80">
        <v>0.2</v>
      </c>
      <c r="D24" s="82" t="s">
        <v>67</v>
      </c>
      <c r="E24" s="82" t="s">
        <v>68</v>
      </c>
      <c r="F24" s="85">
        <v>1.2</v>
      </c>
      <c r="G24" s="82" t="s">
        <v>69</v>
      </c>
      <c r="H24" s="78" t="s">
        <v>22</v>
      </c>
      <c r="I24" s="80">
        <v>0.1</v>
      </c>
      <c r="J24" s="82" t="s">
        <v>67</v>
      </c>
      <c r="K24" s="82"/>
      <c r="L24" s="82">
        <v>0.2</v>
      </c>
      <c r="M24" s="82"/>
      <c r="N24" s="82" t="s">
        <v>69</v>
      </c>
      <c r="O24" s="84" t="str">
        <f>IF(AND(I24&lt;=C24,L24&lt;=F24),"PASS","FAIL")</f>
        <v>PASS</v>
      </c>
      <c r="P24" s="64" t="s">
        <v>66</v>
      </c>
    </row>
    <row r="25" spans="1:17" ht="14.1" customHeight="1">
      <c r="A25" s="65" t="s">
        <v>65</v>
      </c>
      <c r="B25" s="66"/>
      <c r="C25" s="81"/>
      <c r="D25" s="83"/>
      <c r="E25" s="83"/>
      <c r="F25" s="86"/>
      <c r="G25" s="83"/>
      <c r="H25" s="79"/>
      <c r="I25" s="81"/>
      <c r="J25" s="83"/>
      <c r="K25" s="83"/>
      <c r="L25" s="83"/>
      <c r="M25" s="83"/>
      <c r="N25" s="83"/>
      <c r="O25" s="84"/>
      <c r="P25" s="64"/>
    </row>
    <row r="26" spans="1:17" ht="14.1" customHeight="1">
      <c r="A26" s="46" t="s">
        <v>23</v>
      </c>
      <c r="B26" s="47"/>
      <c r="C26" s="67">
        <v>278</v>
      </c>
      <c r="D26" s="68"/>
      <c r="E26" s="71" t="s">
        <v>34</v>
      </c>
      <c r="F26" s="73">
        <v>282</v>
      </c>
      <c r="G26" s="73"/>
      <c r="H26" s="47"/>
      <c r="I26" s="75">
        <v>280.57</v>
      </c>
      <c r="J26" s="75"/>
      <c r="K26" s="75"/>
      <c r="L26" s="75"/>
      <c r="M26" s="75"/>
      <c r="N26" s="75"/>
      <c r="O26" s="76" t="str">
        <f>IF(AND(I26&gt;=C26,I26&lt;=F26),"PASS","FAIL")</f>
        <v>PASS</v>
      </c>
      <c r="P26" s="42" t="s">
        <v>5</v>
      </c>
    </row>
    <row r="27" spans="1:17" ht="14.1" customHeight="1">
      <c r="A27" s="58" t="s">
        <v>24</v>
      </c>
      <c r="B27" s="59"/>
      <c r="C27" s="69"/>
      <c r="D27" s="70"/>
      <c r="E27" s="72"/>
      <c r="F27" s="74"/>
      <c r="G27" s="74"/>
      <c r="H27" s="66"/>
      <c r="I27" s="75"/>
      <c r="J27" s="75"/>
      <c r="K27" s="75"/>
      <c r="L27" s="75"/>
      <c r="M27" s="75"/>
      <c r="N27" s="75"/>
      <c r="O27" s="77"/>
      <c r="P27" s="56"/>
    </row>
    <row r="28" spans="1:17" ht="14.1" customHeight="1">
      <c r="A28" s="46" t="s">
        <v>25</v>
      </c>
      <c r="B28" s="47"/>
      <c r="C28" s="67">
        <v>279</v>
      </c>
      <c r="D28" s="68"/>
      <c r="E28" s="71" t="s">
        <v>34</v>
      </c>
      <c r="F28" s="73">
        <v>283</v>
      </c>
      <c r="G28" s="73"/>
      <c r="H28" s="47"/>
      <c r="I28" s="75">
        <v>281.88</v>
      </c>
      <c r="J28" s="75"/>
      <c r="K28" s="75"/>
      <c r="L28" s="75"/>
      <c r="M28" s="75"/>
      <c r="N28" s="75"/>
      <c r="O28" s="77" t="str">
        <f>IF(AND(I28&gt;=C28,I28&lt;=F28),"PASS","FAIL")</f>
        <v>PASS</v>
      </c>
      <c r="P28" s="56" t="s">
        <v>26</v>
      </c>
    </row>
    <row r="29" spans="1:17" ht="14.1" customHeight="1">
      <c r="A29" s="58" t="s">
        <v>27</v>
      </c>
      <c r="B29" s="59"/>
      <c r="C29" s="69"/>
      <c r="D29" s="70"/>
      <c r="E29" s="72"/>
      <c r="F29" s="74"/>
      <c r="G29" s="74"/>
      <c r="H29" s="66"/>
      <c r="I29" s="75"/>
      <c r="J29" s="75"/>
      <c r="K29" s="75"/>
      <c r="L29" s="75"/>
      <c r="M29" s="75"/>
      <c r="N29" s="75"/>
      <c r="O29" s="77"/>
      <c r="P29" s="56"/>
    </row>
    <row r="30" spans="1:17" ht="14.1" customHeight="1">
      <c r="A30" s="46" t="s">
        <v>50</v>
      </c>
      <c r="B30" s="47"/>
      <c r="C30" s="67">
        <v>0.5</v>
      </c>
      <c r="D30" s="68"/>
      <c r="E30" s="68"/>
      <c r="F30" s="73" t="s">
        <v>22</v>
      </c>
      <c r="G30" s="73"/>
      <c r="H30" s="47"/>
      <c r="I30" s="75">
        <v>7.0000000000000007E-2</v>
      </c>
      <c r="J30" s="75"/>
      <c r="K30" s="75"/>
      <c r="L30" s="75"/>
      <c r="M30" s="75"/>
      <c r="N30" s="75"/>
      <c r="O30" s="77" t="str">
        <f>IF(AND(I30&lt;=C30),"PASS","FAIL")</f>
        <v>PASS</v>
      </c>
      <c r="P30" s="56" t="s">
        <v>6</v>
      </c>
    </row>
    <row r="31" spans="1:17" ht="14.1" customHeight="1">
      <c r="A31" s="58" t="s">
        <v>28</v>
      </c>
      <c r="B31" s="59"/>
      <c r="C31" s="69"/>
      <c r="D31" s="70"/>
      <c r="E31" s="70"/>
      <c r="F31" s="74"/>
      <c r="G31" s="74"/>
      <c r="H31" s="66"/>
      <c r="I31" s="75"/>
      <c r="J31" s="75"/>
      <c r="K31" s="75"/>
      <c r="L31" s="75"/>
      <c r="M31" s="75"/>
      <c r="N31" s="75"/>
      <c r="O31" s="77"/>
      <c r="P31" s="56"/>
    </row>
    <row r="32" spans="1:17" ht="14.1" customHeight="1">
      <c r="A32" s="46" t="s">
        <v>51</v>
      </c>
      <c r="B32" s="47"/>
      <c r="C32" s="67">
        <v>42</v>
      </c>
      <c r="D32" s="68"/>
      <c r="E32" s="71" t="s">
        <v>34</v>
      </c>
      <c r="F32" s="73">
        <v>44</v>
      </c>
      <c r="G32" s="73"/>
      <c r="H32" s="47"/>
      <c r="I32" s="91">
        <v>43.3</v>
      </c>
      <c r="J32" s="91"/>
      <c r="K32" s="91"/>
      <c r="L32" s="91"/>
      <c r="M32" s="91"/>
      <c r="N32" s="91"/>
      <c r="O32" s="77" t="str">
        <f>IF(AND(I32&gt;=C32,I32&lt;=F32),"PASS","FAIL")</f>
        <v>PASS</v>
      </c>
      <c r="P32" s="56" t="s">
        <v>29</v>
      </c>
    </row>
    <row r="33" spans="1:16" ht="14.1" customHeight="1">
      <c r="A33" s="58" t="s">
        <v>30</v>
      </c>
      <c r="B33" s="59"/>
      <c r="C33" s="69"/>
      <c r="D33" s="70"/>
      <c r="E33" s="72"/>
      <c r="F33" s="74"/>
      <c r="G33" s="74"/>
      <c r="H33" s="66"/>
      <c r="I33" s="91"/>
      <c r="J33" s="91"/>
      <c r="K33" s="91"/>
      <c r="L33" s="91"/>
      <c r="M33" s="91"/>
      <c r="N33" s="91"/>
      <c r="O33" s="77"/>
      <c r="P33" s="56"/>
    </row>
    <row r="34" spans="1:16" customFormat="1" ht="14.1" customHeight="1">
      <c r="A34" s="46" t="s">
        <v>85</v>
      </c>
      <c r="B34" s="47"/>
      <c r="C34" s="89">
        <v>0.2</v>
      </c>
      <c r="D34" s="90"/>
      <c r="E34" s="92" t="s">
        <v>86</v>
      </c>
      <c r="F34" s="93"/>
      <c r="G34" s="93"/>
      <c r="H34" s="93"/>
      <c r="I34" s="94">
        <v>0.05</v>
      </c>
      <c r="J34" s="94"/>
      <c r="K34" s="94"/>
      <c r="L34" s="94"/>
      <c r="M34" s="94"/>
      <c r="N34" s="94"/>
      <c r="O34" s="95" t="str">
        <f>IF(I34&lt;=C34,"PASS","FAIL")</f>
        <v>PASS</v>
      </c>
      <c r="P34" s="56" t="s">
        <v>87</v>
      </c>
    </row>
    <row r="35" spans="1:16" customFormat="1" ht="14.1" customHeight="1">
      <c r="A35" s="96" t="s">
        <v>88</v>
      </c>
      <c r="B35" s="97"/>
      <c r="C35" s="89"/>
      <c r="D35" s="90"/>
      <c r="E35" s="92"/>
      <c r="F35" s="93"/>
      <c r="G35" s="93"/>
      <c r="H35" s="93"/>
      <c r="I35" s="94"/>
      <c r="J35" s="94"/>
      <c r="K35" s="94"/>
      <c r="L35" s="94"/>
      <c r="M35" s="94"/>
      <c r="N35" s="94"/>
      <c r="O35" s="95"/>
      <c r="P35" s="56"/>
    </row>
    <row r="36" spans="1:16" customFormat="1" ht="14.1" customHeight="1">
      <c r="A36" s="46" t="s">
        <v>89</v>
      </c>
      <c r="B36" s="47"/>
      <c r="C36" s="89">
        <v>0.5</v>
      </c>
      <c r="D36" s="90"/>
      <c r="E36" s="92" t="s">
        <v>86</v>
      </c>
      <c r="F36" s="93"/>
      <c r="G36" s="93"/>
      <c r="H36" s="93"/>
      <c r="I36" s="94">
        <v>0.05</v>
      </c>
      <c r="J36" s="94"/>
      <c r="K36" s="94"/>
      <c r="L36" s="94"/>
      <c r="M36" s="94"/>
      <c r="N36" s="94"/>
      <c r="O36" s="95" t="str">
        <f>IF(I36&lt;=C36,"PASS","FAIL")</f>
        <v>PASS</v>
      </c>
      <c r="P36" s="56" t="s">
        <v>90</v>
      </c>
    </row>
    <row r="37" spans="1:16" customFormat="1" ht="14.1" customHeight="1">
      <c r="A37" s="96" t="s">
        <v>91</v>
      </c>
      <c r="B37" s="97"/>
      <c r="C37" s="89"/>
      <c r="D37" s="90"/>
      <c r="E37" s="92"/>
      <c r="F37" s="93"/>
      <c r="G37" s="93"/>
      <c r="H37" s="93"/>
      <c r="I37" s="94"/>
      <c r="J37" s="94"/>
      <c r="K37" s="94"/>
      <c r="L37" s="94"/>
      <c r="M37" s="94"/>
      <c r="N37" s="94"/>
      <c r="O37" s="95"/>
      <c r="P37" s="56"/>
    </row>
    <row r="38" spans="1:16" ht="14.1" customHeight="1">
      <c r="A38" s="46" t="s">
        <v>31</v>
      </c>
      <c r="B38" s="47"/>
      <c r="C38" s="80" t="s">
        <v>76</v>
      </c>
      <c r="D38" s="82"/>
      <c r="E38" s="82"/>
      <c r="F38" s="82"/>
      <c r="G38" s="82"/>
      <c r="H38" s="78"/>
      <c r="I38" s="48" t="s">
        <v>19</v>
      </c>
      <c r="J38" s="49"/>
      <c r="K38" s="49"/>
      <c r="L38" s="49"/>
      <c r="M38" s="49"/>
      <c r="N38" s="50"/>
      <c r="O38" s="54" t="str">
        <f>IF(I38="Conform","PASS","FAIL")</f>
        <v>PASS</v>
      </c>
      <c r="P38" s="87" t="s">
        <v>32</v>
      </c>
    </row>
    <row r="39" spans="1:16" ht="14.1" customHeight="1">
      <c r="A39" s="58" t="s">
        <v>33</v>
      </c>
      <c r="B39" s="59"/>
      <c r="C39" s="81"/>
      <c r="D39" s="83"/>
      <c r="E39" s="83"/>
      <c r="F39" s="83"/>
      <c r="G39" s="83"/>
      <c r="H39" s="79"/>
      <c r="I39" s="60" t="s">
        <v>21</v>
      </c>
      <c r="J39" s="61"/>
      <c r="K39" s="61"/>
      <c r="L39" s="61"/>
      <c r="M39" s="61"/>
      <c r="N39" s="62"/>
      <c r="O39" s="63"/>
      <c r="P39" s="88"/>
    </row>
    <row r="40" spans="1:16" ht="18.600000000000001" customHeight="1">
      <c r="A40" s="109" t="s">
        <v>52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10"/>
      <c r="P40" s="109"/>
    </row>
    <row r="41" spans="1:16" ht="15.95" customHeight="1">
      <c r="A41" s="100" t="s">
        <v>70</v>
      </c>
      <c r="B41" s="101"/>
      <c r="C41" s="102">
        <v>1</v>
      </c>
      <c r="D41" s="103"/>
      <c r="E41" s="104" t="s">
        <v>22</v>
      </c>
      <c r="F41" s="104"/>
      <c r="G41" s="104"/>
      <c r="H41" s="92"/>
      <c r="I41" s="105">
        <v>0.28000000000000003</v>
      </c>
      <c r="J41" s="106"/>
      <c r="K41" s="106"/>
      <c r="L41" s="106"/>
      <c r="M41" s="106"/>
      <c r="N41" s="106"/>
      <c r="O41" s="22" t="str">
        <f>IF(I41&lt;=C41,"PASS","FAIL")</f>
        <v>PASS</v>
      </c>
      <c r="P41" s="101" t="s">
        <v>7</v>
      </c>
    </row>
    <row r="42" spans="1:16" ht="15.95" customHeight="1">
      <c r="A42" s="100" t="s">
        <v>35</v>
      </c>
      <c r="B42" s="101"/>
      <c r="C42" s="102">
        <v>99</v>
      </c>
      <c r="D42" s="103"/>
      <c r="E42" s="104" t="s">
        <v>71</v>
      </c>
      <c r="F42" s="104"/>
      <c r="G42" s="104"/>
      <c r="H42" s="92"/>
      <c r="I42" s="105">
        <v>99.36</v>
      </c>
      <c r="J42" s="106"/>
      <c r="K42" s="106"/>
      <c r="L42" s="106"/>
      <c r="M42" s="106"/>
      <c r="N42" s="106"/>
      <c r="O42" s="22" t="str">
        <f>IF(I42&gt;=C42,"PASS","FAIL")</f>
        <v>PASS</v>
      </c>
      <c r="P42" s="101"/>
    </row>
    <row r="43" spans="1:16" ht="15.95" customHeight="1">
      <c r="A43" s="100" t="s">
        <v>36</v>
      </c>
      <c r="B43" s="101"/>
      <c r="C43" s="102">
        <v>1</v>
      </c>
      <c r="D43" s="103"/>
      <c r="E43" s="104" t="s">
        <v>22</v>
      </c>
      <c r="F43" s="104"/>
      <c r="G43" s="104"/>
      <c r="H43" s="92"/>
      <c r="I43" s="105">
        <v>0.04</v>
      </c>
      <c r="J43" s="106"/>
      <c r="K43" s="106"/>
      <c r="L43" s="106"/>
      <c r="M43" s="106"/>
      <c r="N43" s="106"/>
      <c r="O43" s="22" t="str">
        <f>IF(I43&lt;=C43,"PASS","FAIL")</f>
        <v>PASS</v>
      </c>
      <c r="P43" s="101"/>
    </row>
    <row r="44" spans="1:16" ht="27.75" customHeight="1">
      <c r="A44" s="107" t="s">
        <v>53</v>
      </c>
      <c r="B44" s="92"/>
      <c r="C44" s="108" t="s">
        <v>58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</row>
    <row r="45" spans="1:16" ht="16.149999999999999" customHeight="1">
      <c r="A45" s="46" t="s">
        <v>8</v>
      </c>
      <c r="B45" s="47"/>
      <c r="C45" s="113" t="str">
        <f>IF(SUM(COUNTIF(O26:O39,"FAIL"),COUNTIF(O41:O43,"FAIL"))=0,"PASS","FAIL")</f>
        <v>PASS</v>
      </c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</row>
    <row r="46" spans="1:16" ht="16.149999999999999" customHeight="1">
      <c r="A46" s="114" t="s">
        <v>9</v>
      </c>
      <c r="B46" s="66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</row>
    <row r="47" spans="1:16" ht="9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>
      <c r="A48" s="16" t="s">
        <v>82</v>
      </c>
      <c r="B48" s="5"/>
      <c r="C48" s="5"/>
      <c r="D48" s="5"/>
      <c r="E48" s="5"/>
      <c r="F48" s="5"/>
      <c r="G48" s="5"/>
      <c r="H48" s="15"/>
      <c r="I48" s="15"/>
      <c r="J48" s="15"/>
      <c r="K48" s="15"/>
      <c r="L48" s="15"/>
      <c r="M48" s="111" t="s">
        <v>54</v>
      </c>
      <c r="N48" s="112"/>
      <c r="O48" s="112"/>
      <c r="P48" s="112"/>
    </row>
    <row r="49" spans="1:16" ht="7.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>
      <c r="A50" s="16" t="s">
        <v>81</v>
      </c>
      <c r="B50" s="5"/>
      <c r="C50" s="5"/>
      <c r="D50" s="5"/>
      <c r="E50" s="5"/>
      <c r="F50" s="5"/>
      <c r="G50" s="5"/>
      <c r="H50" s="15"/>
      <c r="I50" s="15"/>
      <c r="J50" s="15"/>
      <c r="K50" s="15"/>
      <c r="L50" s="15"/>
      <c r="M50" s="111" t="s">
        <v>55</v>
      </c>
      <c r="N50" s="112"/>
      <c r="O50" s="112"/>
      <c r="P50" s="112"/>
    </row>
    <row r="51" spans="1:16" ht="8.25" customHeight="1">
      <c r="A51" s="3"/>
      <c r="B51" s="3"/>
      <c r="C51" s="3"/>
      <c r="D51" s="3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9" customFormat="1" ht="10.15" customHeight="1">
      <c r="A52" s="18" t="s">
        <v>56</v>
      </c>
      <c r="B52" s="18"/>
      <c r="C52" s="18"/>
      <c r="D52" s="18"/>
      <c r="E52" s="18"/>
      <c r="F52" s="18"/>
      <c r="G52" s="18"/>
      <c r="H52" s="18"/>
      <c r="I52" s="18"/>
      <c r="J52" s="98"/>
      <c r="K52" s="98"/>
      <c r="L52" s="98"/>
      <c r="M52" s="98"/>
      <c r="N52" s="98"/>
      <c r="O52" s="98"/>
      <c r="P52" s="98"/>
    </row>
    <row r="53" spans="1:16" s="19" customFormat="1" ht="10.15" customHeight="1">
      <c r="A53" s="6" t="s">
        <v>11</v>
      </c>
      <c r="B53" s="6"/>
      <c r="C53" s="6"/>
      <c r="D53" s="6"/>
      <c r="E53" s="20"/>
      <c r="F53" s="20"/>
      <c r="G53" s="20"/>
      <c r="H53" s="20"/>
      <c r="I53" s="20"/>
      <c r="J53" s="99"/>
      <c r="K53" s="99"/>
      <c r="L53" s="99"/>
      <c r="M53" s="99"/>
      <c r="N53" s="99"/>
      <c r="O53" s="99"/>
      <c r="P53" s="99"/>
    </row>
    <row r="54" spans="1:16" s="19" customFormat="1" ht="10.15" customHeight="1">
      <c r="A54" s="7" t="s">
        <v>12</v>
      </c>
      <c r="B54" s="7"/>
      <c r="C54" s="7"/>
      <c r="D54" s="7"/>
      <c r="E54" s="21"/>
      <c r="F54" s="21"/>
      <c r="G54" s="21"/>
      <c r="H54" s="21"/>
      <c r="I54" s="21"/>
      <c r="J54" s="99"/>
      <c r="K54" s="99"/>
      <c r="L54" s="99"/>
      <c r="M54" s="99"/>
      <c r="N54" s="99"/>
      <c r="O54" s="99"/>
      <c r="P54" s="99"/>
    </row>
    <row r="55" spans="1:1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</sheetData>
  <protectedRanges>
    <protectedRange sqref="A48:B48 M48 M50 C44 A50:B50 P14 A12:N14 A15:F15 I26:N33 I41:N43" name="区域1"/>
    <protectedRange sqref="P13" name="区域1_2_1"/>
    <protectedRange sqref="P12" name="区域1_2"/>
    <protectedRange sqref="I34:N37" name="区域1_2_2"/>
  </protectedRanges>
  <mergeCells count="128">
    <mergeCell ref="I34:N35"/>
    <mergeCell ref="O34:O35"/>
    <mergeCell ref="P34:P35"/>
    <mergeCell ref="A35:B35"/>
    <mergeCell ref="A36:B36"/>
    <mergeCell ref="A45:B45"/>
    <mergeCell ref="C45:P46"/>
    <mergeCell ref="A46:B46"/>
    <mergeCell ref="M48:P48"/>
    <mergeCell ref="N52:N54"/>
    <mergeCell ref="A43:B43"/>
    <mergeCell ref="C43:D43"/>
    <mergeCell ref="E43:H43"/>
    <mergeCell ref="I43:N43"/>
    <mergeCell ref="A44:B44"/>
    <mergeCell ref="C44:P44"/>
    <mergeCell ref="A40:P40"/>
    <mergeCell ref="A41:B41"/>
    <mergeCell ref="C41:D41"/>
    <mergeCell ref="E41:H41"/>
    <mergeCell ref="I41:N41"/>
    <mergeCell ref="P41:P43"/>
    <mergeCell ref="A42:B42"/>
    <mergeCell ref="C42:D42"/>
    <mergeCell ref="E42:H42"/>
    <mergeCell ref="I42:N42"/>
    <mergeCell ref="O52:O54"/>
    <mergeCell ref="P52:P54"/>
    <mergeCell ref="M50:P50"/>
    <mergeCell ref="J52:J54"/>
    <mergeCell ref="K52:K54"/>
    <mergeCell ref="L52:L54"/>
    <mergeCell ref="M52:M54"/>
    <mergeCell ref="P32:P33"/>
    <mergeCell ref="A33:B33"/>
    <mergeCell ref="A38:B38"/>
    <mergeCell ref="C38:H39"/>
    <mergeCell ref="I38:N38"/>
    <mergeCell ref="O38:O39"/>
    <mergeCell ref="P38:P39"/>
    <mergeCell ref="A39:B39"/>
    <mergeCell ref="I39:N39"/>
    <mergeCell ref="C36:D37"/>
    <mergeCell ref="A32:B32"/>
    <mergeCell ref="C32:D33"/>
    <mergeCell ref="E32:E33"/>
    <mergeCell ref="F32:H33"/>
    <mergeCell ref="I32:N33"/>
    <mergeCell ref="O32:O33"/>
    <mergeCell ref="E36:H37"/>
    <mergeCell ref="I36:N37"/>
    <mergeCell ref="O36:O37"/>
    <mergeCell ref="P36:P37"/>
    <mergeCell ref="A37:B37"/>
    <mergeCell ref="A34:B34"/>
    <mergeCell ref="C34:D35"/>
    <mergeCell ref="E34:H35"/>
    <mergeCell ref="P28:P29"/>
    <mergeCell ref="A29:B29"/>
    <mergeCell ref="A30:B30"/>
    <mergeCell ref="C30:E31"/>
    <mergeCell ref="F30:H31"/>
    <mergeCell ref="I30:N31"/>
    <mergeCell ref="O30:O31"/>
    <mergeCell ref="P30:P31"/>
    <mergeCell ref="A31:B31"/>
    <mergeCell ref="A28:B28"/>
    <mergeCell ref="C28:D29"/>
    <mergeCell ref="E28:E29"/>
    <mergeCell ref="F28:H29"/>
    <mergeCell ref="I28:N29"/>
    <mergeCell ref="O28:O29"/>
    <mergeCell ref="P24:P25"/>
    <mergeCell ref="A25:B25"/>
    <mergeCell ref="A26:B26"/>
    <mergeCell ref="C26:D27"/>
    <mergeCell ref="E26:E27"/>
    <mergeCell ref="F26:H27"/>
    <mergeCell ref="I26:N27"/>
    <mergeCell ref="O26:O27"/>
    <mergeCell ref="P26:P27"/>
    <mergeCell ref="A27:B27"/>
    <mergeCell ref="H24:H25"/>
    <mergeCell ref="I24:I25"/>
    <mergeCell ref="J24:K25"/>
    <mergeCell ref="L24:M25"/>
    <mergeCell ref="N24:N25"/>
    <mergeCell ref="O24:O25"/>
    <mergeCell ref="A24:B24"/>
    <mergeCell ref="C24:C25"/>
    <mergeCell ref="D24:D25"/>
    <mergeCell ref="E24:E25"/>
    <mergeCell ref="F24:F25"/>
    <mergeCell ref="G24:G25"/>
    <mergeCell ref="A22:B22"/>
    <mergeCell ref="C22:H23"/>
    <mergeCell ref="I22:N22"/>
    <mergeCell ref="O22:O23"/>
    <mergeCell ref="P22:P23"/>
    <mergeCell ref="A23:B23"/>
    <mergeCell ref="I23:N23"/>
    <mergeCell ref="A20:B20"/>
    <mergeCell ref="C20:H21"/>
    <mergeCell ref="I20:N20"/>
    <mergeCell ref="O20:O21"/>
    <mergeCell ref="P20:P21"/>
    <mergeCell ref="A21:B21"/>
    <mergeCell ref="I21:N21"/>
    <mergeCell ref="A19:B19"/>
    <mergeCell ref="C19:H19"/>
    <mergeCell ref="I19:N19"/>
    <mergeCell ref="B10:H10"/>
    <mergeCell ref="I10:P10"/>
    <mergeCell ref="B11:H11"/>
    <mergeCell ref="B12:F12"/>
    <mergeCell ref="B13:F13"/>
    <mergeCell ref="B14:F14"/>
    <mergeCell ref="A2:P2"/>
    <mergeCell ref="A3:P3"/>
    <mergeCell ref="A6:P6"/>
    <mergeCell ref="A7:P7"/>
    <mergeCell ref="B9:H9"/>
    <mergeCell ref="I9:P9"/>
    <mergeCell ref="B15:F15"/>
    <mergeCell ref="A17:K17"/>
    <mergeCell ref="A18:B18"/>
    <mergeCell ref="C18:H18"/>
    <mergeCell ref="I18:N18"/>
  </mergeCells>
  <phoneticPr fontId="47" type="noConversion"/>
  <conditionalFormatting sqref="C45 O38 O26 O28 O30 O32 O20 O41:O43 O22 O24">
    <cfRule type="cellIs" dxfId="1" priority="2" stopIfTrue="1" operator="equal">
      <formula>"FAIL"</formula>
    </cfRule>
  </conditionalFormatting>
  <conditionalFormatting sqref="O34 O36">
    <cfRule type="cellIs" dxfId="0" priority="1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>
    <oddFooter>&amp;C&amp;D  &amp;T</oddFooter>
  </headerFooter>
  <rowBreaks count="1" manualBreakCount="1">
    <brk id="5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oempc</cp:lastModifiedBy>
  <cp:lastPrinted>2016-08-12T16:43:31Z</cp:lastPrinted>
  <dcterms:created xsi:type="dcterms:W3CDTF">2012-12-20T09:04:03Z</dcterms:created>
  <dcterms:modified xsi:type="dcterms:W3CDTF">2016-10-08T07:05:31Z</dcterms:modified>
</cp:coreProperties>
</file>