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90" windowWidth="15480" windowHeight="6000"/>
  </bookViews>
  <sheets>
    <sheet name="DC-0818" sheetId="1" r:id="rId1"/>
  </sheets>
  <calcPr calcId="124519"/>
</workbook>
</file>

<file path=xl/calcChain.xml><?xml version="1.0" encoding="utf-8"?>
<calcChain xmlns="http://schemas.openxmlformats.org/spreadsheetml/2006/main">
  <c r="O43" i="1"/>
  <c r="O42"/>
  <c r="O47"/>
  <c r="O46"/>
  <c r="O45"/>
  <c r="O44"/>
  <c r="O41"/>
  <c r="O40"/>
  <c r="O39"/>
  <c r="O34"/>
  <c r="O32"/>
  <c r="O30"/>
  <c r="O28"/>
  <c r="O26"/>
  <c r="O24"/>
  <c r="O22"/>
  <c r="O20"/>
  <c r="C50"/>
  <c r="O36"/>
  <c r="P13"/>
</calcChain>
</file>

<file path=xl/comments1.xml><?xml version="1.0" encoding="utf-8"?>
<comments xmlns="http://schemas.openxmlformats.org/spreadsheetml/2006/main">
  <authors>
    <author>oempc</author>
  </authors>
  <commentList>
    <comment ref="P13" authorId="0">
      <text>
        <r>
          <rPr>
            <sz val="9"/>
            <color indexed="81"/>
            <rFont val="宋体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>
      <text>
        <r>
          <rPr>
            <sz val="9"/>
            <color indexed="81"/>
            <rFont val="宋体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<sst xmlns="http://schemas.openxmlformats.org/spreadsheetml/2006/main" count="117" uniqueCount="97">
  <si>
    <t>指标</t>
  </si>
  <si>
    <t>结果</t>
  </si>
  <si>
    <t>[SPEC.]</t>
  </si>
  <si>
    <t>[Result]</t>
  </si>
  <si>
    <t>[Method of Analysis]</t>
  </si>
  <si>
    <t>AOCS Te 1a-64</t>
  </si>
  <si>
    <t>AOCS Tg 1a-64</t>
  </si>
  <si>
    <t>AOCS Tb 2-64</t>
  </si>
  <si>
    <t>AOCS Ce 1e-91</t>
  </si>
  <si>
    <t>Conclusion</t>
  </si>
  <si>
    <t>结论</t>
  </si>
  <si>
    <t>CERTIFICATE OF ANALYSIS</t>
    <phoneticPr fontId="19" type="noConversion"/>
  </si>
  <si>
    <t xml:space="preserve">Dagang Road,Xugou Lianyungang City,Jiangsu Province,China,222042 </t>
    <phoneticPr fontId="22" type="noConversion"/>
  </si>
  <si>
    <t>TEL: +86 518-82387232    FAX: +86 518-82388310</t>
    <phoneticPr fontId="22" type="noConversion"/>
  </si>
  <si>
    <t>项目</t>
    <phoneticPr fontId="19" type="noConversion"/>
  </si>
  <si>
    <t>单项判定</t>
    <phoneticPr fontId="19" type="noConversion"/>
  </si>
  <si>
    <t>分析方法</t>
    <phoneticPr fontId="19" type="noConversion"/>
  </si>
  <si>
    <t>[Item]</t>
    <phoneticPr fontId="19" type="noConversion"/>
  </si>
  <si>
    <t>[Individual Judgment]</t>
    <phoneticPr fontId="19" type="noConversion"/>
  </si>
  <si>
    <t>Conform</t>
    <phoneticPr fontId="19" type="noConversion"/>
  </si>
  <si>
    <t>符合</t>
    <phoneticPr fontId="19" type="noConversion"/>
  </si>
  <si>
    <t xml:space="preserve">Packing </t>
    <phoneticPr fontId="19" type="noConversion"/>
  </si>
  <si>
    <t>---</t>
    <phoneticPr fontId="19" type="noConversion"/>
  </si>
  <si>
    <t>包装</t>
    <phoneticPr fontId="19" type="noConversion"/>
  </si>
  <si>
    <t>140916F169</t>
    <phoneticPr fontId="19" type="noConversion"/>
  </si>
  <si>
    <t>2014-2163</t>
    <phoneticPr fontId="19" type="noConversion"/>
  </si>
  <si>
    <t xml:space="preserve">            Kg</t>
    <phoneticPr fontId="19" type="noConversion"/>
  </si>
  <si>
    <t>DC-0818</t>
    <phoneticPr fontId="19" type="noConversion"/>
  </si>
  <si>
    <t>Appearance</t>
    <phoneticPr fontId="23" type="noConversion"/>
  </si>
  <si>
    <t xml:space="preserve">Liquid/Solid      </t>
    <phoneticPr fontId="23" type="noConversion"/>
  </si>
  <si>
    <t xml:space="preserve">Solid  </t>
    <phoneticPr fontId="23" type="noConversion"/>
  </si>
  <si>
    <t>产品外观</t>
    <phoneticPr fontId="23" type="noConversion"/>
  </si>
  <si>
    <t>液体/固体</t>
    <phoneticPr fontId="23" type="noConversion"/>
  </si>
  <si>
    <t>固体</t>
    <phoneticPr fontId="23" type="noConversion"/>
  </si>
  <si>
    <t xml:space="preserve">Colour  </t>
    <phoneticPr fontId="23" type="noConversion"/>
  </si>
  <si>
    <t>R</t>
    <phoneticPr fontId="23" type="noConversion"/>
  </si>
  <si>
    <t>/</t>
    <phoneticPr fontId="23" type="noConversion"/>
  </si>
  <si>
    <t>Y</t>
    <phoneticPr fontId="23" type="noConversion"/>
  </si>
  <si>
    <t>max</t>
    <phoneticPr fontId="23" type="noConversion"/>
  </si>
  <si>
    <t>AOCS Cc 13e-92</t>
    <phoneticPr fontId="23" type="noConversion"/>
  </si>
  <si>
    <t>Acid Value  (mgKOH/g)</t>
    <phoneticPr fontId="23" type="noConversion"/>
  </si>
  <si>
    <t>-</t>
    <phoneticPr fontId="23" type="noConversion"/>
  </si>
  <si>
    <t>酸值</t>
    <phoneticPr fontId="23" type="noConversion"/>
  </si>
  <si>
    <t>Saponification Value  (mgKOH/g)</t>
    <phoneticPr fontId="23" type="noConversion"/>
  </si>
  <si>
    <t>AOCS Tl 1a-64</t>
    <phoneticPr fontId="23" type="noConversion"/>
  </si>
  <si>
    <t>皂化值</t>
    <phoneticPr fontId="23" type="noConversion"/>
  </si>
  <si>
    <t>碘值</t>
    <phoneticPr fontId="23" type="noConversion"/>
  </si>
  <si>
    <t>AOCS Tr 1a-64</t>
    <phoneticPr fontId="23" type="noConversion"/>
  </si>
  <si>
    <t>凝固点</t>
    <phoneticPr fontId="23" type="noConversion"/>
  </si>
  <si>
    <t>Moisture (%)</t>
    <phoneticPr fontId="23" type="noConversion"/>
  </si>
  <si>
    <t xml:space="preserve">Unsap. Matter </t>
    <phoneticPr fontId="23" type="noConversion"/>
  </si>
  <si>
    <t>AOCS Tk 1a-64</t>
    <phoneticPr fontId="23" type="noConversion"/>
  </si>
  <si>
    <t>不皂化物 (% )</t>
    <phoneticPr fontId="23" type="noConversion"/>
  </si>
  <si>
    <t>C6</t>
    <phoneticPr fontId="23" type="noConversion"/>
  </si>
  <si>
    <t>C8</t>
    <phoneticPr fontId="23" type="noConversion"/>
  </si>
  <si>
    <t>C10</t>
    <phoneticPr fontId="23" type="noConversion"/>
  </si>
  <si>
    <t>C12</t>
    <phoneticPr fontId="23" type="noConversion"/>
  </si>
  <si>
    <t>C14</t>
    <phoneticPr fontId="23" type="noConversion"/>
  </si>
  <si>
    <t>C16</t>
    <phoneticPr fontId="23" type="noConversion"/>
  </si>
  <si>
    <t>C18</t>
    <phoneticPr fontId="23" type="noConversion"/>
  </si>
  <si>
    <t>Others</t>
    <phoneticPr fontId="23" type="noConversion"/>
  </si>
  <si>
    <r>
      <t>产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品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质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量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检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验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报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宋体"/>
        <charset val="134"/>
      </rPr>
      <t>告</t>
    </r>
    <phoneticPr fontId="19" type="noConversion"/>
  </si>
  <si>
    <r>
      <t>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方</t>
    </r>
    <r>
      <rPr>
        <sz val="10"/>
        <color indexed="8"/>
        <rFont val="Arial"/>
        <family val="2"/>
      </rPr>
      <t xml:space="preserve"> Principal</t>
    </r>
    <r>
      <rPr>
        <sz val="10"/>
        <color indexed="8"/>
        <rFont val="宋体"/>
        <charset val="134"/>
      </rPr>
      <t>：</t>
    </r>
    <r>
      <rPr>
        <sz val="10"/>
        <color indexed="8"/>
        <rFont val="Arial"/>
        <family val="2"/>
      </rPr>
      <t xml:space="preserve"> </t>
    </r>
    <phoneticPr fontId="19" type="noConversion"/>
  </si>
  <si>
    <r>
      <t>生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产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商</t>
    </r>
    <r>
      <rPr>
        <sz val="10"/>
        <color indexed="8"/>
        <rFont val="Arial"/>
        <family val="2"/>
      </rPr>
      <t xml:space="preserve"> Manufacturer</t>
    </r>
    <r>
      <rPr>
        <sz val="10"/>
        <color indexed="8"/>
        <rFont val="宋体"/>
        <charset val="134"/>
      </rPr>
      <t>：</t>
    </r>
    <phoneticPr fontId="19" type="noConversion"/>
  </si>
  <si>
    <r>
      <t>产品名称</t>
    </r>
    <r>
      <rPr>
        <sz val="10"/>
        <color indexed="8"/>
        <rFont val="Arial"/>
        <family val="2"/>
      </rPr>
      <t xml:space="preserve"> Product Name</t>
    </r>
    <r>
      <rPr>
        <sz val="10"/>
        <color indexed="8"/>
        <rFont val="宋体"/>
        <charset val="134"/>
      </rPr>
      <t>：</t>
    </r>
    <r>
      <rPr>
        <sz val="10"/>
        <color indexed="8"/>
        <rFont val="Arial"/>
        <family val="2"/>
      </rPr>
      <t xml:space="preserve"> </t>
    </r>
    <phoneticPr fontId="19" type="noConversion"/>
  </si>
  <si>
    <r>
      <rPr>
        <sz val="10"/>
        <color indexed="8"/>
        <rFont val="宋体"/>
        <charset val="134"/>
      </rPr>
      <t>蒸馏椰子脂肪酸</t>
    </r>
    <r>
      <rPr>
        <sz val="10"/>
        <color indexed="8"/>
        <rFont val="Arial"/>
        <family val="2"/>
      </rPr>
      <t xml:space="preserve">                           Distilled Coconut Fatty Acid </t>
    </r>
    <phoneticPr fontId="23" type="noConversion"/>
  </si>
  <si>
    <r>
      <t>产品型号</t>
    </r>
    <r>
      <rPr>
        <sz val="10"/>
        <color indexed="8"/>
        <rFont val="Arial"/>
        <family val="2"/>
      </rPr>
      <t xml:space="preserve"> Product Code</t>
    </r>
    <r>
      <rPr>
        <sz val="10"/>
        <color indexed="8"/>
        <rFont val="宋体"/>
        <charset val="134"/>
      </rPr>
      <t>：</t>
    </r>
    <phoneticPr fontId="19" type="noConversion"/>
  </si>
  <si>
    <r>
      <t>产品批号</t>
    </r>
    <r>
      <rPr>
        <sz val="10"/>
        <color indexed="8"/>
        <rFont val="Arial"/>
        <family val="2"/>
      </rPr>
      <t xml:space="preserve"> Batch Number</t>
    </r>
    <r>
      <rPr>
        <sz val="10"/>
        <color indexed="8"/>
        <rFont val="宋体"/>
        <charset val="134"/>
      </rPr>
      <t>：</t>
    </r>
    <phoneticPr fontId="19" type="noConversion"/>
  </si>
  <si>
    <r>
      <t>数</t>
    </r>
    <r>
      <rPr>
        <sz val="10"/>
        <color indexed="8"/>
        <rFont val="Arial"/>
        <family val="2"/>
      </rPr>
      <t xml:space="preserve">       </t>
    </r>
    <r>
      <rPr>
        <sz val="10"/>
        <color indexed="8"/>
        <rFont val="宋体"/>
        <charset val="134"/>
      </rPr>
      <t>量</t>
    </r>
    <r>
      <rPr>
        <sz val="10"/>
        <color indexed="8"/>
        <rFont val="Arial"/>
        <family val="2"/>
      </rPr>
      <t xml:space="preserve"> Quantity</t>
    </r>
    <r>
      <rPr>
        <sz val="10"/>
        <color indexed="8"/>
        <rFont val="宋体"/>
        <charset val="134"/>
      </rPr>
      <t>：</t>
    </r>
    <phoneticPr fontId="19" type="noConversion"/>
  </si>
  <si>
    <r>
      <t>生产日期</t>
    </r>
    <r>
      <rPr>
        <sz val="10"/>
        <color indexed="8"/>
        <rFont val="Arial"/>
        <family val="2"/>
      </rPr>
      <t xml:space="preserve"> Production Date</t>
    </r>
    <r>
      <rPr>
        <sz val="10"/>
        <color indexed="8"/>
        <rFont val="宋体"/>
        <charset val="134"/>
      </rPr>
      <t>：</t>
    </r>
    <phoneticPr fontId="19" type="noConversion"/>
  </si>
  <si>
    <r>
      <t>有效期至</t>
    </r>
    <r>
      <rPr>
        <sz val="10"/>
        <color indexed="8"/>
        <rFont val="Arial"/>
        <family val="2"/>
      </rPr>
      <t xml:space="preserve"> Exp. Date</t>
    </r>
    <r>
      <rPr>
        <sz val="10"/>
        <color indexed="8"/>
        <rFont val="宋体"/>
        <charset val="134"/>
      </rPr>
      <t>：</t>
    </r>
    <phoneticPr fontId="19" type="noConversion"/>
  </si>
  <si>
    <r>
      <t>报告单号</t>
    </r>
    <r>
      <rPr>
        <sz val="10"/>
        <color indexed="8"/>
        <rFont val="Arial"/>
        <family val="2"/>
      </rPr>
      <t xml:space="preserve"> Report No.</t>
    </r>
    <phoneticPr fontId="19" type="noConversion"/>
  </si>
  <si>
    <r>
      <t>分析日期</t>
    </r>
    <r>
      <rPr>
        <sz val="10"/>
        <color indexed="8"/>
        <rFont val="Arial"/>
        <family val="2"/>
      </rPr>
      <t xml:space="preserve"> Analysis Date</t>
    </r>
    <r>
      <rPr>
        <sz val="10"/>
        <color indexed="8"/>
        <rFont val="宋体"/>
        <charset val="134"/>
      </rPr>
      <t>：</t>
    </r>
    <phoneticPr fontId="19" type="noConversion"/>
  </si>
  <si>
    <r>
      <t>合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charset val="134"/>
      </rPr>
      <t>号</t>
    </r>
    <r>
      <rPr>
        <sz val="10"/>
        <color indexed="8"/>
        <rFont val="Arial"/>
        <family val="2"/>
      </rPr>
      <t xml:space="preserve"> Contract No.</t>
    </r>
    <phoneticPr fontId="19" type="noConversion"/>
  </si>
  <si>
    <r>
      <t>VISUAL</t>
    </r>
    <r>
      <rPr>
        <sz val="10"/>
        <color indexed="8"/>
        <rFont val="宋体"/>
        <charset val="134"/>
      </rPr>
      <t>目测</t>
    </r>
  </si>
  <si>
    <r>
      <rPr>
        <sz val="10"/>
        <color indexed="8"/>
        <rFont val="宋体"/>
        <charset val="134"/>
      </rPr>
      <t>色泽</t>
    </r>
    <r>
      <rPr>
        <sz val="10"/>
        <color indexed="8"/>
        <rFont val="Arial"/>
        <family val="2"/>
      </rPr>
      <t>(5 1/4</t>
    </r>
    <r>
      <rPr>
        <sz val="10"/>
        <color indexed="8"/>
        <rFont val="宋体"/>
        <charset val="134"/>
      </rPr>
      <t>″</t>
    </r>
    <r>
      <rPr>
        <sz val="10"/>
        <color indexed="8"/>
        <rFont val="Arial"/>
        <family val="2"/>
      </rPr>
      <t xml:space="preserve"> Lovibond)</t>
    </r>
    <phoneticPr fontId="23" type="noConversion"/>
  </si>
  <si>
    <r>
      <t>Iodine Value  (gI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/100g)</t>
    </r>
    <phoneticPr fontId="23" type="noConversion"/>
  </si>
  <si>
    <r>
      <t>Titre  (</t>
    </r>
    <r>
      <rPr>
        <sz val="10"/>
        <color indexed="8"/>
        <rFont val="宋体"/>
        <charset val="134"/>
      </rPr>
      <t>℃</t>
    </r>
    <r>
      <rPr>
        <sz val="10"/>
        <color indexed="8"/>
        <rFont val="Arial"/>
        <family val="2"/>
      </rPr>
      <t>)</t>
    </r>
    <r>
      <rPr>
        <sz val="12"/>
        <rFont val="宋体"/>
        <charset val="134"/>
      </rPr>
      <t/>
    </r>
    <phoneticPr fontId="23" type="noConversion"/>
  </si>
  <si>
    <r>
      <t>水分</t>
    </r>
    <r>
      <rPr>
        <sz val="10"/>
        <color indexed="8"/>
        <rFont val="Arial"/>
        <family val="2"/>
      </rPr>
      <t xml:space="preserve"> </t>
    </r>
    <phoneticPr fontId="23" type="noConversion"/>
  </si>
  <si>
    <r>
      <t xml:space="preserve">Tank                                                                         </t>
    </r>
    <r>
      <rPr>
        <sz val="10"/>
        <color indexed="8"/>
        <rFont val="宋体"/>
        <charset val="134"/>
      </rPr>
      <t>槽车</t>
    </r>
    <phoneticPr fontId="19" type="noConversion"/>
  </si>
  <si>
    <r>
      <t xml:space="preserve">FAC </t>
    </r>
    <r>
      <rPr>
        <sz val="10"/>
        <color indexed="8"/>
        <rFont val="宋体"/>
        <charset val="134"/>
      </rPr>
      <t>脂肪酸组成</t>
    </r>
    <r>
      <rPr>
        <sz val="10"/>
        <color indexed="8"/>
        <rFont val="Arial"/>
        <family val="2"/>
      </rPr>
      <t xml:space="preserve"> (%) </t>
    </r>
    <phoneticPr fontId="19" type="noConversion"/>
  </si>
  <si>
    <r>
      <t>C18</t>
    </r>
    <r>
      <rPr>
        <sz val="10"/>
        <color indexed="8"/>
        <rFont val="宋体"/>
        <charset val="134"/>
      </rPr>
      <t>：</t>
    </r>
    <r>
      <rPr>
        <sz val="10"/>
        <color indexed="8"/>
        <rFont val="Arial"/>
        <family val="2"/>
      </rPr>
      <t>1</t>
    </r>
    <phoneticPr fontId="23" type="noConversion"/>
  </si>
  <si>
    <r>
      <t>C18</t>
    </r>
    <r>
      <rPr>
        <sz val="10"/>
        <color indexed="8"/>
        <rFont val="宋体"/>
        <charset val="134"/>
      </rPr>
      <t>：</t>
    </r>
    <r>
      <rPr>
        <sz val="10"/>
        <color indexed="8"/>
        <rFont val="Arial"/>
        <family val="2"/>
      </rPr>
      <t>2</t>
    </r>
    <phoneticPr fontId="23" type="noConversion"/>
  </si>
  <si>
    <r>
      <t xml:space="preserve">Remark                                                  </t>
    </r>
    <r>
      <rPr>
        <sz val="10"/>
        <color indexed="8"/>
        <rFont val="宋体"/>
        <charset val="134"/>
      </rPr>
      <t>备注</t>
    </r>
    <phoneticPr fontId="19" type="noConversion"/>
  </si>
  <si>
    <r>
      <t>审核人</t>
    </r>
    <r>
      <rPr>
        <sz val="10"/>
        <color indexed="8"/>
        <rFont val="Arial"/>
        <family val="2"/>
      </rPr>
      <t>Checked by:</t>
    </r>
    <phoneticPr fontId="19" type="noConversion"/>
  </si>
  <si>
    <r>
      <t>审核日期</t>
    </r>
    <r>
      <rPr>
        <sz val="10"/>
        <color indexed="8"/>
        <rFont val="Arial"/>
        <family val="2"/>
      </rPr>
      <t>Date:</t>
    </r>
    <phoneticPr fontId="19" type="noConversion"/>
  </si>
  <si>
    <r>
      <t>江苏省连云港墟沟大港路</t>
    </r>
    <r>
      <rPr>
        <sz val="8"/>
        <color indexed="8"/>
        <rFont val="Arial"/>
        <family val="2"/>
      </rPr>
      <t xml:space="preserve">  </t>
    </r>
    <r>
      <rPr>
        <sz val="8"/>
        <color indexed="8"/>
        <rFont val="宋体"/>
        <charset val="134"/>
      </rPr>
      <t>邮编：</t>
    </r>
    <r>
      <rPr>
        <sz val="8"/>
        <color indexed="8"/>
        <rFont val="Arial"/>
        <family val="2"/>
      </rPr>
      <t>222042</t>
    </r>
    <phoneticPr fontId="22" type="noConversion"/>
  </si>
  <si>
    <r>
      <t>执行标准</t>
    </r>
    <r>
      <rPr>
        <sz val="10"/>
        <color indexed="8"/>
        <rFont val="Arial"/>
        <family val="2"/>
      </rPr>
      <t>Standard</t>
    </r>
    <r>
      <rPr>
        <sz val="10"/>
        <color indexed="8"/>
        <rFont val="宋体"/>
        <charset val="134"/>
      </rPr>
      <t>：阿克苏诺贝尔化学品（博兴）有限公司合同指标</t>
    </r>
    <phoneticPr fontId="19" type="noConversion"/>
  </si>
  <si>
    <r>
      <t>TO:</t>
    </r>
    <r>
      <rPr>
        <b/>
        <sz val="14"/>
        <rFont val="宋体"/>
        <charset val="134"/>
      </rPr>
      <t>阿克苏诺贝尔博兴</t>
    </r>
    <phoneticPr fontId="19" type="noConversion"/>
  </si>
  <si>
    <r>
      <t>分析人</t>
    </r>
    <r>
      <rPr>
        <sz val="10"/>
        <color indexed="8"/>
        <rFont val="Arial"/>
        <family val="2"/>
      </rPr>
      <t xml:space="preserve">Analysis by: </t>
    </r>
    <r>
      <rPr>
        <sz val="10"/>
        <color indexed="8"/>
        <rFont val="宋体"/>
        <charset val="134"/>
      </rPr>
      <t>刘海英</t>
    </r>
    <phoneticPr fontId="19" type="noConversion"/>
  </si>
  <si>
    <r>
      <t>报告日期</t>
    </r>
    <r>
      <rPr>
        <sz val="10"/>
        <color indexed="8"/>
        <rFont val="Arial"/>
        <family val="2"/>
      </rPr>
      <t>Date: 2016-3-18</t>
    </r>
    <phoneticPr fontId="19" type="noConversion"/>
  </si>
  <si>
    <t>丰益油脂科技（连云港）有限公司</t>
    <phoneticPr fontId="19" type="noConversion"/>
  </si>
  <si>
    <t>Wilmar Oleo  (Lianyungang) Co., Ltd</t>
    <phoneticPr fontId="19" type="noConversion"/>
  </si>
  <si>
    <r>
      <t>丰益油脂科技有限公司</t>
    </r>
    <r>
      <rPr>
        <sz val="10"/>
        <color indexed="8"/>
        <rFont val="Arial"/>
        <family val="2"/>
      </rPr>
      <t xml:space="preserve">              </t>
    </r>
    <phoneticPr fontId="19" type="noConversion"/>
  </si>
  <si>
    <r>
      <t>丰益油脂科技（连云港）有限公司</t>
    </r>
    <r>
      <rPr>
        <sz val="10"/>
        <color indexed="8"/>
        <rFont val="Arial"/>
        <family val="2"/>
      </rPr>
      <t xml:space="preserve"> </t>
    </r>
    <phoneticPr fontId="19" type="noConversion"/>
  </si>
  <si>
    <r>
      <t xml:space="preserve">Wilmar </t>
    </r>
    <r>
      <rPr>
        <sz val="10"/>
        <color indexed="8"/>
        <rFont val="宋体"/>
        <charset val="134"/>
      </rPr>
      <t>（</t>
    </r>
    <r>
      <rPr>
        <sz val="10"/>
        <color indexed="8"/>
        <rFont val="Arial"/>
        <family val="2"/>
      </rPr>
      <t>China</t>
    </r>
    <r>
      <rPr>
        <sz val="10"/>
        <color indexed="8"/>
        <rFont val="宋体"/>
        <charset val="134"/>
      </rPr>
      <t>）</t>
    </r>
    <r>
      <rPr>
        <sz val="10"/>
        <color indexed="8"/>
        <rFont val="Arial"/>
        <family val="2"/>
      </rPr>
      <t>Oleo  Co., Ltd.</t>
    </r>
    <phoneticPr fontId="19" type="noConversion"/>
  </si>
  <si>
    <t>YHOC/QR-04-009-C-0</t>
    <phoneticPr fontId="22" type="noConversion"/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</si>
</sst>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0_ "/>
    <numFmt numFmtId="178" formatCode="0.00;_퀊"/>
    <numFmt numFmtId="179" formatCode="yyyy/m/d;@"/>
  </numFmts>
  <fonts count="43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color indexed="81"/>
      <name val="Tahoma"/>
      <family val="2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12"/>
      <color indexed="8"/>
      <name val="宋体"/>
      <charset val="134"/>
    </font>
    <font>
      <sz val="8"/>
      <color indexed="8"/>
      <name val="宋体"/>
      <charset val="134"/>
    </font>
    <font>
      <sz val="8"/>
      <color indexed="8"/>
      <name val="Arial"/>
      <family val="2"/>
    </font>
    <font>
      <sz val="12"/>
      <color indexed="8"/>
      <name val="Arial"/>
      <family val="2"/>
    </font>
    <font>
      <vertAlign val="subscript"/>
      <sz val="10"/>
      <color indexed="8"/>
      <name val="Arial"/>
      <family val="2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12"/>
      <color theme="1"/>
      <name val="宋体"/>
      <charset val="134"/>
    </font>
    <font>
      <sz val="8"/>
      <color theme="1"/>
      <name val="宋体"/>
      <charset val="134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宋体"/>
      <charset val="134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14">
    <xf numFmtId="0" fontId="0" fillId="0" borderId="0" xfId="0"/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/>
    <xf numFmtId="179" fontId="32" fillId="0" borderId="0" xfId="0" applyNumberFormat="1" applyFont="1" applyAlignment="1">
      <alignment horizontal="left" vertical="center"/>
    </xf>
    <xf numFmtId="0" fontId="33" fillId="0" borderId="0" xfId="0" applyFont="1" applyAlignment="1">
      <alignment vertical="center"/>
    </xf>
    <xf numFmtId="0" fontId="32" fillId="0" borderId="0" xfId="0" applyFont="1"/>
    <xf numFmtId="0" fontId="32" fillId="0" borderId="0" xfId="0" applyFont="1" applyBorder="1" applyAlignment="1"/>
    <xf numFmtId="0" fontId="32" fillId="0" borderId="0" xfId="0" applyFont="1" applyAlignment="1">
      <alignment vertical="center"/>
    </xf>
    <xf numFmtId="0" fontId="31" fillId="0" borderId="0" xfId="0" applyFont="1"/>
    <xf numFmtId="0" fontId="34" fillId="0" borderId="1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11" xfId="0" applyFont="1" applyBorder="1" applyAlignment="1">
      <alignment horizontal="center" vertical="center" wrapText="1"/>
    </xf>
    <xf numFmtId="176" fontId="32" fillId="0" borderId="12" xfId="0" applyNumberFormat="1" applyFont="1" applyBorder="1" applyAlignment="1">
      <alignment horizontal="center" vertical="center" wrapText="1"/>
    </xf>
    <xf numFmtId="176" fontId="32" fillId="0" borderId="13" xfId="0" applyNumberFormat="1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76" fontId="32" fillId="0" borderId="13" xfId="0" applyNumberFormat="1" applyFont="1" applyFill="1" applyBorder="1" applyAlignment="1">
      <alignment horizontal="center" vertical="center" wrapText="1"/>
    </xf>
    <xf numFmtId="176" fontId="32" fillId="0" borderId="13" xfId="0" applyNumberFormat="1" applyFont="1" applyFill="1" applyBorder="1" applyAlignment="1">
      <alignment horizontal="center" vertical="center" wrapText="1"/>
    </xf>
    <xf numFmtId="0" fontId="36" fillId="0" borderId="0" xfId="0" applyFont="1"/>
    <xf numFmtId="0" fontId="33" fillId="0" borderId="18" xfId="0" applyFont="1" applyBorder="1"/>
    <xf numFmtId="0" fontId="40" fillId="0" borderId="0" xfId="0" applyFont="1" applyAlignment="1">
      <alignment horizontal="center"/>
    </xf>
    <xf numFmtId="0" fontId="32" fillId="24" borderId="0" xfId="0" applyFont="1" applyFill="1" applyAlignment="1">
      <alignment horizontal="left" vertical="center"/>
    </xf>
    <xf numFmtId="14" fontId="32" fillId="0" borderId="0" xfId="0" applyNumberFormat="1" applyFont="1" applyAlignment="1">
      <alignment horizontal="left" vertical="center"/>
    </xf>
    <xf numFmtId="0" fontId="32" fillId="0" borderId="21" xfId="0" quotePrefix="1" applyFont="1" applyBorder="1" applyAlignment="1">
      <alignment horizontal="center" vertical="center" wrapText="1"/>
    </xf>
    <xf numFmtId="176" fontId="32" fillId="0" borderId="13" xfId="0" quotePrefix="1" applyNumberFormat="1" applyFont="1" applyFill="1" applyBorder="1" applyAlignment="1">
      <alignment horizontal="center" vertical="center" wrapText="1"/>
    </xf>
    <xf numFmtId="0" fontId="34" fillId="0" borderId="0" xfId="0" applyFont="1"/>
    <xf numFmtId="0" fontId="32" fillId="0" borderId="21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0" borderId="20" xfId="0" quotePrefix="1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right" vertical="center" wrapText="1"/>
    </xf>
    <xf numFmtId="0" fontId="32" fillId="0" borderId="21" xfId="0" applyFont="1" applyBorder="1" applyAlignment="1">
      <alignment horizontal="right" vertical="center" wrapText="1"/>
    </xf>
    <xf numFmtId="178" fontId="32" fillId="0" borderId="20" xfId="0" applyNumberFormat="1" applyFont="1" applyBorder="1" applyAlignment="1">
      <alignment horizontal="center" vertical="center" wrapText="1"/>
    </xf>
    <xf numFmtId="178" fontId="32" fillId="0" borderId="21" xfId="0" applyNumberFormat="1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2" fillId="0" borderId="10" xfId="0" quotePrefix="1" applyFont="1" applyBorder="1" applyAlignment="1">
      <alignment horizontal="center" vertical="center" wrapText="1"/>
    </xf>
    <xf numFmtId="0" fontId="32" fillId="0" borderId="18" xfId="0" quotePrefix="1" applyFont="1" applyBorder="1" applyAlignment="1">
      <alignment horizontal="center" vertical="center" wrapText="1"/>
    </xf>
    <xf numFmtId="0" fontId="32" fillId="0" borderId="16" xfId="0" applyFont="1" applyBorder="1" applyAlignment="1">
      <alignment horizontal="right" vertical="center" wrapText="1"/>
    </xf>
    <xf numFmtId="0" fontId="32" fillId="0" borderId="10" xfId="0" applyFont="1" applyBorder="1" applyAlignment="1">
      <alignment horizontal="right" vertical="center" wrapText="1"/>
    </xf>
    <xf numFmtId="0" fontId="32" fillId="0" borderId="14" xfId="0" applyFont="1" applyBorder="1" applyAlignment="1">
      <alignment horizontal="right" vertical="center" wrapText="1"/>
    </xf>
    <xf numFmtId="0" fontId="32" fillId="0" borderId="18" xfId="0" applyFont="1" applyBorder="1" applyAlignment="1">
      <alignment horizontal="right" vertical="center" wrapText="1"/>
    </xf>
    <xf numFmtId="0" fontId="32" fillId="0" borderId="10" xfId="0" applyFont="1" applyBorder="1" applyAlignment="1">
      <alignment horizontal="left" vertical="center" wrapText="1"/>
    </xf>
    <xf numFmtId="0" fontId="32" fillId="0" borderId="17" xfId="0" applyFont="1" applyBorder="1" applyAlignment="1">
      <alignment horizontal="left" vertical="center" wrapText="1"/>
    </xf>
    <xf numFmtId="0" fontId="32" fillId="0" borderId="18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8" fillId="0" borderId="0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76" fontId="32" fillId="0" borderId="11" xfId="0" applyNumberFormat="1" applyFont="1" applyFill="1" applyBorder="1" applyAlignment="1">
      <alignment horizontal="center" vertical="center" wrapText="1"/>
    </xf>
    <xf numFmtId="176" fontId="32" fillId="0" borderId="13" xfId="0" applyNumberFormat="1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center" wrapText="1"/>
    </xf>
    <xf numFmtId="0" fontId="31" fillId="0" borderId="15" xfId="0" applyFont="1" applyBorder="1" applyAlignment="1">
      <alignment horizontal="left" vertical="center" wrapText="1"/>
    </xf>
    <xf numFmtId="0" fontId="32" fillId="0" borderId="13" xfId="0" applyFont="1" applyBorder="1" applyAlignment="1">
      <alignment horizontal="center" vertical="center" wrapText="1"/>
    </xf>
    <xf numFmtId="177" fontId="32" fillId="24" borderId="13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76" fontId="38" fillId="0" borderId="13" xfId="0" applyNumberFormat="1" applyFont="1" applyBorder="1" applyAlignment="1">
      <alignment horizontal="left" vertical="center" wrapText="1"/>
    </xf>
    <xf numFmtId="0" fontId="41" fillId="0" borderId="13" xfId="0" applyFont="1" applyBorder="1" applyAlignment="1">
      <alignment horizontal="left" vertical="center" wrapText="1"/>
    </xf>
    <xf numFmtId="176" fontId="32" fillId="0" borderId="13" xfId="0" applyNumberFormat="1" applyFont="1" applyBorder="1" applyAlignment="1">
      <alignment horizontal="right" vertical="center" wrapText="1"/>
    </xf>
    <xf numFmtId="176" fontId="32" fillId="0" borderId="20" xfId="0" applyNumberFormat="1" applyFont="1" applyBorder="1" applyAlignment="1">
      <alignment horizontal="right" vertical="center" wrapText="1"/>
    </xf>
    <xf numFmtId="0" fontId="32" fillId="0" borderId="13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176" fontId="32" fillId="0" borderId="13" xfId="0" applyNumberFormat="1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14" fontId="32" fillId="0" borderId="0" xfId="0" applyNumberFormat="1" applyFont="1" applyAlignment="1">
      <alignment horizontal="left" vertical="center" wrapText="1"/>
    </xf>
    <xf numFmtId="0" fontId="32" fillId="0" borderId="0" xfId="0" applyNumberFormat="1" applyFont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0" fontId="31" fillId="0" borderId="14" xfId="0" applyFont="1" applyBorder="1" applyAlignment="1">
      <alignment horizontal="center" vertical="top" wrapText="1"/>
    </xf>
    <xf numFmtId="0" fontId="31" fillId="0" borderId="18" xfId="0" applyFont="1" applyBorder="1" applyAlignment="1">
      <alignment horizontal="center" vertical="top" wrapText="1"/>
    </xf>
    <xf numFmtId="0" fontId="31" fillId="0" borderId="15" xfId="0" applyFont="1" applyBorder="1" applyAlignment="1">
      <alignment horizontal="center" vertical="top" wrapText="1"/>
    </xf>
    <xf numFmtId="0" fontId="32" fillId="0" borderId="16" xfId="0" applyFont="1" applyBorder="1" applyAlignment="1">
      <alignment horizontal="center" wrapText="1"/>
    </xf>
    <xf numFmtId="0" fontId="32" fillId="0" borderId="10" xfId="0" applyFont="1" applyBorder="1" applyAlignment="1">
      <alignment horizontal="center" wrapText="1"/>
    </xf>
    <xf numFmtId="0" fontId="32" fillId="0" borderId="17" xfId="0" applyFont="1" applyBorder="1" applyAlignment="1">
      <alignment horizont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25" borderId="0" xfId="0" applyFont="1" applyFill="1" applyAlignment="1">
      <alignment horizontal="left" vertical="center" wrapText="1"/>
    </xf>
    <xf numFmtId="0" fontId="32" fillId="25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32" fillId="0" borderId="14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2" xfId="0" quotePrefix="1" applyFont="1" applyBorder="1" applyAlignment="1">
      <alignment horizontal="center" vertical="center" wrapText="1"/>
    </xf>
    <xf numFmtId="0" fontId="32" fillId="0" borderId="11" xfId="0" quotePrefix="1" applyFont="1" applyBorder="1" applyAlignment="1">
      <alignment horizontal="center" vertical="center" wrapText="1"/>
    </xf>
    <xf numFmtId="176" fontId="32" fillId="0" borderId="12" xfId="0" applyNumberFormat="1" applyFont="1" applyBorder="1" applyAlignment="1">
      <alignment horizontal="center" vertical="center" wrapText="1"/>
    </xf>
    <xf numFmtId="176" fontId="32" fillId="0" borderId="11" xfId="0" applyNumberFormat="1" applyFont="1" applyBorder="1" applyAlignment="1">
      <alignment horizontal="center" vertical="center" wrapText="1"/>
    </xf>
    <xf numFmtId="177" fontId="32" fillId="0" borderId="13" xfId="0" applyNumberFormat="1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176" fontId="32" fillId="24" borderId="10" xfId="0" applyNumberFormat="1" applyFont="1" applyFill="1" applyBorder="1" applyAlignment="1">
      <alignment horizontal="center" vertical="center" wrapText="1"/>
    </xf>
    <xf numFmtId="176" fontId="32" fillId="24" borderId="18" xfId="0" applyNumberFormat="1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justify" vertical="center" wrapText="1"/>
    </xf>
    <xf numFmtId="0" fontId="32" fillId="0" borderId="12" xfId="0" applyFont="1" applyBorder="1" applyAlignment="1">
      <alignment horizontal="justify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176" fontId="32" fillId="24" borderId="16" xfId="0" applyNumberFormat="1" applyFont="1" applyFill="1" applyBorder="1" applyAlignment="1">
      <alignment horizontal="center" vertical="center" wrapText="1"/>
    </xf>
    <xf numFmtId="176" fontId="32" fillId="24" borderId="14" xfId="0" applyNumberFormat="1" applyFont="1" applyFill="1" applyBorder="1" applyAlignment="1">
      <alignment horizontal="center" vertical="center" wrapText="1"/>
    </xf>
    <xf numFmtId="177" fontId="32" fillId="24" borderId="10" xfId="0" applyNumberFormat="1" applyFont="1" applyFill="1" applyBorder="1" applyAlignment="1">
      <alignment vertical="center" wrapText="1"/>
    </xf>
    <xf numFmtId="177" fontId="32" fillId="24" borderId="18" xfId="0" applyNumberFormat="1" applyFont="1" applyFill="1" applyBorder="1" applyAlignment="1">
      <alignment vertical="center" wrapText="1"/>
    </xf>
    <xf numFmtId="177" fontId="32" fillId="24" borderId="10" xfId="0" applyNumberFormat="1" applyFont="1" applyFill="1" applyBorder="1" applyAlignment="1">
      <alignment horizontal="center" vertical="center" wrapText="1"/>
    </xf>
    <xf numFmtId="177" fontId="32" fillId="24" borderId="18" xfId="0" applyNumberFormat="1" applyFont="1" applyFill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38100</xdr:rowOff>
    </xdr:from>
    <xdr:to>
      <xdr:col>0</xdr:col>
      <xdr:colOff>1438275</xdr:colOff>
      <xdr:row>2</xdr:row>
      <xdr:rowOff>180975</xdr:rowOff>
    </xdr:to>
    <xdr:pic>
      <xdr:nvPicPr>
        <xdr:cNvPr id="19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" y="219075"/>
          <a:ext cx="962025" cy="381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9525</xdr:colOff>
      <xdr:row>1</xdr:row>
      <xdr:rowOff>9525</xdr:rowOff>
    </xdr:from>
    <xdr:to>
      <xdr:col>15</xdr:col>
      <xdr:colOff>914400</xdr:colOff>
      <xdr:row>3</xdr:row>
      <xdr:rowOff>9525</xdr:rowOff>
    </xdr:to>
    <xdr:pic>
      <xdr:nvPicPr>
        <xdr:cNvPr id="19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62575" y="190500"/>
          <a:ext cx="904875" cy="4381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topLeftCell="A31" workbookViewId="0">
      <selection activeCell="S49" sqref="S49"/>
    </sheetView>
  </sheetViews>
  <sheetFormatPr defaultRowHeight="14.25"/>
  <cols>
    <col min="1" max="1" width="21.5" style="3" customWidth="1"/>
    <col min="2" max="2" width="3.875" style="3" customWidth="1"/>
    <col min="3" max="3" width="4.875" style="3" customWidth="1"/>
    <col min="4" max="4" width="2.75" style="3" customWidth="1"/>
    <col min="5" max="5" width="3.625" style="3" customWidth="1"/>
    <col min="6" max="6" width="2.75" style="3" customWidth="1"/>
    <col min="7" max="7" width="2.5" style="3" customWidth="1"/>
    <col min="8" max="8" width="4.75" style="3" customWidth="1"/>
    <col min="9" max="9" width="3.875" style="3" customWidth="1"/>
    <col min="10" max="11" width="1.625" style="3" customWidth="1"/>
    <col min="12" max="12" width="1" style="3" customWidth="1"/>
    <col min="13" max="13" width="3.625" style="3" customWidth="1"/>
    <col min="14" max="14" width="3.25" style="3" customWidth="1"/>
    <col min="15" max="15" width="8.625" style="3" customWidth="1"/>
    <col min="16" max="16" width="15.625" style="3" customWidth="1"/>
    <col min="17" max="16384" width="9" style="3"/>
  </cols>
  <sheetData>
    <row r="1" spans="1:16" ht="14.25" customHeight="1">
      <c r="A1" s="24"/>
    </row>
    <row r="2" spans="1:16" ht="18.75">
      <c r="A2" s="54" t="s">
        <v>91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5.75">
      <c r="A3" s="55" t="s">
        <v>92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9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ht="14.25" customHeight="1"/>
    <row r="6" spans="1:16" ht="15">
      <c r="A6" s="56" t="s">
        <v>61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ht="15.75">
      <c r="A7" s="57" t="s">
        <v>11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</row>
    <row r="8" spans="1:16" ht="9.6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4.1" customHeight="1">
      <c r="A9" s="1" t="s">
        <v>62</v>
      </c>
      <c r="B9" s="90" t="s">
        <v>93</v>
      </c>
      <c r="C9" s="90"/>
      <c r="D9" s="90"/>
      <c r="E9" s="90"/>
      <c r="F9" s="90"/>
      <c r="G9" s="90"/>
      <c r="H9" s="90"/>
      <c r="I9" s="71" t="s">
        <v>95</v>
      </c>
      <c r="J9" s="71"/>
      <c r="K9" s="71"/>
      <c r="L9" s="71"/>
      <c r="M9" s="71"/>
      <c r="N9" s="71"/>
      <c r="O9" s="71"/>
      <c r="P9" s="71"/>
    </row>
    <row r="10" spans="1:16" ht="14.1" customHeight="1">
      <c r="A10" s="1" t="s">
        <v>63</v>
      </c>
      <c r="B10" s="90" t="s">
        <v>94</v>
      </c>
      <c r="C10" s="90"/>
      <c r="D10" s="90"/>
      <c r="E10" s="90"/>
      <c r="F10" s="90"/>
      <c r="G10" s="90"/>
      <c r="H10" s="90"/>
      <c r="I10" s="71" t="s">
        <v>92</v>
      </c>
      <c r="J10" s="71"/>
      <c r="K10" s="71"/>
      <c r="L10" s="71"/>
      <c r="M10" s="71"/>
      <c r="N10" s="71"/>
      <c r="O10" s="71"/>
      <c r="P10" s="71"/>
    </row>
    <row r="11" spans="1:16" ht="24.75" customHeight="1">
      <c r="A11" s="20" t="s">
        <v>64</v>
      </c>
      <c r="B11" s="71" t="s">
        <v>65</v>
      </c>
      <c r="C11" s="71"/>
      <c r="D11" s="71"/>
      <c r="E11" s="71"/>
      <c r="F11" s="71"/>
      <c r="G11" s="71"/>
      <c r="H11" s="71"/>
      <c r="I11" s="20" t="s">
        <v>66</v>
      </c>
      <c r="J11" s="20"/>
      <c r="K11" s="20"/>
      <c r="L11" s="20"/>
      <c r="M11" s="20"/>
      <c r="N11" s="20"/>
      <c r="P11" s="21" t="s">
        <v>27</v>
      </c>
    </row>
    <row r="12" spans="1:16" ht="14.25" customHeight="1">
      <c r="A12" s="1" t="s">
        <v>67</v>
      </c>
      <c r="B12" s="71" t="s">
        <v>24</v>
      </c>
      <c r="C12" s="71"/>
      <c r="D12" s="71"/>
      <c r="E12" s="71"/>
      <c r="F12" s="71"/>
      <c r="G12" s="2"/>
      <c r="H12" s="2"/>
      <c r="I12" s="20" t="s">
        <v>68</v>
      </c>
      <c r="J12" s="20"/>
      <c r="K12" s="20"/>
      <c r="L12" s="20"/>
      <c r="M12" s="20"/>
      <c r="N12" s="20"/>
      <c r="P12" s="27" t="s">
        <v>26</v>
      </c>
    </row>
    <row r="13" spans="1:16" ht="14.25" customHeight="1">
      <c r="A13" s="1" t="s">
        <v>69</v>
      </c>
      <c r="B13" s="74">
        <v>41898</v>
      </c>
      <c r="C13" s="75"/>
      <c r="D13" s="75"/>
      <c r="E13" s="75"/>
      <c r="F13" s="75"/>
      <c r="G13" s="2"/>
      <c r="H13" s="2"/>
      <c r="I13" s="20" t="s">
        <v>70</v>
      </c>
      <c r="J13" s="20"/>
      <c r="K13" s="20"/>
      <c r="L13" s="20"/>
      <c r="M13" s="20"/>
      <c r="N13" s="20"/>
      <c r="P13" s="4">
        <f>DATE(YEAR(B13)+1,MONTH(B13),DAY(B13)-1)</f>
        <v>42262</v>
      </c>
    </row>
    <row r="14" spans="1:16" ht="14.25" customHeight="1">
      <c r="A14" s="1" t="s">
        <v>71</v>
      </c>
      <c r="B14" s="71" t="s">
        <v>25</v>
      </c>
      <c r="C14" s="71"/>
      <c r="D14" s="71"/>
      <c r="E14" s="71"/>
      <c r="F14" s="71"/>
      <c r="G14" s="2"/>
      <c r="H14" s="2"/>
      <c r="I14" s="20" t="s">
        <v>72</v>
      </c>
      <c r="J14" s="20"/>
      <c r="K14" s="20"/>
      <c r="L14" s="20"/>
      <c r="M14" s="20"/>
      <c r="N14" s="20"/>
      <c r="P14" s="28">
        <v>41899</v>
      </c>
    </row>
    <row r="15" spans="1:16" ht="14.1" customHeight="1">
      <c r="A15" s="1" t="s">
        <v>73</v>
      </c>
      <c r="B15" s="71"/>
      <c r="C15" s="71"/>
      <c r="D15" s="71"/>
      <c r="E15" s="71"/>
      <c r="F15" s="71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8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7" ht="15" customHeight="1">
      <c r="A17" s="88" t="s">
        <v>87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5"/>
      <c r="M17" s="5"/>
      <c r="N17" s="5"/>
      <c r="O17" s="6" t="s">
        <v>96</v>
      </c>
      <c r="P17" s="7"/>
      <c r="Q17" s="7"/>
    </row>
    <row r="18" spans="1:17" ht="14.25" customHeight="1">
      <c r="A18" s="85" t="s">
        <v>14</v>
      </c>
      <c r="B18" s="86"/>
      <c r="C18" s="87" t="s">
        <v>0</v>
      </c>
      <c r="D18" s="87"/>
      <c r="E18" s="87"/>
      <c r="F18" s="87"/>
      <c r="G18" s="87"/>
      <c r="H18" s="87"/>
      <c r="I18" s="87" t="s">
        <v>1</v>
      </c>
      <c r="J18" s="87"/>
      <c r="K18" s="87"/>
      <c r="L18" s="87"/>
      <c r="M18" s="87"/>
      <c r="N18" s="87"/>
      <c r="O18" s="19" t="s">
        <v>15</v>
      </c>
      <c r="P18" s="19" t="s">
        <v>16</v>
      </c>
    </row>
    <row r="19" spans="1:17" ht="27" customHeight="1">
      <c r="A19" s="93" t="s">
        <v>17</v>
      </c>
      <c r="B19" s="94"/>
      <c r="C19" s="73" t="s">
        <v>2</v>
      </c>
      <c r="D19" s="73"/>
      <c r="E19" s="73"/>
      <c r="F19" s="73"/>
      <c r="G19" s="73"/>
      <c r="H19" s="73"/>
      <c r="I19" s="73" t="s">
        <v>3</v>
      </c>
      <c r="J19" s="73"/>
      <c r="K19" s="73"/>
      <c r="L19" s="73"/>
      <c r="M19" s="73"/>
      <c r="N19" s="73"/>
      <c r="O19" s="16" t="s">
        <v>18</v>
      </c>
      <c r="P19" s="16" t="s">
        <v>4</v>
      </c>
    </row>
    <row r="20" spans="1:17" ht="14.1" customHeight="1">
      <c r="A20" s="76" t="s">
        <v>28</v>
      </c>
      <c r="B20" s="51"/>
      <c r="C20" s="80" t="s">
        <v>29</v>
      </c>
      <c r="D20" s="81"/>
      <c r="E20" s="81"/>
      <c r="F20" s="81"/>
      <c r="G20" s="81"/>
      <c r="H20" s="82"/>
      <c r="I20" s="80" t="s">
        <v>30</v>
      </c>
      <c r="J20" s="81"/>
      <c r="K20" s="81"/>
      <c r="L20" s="81"/>
      <c r="M20" s="81"/>
      <c r="N20" s="82"/>
      <c r="O20" s="72" t="str">
        <f>IF(I21="固体","PASS","FAIL")</f>
        <v>PASS</v>
      </c>
      <c r="P20" s="62" t="s">
        <v>74</v>
      </c>
    </row>
    <row r="21" spans="1:17" ht="14.1" customHeight="1">
      <c r="A21" s="60" t="s">
        <v>31</v>
      </c>
      <c r="B21" s="61"/>
      <c r="C21" s="77" t="s">
        <v>32</v>
      </c>
      <c r="D21" s="78"/>
      <c r="E21" s="78"/>
      <c r="F21" s="78"/>
      <c r="G21" s="78"/>
      <c r="H21" s="79"/>
      <c r="I21" s="77" t="s">
        <v>33</v>
      </c>
      <c r="J21" s="78"/>
      <c r="K21" s="78"/>
      <c r="L21" s="78"/>
      <c r="M21" s="78"/>
      <c r="N21" s="79"/>
      <c r="O21" s="72"/>
      <c r="P21" s="62"/>
    </row>
    <row r="22" spans="1:17" ht="14.1" customHeight="1">
      <c r="A22" s="76" t="s">
        <v>34</v>
      </c>
      <c r="B22" s="51"/>
      <c r="C22" s="106">
        <v>1</v>
      </c>
      <c r="D22" s="100" t="s">
        <v>35</v>
      </c>
      <c r="E22" s="100" t="s">
        <v>36</v>
      </c>
      <c r="F22" s="100">
        <v>10</v>
      </c>
      <c r="G22" s="100" t="s">
        <v>37</v>
      </c>
      <c r="H22" s="83" t="s">
        <v>38</v>
      </c>
      <c r="I22" s="108">
        <v>0.1</v>
      </c>
      <c r="J22" s="110" t="s">
        <v>35</v>
      </c>
      <c r="K22" s="100" t="s">
        <v>36</v>
      </c>
      <c r="L22" s="100"/>
      <c r="M22" s="102">
        <v>0.2</v>
      </c>
      <c r="N22" s="112" t="s">
        <v>37</v>
      </c>
      <c r="O22" s="97" t="str">
        <f>IF(AND(I22&lt;=C22,M22&lt;=F22),"PASS","FAIL")</f>
        <v>PASS</v>
      </c>
      <c r="P22" s="36" t="s">
        <v>39</v>
      </c>
    </row>
    <row r="23" spans="1:17" ht="14.1" customHeight="1">
      <c r="A23" s="91" t="s">
        <v>75</v>
      </c>
      <c r="B23" s="53"/>
      <c r="C23" s="107"/>
      <c r="D23" s="101"/>
      <c r="E23" s="45"/>
      <c r="F23" s="101"/>
      <c r="G23" s="101"/>
      <c r="H23" s="84"/>
      <c r="I23" s="109"/>
      <c r="J23" s="111"/>
      <c r="K23" s="101"/>
      <c r="L23" s="101"/>
      <c r="M23" s="103"/>
      <c r="N23" s="113"/>
      <c r="O23" s="98"/>
      <c r="P23" s="36"/>
    </row>
    <row r="24" spans="1:17" ht="14.1" customHeight="1">
      <c r="A24" s="76" t="s">
        <v>40</v>
      </c>
      <c r="B24" s="51"/>
      <c r="C24" s="46">
        <v>258</v>
      </c>
      <c r="D24" s="47"/>
      <c r="E24" s="44" t="s">
        <v>41</v>
      </c>
      <c r="F24" s="50">
        <v>275</v>
      </c>
      <c r="G24" s="50"/>
      <c r="H24" s="51"/>
      <c r="I24" s="63">
        <v>386</v>
      </c>
      <c r="J24" s="63"/>
      <c r="K24" s="63"/>
      <c r="L24" s="63"/>
      <c r="M24" s="63"/>
      <c r="N24" s="63"/>
      <c r="O24" s="58" t="str">
        <f>IF(AND(I24&gt;=C24,I24&lt;=F24),"PASS","FAIL")</f>
        <v>FAIL</v>
      </c>
      <c r="P24" s="62" t="s">
        <v>5</v>
      </c>
    </row>
    <row r="25" spans="1:17" ht="14.1" customHeight="1">
      <c r="A25" s="60" t="s">
        <v>42</v>
      </c>
      <c r="B25" s="61"/>
      <c r="C25" s="48"/>
      <c r="D25" s="49"/>
      <c r="E25" s="45"/>
      <c r="F25" s="52"/>
      <c r="G25" s="52"/>
      <c r="H25" s="53"/>
      <c r="I25" s="63"/>
      <c r="J25" s="63"/>
      <c r="K25" s="63"/>
      <c r="L25" s="63"/>
      <c r="M25" s="63"/>
      <c r="N25" s="63"/>
      <c r="O25" s="59"/>
      <c r="P25" s="62"/>
    </row>
    <row r="26" spans="1:17" ht="14.1" customHeight="1">
      <c r="A26" s="76" t="s">
        <v>43</v>
      </c>
      <c r="B26" s="51"/>
      <c r="C26" s="46">
        <v>260</v>
      </c>
      <c r="D26" s="47"/>
      <c r="E26" s="44" t="s">
        <v>41</v>
      </c>
      <c r="F26" s="50">
        <v>277</v>
      </c>
      <c r="G26" s="50"/>
      <c r="H26" s="51"/>
      <c r="I26" s="63">
        <v>387</v>
      </c>
      <c r="J26" s="63"/>
      <c r="K26" s="63"/>
      <c r="L26" s="63"/>
      <c r="M26" s="63"/>
      <c r="N26" s="63"/>
      <c r="O26" s="59" t="str">
        <f>IF(AND(I26&gt;=C26,I26&lt;=F26),"PASS","FAIL")</f>
        <v>FAIL</v>
      </c>
      <c r="P26" s="62" t="s">
        <v>44</v>
      </c>
    </row>
    <row r="27" spans="1:17" ht="14.1" customHeight="1">
      <c r="A27" s="60" t="s">
        <v>45</v>
      </c>
      <c r="B27" s="61"/>
      <c r="C27" s="48"/>
      <c r="D27" s="49"/>
      <c r="E27" s="45"/>
      <c r="F27" s="52"/>
      <c r="G27" s="52"/>
      <c r="H27" s="53"/>
      <c r="I27" s="63"/>
      <c r="J27" s="63"/>
      <c r="K27" s="63"/>
      <c r="L27" s="63"/>
      <c r="M27" s="63"/>
      <c r="N27" s="63"/>
      <c r="O27" s="59"/>
      <c r="P27" s="62"/>
    </row>
    <row r="28" spans="1:17" ht="14.1" customHeight="1">
      <c r="A28" s="76" t="s">
        <v>76</v>
      </c>
      <c r="B28" s="51"/>
      <c r="C28" s="46">
        <v>6</v>
      </c>
      <c r="D28" s="47"/>
      <c r="E28" s="44" t="s">
        <v>41</v>
      </c>
      <c r="F28" s="50">
        <v>12</v>
      </c>
      <c r="G28" s="50"/>
      <c r="H28" s="51"/>
      <c r="I28" s="63">
        <v>387</v>
      </c>
      <c r="J28" s="63"/>
      <c r="K28" s="63"/>
      <c r="L28" s="63"/>
      <c r="M28" s="63"/>
      <c r="N28" s="63"/>
      <c r="O28" s="59" t="str">
        <f>IF(AND(I28&gt;=C28,I28&lt;=F28),"PASS","FAIL")</f>
        <v>FAIL</v>
      </c>
      <c r="P28" s="62" t="s">
        <v>6</v>
      </c>
    </row>
    <row r="29" spans="1:17" ht="14.1" customHeight="1">
      <c r="A29" s="60" t="s">
        <v>46</v>
      </c>
      <c r="B29" s="61"/>
      <c r="C29" s="48"/>
      <c r="D29" s="49"/>
      <c r="E29" s="45"/>
      <c r="F29" s="52"/>
      <c r="G29" s="52"/>
      <c r="H29" s="53"/>
      <c r="I29" s="63"/>
      <c r="J29" s="63"/>
      <c r="K29" s="63"/>
      <c r="L29" s="63"/>
      <c r="M29" s="63"/>
      <c r="N29" s="63"/>
      <c r="O29" s="59"/>
      <c r="P29" s="62"/>
    </row>
    <row r="30" spans="1:17" ht="14.1" customHeight="1">
      <c r="A30" s="76" t="s">
        <v>77</v>
      </c>
      <c r="B30" s="51"/>
      <c r="C30" s="46">
        <v>21</v>
      </c>
      <c r="D30" s="47"/>
      <c r="E30" s="44" t="s">
        <v>41</v>
      </c>
      <c r="F30" s="50">
        <v>26</v>
      </c>
      <c r="G30" s="50"/>
      <c r="H30" s="51"/>
      <c r="I30" s="63">
        <v>387</v>
      </c>
      <c r="J30" s="63"/>
      <c r="K30" s="63"/>
      <c r="L30" s="63"/>
      <c r="M30" s="63"/>
      <c r="N30" s="63"/>
      <c r="O30" s="59" t="str">
        <f>IF(AND(I30&gt;=C30,I30&lt;=F30),"PASS","FAIL")</f>
        <v>FAIL</v>
      </c>
      <c r="P30" s="62" t="s">
        <v>47</v>
      </c>
    </row>
    <row r="31" spans="1:17" ht="14.1" customHeight="1">
      <c r="A31" s="60" t="s">
        <v>48</v>
      </c>
      <c r="B31" s="61"/>
      <c r="C31" s="48"/>
      <c r="D31" s="49"/>
      <c r="E31" s="45"/>
      <c r="F31" s="52"/>
      <c r="G31" s="52"/>
      <c r="H31" s="53"/>
      <c r="I31" s="63"/>
      <c r="J31" s="63"/>
      <c r="K31" s="63"/>
      <c r="L31" s="63"/>
      <c r="M31" s="63"/>
      <c r="N31" s="63"/>
      <c r="O31" s="59"/>
      <c r="P31" s="62"/>
    </row>
    <row r="32" spans="1:17" ht="14.1" customHeight="1">
      <c r="A32" s="76" t="s">
        <v>49</v>
      </c>
      <c r="B32" s="51"/>
      <c r="C32" s="68">
        <v>0.2</v>
      </c>
      <c r="D32" s="69"/>
      <c r="E32" s="33" t="s">
        <v>38</v>
      </c>
      <c r="F32" s="70"/>
      <c r="G32" s="70"/>
      <c r="H32" s="70"/>
      <c r="I32" s="99">
        <v>0.05</v>
      </c>
      <c r="J32" s="99"/>
      <c r="K32" s="99"/>
      <c r="L32" s="99"/>
      <c r="M32" s="99"/>
      <c r="N32" s="99"/>
      <c r="O32" s="72" t="str">
        <f>IF(I32&lt;=C32,"PASS","FAIL")</f>
        <v>PASS</v>
      </c>
      <c r="P32" s="62" t="s">
        <v>7</v>
      </c>
    </row>
    <row r="33" spans="1:16" ht="14.1" customHeight="1">
      <c r="A33" s="60" t="s">
        <v>78</v>
      </c>
      <c r="B33" s="61"/>
      <c r="C33" s="68"/>
      <c r="D33" s="69"/>
      <c r="E33" s="33"/>
      <c r="F33" s="70"/>
      <c r="G33" s="70"/>
      <c r="H33" s="70"/>
      <c r="I33" s="99"/>
      <c r="J33" s="99"/>
      <c r="K33" s="99"/>
      <c r="L33" s="99"/>
      <c r="M33" s="99"/>
      <c r="N33" s="99"/>
      <c r="O33" s="72"/>
      <c r="P33" s="62"/>
    </row>
    <row r="34" spans="1:16" ht="14.1" customHeight="1">
      <c r="A34" s="76" t="s">
        <v>50</v>
      </c>
      <c r="B34" s="51"/>
      <c r="C34" s="68">
        <v>0.5</v>
      </c>
      <c r="D34" s="69"/>
      <c r="E34" s="33" t="s">
        <v>38</v>
      </c>
      <c r="F34" s="70"/>
      <c r="G34" s="70"/>
      <c r="H34" s="70"/>
      <c r="I34" s="99">
        <v>0.05</v>
      </c>
      <c r="J34" s="99"/>
      <c r="K34" s="99"/>
      <c r="L34" s="99"/>
      <c r="M34" s="99"/>
      <c r="N34" s="99"/>
      <c r="O34" s="72" t="str">
        <f>IF(I34&lt;=C34,"PASS","FAIL")</f>
        <v>PASS</v>
      </c>
      <c r="P34" s="62" t="s">
        <v>51</v>
      </c>
    </row>
    <row r="35" spans="1:16" ht="14.1" customHeight="1">
      <c r="A35" s="60" t="s">
        <v>52</v>
      </c>
      <c r="B35" s="61"/>
      <c r="C35" s="68"/>
      <c r="D35" s="69"/>
      <c r="E35" s="33"/>
      <c r="F35" s="70"/>
      <c r="G35" s="70"/>
      <c r="H35" s="70"/>
      <c r="I35" s="99"/>
      <c r="J35" s="99"/>
      <c r="K35" s="99"/>
      <c r="L35" s="99"/>
      <c r="M35" s="99"/>
      <c r="N35" s="99"/>
      <c r="O35" s="72"/>
      <c r="P35" s="62"/>
    </row>
    <row r="36" spans="1:16" ht="14.1" customHeight="1">
      <c r="A36" s="76" t="s">
        <v>21</v>
      </c>
      <c r="B36" s="51"/>
      <c r="C36" s="106" t="s">
        <v>79</v>
      </c>
      <c r="D36" s="100"/>
      <c r="E36" s="100"/>
      <c r="F36" s="100"/>
      <c r="G36" s="100"/>
      <c r="H36" s="83"/>
      <c r="I36" s="80" t="s">
        <v>19</v>
      </c>
      <c r="J36" s="81"/>
      <c r="K36" s="81"/>
      <c r="L36" s="81"/>
      <c r="M36" s="81"/>
      <c r="N36" s="82"/>
      <c r="O36" s="97" t="str">
        <f>IF(I36="Conform","PASS","FAIL")</f>
        <v>PASS</v>
      </c>
      <c r="P36" s="95" t="s">
        <v>22</v>
      </c>
    </row>
    <row r="37" spans="1:16" ht="14.1" customHeight="1">
      <c r="A37" s="60" t="s">
        <v>23</v>
      </c>
      <c r="B37" s="61"/>
      <c r="C37" s="107"/>
      <c r="D37" s="101"/>
      <c r="E37" s="101"/>
      <c r="F37" s="101"/>
      <c r="G37" s="101"/>
      <c r="H37" s="84"/>
      <c r="I37" s="77" t="s">
        <v>20</v>
      </c>
      <c r="J37" s="78"/>
      <c r="K37" s="78"/>
      <c r="L37" s="78"/>
      <c r="M37" s="78"/>
      <c r="N37" s="79"/>
      <c r="O37" s="98"/>
      <c r="P37" s="96"/>
    </row>
    <row r="38" spans="1:16" ht="18.600000000000001" customHeight="1">
      <c r="A38" s="104" t="s">
        <v>80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5"/>
      <c r="P38" s="104"/>
    </row>
    <row r="39" spans="1:16" ht="15.95" customHeight="1">
      <c r="A39" s="37" t="s">
        <v>53</v>
      </c>
      <c r="B39" s="36"/>
      <c r="C39" s="38">
        <v>1</v>
      </c>
      <c r="D39" s="39"/>
      <c r="E39" s="32" t="s">
        <v>38</v>
      </c>
      <c r="F39" s="32"/>
      <c r="G39" s="32"/>
      <c r="H39" s="33"/>
      <c r="I39" s="40">
        <v>0.17</v>
      </c>
      <c r="J39" s="41"/>
      <c r="K39" s="41"/>
      <c r="L39" s="41"/>
      <c r="M39" s="41"/>
      <c r="N39" s="41"/>
      <c r="O39" s="17" t="str">
        <f>IF(I39&lt;=C39,"PASS","FAIL")</f>
        <v>PASS</v>
      </c>
      <c r="P39" s="36" t="s">
        <v>8</v>
      </c>
    </row>
    <row r="40" spans="1:16" ht="15.95" customHeight="1">
      <c r="A40" s="37" t="s">
        <v>54</v>
      </c>
      <c r="B40" s="36"/>
      <c r="C40" s="38">
        <v>4</v>
      </c>
      <c r="D40" s="39"/>
      <c r="E40" s="29" t="s">
        <v>41</v>
      </c>
      <c r="F40" s="32">
        <v>8</v>
      </c>
      <c r="G40" s="32"/>
      <c r="H40" s="33"/>
      <c r="I40" s="40">
        <v>6.71</v>
      </c>
      <c r="J40" s="41"/>
      <c r="K40" s="41"/>
      <c r="L40" s="41"/>
      <c r="M40" s="41"/>
      <c r="N40" s="41"/>
      <c r="O40" s="22" t="str">
        <f>IF(AND(I40&gt;=C40,I40&lt;=F40),"PASS","FAIL")</f>
        <v>PASS</v>
      </c>
      <c r="P40" s="36"/>
    </row>
    <row r="41" spans="1:16" ht="15.95" customHeight="1">
      <c r="A41" s="37" t="s">
        <v>55</v>
      </c>
      <c r="B41" s="36"/>
      <c r="C41" s="38">
        <v>5</v>
      </c>
      <c r="D41" s="39"/>
      <c r="E41" s="29" t="s">
        <v>41</v>
      </c>
      <c r="F41" s="32">
        <v>10</v>
      </c>
      <c r="G41" s="32"/>
      <c r="H41" s="33"/>
      <c r="I41" s="40">
        <v>5.28</v>
      </c>
      <c r="J41" s="41"/>
      <c r="K41" s="41"/>
      <c r="L41" s="41"/>
      <c r="M41" s="41"/>
      <c r="N41" s="41"/>
      <c r="O41" s="22" t="str">
        <f>IF(AND(I41&gt;=C41,I41&lt;=F41),"PASS","FAIL")</f>
        <v>PASS</v>
      </c>
      <c r="P41" s="36"/>
    </row>
    <row r="42" spans="1:16" ht="15.95" customHeight="1">
      <c r="A42" s="37" t="s">
        <v>56</v>
      </c>
      <c r="B42" s="36"/>
      <c r="C42" s="38">
        <v>45</v>
      </c>
      <c r="D42" s="39"/>
      <c r="E42" s="29" t="s">
        <v>41</v>
      </c>
      <c r="F42" s="32">
        <v>53</v>
      </c>
      <c r="G42" s="32"/>
      <c r="H42" s="33"/>
      <c r="I42" s="40">
        <v>51.2</v>
      </c>
      <c r="J42" s="41"/>
      <c r="K42" s="41"/>
      <c r="L42" s="41"/>
      <c r="M42" s="41"/>
      <c r="N42" s="41"/>
      <c r="O42" s="22" t="str">
        <f>IF(AND(I42&gt;=44,I42&lt;=52),"PASS","FAIL")</f>
        <v>PASS</v>
      </c>
      <c r="P42" s="36"/>
    </row>
    <row r="43" spans="1:16" ht="15.95" customHeight="1">
      <c r="A43" s="37" t="s">
        <v>57</v>
      </c>
      <c r="B43" s="36"/>
      <c r="C43" s="38">
        <v>15</v>
      </c>
      <c r="D43" s="39"/>
      <c r="E43" s="29" t="s">
        <v>41</v>
      </c>
      <c r="F43" s="32">
        <v>21</v>
      </c>
      <c r="G43" s="32"/>
      <c r="H43" s="33"/>
      <c r="I43" s="40">
        <v>18.41</v>
      </c>
      <c r="J43" s="41"/>
      <c r="K43" s="41"/>
      <c r="L43" s="41"/>
      <c r="M43" s="41"/>
      <c r="N43" s="41"/>
      <c r="O43" s="23" t="str">
        <f>IF(AND(I43&gt;=13,I43&lt;=19),"PASS","FAIL")</f>
        <v>PASS</v>
      </c>
      <c r="P43" s="36"/>
    </row>
    <row r="44" spans="1:16" ht="15.95" customHeight="1">
      <c r="A44" s="37" t="s">
        <v>58</v>
      </c>
      <c r="B44" s="36"/>
      <c r="C44" s="38">
        <v>5</v>
      </c>
      <c r="D44" s="39"/>
      <c r="E44" s="29" t="s">
        <v>41</v>
      </c>
      <c r="F44" s="32">
        <v>15</v>
      </c>
      <c r="G44" s="32"/>
      <c r="H44" s="33"/>
      <c r="I44" s="40">
        <v>9.5500000000000007</v>
      </c>
      <c r="J44" s="41"/>
      <c r="K44" s="41"/>
      <c r="L44" s="41"/>
      <c r="M44" s="41"/>
      <c r="N44" s="41"/>
      <c r="O44" s="22" t="str">
        <f>IF(AND(I44&gt;=C44,I44&lt;=F44),"PASS","FAIL")</f>
        <v>PASS</v>
      </c>
      <c r="P44" s="36"/>
    </row>
    <row r="45" spans="1:16" ht="15.95" customHeight="1">
      <c r="A45" s="37" t="s">
        <v>59</v>
      </c>
      <c r="B45" s="36"/>
      <c r="C45" s="38">
        <v>4</v>
      </c>
      <c r="D45" s="39"/>
      <c r="E45" s="32" t="s">
        <v>38</v>
      </c>
      <c r="F45" s="32"/>
      <c r="G45" s="32"/>
      <c r="H45" s="33"/>
      <c r="I45" s="40">
        <v>1.06</v>
      </c>
      <c r="J45" s="41"/>
      <c r="K45" s="41"/>
      <c r="L45" s="41"/>
      <c r="M45" s="41"/>
      <c r="N45" s="41"/>
      <c r="O45" s="18" t="str">
        <f>IF(I45&lt;=C45,"PASS","FAIL")</f>
        <v>PASS</v>
      </c>
      <c r="P45" s="36"/>
    </row>
    <row r="46" spans="1:16" ht="15.95" customHeight="1">
      <c r="A46" s="37" t="s">
        <v>81</v>
      </c>
      <c r="B46" s="36"/>
      <c r="C46" s="38">
        <v>4</v>
      </c>
      <c r="D46" s="39"/>
      <c r="E46" s="29" t="s">
        <v>41</v>
      </c>
      <c r="F46" s="32">
        <v>12</v>
      </c>
      <c r="G46" s="32"/>
      <c r="H46" s="33"/>
      <c r="I46" s="40">
        <v>6.52</v>
      </c>
      <c r="J46" s="41"/>
      <c r="K46" s="41"/>
      <c r="L46" s="41"/>
      <c r="M46" s="41"/>
      <c r="N46" s="41"/>
      <c r="O46" s="22" t="str">
        <f>IF(AND(I46&gt;=C46,I46&lt;=F46),"PASS","FAIL")</f>
        <v>PASS</v>
      </c>
      <c r="P46" s="36"/>
    </row>
    <row r="47" spans="1:16" ht="15.95" customHeight="1">
      <c r="A47" s="37" t="s">
        <v>82</v>
      </c>
      <c r="B47" s="36"/>
      <c r="C47" s="38">
        <v>3</v>
      </c>
      <c r="D47" s="39"/>
      <c r="E47" s="32" t="s">
        <v>38</v>
      </c>
      <c r="F47" s="32"/>
      <c r="G47" s="32"/>
      <c r="H47" s="33"/>
      <c r="I47" s="40">
        <v>0.92</v>
      </c>
      <c r="J47" s="41"/>
      <c r="K47" s="41"/>
      <c r="L47" s="41"/>
      <c r="M47" s="41"/>
      <c r="N47" s="41"/>
      <c r="O47" s="18" t="str">
        <f>IF(I47&lt;=C47,"PASS","FAIL")</f>
        <v>PASS</v>
      </c>
      <c r="P47" s="62"/>
    </row>
    <row r="48" spans="1:16" ht="15.95" customHeight="1">
      <c r="A48" s="37" t="s">
        <v>60</v>
      </c>
      <c r="B48" s="36"/>
      <c r="C48" s="34" t="s">
        <v>41</v>
      </c>
      <c r="D48" s="35"/>
      <c r="E48" s="35"/>
      <c r="F48" s="35"/>
      <c r="G48" s="35"/>
      <c r="H48" s="36"/>
      <c r="I48" s="40">
        <v>0.18</v>
      </c>
      <c r="J48" s="41"/>
      <c r="K48" s="41"/>
      <c r="L48" s="41"/>
      <c r="M48" s="41"/>
      <c r="N48" s="41"/>
      <c r="O48" s="30" t="s">
        <v>41</v>
      </c>
      <c r="P48" s="62"/>
    </row>
    <row r="49" spans="1:16" ht="27.75" customHeight="1">
      <c r="A49" s="92" t="s">
        <v>83</v>
      </c>
      <c r="B49" s="33"/>
      <c r="C49" s="67" t="s">
        <v>88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</row>
    <row r="50" spans="1:16" ht="16.149999999999999" customHeight="1">
      <c r="A50" s="76" t="s">
        <v>9</v>
      </c>
      <c r="B50" s="51"/>
      <c r="C50" s="66" t="str">
        <f>IF(SUM(COUNTIF(O24:O37,"FAIL"),COUNTIF(O39:O48,"FAIL"))=0,"PASS","FAIL")</f>
        <v>FAIL</v>
      </c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</row>
    <row r="51" spans="1:16" ht="16.149999999999999" customHeight="1">
      <c r="A51" s="91" t="s">
        <v>10</v>
      </c>
      <c r="B51" s="53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</row>
    <row r="52" spans="1:16" ht="9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>
      <c r="A53" s="15" t="s">
        <v>89</v>
      </c>
      <c r="B53" s="8"/>
      <c r="C53" s="8"/>
      <c r="D53" s="8"/>
      <c r="E53" s="8"/>
      <c r="F53" s="8"/>
      <c r="G53" s="8"/>
      <c r="H53" s="5"/>
      <c r="I53" s="5"/>
      <c r="J53" s="5"/>
      <c r="K53" s="5"/>
      <c r="L53" s="5"/>
      <c r="M53" s="64" t="s">
        <v>84</v>
      </c>
      <c r="N53" s="65"/>
      <c r="O53" s="65"/>
      <c r="P53" s="65"/>
    </row>
    <row r="54" spans="1:16" ht="7.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>
      <c r="A55" s="15" t="s">
        <v>90</v>
      </c>
      <c r="B55" s="8"/>
      <c r="C55" s="8"/>
      <c r="D55" s="8"/>
      <c r="E55" s="8"/>
      <c r="F55" s="8"/>
      <c r="G55" s="8"/>
      <c r="H55" s="5"/>
      <c r="I55" s="5"/>
      <c r="J55" s="5"/>
      <c r="K55" s="5"/>
      <c r="L55" s="5"/>
      <c r="M55" s="64" t="s">
        <v>85</v>
      </c>
      <c r="N55" s="65"/>
      <c r="O55" s="65"/>
      <c r="P55" s="65"/>
    </row>
    <row r="56" spans="1:16" ht="8.25" customHeight="1">
      <c r="A56" s="6"/>
      <c r="B56" s="6"/>
      <c r="C56" s="6"/>
      <c r="D56" s="6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s="31" customFormat="1" ht="10.15" customHeight="1">
      <c r="A57" s="10" t="s">
        <v>86</v>
      </c>
      <c r="B57" s="10"/>
      <c r="C57" s="10"/>
      <c r="D57" s="10"/>
      <c r="E57" s="10"/>
      <c r="F57" s="10"/>
      <c r="G57" s="10"/>
      <c r="H57" s="10"/>
      <c r="I57" s="10"/>
      <c r="J57" s="42"/>
      <c r="K57" s="42"/>
      <c r="L57" s="42"/>
      <c r="M57" s="42"/>
      <c r="N57" s="42"/>
      <c r="O57" s="42"/>
      <c r="P57" s="42"/>
    </row>
    <row r="58" spans="1:16" s="31" customFormat="1" ht="10.15" customHeight="1">
      <c r="A58" s="11" t="s">
        <v>12</v>
      </c>
      <c r="B58" s="11"/>
      <c r="C58" s="11"/>
      <c r="D58" s="11"/>
      <c r="E58" s="12"/>
      <c r="F58" s="12"/>
      <c r="G58" s="12"/>
      <c r="H58" s="12"/>
      <c r="I58" s="12"/>
      <c r="J58" s="43"/>
      <c r="K58" s="43"/>
      <c r="L58" s="43"/>
      <c r="M58" s="43"/>
      <c r="N58" s="43"/>
      <c r="O58" s="43"/>
      <c r="P58" s="43"/>
    </row>
    <row r="59" spans="1:16" s="31" customFormat="1" ht="10.15" customHeight="1">
      <c r="A59" s="13" t="s">
        <v>13</v>
      </c>
      <c r="B59" s="13"/>
      <c r="C59" s="13"/>
      <c r="D59" s="13"/>
      <c r="E59" s="14"/>
      <c r="F59" s="14"/>
      <c r="G59" s="14"/>
      <c r="H59" s="14"/>
      <c r="I59" s="14"/>
      <c r="J59" s="43"/>
      <c r="K59" s="43"/>
      <c r="L59" s="43"/>
      <c r="M59" s="43"/>
      <c r="N59" s="43"/>
      <c r="O59" s="43"/>
      <c r="P59" s="43"/>
    </row>
    <row r="60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</sheetData>
  <protectedRanges>
    <protectedRange sqref="A53:B53 M53 M55 A55:B55 P12 P14 A12:N14 A15:F15" name="区域1"/>
    <protectedRange sqref="P13" name="区域1_2_1"/>
    <protectedRange sqref="I24:N35" name="区域1_2"/>
    <protectedRange sqref="I22:J23 L22:N23" name="区域1_1_1"/>
    <protectedRange sqref="I39:N47" name="区域1_3"/>
    <protectedRange sqref="I48:N48" name="区域1_4"/>
    <protectedRange sqref="C49" name="区域1_1"/>
  </protectedRanges>
  <mergeCells count="151">
    <mergeCell ref="P22:P23"/>
    <mergeCell ref="A23:B23"/>
    <mergeCell ref="A22:B22"/>
    <mergeCell ref="C22:C23"/>
    <mergeCell ref="D22:D23"/>
    <mergeCell ref="E22:E23"/>
    <mergeCell ref="I22:I23"/>
    <mergeCell ref="J22:J23"/>
    <mergeCell ref="K22:L23"/>
    <mergeCell ref="N22:N23"/>
    <mergeCell ref="O22:O23"/>
    <mergeCell ref="P39:P48"/>
    <mergeCell ref="F46:H46"/>
    <mergeCell ref="I46:N46"/>
    <mergeCell ref="I39:N39"/>
    <mergeCell ref="O26:O27"/>
    <mergeCell ref="P26:P27"/>
    <mergeCell ref="I47:N47"/>
    <mergeCell ref="A38:P38"/>
    <mergeCell ref="C36:H37"/>
    <mergeCell ref="P32:P33"/>
    <mergeCell ref="C39:D39"/>
    <mergeCell ref="E39:H39"/>
    <mergeCell ref="A39:B39"/>
    <mergeCell ref="A46:B46"/>
    <mergeCell ref="A44:B44"/>
    <mergeCell ref="A36:B36"/>
    <mergeCell ref="A31:B31"/>
    <mergeCell ref="A32:B32"/>
    <mergeCell ref="A37:B37"/>
    <mergeCell ref="B11:H11"/>
    <mergeCell ref="B9:H9"/>
    <mergeCell ref="B10:H10"/>
    <mergeCell ref="A27:B27"/>
    <mergeCell ref="A28:B28"/>
    <mergeCell ref="A29:B29"/>
    <mergeCell ref="B14:F14"/>
    <mergeCell ref="A50:B50"/>
    <mergeCell ref="A51:B51"/>
    <mergeCell ref="A20:B20"/>
    <mergeCell ref="A48:B48"/>
    <mergeCell ref="A49:B49"/>
    <mergeCell ref="C32:D33"/>
    <mergeCell ref="A21:B21"/>
    <mergeCell ref="C20:H20"/>
    <mergeCell ref="A19:B19"/>
    <mergeCell ref="C19:H19"/>
    <mergeCell ref="F22:F23"/>
    <mergeCell ref="G22:G23"/>
    <mergeCell ref="I20:N20"/>
    <mergeCell ref="I21:N21"/>
    <mergeCell ref="E26:E27"/>
    <mergeCell ref="F30:H31"/>
    <mergeCell ref="A26:B26"/>
    <mergeCell ref="H22:H23"/>
    <mergeCell ref="B15:F15"/>
    <mergeCell ref="A18:B18"/>
    <mergeCell ref="A24:B24"/>
    <mergeCell ref="C18:H18"/>
    <mergeCell ref="I18:N18"/>
    <mergeCell ref="A17:K17"/>
    <mergeCell ref="M22:M23"/>
    <mergeCell ref="A35:B35"/>
    <mergeCell ref="C26:D27"/>
    <mergeCell ref="I30:N31"/>
    <mergeCell ref="I26:N27"/>
    <mergeCell ref="F26:H27"/>
    <mergeCell ref="M55:P55"/>
    <mergeCell ref="I48:N48"/>
    <mergeCell ref="P57:P59"/>
    <mergeCell ref="O57:O59"/>
    <mergeCell ref="A30:B30"/>
    <mergeCell ref="P34:P35"/>
    <mergeCell ref="E32:H33"/>
    <mergeCell ref="A33:B33"/>
    <mergeCell ref="A34:B34"/>
    <mergeCell ref="O30:O31"/>
    <mergeCell ref="P30:P31"/>
    <mergeCell ref="O32:O33"/>
    <mergeCell ref="I36:N36"/>
    <mergeCell ref="I37:N37"/>
    <mergeCell ref="P36:P37"/>
    <mergeCell ref="O36:O37"/>
    <mergeCell ref="I32:N33"/>
    <mergeCell ref="I34:N35"/>
    <mergeCell ref="O34:O35"/>
    <mergeCell ref="A2:P2"/>
    <mergeCell ref="A3:P3"/>
    <mergeCell ref="A6:P6"/>
    <mergeCell ref="A7:P7"/>
    <mergeCell ref="C30:D31"/>
    <mergeCell ref="O24:O25"/>
    <mergeCell ref="A25:B25"/>
    <mergeCell ref="E28:E29"/>
    <mergeCell ref="F28:H29"/>
    <mergeCell ref="E30:E31"/>
    <mergeCell ref="P24:P25"/>
    <mergeCell ref="O28:O29"/>
    <mergeCell ref="I28:N29"/>
    <mergeCell ref="P28:P29"/>
    <mergeCell ref="C28:D29"/>
    <mergeCell ref="I9:P9"/>
    <mergeCell ref="I10:P10"/>
    <mergeCell ref="O20:O21"/>
    <mergeCell ref="P20:P21"/>
    <mergeCell ref="I19:N19"/>
    <mergeCell ref="I24:N25"/>
    <mergeCell ref="B12:F12"/>
    <mergeCell ref="B13:F13"/>
    <mergeCell ref="C21:H21"/>
    <mergeCell ref="A40:B40"/>
    <mergeCell ref="C40:D40"/>
    <mergeCell ref="F40:H40"/>
    <mergeCell ref="I40:N40"/>
    <mergeCell ref="A41:B41"/>
    <mergeCell ref="C41:D41"/>
    <mergeCell ref="M57:M59"/>
    <mergeCell ref="N57:N59"/>
    <mergeCell ref="E24:E25"/>
    <mergeCell ref="C24:D25"/>
    <mergeCell ref="F24:H25"/>
    <mergeCell ref="J57:J59"/>
    <mergeCell ref="K57:K59"/>
    <mergeCell ref="L57:L59"/>
    <mergeCell ref="C44:D44"/>
    <mergeCell ref="F44:H44"/>
    <mergeCell ref="M53:P53"/>
    <mergeCell ref="C50:P51"/>
    <mergeCell ref="C49:P49"/>
    <mergeCell ref="I44:N44"/>
    <mergeCell ref="F41:H41"/>
    <mergeCell ref="I41:N41"/>
    <mergeCell ref="C34:D35"/>
    <mergeCell ref="E34:H35"/>
    <mergeCell ref="E47:H47"/>
    <mergeCell ref="C48:H48"/>
    <mergeCell ref="A42:B42"/>
    <mergeCell ref="C42:D42"/>
    <mergeCell ref="F42:H42"/>
    <mergeCell ref="A47:B47"/>
    <mergeCell ref="C46:D46"/>
    <mergeCell ref="C47:D47"/>
    <mergeCell ref="I42:N42"/>
    <mergeCell ref="A43:B43"/>
    <mergeCell ref="C43:D43"/>
    <mergeCell ref="F43:H43"/>
    <mergeCell ref="I43:N43"/>
    <mergeCell ref="A45:B45"/>
    <mergeCell ref="C45:D45"/>
    <mergeCell ref="I45:N45"/>
    <mergeCell ref="E45:H45"/>
  </mergeCells>
  <phoneticPr fontId="19" type="noConversion"/>
  <conditionalFormatting sqref="C50 O36 O32 O28 O24 O26 O34 O30 O22 O20 O39:O48">
    <cfRule type="cellIs" dxfId="3" priority="95" stopIfTrue="1" operator="equal">
      <formula>"FAIL"</formula>
    </cfRule>
  </conditionalFormatting>
  <conditionalFormatting sqref="O32 O24 O26 O34 O22 O20 O28 O30">
    <cfRule type="cellIs" dxfId="2" priority="3" stopIfTrue="1" operator="equal">
      <formula>"FAIL"</formula>
    </cfRule>
  </conditionalFormatting>
  <conditionalFormatting sqref="O39:O48">
    <cfRule type="cellIs" dxfId="1" priority="2" stopIfTrue="1" operator="equal">
      <formula>"FAIL"</formula>
    </cfRule>
  </conditionalFormatting>
  <conditionalFormatting sqref="O48">
    <cfRule type="cellIs" dxfId="0" priority="1" stopIfTrue="1" operator="equal">
      <formula>"FAIL"</formula>
    </cfRule>
  </conditionalFormatting>
  <pageMargins left="0.59055118110236227" right="0.43307086614173229" top="0.35433070866141736" bottom="0.19685039370078741" header="0.27559055118110237" footer="0.23622047244094491"/>
  <pageSetup paperSize="9" scale="95" orientation="portrait" r:id="rId1"/>
  <headerFooter alignWithMargins="0"/>
  <rowBreaks count="1" manualBreakCount="1">
    <brk id="59" max="16383" man="1"/>
  </rowBreaks>
  <ignoredErrors>
    <ignoredError sqref="C50" emptyCellReference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DC-0818</vt:lpstr>
    </vt:vector>
  </TitlesOfParts>
  <Company>MSCD龙帝国技术社区 Htpp://Bbs.Mscode.Cc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kogadmin</dc:creator>
  <cp:lastModifiedBy>刘海英</cp:lastModifiedBy>
  <cp:lastPrinted>2014-10-08T08:18:34Z</cp:lastPrinted>
  <dcterms:created xsi:type="dcterms:W3CDTF">2012-12-20T09:04:03Z</dcterms:created>
  <dcterms:modified xsi:type="dcterms:W3CDTF">2016-07-19T09:29:56Z</dcterms:modified>
</cp:coreProperties>
</file>