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75" windowWidth="19320" windowHeight="9825"/>
  </bookViews>
  <sheets>
    <sheet name="DPFA20" sheetId="1" r:id="rId1"/>
  </sheets>
  <definedNames>
    <definedName name="_xlnm.Print_Area" localSheetId="0">DPFA20!$A$2:$M$62</definedName>
  </definedNames>
  <calcPr calcId="145621"/>
</workbook>
</file>

<file path=xl/calcChain.xml><?xml version="1.0" encoding="utf-8"?>
<calcChain xmlns="http://schemas.openxmlformats.org/spreadsheetml/2006/main">
  <c r="L22" i="1" l="1"/>
  <c r="L38" i="1"/>
  <c r="L45" i="1"/>
  <c r="L43" i="1"/>
  <c r="L47" i="1"/>
  <c r="L46" i="1"/>
  <c r="L44" i="1"/>
  <c r="L49" i="1"/>
  <c r="L48" i="1"/>
  <c r="L42" i="1"/>
  <c r="L30" i="1"/>
  <c r="L32" i="1"/>
  <c r="L24" i="1"/>
  <c r="M13" i="1" l="1"/>
  <c r="L28" i="1" l="1"/>
  <c r="L26" i="1"/>
  <c r="L20" i="1"/>
  <c r="L36" i="1"/>
  <c r="L50" i="1"/>
  <c r="C53" i="1" l="1"/>
</calcChain>
</file>

<file path=xl/sharedStrings.xml><?xml version="1.0" encoding="utf-8"?>
<sst xmlns="http://schemas.openxmlformats.org/spreadsheetml/2006/main" count="131" uniqueCount="112">
  <si>
    <r>
      <t>审核日期</t>
    </r>
    <r>
      <rPr>
        <sz val="10"/>
        <rFont val="Arial"/>
        <family val="2"/>
      </rPr>
      <t>Date: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</si>
  <si>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</si>
  <si>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t>结论</t>
  </si>
  <si>
    <t>Conclusion</t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</si>
  <si>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</si>
  <si>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t>符合</t>
    <phoneticPr fontId="2" type="noConversion"/>
  </si>
  <si>
    <t>包装</t>
  </si>
  <si>
    <t>---</t>
    <phoneticPr fontId="2" type="noConversion"/>
  </si>
  <si>
    <t>Conform</t>
    <phoneticPr fontId="2" type="noConversion"/>
  </si>
  <si>
    <t xml:space="preserve">Packing </t>
  </si>
  <si>
    <t>AOCS Ce le-91</t>
  </si>
  <si>
    <t xml:space="preserve">水分 (%) 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</si>
  <si>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</si>
  <si>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</si>
  <si>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</si>
  <si>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 xml:space="preserve">AOCS Tg 1a-64 </t>
  </si>
  <si>
    <t>Iodine Value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</si>
  <si>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</si>
  <si>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AOCS Tl 1a-64</t>
  </si>
  <si>
    <t>Saponification Value</t>
    <phoneticPr fontId="2" type="noConversion"/>
  </si>
  <si>
    <t xml:space="preserve">Acid Value </t>
    <phoneticPr fontId="2" type="noConversion"/>
  </si>
  <si>
    <t>Colour</t>
  </si>
  <si>
    <t>符合</t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</si>
  <si>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</si>
  <si>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</si>
  <si>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</si>
  <si>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</si>
  <si>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</si>
  <si>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</si>
  <si>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</si>
  <si>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</si>
  <si>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</si>
  <si>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</si>
  <si>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</si>
  <si>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</si>
  <si>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</si>
  <si>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</si>
  <si>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</si>
  <si>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</si>
  <si>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</si>
  <si>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</si>
  <si>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</si>
  <si>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</si>
  <si>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CERTIFICATE OF ANALYSIS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</si>
  <si>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</si>
  <si>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r>
      <t xml:space="preserve">Peroxide Value </t>
    </r>
    <r>
      <rPr>
        <sz val="10"/>
        <rFont val="宋体"/>
        <family val="3"/>
        <charset val="134"/>
      </rPr>
      <t/>
    </r>
    <phoneticPr fontId="2" type="noConversion"/>
  </si>
  <si>
    <r>
      <rPr>
        <sz val="10"/>
        <rFont val="宋体"/>
        <family val="3"/>
        <charset val="134"/>
      </rPr>
      <t>过氧化值</t>
    </r>
    <r>
      <rPr>
        <sz val="10"/>
        <rFont val="Arial"/>
        <family val="2"/>
      </rPr>
      <t xml:space="preserve">  (meq/kg)</t>
    </r>
    <phoneticPr fontId="2" type="noConversion"/>
  </si>
  <si>
    <t>AOCS Cd 8-53</t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</si>
  <si>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</si>
  <si>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</si>
  <si>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</t>
    </r>
    <phoneticPr fontId="2" type="noConversion"/>
  </si>
  <si>
    <t xml:space="preserve">Dagang Road,Xugou Lianyungang City,Jiangsu Province,China,222042 </t>
    <phoneticPr fontId="2" type="noConversion"/>
  </si>
  <si>
    <t>TEL: +86 518-82388312    FAX: +86 518-82387235</t>
    <phoneticPr fontId="2" type="noConversion"/>
  </si>
  <si>
    <t>Conform</t>
    <phoneticPr fontId="2" type="noConversion"/>
  </si>
  <si>
    <t xml:space="preserve">Wilmar Oleo (Lianyungang) Co., Ltd </t>
    <phoneticPr fontId="2" type="noConversion"/>
  </si>
  <si>
    <t>丰益油脂科技(连云港)有限公司</t>
    <phoneticPr fontId="2" type="noConversion"/>
  </si>
  <si>
    <t xml:space="preserve">Wilmar Oleo (Lianyungang) Co., Ltd </t>
    <phoneticPr fontId="2" type="noConversion"/>
  </si>
  <si>
    <t>/</t>
    <phoneticPr fontId="2" type="noConversion"/>
  </si>
  <si>
    <t>AOCS Cc 13e-92</t>
    <phoneticPr fontId="2" type="noConversion"/>
  </si>
  <si>
    <t xml:space="preserve">  max</t>
    <phoneticPr fontId="2" type="noConversion"/>
  </si>
  <si>
    <t xml:space="preserve"> 5Y</t>
    <phoneticPr fontId="2" type="noConversion"/>
  </si>
  <si>
    <t>0.5R</t>
    <phoneticPr fontId="2" type="noConversion"/>
  </si>
  <si>
    <t>-</t>
  </si>
  <si>
    <t>Titre</t>
    <phoneticPr fontId="2" type="noConversion"/>
  </si>
  <si>
    <t>凝固点(℃)</t>
    <phoneticPr fontId="2" type="noConversion"/>
  </si>
  <si>
    <t>Unsap Matter</t>
    <phoneticPr fontId="2" type="noConversion"/>
  </si>
  <si>
    <r>
      <rPr>
        <sz val="10"/>
        <rFont val="宋体"/>
        <family val="3"/>
        <charset val="134"/>
      </rPr>
      <t>不皂化物</t>
    </r>
    <r>
      <rPr>
        <sz val="10"/>
        <rFont val="Arial"/>
        <family val="2"/>
      </rPr>
      <t xml:space="preserve"> (%)</t>
    </r>
    <phoneticPr fontId="2" type="noConversion"/>
  </si>
  <si>
    <r>
      <t>色泽</t>
    </r>
    <r>
      <rPr>
        <sz val="10"/>
        <rFont val="Arial"/>
        <family val="2"/>
      </rPr>
      <t xml:space="preserve"> (5 1/4" Lovibond)</t>
    </r>
    <phoneticPr fontId="2" type="noConversion"/>
  </si>
  <si>
    <r>
      <t>酸值</t>
    </r>
    <r>
      <rPr>
        <sz val="10"/>
        <rFont val="Arial"/>
        <family val="2"/>
      </rPr>
      <t xml:space="preserve"> (mgKOH/g)</t>
    </r>
    <phoneticPr fontId="2" type="noConversion"/>
  </si>
  <si>
    <t>C12 &amp; Below</t>
    <phoneticPr fontId="2" type="noConversion"/>
  </si>
  <si>
    <t>C14 &amp; C15</t>
    <phoneticPr fontId="2" type="noConversion"/>
  </si>
  <si>
    <t>C18:0</t>
    <phoneticPr fontId="2" type="noConversion"/>
  </si>
  <si>
    <t>C18:1</t>
    <phoneticPr fontId="2" type="noConversion"/>
  </si>
  <si>
    <t>C18:1 Cis</t>
    <phoneticPr fontId="2" type="noConversion"/>
  </si>
  <si>
    <t>C18:1 Trans</t>
    <phoneticPr fontId="2" type="noConversion"/>
  </si>
  <si>
    <t>C20 &amp; Higher</t>
    <phoneticPr fontId="2" type="noConversion"/>
  </si>
  <si>
    <t>C16 &amp; C17</t>
    <phoneticPr fontId="2" type="noConversion"/>
  </si>
  <si>
    <t>C18:2 &amp; C18:3</t>
    <phoneticPr fontId="2" type="noConversion"/>
  </si>
  <si>
    <t>AOCS Te 1a-64</t>
    <phoneticPr fontId="2" type="noConversion"/>
  </si>
  <si>
    <t>AOCS Tr 1a-64</t>
    <phoneticPr fontId="2" type="noConversion"/>
  </si>
  <si>
    <t xml:space="preserve">AOCS Tk 1a-64 </t>
    <phoneticPr fontId="2" type="noConversion"/>
  </si>
  <si>
    <t>Tank</t>
    <phoneticPr fontId="2" type="noConversion"/>
  </si>
  <si>
    <t>槽车</t>
    <phoneticPr fontId="2" type="noConversion"/>
  </si>
  <si>
    <t xml:space="preserve">  max</t>
    <phoneticPr fontId="2" type="noConversion"/>
  </si>
  <si>
    <r>
      <t>丰益油脂科技有限公司  </t>
    </r>
    <r>
      <rPr>
        <sz val="10"/>
        <rFont val="Arial"/>
        <family val="2"/>
      </rPr>
      <t xml:space="preserve">           </t>
    </r>
    <phoneticPr fontId="2" type="noConversion"/>
  </si>
  <si>
    <t>2016-0001</t>
    <phoneticPr fontId="2" type="noConversion"/>
  </si>
  <si>
    <t>YHOC/QR-04-009-D-0</t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</si>
  <si>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</si>
  <si>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>Wilmar (China) Oleo Co,. Ltd</t>
    <phoneticPr fontId="2" type="noConversion"/>
  </si>
  <si>
    <t xml:space="preserve">           Kg</t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</si>
  <si>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：赢创特种化学（上海）有限公司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合同指标</t>
    </r>
    <phoneticPr fontId="2" type="noConversion"/>
  </si>
  <si>
    <r>
      <t>DPFA20/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RSPO/MB)</t>
    </r>
    <phoneticPr fontId="2" type="noConversion"/>
  </si>
  <si>
    <t>ND</t>
    <phoneticPr fontId="2" type="noConversion"/>
  </si>
  <si>
    <t>PASS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</si>
  <si>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孙晓筠</t>
    </r>
    <phoneticPr fontId="2" type="noConversion"/>
  </si>
  <si>
    <r>
      <t>报告日期</t>
    </r>
    <r>
      <rPr>
        <sz val="10"/>
        <rFont val="Arial"/>
        <family val="2"/>
      </rPr>
      <t>Date: 2016-5-6</t>
    </r>
    <phoneticPr fontId="2" type="noConversion"/>
  </si>
  <si>
    <r>
      <t xml:space="preserve">TO: </t>
    </r>
    <r>
      <rPr>
        <b/>
        <sz val="10"/>
        <rFont val="宋体"/>
        <family val="3"/>
        <charset val="134"/>
      </rPr>
      <t>赢创特种化学（上海）</t>
    </r>
    <phoneticPr fontId="2" type="noConversion"/>
  </si>
  <si>
    <t>Certificate Number:BVC-RSPO-20150806-1
RSPO member number: 2-0017-05-000-00</t>
    <phoneticPr fontId="2" type="noConversion"/>
  </si>
  <si>
    <r>
      <t>SAP CLR(5 1/4</t>
    </r>
    <r>
      <rPr>
        <sz val="10"/>
        <color theme="1"/>
        <rFont val="宋体"/>
        <family val="3"/>
        <charset val="134"/>
      </rPr>
      <t>″</t>
    </r>
    <r>
      <rPr>
        <sz val="10"/>
        <color theme="1"/>
        <rFont val="Arial"/>
        <family val="2"/>
      </rPr>
      <t xml:space="preserve"> Lovibond)</t>
    </r>
    <phoneticPr fontId="2" type="noConversion"/>
  </si>
  <si>
    <t>-</t>
    <phoneticPr fontId="2" type="noConversion"/>
  </si>
  <si>
    <t>DGF C-IV 4d</t>
    <phoneticPr fontId="2" type="noConversion"/>
  </si>
  <si>
    <t>皂化色泽</t>
    <phoneticPr fontId="2" type="noConversion"/>
  </si>
  <si>
    <t xml:space="preserve"> </t>
    <phoneticPr fontId="2" type="noConversion"/>
  </si>
  <si>
    <t>Y</t>
    <phoneticPr fontId="2" type="noConversion"/>
  </si>
  <si>
    <t>/</t>
    <phoneticPr fontId="2" type="noConversion"/>
  </si>
  <si>
    <t>R</t>
    <phoneticPr fontId="2" type="noConversion"/>
  </si>
  <si>
    <t>PASS</t>
    <phoneticPr fontId="2" type="noConversion"/>
  </si>
  <si>
    <r>
      <rPr>
        <sz val="10"/>
        <rFont val="宋体"/>
        <family val="3"/>
        <charset val="134"/>
      </rPr>
      <t xml:space="preserve">蒸馏棕榈脂肪酸
</t>
    </r>
    <r>
      <rPr>
        <sz val="10"/>
        <rFont val="Arial"/>
        <family val="2"/>
      </rPr>
      <t xml:space="preserve"> Distilled Palm Fatty Acid</t>
    </r>
    <phoneticPr fontId="2" type="noConversion"/>
  </si>
  <si>
    <t xml:space="preserve">Product Form </t>
    <phoneticPr fontId="2" type="noConversion"/>
  </si>
  <si>
    <t>White Solid</t>
    <phoneticPr fontId="2" type="noConversion"/>
  </si>
  <si>
    <t>产品形状</t>
    <phoneticPr fontId="2" type="noConversion"/>
  </si>
  <si>
    <t>白色固体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</si>
</sst>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22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2"/>
      <name val="Arial"/>
      <family val="2"/>
    </font>
    <font>
      <b/>
      <sz val="12"/>
      <name val="Arial"/>
      <family val="2"/>
    </font>
    <font>
      <b/>
      <sz val="14"/>
      <name val="宋体"/>
      <family val="3"/>
      <charset val="134"/>
    </font>
    <font>
      <b/>
      <sz val="9"/>
      <color indexed="12"/>
      <name val="Arial"/>
      <family val="2"/>
    </font>
    <font>
      <sz val="9"/>
      <color rgb="FF0000FF"/>
      <name val="宋体"/>
      <family val="3"/>
      <charset val="134"/>
    </font>
    <font>
      <sz val="9"/>
      <color rgb="FF0000FF"/>
      <name val="Arial"/>
      <family val="2"/>
    </font>
    <font>
      <sz val="9"/>
      <color indexed="55"/>
      <name val="宋体"/>
      <family val="3"/>
      <charset val="134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/>
    </xf>
    <xf numFmtId="0" fontId="0" fillId="0" borderId="3" xfId="0" applyBorder="1"/>
    <xf numFmtId="0" fontId="12" fillId="0" borderId="0" xfId="0" applyFont="1"/>
    <xf numFmtId="0" fontId="1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4" fillId="0" borderId="0" xfId="0" applyFont="1"/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14" fontId="6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0" borderId="11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177" fontId="6" fillId="0" borderId="13" xfId="0" applyNumberFormat="1" applyFont="1" applyBorder="1" applyAlignment="1" applyProtection="1">
      <alignment horizontal="center" vertical="center" wrapText="1"/>
      <protection locked="0"/>
    </xf>
    <xf numFmtId="177" fontId="6" fillId="0" borderId="14" xfId="0" applyNumberFormat="1" applyFont="1" applyBorder="1" applyAlignment="1" applyProtection="1">
      <alignment horizontal="center" vertical="center" wrapText="1"/>
      <protection locked="0"/>
    </xf>
    <xf numFmtId="177" fontId="6" fillId="0" borderId="15" xfId="0" applyNumberFormat="1" applyFont="1" applyBorder="1" applyAlignment="1" applyProtection="1">
      <alignment horizontal="center" vertical="center" wrapText="1"/>
      <protection locked="0"/>
    </xf>
    <xf numFmtId="177" fontId="6" fillId="0" borderId="7" xfId="0" applyNumberFormat="1" applyFont="1" applyBorder="1" applyAlignment="1" applyProtection="1">
      <alignment horizontal="center" vertical="center" wrapText="1"/>
      <protection locked="0"/>
    </xf>
    <xf numFmtId="177" fontId="6" fillId="0" borderId="1" xfId="0" applyNumberFormat="1" applyFont="1" applyBorder="1" applyAlignment="1" applyProtection="1">
      <alignment horizontal="center" vertical="center" wrapText="1"/>
      <protection locked="0"/>
    </xf>
    <xf numFmtId="177" fontId="6" fillId="0" borderId="6" xfId="0" applyNumberFormat="1" applyFont="1" applyBorder="1" applyAlignment="1" applyProtection="1">
      <alignment horizontal="center" vertical="center" wrapText="1"/>
      <protection locked="0"/>
    </xf>
    <xf numFmtId="177" fontId="6" fillId="0" borderId="4" xfId="0" applyNumberFormat="1" applyFont="1" applyBorder="1" applyAlignment="1" applyProtection="1">
      <alignment horizontal="center" vertical="center" wrapText="1"/>
      <protection locked="0"/>
    </xf>
    <xf numFmtId="177" fontId="6" fillId="0" borderId="3" xfId="0" applyNumberFormat="1" applyFont="1" applyBorder="1" applyAlignment="1" applyProtection="1">
      <alignment horizontal="center" vertical="center" wrapText="1"/>
      <protection locked="0"/>
    </xf>
    <xf numFmtId="177" fontId="6" fillId="0" borderId="2" xfId="0" applyNumberFormat="1" applyFont="1" applyBorder="1" applyAlignment="1" applyProtection="1">
      <alignment horizontal="center" vertical="center" wrapText="1"/>
      <protection locked="0"/>
    </xf>
    <xf numFmtId="176" fontId="6" fillId="0" borderId="7" xfId="0" applyNumberFormat="1" applyFont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Border="1" applyAlignment="1" applyProtection="1">
      <alignment horizontal="center" vertical="center" wrapText="1"/>
      <protection locked="0"/>
    </xf>
    <xf numFmtId="176" fontId="6" fillId="0" borderId="6" xfId="0" applyNumberFormat="1" applyFont="1" applyBorder="1" applyAlignment="1" applyProtection="1">
      <alignment horizontal="center" vertical="center" wrapText="1"/>
      <protection locked="0"/>
    </xf>
    <xf numFmtId="176" fontId="6" fillId="0" borderId="4" xfId="0" applyNumberFormat="1" applyFont="1" applyBorder="1" applyAlignment="1" applyProtection="1">
      <alignment horizontal="center" vertical="center" wrapText="1"/>
      <protection locked="0"/>
    </xf>
    <xf numFmtId="176" fontId="6" fillId="0" borderId="3" xfId="0" applyNumberFormat="1" applyFont="1" applyBorder="1" applyAlignment="1" applyProtection="1">
      <alignment horizontal="center" vertical="center" wrapText="1"/>
      <protection locked="0"/>
    </xf>
    <xf numFmtId="176" fontId="6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right" vertical="center" wrapText="1"/>
    </xf>
    <xf numFmtId="0" fontId="5" fillId="0" borderId="14" xfId="0" applyFont="1" applyBorder="1" applyAlignment="1">
      <alignment horizontal="right" vertical="center" wrapText="1"/>
    </xf>
    <xf numFmtId="176" fontId="7" fillId="0" borderId="0" xfId="0" applyNumberFormat="1" applyFont="1" applyBorder="1" applyAlignment="1">
      <alignment horizontal="left" vertical="center" wrapText="1"/>
    </xf>
    <xf numFmtId="176" fontId="7" fillId="0" borderId="5" xfId="0" applyNumberFormat="1" applyFont="1" applyBorder="1" applyAlignment="1">
      <alignment horizontal="left" vertical="center" wrapText="1"/>
    </xf>
    <xf numFmtId="176" fontId="7" fillId="0" borderId="3" xfId="0" applyNumberFormat="1" applyFont="1" applyBorder="1" applyAlignment="1">
      <alignment horizontal="left" vertical="center" wrapText="1"/>
    </xf>
    <xf numFmtId="176" fontId="7" fillId="0" borderId="2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7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3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14" xfId="0" applyFont="1" applyBorder="1" applyAlignment="1">
      <alignment vertical="center" wrapText="1"/>
    </xf>
    <xf numFmtId="176" fontId="5" fillId="0" borderId="7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3" xfId="0" applyNumberFormat="1" applyFont="1" applyBorder="1" applyAlignment="1">
      <alignment horizontal="right" vertical="center"/>
    </xf>
  </cellXfs>
  <cellStyles count="3">
    <cellStyle name="常规" xfId="0" builtinId="0"/>
    <cellStyle name="常规 2" xfId="1"/>
    <cellStyle name="常规 2 2" xfId="2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1</xdr:row>
      <xdr:rowOff>76200</xdr:rowOff>
    </xdr:from>
    <xdr:to>
      <xdr:col>0</xdr:col>
      <xdr:colOff>1228725</xdr:colOff>
      <xdr:row>2</xdr:row>
      <xdr:rowOff>188896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1" y="257175"/>
          <a:ext cx="885824" cy="350821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47625</xdr:colOff>
      <xdr:row>0</xdr:row>
      <xdr:rowOff>123825</xdr:rowOff>
    </xdr:from>
    <xdr:to>
      <xdr:col>12</xdr:col>
      <xdr:colOff>866775</xdr:colOff>
      <xdr:row>2</xdr:row>
      <xdr:rowOff>161925</xdr:rowOff>
    </xdr:to>
    <xdr:pic>
      <xdr:nvPicPr>
        <xdr:cNvPr id="3" name="图片 2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76850" y="123825"/>
          <a:ext cx="819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63"/>
  <sheetViews>
    <sheetView tabSelected="1" zoomScaleSheetLayoutView="100" workbookViewId="0">
      <selection activeCell="Q23" sqref="Q23"/>
    </sheetView>
  </sheetViews>
  <sheetFormatPr defaultRowHeight="14.25" x14ac:dyDescent="0.15"/>
  <cols>
    <col min="1" max="1" width="21.125" customWidth="1"/>
    <col min="2" max="2" width="4.5" customWidth="1"/>
    <col min="3" max="3" width="6.75" customWidth="1"/>
    <col min="4" max="4" width="2" customWidth="1"/>
    <col min="5" max="5" width="3.5" customWidth="1"/>
    <col min="6" max="6" width="8.625" customWidth="1"/>
    <col min="7" max="7" width="3.75" customWidth="1"/>
    <col min="8" max="8" width="2.125" customWidth="1"/>
    <col min="9" max="9" width="2.375" customWidth="1"/>
    <col min="10" max="10" width="3.875" customWidth="1"/>
    <col min="11" max="11" width="3.5" customWidth="1"/>
    <col min="12" max="12" width="8.75" customWidth="1"/>
    <col min="13" max="13" width="17" customWidth="1"/>
  </cols>
  <sheetData>
    <row r="1" spans="1:13" ht="14.25" customHeight="1" x14ac:dyDescent="0.2">
      <c r="A1" s="11"/>
    </row>
    <row r="2" spans="1:13" ht="18.75" x14ac:dyDescent="0.25">
      <c r="A2" s="105" t="s">
        <v>55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13" ht="15.75" x14ac:dyDescent="0.25">
      <c r="A3" s="106" t="s">
        <v>54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1:13" ht="9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8.4499999999999993" customHeight="1" x14ac:dyDescent="0.15"/>
    <row r="6" spans="1:13" ht="15" x14ac:dyDescent="0.2">
      <c r="A6" s="107" t="s">
        <v>44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</row>
    <row r="7" spans="1:13" ht="15.75" x14ac:dyDescent="0.25">
      <c r="A7" s="108" t="s">
        <v>43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</row>
    <row r="8" spans="1:13" ht="7.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ht="14.1" customHeight="1" x14ac:dyDescent="0.15">
      <c r="A9" s="23" t="s">
        <v>42</v>
      </c>
      <c r="B9" s="109" t="s">
        <v>84</v>
      </c>
      <c r="C9" s="109"/>
      <c r="D9" s="109"/>
      <c r="E9" s="109"/>
      <c r="F9" s="109"/>
      <c r="G9" s="110" t="s">
        <v>88</v>
      </c>
      <c r="H9" s="110"/>
      <c r="I9" s="110"/>
      <c r="J9" s="110"/>
      <c r="K9" s="110"/>
      <c r="L9" s="110"/>
      <c r="M9" s="110"/>
    </row>
    <row r="10" spans="1:13" ht="14.1" customHeight="1" x14ac:dyDescent="0.15">
      <c r="A10" s="23" t="s">
        <v>41</v>
      </c>
      <c r="B10" s="109" t="s">
        <v>55</v>
      </c>
      <c r="C10" s="109"/>
      <c r="D10" s="109"/>
      <c r="E10" s="109"/>
      <c r="F10" s="109"/>
      <c r="G10" s="110" t="s">
        <v>56</v>
      </c>
      <c r="H10" s="110"/>
      <c r="I10" s="110"/>
      <c r="J10" s="110"/>
      <c r="K10" s="110"/>
      <c r="L10" s="110"/>
      <c r="M10" s="110"/>
    </row>
    <row r="11" spans="1:13" ht="21.75" customHeight="1" x14ac:dyDescent="0.15">
      <c r="A11" s="7" t="s">
        <v>48</v>
      </c>
      <c r="B11" s="110" t="s">
        <v>107</v>
      </c>
      <c r="C11" s="110"/>
      <c r="D11" s="110"/>
      <c r="E11" s="110"/>
      <c r="F11" s="110"/>
      <c r="G11" s="40" t="s">
        <v>40</v>
      </c>
      <c r="H11" s="6"/>
      <c r="I11" s="6"/>
      <c r="J11" s="6"/>
      <c r="K11" s="6"/>
      <c r="L11" s="6"/>
      <c r="M11" s="36" t="s">
        <v>91</v>
      </c>
    </row>
    <row r="12" spans="1:13" ht="14.1" customHeight="1" x14ac:dyDescent="0.2">
      <c r="A12" s="7" t="s">
        <v>39</v>
      </c>
      <c r="B12" s="111"/>
      <c r="C12" s="111"/>
      <c r="D12" s="111"/>
      <c r="E12" s="111"/>
      <c r="F12" s="111"/>
      <c r="G12" s="112" t="s">
        <v>49</v>
      </c>
      <c r="H12" s="113"/>
      <c r="I12" s="113"/>
      <c r="J12" s="113"/>
      <c r="K12" s="113"/>
      <c r="L12" s="113"/>
      <c r="M12" s="27" t="s">
        <v>89</v>
      </c>
    </row>
    <row r="13" spans="1:13" ht="14.1" customHeight="1" x14ac:dyDescent="0.2">
      <c r="A13" s="7" t="s">
        <v>38</v>
      </c>
      <c r="B13" s="114">
        <v>42495</v>
      </c>
      <c r="C13" s="115"/>
      <c r="D13" s="115"/>
      <c r="E13" s="115"/>
      <c r="F13" s="115"/>
      <c r="G13" s="112" t="s">
        <v>37</v>
      </c>
      <c r="H13" s="113"/>
      <c r="I13" s="113"/>
      <c r="J13" s="113"/>
      <c r="K13" s="113"/>
      <c r="L13" s="113"/>
      <c r="M13" s="8">
        <f>DATE(YEAR(B13)+1,MONTH(B13),DAY(B13)-1)</f>
        <v>42859</v>
      </c>
    </row>
    <row r="14" spans="1:13" ht="14.1" customHeight="1" x14ac:dyDescent="0.2">
      <c r="A14" s="7" t="s">
        <v>36</v>
      </c>
      <c r="B14" s="115" t="s">
        <v>85</v>
      </c>
      <c r="C14" s="115"/>
      <c r="D14" s="115"/>
      <c r="E14" s="115"/>
      <c r="F14" s="115"/>
      <c r="G14" s="112" t="s">
        <v>35</v>
      </c>
      <c r="H14" s="113"/>
      <c r="I14" s="113"/>
      <c r="J14" s="113"/>
      <c r="K14" s="113"/>
      <c r="L14" s="113"/>
      <c r="M14" s="24">
        <v>42495</v>
      </c>
    </row>
    <row r="15" spans="1:13" ht="14.1" customHeight="1" x14ac:dyDescent="0.15">
      <c r="A15" s="7" t="s">
        <v>34</v>
      </c>
      <c r="B15" s="116"/>
      <c r="C15" s="116"/>
      <c r="D15" s="116"/>
      <c r="E15" s="116"/>
      <c r="F15" s="116"/>
      <c r="G15" s="1"/>
      <c r="H15" s="6"/>
      <c r="I15" s="5"/>
      <c r="J15" s="37"/>
      <c r="K15" s="37"/>
      <c r="L15" s="5"/>
      <c r="M15" s="5"/>
    </row>
    <row r="16" spans="1:13" ht="6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6" ht="15" x14ac:dyDescent="0.2">
      <c r="A17" s="1" t="s">
        <v>90</v>
      </c>
      <c r="B17" s="2"/>
      <c r="C17" s="2"/>
      <c r="D17" s="2"/>
      <c r="E17" s="2"/>
      <c r="F17" s="1"/>
      <c r="G17" s="1"/>
      <c r="H17" s="1"/>
      <c r="I17" s="20"/>
      <c r="J17" s="20"/>
      <c r="K17" s="20"/>
      <c r="L17" s="120" t="s">
        <v>86</v>
      </c>
      <c r="M17" s="120"/>
    </row>
    <row r="18" spans="1:16" x14ac:dyDescent="0.15">
      <c r="A18" s="117" t="s">
        <v>33</v>
      </c>
      <c r="B18" s="118"/>
      <c r="C18" s="119" t="s">
        <v>32</v>
      </c>
      <c r="D18" s="119"/>
      <c r="E18" s="119"/>
      <c r="F18" s="119"/>
      <c r="G18" s="117" t="s">
        <v>31</v>
      </c>
      <c r="H18" s="119"/>
      <c r="I18" s="119"/>
      <c r="J18" s="119"/>
      <c r="K18" s="118"/>
      <c r="L18" s="4" t="s">
        <v>30</v>
      </c>
      <c r="M18" s="22" t="s">
        <v>29</v>
      </c>
    </row>
    <row r="19" spans="1:16" ht="24.75" customHeight="1" x14ac:dyDescent="0.15">
      <c r="A19" s="90" t="s">
        <v>28</v>
      </c>
      <c r="B19" s="91"/>
      <c r="C19" s="92" t="s">
        <v>27</v>
      </c>
      <c r="D19" s="92"/>
      <c r="E19" s="92"/>
      <c r="F19" s="92"/>
      <c r="G19" s="56" t="s">
        <v>26</v>
      </c>
      <c r="H19" s="57"/>
      <c r="I19" s="57"/>
      <c r="J19" s="57"/>
      <c r="K19" s="58"/>
      <c r="L19" s="3" t="s">
        <v>25</v>
      </c>
      <c r="M19" s="21" t="s">
        <v>24</v>
      </c>
    </row>
    <row r="20" spans="1:16" ht="12" customHeight="1" x14ac:dyDescent="0.2">
      <c r="A20" s="93" t="s">
        <v>108</v>
      </c>
      <c r="B20" s="94"/>
      <c r="C20" s="95" t="s">
        <v>109</v>
      </c>
      <c r="D20" s="95"/>
      <c r="E20" s="95"/>
      <c r="F20" s="95"/>
      <c r="G20" s="59" t="s">
        <v>53</v>
      </c>
      <c r="H20" s="60"/>
      <c r="I20" s="60"/>
      <c r="J20" s="60"/>
      <c r="K20" s="61"/>
      <c r="L20" s="82" t="str">
        <f>IF(G20="Conform","PASS","FAIL")</f>
        <v>PASS</v>
      </c>
      <c r="M20" s="96" t="s">
        <v>23</v>
      </c>
    </row>
    <row r="21" spans="1:16" ht="12" customHeight="1" x14ac:dyDescent="0.15">
      <c r="A21" s="97" t="s">
        <v>110</v>
      </c>
      <c r="B21" s="98"/>
      <c r="C21" s="99" t="s">
        <v>111</v>
      </c>
      <c r="D21" s="99"/>
      <c r="E21" s="99"/>
      <c r="F21" s="99"/>
      <c r="G21" s="62" t="s">
        <v>22</v>
      </c>
      <c r="H21" s="63"/>
      <c r="I21" s="63"/>
      <c r="J21" s="63"/>
      <c r="K21" s="64"/>
      <c r="L21" s="83"/>
      <c r="M21" s="58"/>
    </row>
    <row r="22" spans="1:16" ht="12" customHeight="1" x14ac:dyDescent="0.15">
      <c r="A22" s="93" t="s">
        <v>21</v>
      </c>
      <c r="B22" s="94"/>
      <c r="C22" s="101" t="s">
        <v>61</v>
      </c>
      <c r="D22" s="102" t="s">
        <v>57</v>
      </c>
      <c r="E22" s="121" t="s">
        <v>60</v>
      </c>
      <c r="F22" s="94" t="s">
        <v>59</v>
      </c>
      <c r="G22" s="59">
        <v>0.1</v>
      </c>
      <c r="H22" s="60" t="s">
        <v>105</v>
      </c>
      <c r="I22" s="60" t="s">
        <v>104</v>
      </c>
      <c r="J22" s="60">
        <v>0.4</v>
      </c>
      <c r="K22" s="61" t="s">
        <v>103</v>
      </c>
      <c r="L22" s="100" t="str">
        <f>IF(AND(G22&lt;=C22,J22&lt;=E22),"PASS","FAIL")</f>
        <v>PASS</v>
      </c>
      <c r="M22" s="87" t="s">
        <v>58</v>
      </c>
    </row>
    <row r="23" spans="1:16" ht="12" customHeight="1" x14ac:dyDescent="0.15">
      <c r="A23" s="97" t="s">
        <v>67</v>
      </c>
      <c r="B23" s="98"/>
      <c r="C23" s="103"/>
      <c r="D23" s="104"/>
      <c r="E23" s="57"/>
      <c r="F23" s="98"/>
      <c r="G23" s="81"/>
      <c r="H23" s="66"/>
      <c r="I23" s="66"/>
      <c r="J23" s="66"/>
      <c r="K23" s="65"/>
      <c r="L23" s="100"/>
      <c r="M23" s="87"/>
    </row>
    <row r="24" spans="1:16" ht="12" customHeight="1" x14ac:dyDescent="0.15">
      <c r="A24" s="93" t="s">
        <v>20</v>
      </c>
      <c r="B24" s="94"/>
      <c r="C24" s="101">
        <v>202</v>
      </c>
      <c r="D24" s="102"/>
      <c r="E24" s="121" t="s">
        <v>62</v>
      </c>
      <c r="F24" s="94">
        <v>209</v>
      </c>
      <c r="G24" s="44">
        <v>204.2</v>
      </c>
      <c r="H24" s="45"/>
      <c r="I24" s="45"/>
      <c r="J24" s="45"/>
      <c r="K24" s="46"/>
      <c r="L24" s="100" t="str">
        <f>IF(AND(G24&gt;=C24,G24&lt;=F24),"PASS","FAIL")</f>
        <v>PASS</v>
      </c>
      <c r="M24" s="88" t="s">
        <v>78</v>
      </c>
    </row>
    <row r="25" spans="1:16" ht="12" customHeight="1" x14ac:dyDescent="0.15">
      <c r="A25" s="97" t="s">
        <v>68</v>
      </c>
      <c r="B25" s="98"/>
      <c r="C25" s="103"/>
      <c r="D25" s="104"/>
      <c r="E25" s="57"/>
      <c r="F25" s="98"/>
      <c r="G25" s="47"/>
      <c r="H25" s="48"/>
      <c r="I25" s="48"/>
      <c r="J25" s="48"/>
      <c r="K25" s="49"/>
      <c r="L25" s="100"/>
      <c r="M25" s="89"/>
    </row>
    <row r="26" spans="1:16" ht="12" customHeight="1" x14ac:dyDescent="0.15">
      <c r="A26" s="93" t="s">
        <v>19</v>
      </c>
      <c r="B26" s="94"/>
      <c r="C26" s="101">
        <v>203</v>
      </c>
      <c r="D26" s="102"/>
      <c r="E26" s="121" t="s">
        <v>62</v>
      </c>
      <c r="F26" s="94">
        <v>210</v>
      </c>
      <c r="G26" s="44">
        <v>205.69</v>
      </c>
      <c r="H26" s="45"/>
      <c r="I26" s="45"/>
      <c r="J26" s="45"/>
      <c r="K26" s="46"/>
      <c r="L26" s="100" t="str">
        <f>IF(AND(G26&gt;=C26,G26&lt;=F26),"PASS","FAIL")</f>
        <v>PASS</v>
      </c>
      <c r="M26" s="87" t="s">
        <v>18</v>
      </c>
    </row>
    <row r="27" spans="1:16" ht="12" customHeight="1" x14ac:dyDescent="0.15">
      <c r="A27" s="124" t="s">
        <v>17</v>
      </c>
      <c r="B27" s="125"/>
      <c r="C27" s="122"/>
      <c r="D27" s="123"/>
      <c r="E27" s="92"/>
      <c r="F27" s="127"/>
      <c r="G27" s="47"/>
      <c r="H27" s="48"/>
      <c r="I27" s="48"/>
      <c r="J27" s="48"/>
      <c r="K27" s="49"/>
      <c r="L27" s="100"/>
      <c r="M27" s="87"/>
      <c r="P27" t="s">
        <v>102</v>
      </c>
    </row>
    <row r="28" spans="1:16" ht="12" customHeight="1" x14ac:dyDescent="0.15">
      <c r="A28" s="93" t="s">
        <v>45</v>
      </c>
      <c r="B28" s="94"/>
      <c r="C28" s="148">
        <v>2.2999999999999998</v>
      </c>
      <c r="D28" s="149"/>
      <c r="E28" s="152" t="s">
        <v>83</v>
      </c>
      <c r="F28" s="153"/>
      <c r="G28" s="44">
        <v>0.42</v>
      </c>
      <c r="H28" s="45"/>
      <c r="I28" s="45"/>
      <c r="J28" s="45"/>
      <c r="K28" s="46"/>
      <c r="L28" s="100" t="str">
        <f>IF(G28&lt;=C28,"PASS","FAIL")</f>
        <v>PASS</v>
      </c>
      <c r="M28" s="96" t="s">
        <v>47</v>
      </c>
    </row>
    <row r="29" spans="1:16" ht="12" customHeight="1" x14ac:dyDescent="0.15">
      <c r="A29" s="124" t="s">
        <v>46</v>
      </c>
      <c r="B29" s="125"/>
      <c r="C29" s="150"/>
      <c r="D29" s="151"/>
      <c r="E29" s="154"/>
      <c r="F29" s="155"/>
      <c r="G29" s="47"/>
      <c r="H29" s="48"/>
      <c r="I29" s="48"/>
      <c r="J29" s="48"/>
      <c r="K29" s="49"/>
      <c r="L29" s="100"/>
      <c r="M29" s="58"/>
    </row>
    <row r="30" spans="1:16" ht="12" customHeight="1" x14ac:dyDescent="0.15">
      <c r="A30" s="93" t="s">
        <v>16</v>
      </c>
      <c r="B30" s="94"/>
      <c r="C30" s="101">
        <v>18</v>
      </c>
      <c r="D30" s="102"/>
      <c r="E30" s="121" t="s">
        <v>62</v>
      </c>
      <c r="F30" s="94">
        <v>22</v>
      </c>
      <c r="G30" s="67">
        <v>19.690000000000001</v>
      </c>
      <c r="H30" s="68"/>
      <c r="I30" s="68"/>
      <c r="J30" s="68"/>
      <c r="K30" s="69"/>
      <c r="L30" s="100" t="str">
        <f>IF(AND(G30&gt;=C30,G30&lt;=F30),"PASS","FAIL")</f>
        <v>PASS</v>
      </c>
      <c r="M30" s="96" t="s">
        <v>15</v>
      </c>
    </row>
    <row r="31" spans="1:16" ht="12" customHeight="1" x14ac:dyDescent="0.15">
      <c r="A31" s="124" t="s">
        <v>14</v>
      </c>
      <c r="B31" s="125"/>
      <c r="C31" s="122"/>
      <c r="D31" s="123"/>
      <c r="E31" s="92"/>
      <c r="F31" s="127"/>
      <c r="G31" s="70"/>
      <c r="H31" s="71"/>
      <c r="I31" s="71"/>
      <c r="J31" s="71"/>
      <c r="K31" s="72"/>
      <c r="L31" s="100"/>
      <c r="M31" s="58"/>
    </row>
    <row r="32" spans="1:16" ht="12" customHeight="1" x14ac:dyDescent="0.15">
      <c r="A32" s="93" t="s">
        <v>63</v>
      </c>
      <c r="B32" s="94"/>
      <c r="C32" s="101">
        <v>49</v>
      </c>
      <c r="D32" s="102"/>
      <c r="E32" s="121" t="s">
        <v>62</v>
      </c>
      <c r="F32" s="94">
        <v>56</v>
      </c>
      <c r="G32" s="50">
        <v>53.1</v>
      </c>
      <c r="H32" s="51"/>
      <c r="I32" s="51"/>
      <c r="J32" s="51"/>
      <c r="K32" s="52"/>
      <c r="L32" s="100" t="str">
        <f>IF(AND(G32&gt;=C32,G32&lt;=F32),"PASS","FAIL")</f>
        <v>PASS</v>
      </c>
      <c r="M32" s="87" t="s">
        <v>79</v>
      </c>
    </row>
    <row r="33" spans="1:17" ht="12" customHeight="1" x14ac:dyDescent="0.15">
      <c r="A33" s="126" t="s">
        <v>64</v>
      </c>
      <c r="B33" s="125"/>
      <c r="C33" s="122"/>
      <c r="D33" s="123"/>
      <c r="E33" s="92"/>
      <c r="F33" s="127"/>
      <c r="G33" s="53"/>
      <c r="H33" s="54"/>
      <c r="I33" s="54"/>
      <c r="J33" s="54"/>
      <c r="K33" s="55"/>
      <c r="L33" s="100"/>
      <c r="M33" s="87"/>
    </row>
    <row r="34" spans="1:17" ht="12" hidden="1" customHeight="1" x14ac:dyDescent="0.15">
      <c r="A34" s="75" t="s">
        <v>98</v>
      </c>
      <c r="B34" s="76"/>
      <c r="C34" s="77"/>
      <c r="D34" s="79"/>
      <c r="E34" s="79" t="s">
        <v>99</v>
      </c>
      <c r="F34" s="79"/>
      <c r="G34" s="59">
        <v>0.2</v>
      </c>
      <c r="H34" s="60" t="s">
        <v>105</v>
      </c>
      <c r="I34" s="60" t="s">
        <v>104</v>
      </c>
      <c r="J34" s="60">
        <v>0.6</v>
      </c>
      <c r="K34" s="61" t="s">
        <v>103</v>
      </c>
      <c r="L34" s="82" t="s">
        <v>106</v>
      </c>
      <c r="M34" s="73" t="s">
        <v>100</v>
      </c>
    </row>
    <row r="35" spans="1:17" ht="12" hidden="1" customHeight="1" x14ac:dyDescent="0.15">
      <c r="A35" s="38" t="s">
        <v>101</v>
      </c>
      <c r="B35" s="39"/>
      <c r="C35" s="78"/>
      <c r="D35" s="80"/>
      <c r="E35" s="80"/>
      <c r="F35" s="80"/>
      <c r="G35" s="81"/>
      <c r="H35" s="66"/>
      <c r="I35" s="66"/>
      <c r="J35" s="66"/>
      <c r="K35" s="65"/>
      <c r="L35" s="83"/>
      <c r="M35" s="74"/>
    </row>
    <row r="36" spans="1:17" ht="12" customHeight="1" x14ac:dyDescent="0.15">
      <c r="A36" s="93" t="s">
        <v>13</v>
      </c>
      <c r="B36" s="94"/>
      <c r="C36" s="148">
        <v>0.5</v>
      </c>
      <c r="D36" s="149"/>
      <c r="E36" s="152" t="s">
        <v>83</v>
      </c>
      <c r="F36" s="153"/>
      <c r="G36" s="44">
        <v>0.06</v>
      </c>
      <c r="H36" s="45"/>
      <c r="I36" s="45"/>
      <c r="J36" s="45"/>
      <c r="K36" s="46"/>
      <c r="L36" s="100" t="str">
        <f>IF(G36&lt;=C36,"PASS","FAIL")</f>
        <v>PASS</v>
      </c>
      <c r="M36" s="96" t="s">
        <v>12</v>
      </c>
    </row>
    <row r="37" spans="1:17" ht="12" customHeight="1" x14ac:dyDescent="0.15">
      <c r="A37" s="124" t="s">
        <v>11</v>
      </c>
      <c r="B37" s="125"/>
      <c r="C37" s="150"/>
      <c r="D37" s="151"/>
      <c r="E37" s="154"/>
      <c r="F37" s="155"/>
      <c r="G37" s="47"/>
      <c r="H37" s="48"/>
      <c r="I37" s="48"/>
      <c r="J37" s="48"/>
      <c r="K37" s="49"/>
      <c r="L37" s="100"/>
      <c r="M37" s="58"/>
    </row>
    <row r="38" spans="1:17" ht="12" customHeight="1" x14ac:dyDescent="0.15">
      <c r="A38" s="93" t="s">
        <v>65</v>
      </c>
      <c r="B38" s="94"/>
      <c r="C38" s="159">
        <v>1</v>
      </c>
      <c r="D38" s="160"/>
      <c r="E38" s="152" t="s">
        <v>83</v>
      </c>
      <c r="F38" s="153"/>
      <c r="G38" s="44">
        <v>0.22</v>
      </c>
      <c r="H38" s="45"/>
      <c r="I38" s="45"/>
      <c r="J38" s="45"/>
      <c r="K38" s="46"/>
      <c r="L38" s="100" t="str">
        <f>IF(G38&lt;=C38,"PASS","FAIL")</f>
        <v>PASS</v>
      </c>
      <c r="M38" s="88" t="s">
        <v>80</v>
      </c>
      <c r="Q38" t="s">
        <v>102</v>
      </c>
    </row>
    <row r="39" spans="1:17" ht="12" customHeight="1" x14ac:dyDescent="0.15">
      <c r="A39" s="124" t="s">
        <v>66</v>
      </c>
      <c r="B39" s="125"/>
      <c r="C39" s="161"/>
      <c r="D39" s="162"/>
      <c r="E39" s="154"/>
      <c r="F39" s="155"/>
      <c r="G39" s="47"/>
      <c r="H39" s="48"/>
      <c r="I39" s="48"/>
      <c r="J39" s="48"/>
      <c r="K39" s="49"/>
      <c r="L39" s="100"/>
      <c r="M39" s="89"/>
    </row>
    <row r="40" spans="1:17" ht="18" customHeight="1" x14ac:dyDescent="0.15">
      <c r="A40" s="131" t="s">
        <v>50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3"/>
    </row>
    <row r="41" spans="1:17" ht="17.25" customHeight="1" x14ac:dyDescent="0.15">
      <c r="A41" s="129" t="s">
        <v>69</v>
      </c>
      <c r="B41" s="130"/>
      <c r="C41" s="156">
        <v>2</v>
      </c>
      <c r="D41" s="157"/>
      <c r="E41" s="158" t="s">
        <v>83</v>
      </c>
      <c r="F41" s="130"/>
      <c r="G41" s="41" t="s">
        <v>92</v>
      </c>
      <c r="H41" s="42"/>
      <c r="I41" s="42"/>
      <c r="J41" s="42"/>
      <c r="K41" s="43"/>
      <c r="L41" s="35" t="s">
        <v>93</v>
      </c>
      <c r="M41" s="96" t="s">
        <v>10</v>
      </c>
    </row>
    <row r="42" spans="1:17" ht="17.25" customHeight="1" x14ac:dyDescent="0.15">
      <c r="A42" s="129" t="s">
        <v>70</v>
      </c>
      <c r="B42" s="130"/>
      <c r="C42" s="156">
        <v>5</v>
      </c>
      <c r="D42" s="157"/>
      <c r="E42" s="158" t="s">
        <v>83</v>
      </c>
      <c r="F42" s="130"/>
      <c r="G42" s="41">
        <v>0.57999999999999996</v>
      </c>
      <c r="H42" s="42"/>
      <c r="I42" s="42"/>
      <c r="J42" s="42"/>
      <c r="K42" s="43"/>
      <c r="L42" s="26" t="str">
        <f>IF(G42&lt;=C42,"PASS","FAIL")</f>
        <v>PASS</v>
      </c>
      <c r="M42" s="87"/>
    </row>
    <row r="43" spans="1:17" ht="17.25" customHeight="1" x14ac:dyDescent="0.15">
      <c r="A43" s="129" t="s">
        <v>76</v>
      </c>
      <c r="B43" s="130"/>
      <c r="C43" s="134">
        <v>26</v>
      </c>
      <c r="D43" s="135"/>
      <c r="E43" s="28" t="s">
        <v>62</v>
      </c>
      <c r="F43" s="29">
        <v>35</v>
      </c>
      <c r="G43" s="41">
        <v>30.11</v>
      </c>
      <c r="H43" s="42"/>
      <c r="I43" s="42"/>
      <c r="J43" s="42"/>
      <c r="K43" s="43"/>
      <c r="L43" s="26" t="str">
        <f>IF(AND(G43&gt;=C43,G43&lt;=F43),"PASS","FAIL")</f>
        <v>PASS</v>
      </c>
      <c r="M43" s="87"/>
    </row>
    <row r="44" spans="1:17" ht="17.25" customHeight="1" x14ac:dyDescent="0.15">
      <c r="A44" s="128" t="s">
        <v>71</v>
      </c>
      <c r="B44" s="128"/>
      <c r="C44" s="134">
        <v>42</v>
      </c>
      <c r="D44" s="135"/>
      <c r="E44" s="28" t="s">
        <v>62</v>
      </c>
      <c r="F44" s="29">
        <v>52</v>
      </c>
      <c r="G44" s="41">
        <v>48.38</v>
      </c>
      <c r="H44" s="42"/>
      <c r="I44" s="42"/>
      <c r="J44" s="42"/>
      <c r="K44" s="43"/>
      <c r="L44" s="26" t="str">
        <f>IF(AND(G44&gt;=C44,G44&lt;=F44),"PASS","FAIL")</f>
        <v>PASS</v>
      </c>
      <c r="M44" s="87"/>
    </row>
    <row r="45" spans="1:17" ht="17.25" customHeight="1" x14ac:dyDescent="0.15">
      <c r="A45" s="128" t="s">
        <v>72</v>
      </c>
      <c r="B45" s="128"/>
      <c r="C45" s="134">
        <v>15</v>
      </c>
      <c r="D45" s="135"/>
      <c r="E45" s="28" t="s">
        <v>62</v>
      </c>
      <c r="F45" s="29">
        <v>20</v>
      </c>
      <c r="G45" s="41">
        <v>18.579999999999998</v>
      </c>
      <c r="H45" s="42"/>
      <c r="I45" s="42"/>
      <c r="J45" s="42"/>
      <c r="K45" s="43"/>
      <c r="L45" s="26" t="str">
        <f>IF(AND(G45&gt;=C45,G45&lt;=F45),"PASS","FAIL")</f>
        <v>PASS</v>
      </c>
      <c r="M45" s="87"/>
    </row>
    <row r="46" spans="1:17" ht="17.25" customHeight="1" x14ac:dyDescent="0.15">
      <c r="A46" s="128" t="s">
        <v>73</v>
      </c>
      <c r="B46" s="128"/>
      <c r="C46" s="134">
        <v>9.5</v>
      </c>
      <c r="D46" s="135"/>
      <c r="E46" s="28" t="s">
        <v>62</v>
      </c>
      <c r="F46" s="29">
        <v>14</v>
      </c>
      <c r="G46" s="41">
        <v>13.2</v>
      </c>
      <c r="H46" s="42"/>
      <c r="I46" s="42"/>
      <c r="J46" s="42"/>
      <c r="K46" s="43"/>
      <c r="L46" s="26" t="str">
        <f>IF(AND(G46&gt;=C46,G46&lt;=F46),"PASS","FAIL")</f>
        <v>PASS</v>
      </c>
      <c r="M46" s="87"/>
    </row>
    <row r="47" spans="1:17" ht="17.25" customHeight="1" x14ac:dyDescent="0.15">
      <c r="A47" s="128" t="s">
        <v>74</v>
      </c>
      <c r="B47" s="128"/>
      <c r="C47" s="134">
        <v>4</v>
      </c>
      <c r="D47" s="135"/>
      <c r="E47" s="28" t="s">
        <v>62</v>
      </c>
      <c r="F47" s="29">
        <v>8</v>
      </c>
      <c r="G47" s="41">
        <v>5.38</v>
      </c>
      <c r="H47" s="42"/>
      <c r="I47" s="42"/>
      <c r="J47" s="42"/>
      <c r="K47" s="43"/>
      <c r="L47" s="26" t="str">
        <f>IF(AND(G47&gt;=C47,G47&lt;=F47),"PASS","FAIL")</f>
        <v>PASS</v>
      </c>
      <c r="M47" s="87"/>
    </row>
    <row r="48" spans="1:17" ht="17.25" customHeight="1" x14ac:dyDescent="0.15">
      <c r="A48" s="128" t="s">
        <v>77</v>
      </c>
      <c r="B48" s="128"/>
      <c r="C48" s="156">
        <v>1.5</v>
      </c>
      <c r="D48" s="157"/>
      <c r="E48" s="158" t="s">
        <v>83</v>
      </c>
      <c r="F48" s="130"/>
      <c r="G48" s="41">
        <v>0.78</v>
      </c>
      <c r="H48" s="42"/>
      <c r="I48" s="42"/>
      <c r="J48" s="42"/>
      <c r="K48" s="43"/>
      <c r="L48" s="26" t="str">
        <f>IF(G48&lt;=C48,"PASS","FAIL")</f>
        <v>PASS</v>
      </c>
      <c r="M48" s="87"/>
    </row>
    <row r="49" spans="1:13" ht="17.25" customHeight="1" x14ac:dyDescent="0.15">
      <c r="A49" s="128" t="s">
        <v>75</v>
      </c>
      <c r="B49" s="128"/>
      <c r="C49" s="156">
        <v>2</v>
      </c>
      <c r="D49" s="157"/>
      <c r="E49" s="158" t="s">
        <v>83</v>
      </c>
      <c r="F49" s="130"/>
      <c r="G49" s="41">
        <v>0.99</v>
      </c>
      <c r="H49" s="42"/>
      <c r="I49" s="42"/>
      <c r="J49" s="42"/>
      <c r="K49" s="43"/>
      <c r="L49" s="26" t="str">
        <f>IF(G49&lt;=C49,"PASS","FAIL")</f>
        <v>PASS</v>
      </c>
      <c r="M49" s="58"/>
    </row>
    <row r="50" spans="1:13" ht="14.1" customHeight="1" x14ac:dyDescent="0.15">
      <c r="A50" s="93" t="s">
        <v>9</v>
      </c>
      <c r="B50" s="94"/>
      <c r="C50" s="142" t="s">
        <v>81</v>
      </c>
      <c r="D50" s="142"/>
      <c r="E50" s="142"/>
      <c r="F50" s="143"/>
      <c r="G50" s="44" t="s">
        <v>8</v>
      </c>
      <c r="H50" s="45"/>
      <c r="I50" s="45"/>
      <c r="J50" s="45"/>
      <c r="K50" s="46"/>
      <c r="L50" s="82" t="str">
        <f>IF(G50="Conform","PASS","FAIL")</f>
        <v>PASS</v>
      </c>
      <c r="M50" s="144" t="s">
        <v>7</v>
      </c>
    </row>
    <row r="51" spans="1:13" ht="14.1" customHeight="1" x14ac:dyDescent="0.15">
      <c r="A51" s="97" t="s">
        <v>6</v>
      </c>
      <c r="B51" s="98"/>
      <c r="C51" s="99" t="s">
        <v>82</v>
      </c>
      <c r="D51" s="99"/>
      <c r="E51" s="99"/>
      <c r="F51" s="146"/>
      <c r="G51" s="47" t="s">
        <v>5</v>
      </c>
      <c r="H51" s="48"/>
      <c r="I51" s="48"/>
      <c r="J51" s="48"/>
      <c r="K51" s="49"/>
      <c r="L51" s="83"/>
      <c r="M51" s="145"/>
    </row>
    <row r="52" spans="1:13" ht="28.9" customHeight="1" x14ac:dyDescent="0.15">
      <c r="A52" s="93" t="s">
        <v>4</v>
      </c>
      <c r="B52" s="94"/>
      <c r="C52" s="84" t="s">
        <v>96</v>
      </c>
      <c r="D52" s="85"/>
      <c r="E52" s="85"/>
      <c r="F52" s="86"/>
      <c r="G52" s="147" t="s">
        <v>97</v>
      </c>
      <c r="H52" s="147"/>
      <c r="I52" s="147"/>
      <c r="J52" s="147"/>
      <c r="K52" s="147"/>
      <c r="L52" s="147"/>
      <c r="M52" s="147"/>
    </row>
    <row r="53" spans="1:13" x14ac:dyDescent="0.15">
      <c r="A53" s="93" t="s">
        <v>3</v>
      </c>
      <c r="B53" s="94"/>
      <c r="C53" s="136" t="str">
        <f>IF(SUM(COUNTIF(L20:L39,"FAIL"),COUNTIF(L41:L51,"FAIL"))=0,"PASS","FAIL")</f>
        <v>PASS</v>
      </c>
      <c r="D53" s="136"/>
      <c r="E53" s="136"/>
      <c r="F53" s="136"/>
      <c r="G53" s="136"/>
      <c r="H53" s="136"/>
      <c r="I53" s="136"/>
      <c r="J53" s="136"/>
      <c r="K53" s="136"/>
      <c r="L53" s="136"/>
      <c r="M53" s="137"/>
    </row>
    <row r="54" spans="1:13" x14ac:dyDescent="0.15">
      <c r="A54" s="97" t="s">
        <v>2</v>
      </c>
      <c r="B54" s="9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9"/>
    </row>
    <row r="55" spans="1:13" ht="4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" x14ac:dyDescent="0.2">
      <c r="A56" s="25" t="s">
        <v>94</v>
      </c>
      <c r="B56" s="2"/>
      <c r="C56" s="2"/>
      <c r="D56" s="2"/>
      <c r="E56" s="2"/>
      <c r="F56" s="1"/>
      <c r="G56" s="25" t="s">
        <v>1</v>
      </c>
      <c r="H56" s="25"/>
      <c r="I56" s="1"/>
      <c r="J56" s="1"/>
      <c r="K56" s="1"/>
      <c r="L56" s="1"/>
      <c r="M56" s="1"/>
    </row>
    <row r="57" spans="1:13" ht="7.15" customHeight="1" x14ac:dyDescent="0.15">
      <c r="A57" s="2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" x14ac:dyDescent="0.2">
      <c r="A58" s="25" t="s">
        <v>95</v>
      </c>
      <c r="B58" s="2"/>
      <c r="C58" s="2"/>
      <c r="D58" s="2"/>
      <c r="E58" s="2"/>
      <c r="F58" s="1"/>
      <c r="G58" s="25" t="s">
        <v>0</v>
      </c>
      <c r="H58" s="1"/>
      <c r="I58" s="1"/>
      <c r="J58" s="1"/>
      <c r="K58" s="1"/>
      <c r="L58" s="1"/>
      <c r="M58" s="1"/>
    </row>
    <row r="59" spans="1:13" ht="6.75" customHeight="1" x14ac:dyDescent="0.2">
      <c r="A59" s="2"/>
      <c r="B59" s="2"/>
      <c r="C59" s="2"/>
      <c r="D59" s="2"/>
      <c r="E59" s="2"/>
      <c r="F59" s="1"/>
      <c r="G59" s="1"/>
      <c r="H59" s="1"/>
      <c r="I59" s="1"/>
      <c r="J59" s="1"/>
      <c r="K59" s="1"/>
      <c r="L59" s="1"/>
      <c r="M59" s="1"/>
    </row>
    <row r="60" spans="1:13" s="14" customFormat="1" ht="14.25" customHeight="1" x14ac:dyDescent="0.15">
      <c r="A60" s="30" t="s">
        <v>87</v>
      </c>
      <c r="B60" s="13"/>
      <c r="C60" s="13"/>
      <c r="D60" s="13"/>
      <c r="E60" s="13"/>
      <c r="F60" s="12"/>
      <c r="G60" s="13"/>
      <c r="H60" s="13"/>
      <c r="I60" s="13"/>
      <c r="J60" s="13"/>
      <c r="K60" s="13"/>
      <c r="L60" s="13"/>
      <c r="M60" s="140"/>
    </row>
    <row r="61" spans="1:13" s="14" customFormat="1" ht="10.15" customHeight="1" x14ac:dyDescent="0.15">
      <c r="A61" s="31" t="s">
        <v>51</v>
      </c>
      <c r="B61" s="32"/>
      <c r="C61" s="32"/>
      <c r="D61" s="32"/>
      <c r="E61" s="32"/>
      <c r="F61" s="15"/>
      <c r="G61" s="16"/>
      <c r="H61" s="16"/>
      <c r="I61" s="16"/>
      <c r="J61" s="16"/>
      <c r="K61" s="16"/>
      <c r="L61" s="16"/>
      <c r="M61" s="141"/>
    </row>
    <row r="62" spans="1:13" s="14" customFormat="1" ht="10.15" customHeight="1" x14ac:dyDescent="0.15">
      <c r="A62" s="33" t="s">
        <v>52</v>
      </c>
      <c r="B62" s="34"/>
      <c r="C62" s="34"/>
      <c r="D62" s="34"/>
      <c r="E62" s="34"/>
      <c r="F62" s="17"/>
      <c r="G62" s="18"/>
      <c r="H62" s="18"/>
      <c r="I62" s="18"/>
      <c r="J62" s="18"/>
      <c r="K62" s="18"/>
      <c r="L62" s="18"/>
      <c r="M62" s="141"/>
    </row>
    <row r="63" spans="1:13" ht="8.25" customHeight="1" x14ac:dyDescent="0.15">
      <c r="A63" s="19"/>
    </row>
  </sheetData>
  <protectedRanges>
    <protectedRange sqref="I12:M12 G58 A56:B56 G56 A12:A15 A58:B58 G20:K21 I14:M15 I13:L13 G24:K33 G36:K51" name="区域1"/>
    <protectedRange sqref="M13" name="区域1_1"/>
  </protectedRanges>
  <mergeCells count="157">
    <mergeCell ref="C28:D29"/>
    <mergeCell ref="E28:F29"/>
    <mergeCell ref="C49:D49"/>
    <mergeCell ref="E49:F49"/>
    <mergeCell ref="C48:D48"/>
    <mergeCell ref="E48:F48"/>
    <mergeCell ref="C41:D41"/>
    <mergeCell ref="E41:F41"/>
    <mergeCell ref="C42:D42"/>
    <mergeCell ref="E42:F42"/>
    <mergeCell ref="C44:D44"/>
    <mergeCell ref="C47:D47"/>
    <mergeCell ref="C38:D39"/>
    <mergeCell ref="E38:F39"/>
    <mergeCell ref="C36:D37"/>
    <mergeCell ref="E36:F37"/>
    <mergeCell ref="A52:B52"/>
    <mergeCell ref="A53:B53"/>
    <mergeCell ref="C53:M54"/>
    <mergeCell ref="A54:B54"/>
    <mergeCell ref="M60:M62"/>
    <mergeCell ref="M41:M49"/>
    <mergeCell ref="A50:B50"/>
    <mergeCell ref="C50:F50"/>
    <mergeCell ref="L50:L51"/>
    <mergeCell ref="M50:M51"/>
    <mergeCell ref="A51:B51"/>
    <mergeCell ref="C51:F51"/>
    <mergeCell ref="C45:D45"/>
    <mergeCell ref="G52:M52"/>
    <mergeCell ref="C32:D33"/>
    <mergeCell ref="F32:F33"/>
    <mergeCell ref="E32:E33"/>
    <mergeCell ref="A45:B45"/>
    <mergeCell ref="A48:B48"/>
    <mergeCell ref="A49:B49"/>
    <mergeCell ref="L36:L37"/>
    <mergeCell ref="M36:M37"/>
    <mergeCell ref="A37:B37"/>
    <mergeCell ref="A38:B38"/>
    <mergeCell ref="L38:L39"/>
    <mergeCell ref="M38:M39"/>
    <mergeCell ref="A39:B39"/>
    <mergeCell ref="A36:B36"/>
    <mergeCell ref="A41:B41"/>
    <mergeCell ref="A44:B44"/>
    <mergeCell ref="A42:B42"/>
    <mergeCell ref="A43:B43"/>
    <mergeCell ref="A40:M40"/>
    <mergeCell ref="A46:B46"/>
    <mergeCell ref="A47:B47"/>
    <mergeCell ref="C46:D46"/>
    <mergeCell ref="C43:D43"/>
    <mergeCell ref="G47:K47"/>
    <mergeCell ref="E22:E23"/>
    <mergeCell ref="E24:E25"/>
    <mergeCell ref="C26:D27"/>
    <mergeCell ref="E26:E27"/>
    <mergeCell ref="A27:B27"/>
    <mergeCell ref="A22:B22"/>
    <mergeCell ref="F22:F23"/>
    <mergeCell ref="L32:L33"/>
    <mergeCell ref="M32:M33"/>
    <mergeCell ref="A33:B33"/>
    <mergeCell ref="F26:F27"/>
    <mergeCell ref="L26:L27"/>
    <mergeCell ref="A28:B28"/>
    <mergeCell ref="L28:L29"/>
    <mergeCell ref="M28:M29"/>
    <mergeCell ref="A29:B29"/>
    <mergeCell ref="A30:B30"/>
    <mergeCell ref="C30:D31"/>
    <mergeCell ref="F30:F31"/>
    <mergeCell ref="L30:L31"/>
    <mergeCell ref="M30:M31"/>
    <mergeCell ref="A31:B31"/>
    <mergeCell ref="E30:E31"/>
    <mergeCell ref="A32:B32"/>
    <mergeCell ref="B12:F12"/>
    <mergeCell ref="G12:L12"/>
    <mergeCell ref="B13:F13"/>
    <mergeCell ref="G13:L13"/>
    <mergeCell ref="B14:F14"/>
    <mergeCell ref="G14:L14"/>
    <mergeCell ref="B15:F15"/>
    <mergeCell ref="A18:B18"/>
    <mergeCell ref="C18:F18"/>
    <mergeCell ref="L17:M17"/>
    <mergeCell ref="G18:K18"/>
    <mergeCell ref="A2:M2"/>
    <mergeCell ref="A3:M3"/>
    <mergeCell ref="A6:M6"/>
    <mergeCell ref="A7:M7"/>
    <mergeCell ref="B9:F9"/>
    <mergeCell ref="G9:M9"/>
    <mergeCell ref="B10:F10"/>
    <mergeCell ref="G10:M10"/>
    <mergeCell ref="B11:F11"/>
    <mergeCell ref="C52:F52"/>
    <mergeCell ref="M22:M23"/>
    <mergeCell ref="M24:M25"/>
    <mergeCell ref="M26:M27"/>
    <mergeCell ref="A19:B19"/>
    <mergeCell ref="C19:F19"/>
    <mergeCell ref="A20:B20"/>
    <mergeCell ref="C20:F20"/>
    <mergeCell ref="L20:L21"/>
    <mergeCell ref="M20:M21"/>
    <mergeCell ref="A21:B21"/>
    <mergeCell ref="C21:F21"/>
    <mergeCell ref="L22:L23"/>
    <mergeCell ref="A23:B23"/>
    <mergeCell ref="A24:B24"/>
    <mergeCell ref="C24:D25"/>
    <mergeCell ref="F24:F25"/>
    <mergeCell ref="L24:L25"/>
    <mergeCell ref="A25:B25"/>
    <mergeCell ref="A26:B26"/>
    <mergeCell ref="C22:C23"/>
    <mergeCell ref="D22:D23"/>
    <mergeCell ref="G22:G23"/>
    <mergeCell ref="H22:H23"/>
    <mergeCell ref="M34:M35"/>
    <mergeCell ref="A34:B34"/>
    <mergeCell ref="C34:C35"/>
    <mergeCell ref="D34:D35"/>
    <mergeCell ref="E34:E35"/>
    <mergeCell ref="F34:F35"/>
    <mergeCell ref="G34:G35"/>
    <mergeCell ref="H34:H35"/>
    <mergeCell ref="I34:I35"/>
    <mergeCell ref="K34:K35"/>
    <mergeCell ref="L34:L35"/>
    <mergeCell ref="G19:K19"/>
    <mergeCell ref="G20:K20"/>
    <mergeCell ref="G21:K21"/>
    <mergeCell ref="K22:K23"/>
    <mergeCell ref="J22:J23"/>
    <mergeCell ref="G24:K25"/>
    <mergeCell ref="G26:K27"/>
    <mergeCell ref="G28:K29"/>
    <mergeCell ref="G30:K31"/>
    <mergeCell ref="I22:I23"/>
    <mergeCell ref="G48:K48"/>
    <mergeCell ref="G49:K49"/>
    <mergeCell ref="G50:K50"/>
    <mergeCell ref="G51:K51"/>
    <mergeCell ref="G32:K33"/>
    <mergeCell ref="G36:K37"/>
    <mergeCell ref="G38:K39"/>
    <mergeCell ref="G41:K41"/>
    <mergeCell ref="G42:K42"/>
    <mergeCell ref="G43:K43"/>
    <mergeCell ref="G44:K44"/>
    <mergeCell ref="G45:K45"/>
    <mergeCell ref="G46:K46"/>
    <mergeCell ref="J34:J35"/>
  </mergeCells>
  <phoneticPr fontId="2" type="noConversion"/>
  <conditionalFormatting sqref="C53:E53 L20 L26 L36 L28 L22 L24 L32 L30 L41:L50 L38">
    <cfRule type="cellIs" dxfId="0" priority="3" stopIfTrue="1" operator="equal">
      <formula>"FAIL"</formula>
    </cfRule>
  </conditionalFormatting>
  <pageMargins left="0.55118110236220474" right="0.43307086614173229" top="0.31496062992125984" bottom="0.15748031496062992" header="0.15748031496062992" footer="0.15748031496062992"/>
  <pageSetup paperSize="9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DPFA20</vt:lpstr>
      <vt:lpstr>DPFA20!Print_Area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2016-05-06T05:30:21Z</cp:lastPrinted>
  <dcterms:created xsi:type="dcterms:W3CDTF">2014-09-24T03:24:59Z</dcterms:created>
  <dcterms:modified xsi:type="dcterms:W3CDTF">2016-11-02T08:29:32Z</dcterms:modified>
</cp:coreProperties>
</file>