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5480" windowHeight="6000"/>
  </bookViews>
  <sheets>
    <sheet name="DS-5218" sheetId="1" r:id="rId1"/>
  </sheets>
  <calcPr calcId="124519"/>
</workbook>
</file>

<file path=xl/calcChain.xml><?xml version="1.0" encoding="utf-8"?>
<calcChain xmlns="http://schemas.openxmlformats.org/spreadsheetml/2006/main">
  <c r="O40" i="1"/>
  <c r="O39"/>
  <c r="O38"/>
  <c r="O37"/>
  <c r="O32"/>
  <c r="O30"/>
  <c r="O28"/>
  <c r="C42"/>
  <c r="O20"/>
  <c r="O34"/>
  <c r="O26"/>
  <c r="O24"/>
  <c r="O22"/>
  <c r="P13"/>
</calcChain>
</file>

<file path=xl/comments1.xml><?xml version="1.0" encoding="utf-8"?>
<comments xmlns="http://schemas.openxmlformats.org/spreadsheetml/2006/main">
  <authors>
    <author>oempc</author>
  </authors>
  <commentList>
    <comment ref="P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<sst xmlns="http://schemas.openxmlformats.org/spreadsheetml/2006/main" count="93" uniqueCount="85">
  <si>
    <t>指标</t>
  </si>
  <si>
    <t>结果</t>
  </si>
  <si>
    <t>[SPEC.]</t>
  </si>
  <si>
    <t>[Result]</t>
  </si>
  <si>
    <t>[Method of Analysis]</t>
  </si>
  <si>
    <t>AOCS Te 1a-64</t>
  </si>
  <si>
    <t>AOCS Tg 1a-64</t>
  </si>
  <si>
    <t>AOCS Tb 2-64</t>
  </si>
  <si>
    <t>AOCS Ce 1e-91</t>
  </si>
  <si>
    <t>Conclusion</t>
  </si>
  <si>
    <t>结论</t>
  </si>
  <si>
    <r>
      <t xml:space="preserve">Remark                                                  </t>
    </r>
    <r>
      <rPr>
        <sz val="10"/>
        <rFont val="宋体"/>
        <family val="3"/>
        <charset val="134"/>
      </rPr>
      <t>备注</t>
    </r>
    <phoneticPr fontId="19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</si>
  <si>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19" type="noConversion"/>
  </si>
  <si>
    <t>CERTIFICATE OF ANALYSIS</t>
    <phoneticPr fontId="19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</si>
  <si>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19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</si>
  <si>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19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</si>
  <si>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19" type="noConversion"/>
  </si>
  <si>
    <r>
      <rPr>
        <sz val="10"/>
        <rFont val="宋体"/>
        <family val="3"/>
        <charset val="134"/>
      </rPr>
      <t>蒸馏大豆油脂肪酸</t>
    </r>
    <r>
      <rPr>
        <sz val="10"/>
        <rFont val="Arial"/>
        <family val="2"/>
      </rPr>
      <t xml:space="preserve">Soybean Fatty Acid </t>
    </r>
    <phoneticPr fontId="19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</si>
  <si>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19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</si>
  <si>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19" type="noConversion"/>
  </si>
  <si>
    <t>140916F169</t>
    <phoneticPr fontId="19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</si>
  <si>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19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</si>
  <si>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</si>
  <si>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</si>
  <si>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rFont val="Arial"/>
        <family val="2"/>
      </rPr>
      <t xml:space="preserve"> Report No.</t>
    </r>
    <phoneticPr fontId="19" type="noConversion"/>
  </si>
  <si>
    <t>2014-2163</t>
    <phoneticPr fontId="19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</si>
  <si>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19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</si>
  <si>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19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</si>
  <si>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Q/12BS0538</t>
    </r>
    <phoneticPr fontId="19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</si>
  <si>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</si>
  <si>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</si>
  <si>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</si>
  <si>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</si>
  <si>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</si>
  <si>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</si>
  <si>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t xml:space="preserve">Liquid    </t>
    <phoneticPr fontId="19" type="noConversion"/>
  </si>
  <si>
    <t>Liquid</t>
    <phoneticPr fontId="19" type="noConversion"/>
  </si>
  <si>
    <r>
      <t>VISUAL</t>
    </r>
    <r>
      <rPr>
        <sz val="10"/>
        <rFont val="宋体"/>
        <family val="3"/>
        <charset val="134"/>
      </rPr>
      <t>目测</t>
    </r>
  </si>
  <si>
    <t>产品外观</t>
    <phoneticPr fontId="19" type="noConversion"/>
  </si>
  <si>
    <t>液体</t>
    <phoneticPr fontId="19" type="noConversion"/>
  </si>
  <si>
    <t xml:space="preserve">Colour  </t>
    <phoneticPr fontId="19" type="noConversion"/>
  </si>
  <si>
    <t>max</t>
    <phoneticPr fontId="19" type="noConversion"/>
  </si>
  <si>
    <t>GB/T1722</t>
    <phoneticPr fontId="19" type="noConversion"/>
  </si>
  <si>
    <r>
      <rPr>
        <sz val="10"/>
        <rFont val="宋体"/>
        <family val="3"/>
        <charset val="134"/>
      </rPr>
      <t>色泽</t>
    </r>
    <r>
      <rPr>
        <sz val="10"/>
        <rFont val="Arial"/>
        <family val="2"/>
      </rPr>
      <t>(Fe-Co)</t>
    </r>
    <phoneticPr fontId="19" type="noConversion"/>
  </si>
  <si>
    <t>Acid Value  (mgKOH/g)</t>
    <phoneticPr fontId="19" type="noConversion"/>
  </si>
  <si>
    <t>-</t>
    <phoneticPr fontId="19" type="noConversion"/>
  </si>
  <si>
    <t>酸值</t>
    <phoneticPr fontId="19" type="noConversion"/>
  </si>
  <si>
    <t>Saponification Value  (mgKOH/g)</t>
    <phoneticPr fontId="19" type="noConversion"/>
  </si>
  <si>
    <t>AOCS Tl 1a-64</t>
    <phoneticPr fontId="19" type="noConversion"/>
  </si>
  <si>
    <t>皂化值</t>
    <phoneticPr fontId="19" type="noConversion"/>
  </si>
  <si>
    <r>
      <t>Iodine Value  (gI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/100g)</t>
    </r>
    <phoneticPr fontId="19" type="noConversion"/>
  </si>
  <si>
    <t>min</t>
    <phoneticPr fontId="19" type="noConversion"/>
  </si>
  <si>
    <t>碘值</t>
    <phoneticPr fontId="19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</si>
  <si>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19" type="noConversion"/>
  </si>
  <si>
    <t>AOCS Tr 1a-64</t>
    <phoneticPr fontId="19" type="noConversion"/>
  </si>
  <si>
    <t>凝固点</t>
    <phoneticPr fontId="19" type="noConversion"/>
  </si>
  <si>
    <t>Moisture (%)</t>
    <phoneticPr fontId="19" type="noConversion"/>
  </si>
  <si>
    <r>
      <t>水分</t>
    </r>
    <r>
      <rPr>
        <sz val="10"/>
        <rFont val="Arial"/>
        <family val="2"/>
      </rPr>
      <t xml:space="preserve"> </t>
    </r>
    <phoneticPr fontId="19" type="noConversion"/>
  </si>
  <si>
    <t xml:space="preserve">Packing </t>
    <phoneticPr fontId="19" type="noConversion"/>
  </si>
  <si>
    <t>Conform</t>
    <phoneticPr fontId="19" type="noConversion"/>
  </si>
  <si>
    <t>---</t>
    <phoneticPr fontId="19" type="noConversion"/>
  </si>
  <si>
    <t>包装</t>
    <phoneticPr fontId="19" type="noConversion"/>
  </si>
  <si>
    <t>符合</t>
    <phoneticPr fontId="19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</si>
  <si>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19" type="noConversion"/>
  </si>
  <si>
    <t>C18</t>
    <phoneticPr fontId="19" type="noConversion"/>
  </si>
  <si>
    <r>
      <t>分析人</t>
    </r>
    <r>
      <rPr>
        <sz val="10"/>
        <rFont val="Arial"/>
        <family val="2"/>
      </rPr>
      <t xml:space="preserve">Analysis by: </t>
    </r>
    <r>
      <rPr>
        <sz val="10"/>
        <rFont val="宋体"/>
        <family val="3"/>
        <charset val="134"/>
      </rPr>
      <t>冯永涛</t>
    </r>
    <phoneticPr fontId="19" type="noConversion"/>
  </si>
  <si>
    <r>
      <t>审核人</t>
    </r>
    <r>
      <rPr>
        <sz val="10"/>
        <rFont val="Arial"/>
        <family val="2"/>
      </rPr>
      <t>Checked by:</t>
    </r>
    <phoneticPr fontId="19" type="noConversion"/>
  </si>
  <si>
    <r>
      <t>报告日期</t>
    </r>
    <r>
      <rPr>
        <sz val="10"/>
        <rFont val="Arial"/>
        <family val="2"/>
      </rPr>
      <t>Date: 2014-09-17</t>
    </r>
    <phoneticPr fontId="19" type="noConversion"/>
  </si>
  <si>
    <r>
      <t>审核日期</t>
    </r>
    <r>
      <rPr>
        <sz val="10"/>
        <rFont val="Arial"/>
        <family val="2"/>
      </rPr>
      <t>Date:</t>
    </r>
    <phoneticPr fontId="19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</si>
  <si>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7" type="noConversion"/>
  </si>
  <si>
    <t xml:space="preserve">Dagang Road,Xugou Lianyungang City,Jiangsu Province,China,222042 </t>
    <phoneticPr fontId="27" type="noConversion"/>
  </si>
  <si>
    <t>TEL: +86 518-82387232    FAX: +86 518-82388310</t>
    <phoneticPr fontId="27" type="noConversion"/>
  </si>
  <si>
    <t>DS-5218</t>
    <phoneticPr fontId="19" type="noConversion"/>
  </si>
  <si>
    <t>C16</t>
    <phoneticPr fontId="19" type="noConversion"/>
  </si>
  <si>
    <t>C18:2</t>
    <phoneticPr fontId="19" type="noConversion"/>
  </si>
  <si>
    <t>C18:1+C18:2</t>
    <phoneticPr fontId="19" type="noConversion"/>
  </si>
  <si>
    <r>
      <t>180KG PE Drum                                                  180KG</t>
    </r>
    <r>
      <rPr>
        <sz val="10"/>
        <rFont val="宋体"/>
        <family val="3"/>
        <charset val="134"/>
      </rPr>
      <t>塑料桶</t>
    </r>
    <phoneticPr fontId="19" type="noConversion"/>
  </si>
  <si>
    <t xml:space="preserve">         Drum         Kg</t>
    <phoneticPr fontId="19" type="noConversion"/>
  </si>
  <si>
    <t>丰益油脂科技（连云港）有限公司</t>
    <phoneticPr fontId="33" type="noConversion"/>
  </si>
  <si>
    <t>Wilmar Oleo (Lianyungang) Co., Ltd</t>
    <phoneticPr fontId="33" type="noConversion"/>
  </si>
  <si>
    <r>
      <t>丰益油脂科技有限公司</t>
    </r>
    <r>
      <rPr>
        <sz val="10"/>
        <color indexed="10"/>
        <rFont val="Arial"/>
        <family val="2"/>
      </rPr>
      <t xml:space="preserve">              </t>
    </r>
    <phoneticPr fontId="33" type="noConversion"/>
  </si>
  <si>
    <r>
      <t>丰益油脂科技（连云港）有限公司</t>
    </r>
    <r>
      <rPr>
        <sz val="10"/>
        <color indexed="10"/>
        <rFont val="Arial"/>
        <family val="2"/>
      </rPr>
      <t xml:space="preserve"> </t>
    </r>
    <phoneticPr fontId="33" type="noConversion"/>
  </si>
  <si>
    <t xml:space="preserve">Wilmar Oleo (Lianyungang) Co., Ltd </t>
    <phoneticPr fontId="33" type="noConversion"/>
  </si>
  <si>
    <t>YHOC/QR-04-009-C-0</t>
    <phoneticPr fontId="33" type="noConversion"/>
  </si>
  <si>
    <t>Wilmar (China) Oleo Co,. Ltd</t>
    <phoneticPr fontId="33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</si>
</sst>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0.00_ "/>
    <numFmt numFmtId="178" formatCode="0_ "/>
    <numFmt numFmtId="179" formatCode="0.00;_퀊"/>
    <numFmt numFmtId="180" formatCode="yyyy/m/d;@"/>
  </numFmts>
  <fonts count="38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b/>
      <sz val="9"/>
      <name val="Arial"/>
      <family val="2"/>
    </font>
    <font>
      <vertAlign val="subscript"/>
      <sz val="10"/>
      <name val="Arial"/>
      <family val="2"/>
    </font>
    <font>
      <sz val="8"/>
      <name val="Arial"/>
      <family val="2"/>
    </font>
    <font>
      <b/>
      <sz val="14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indexed="10"/>
      <name val="Arial"/>
      <family val="2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04">
    <xf numFmtId="0" fontId="0" fillId="0" borderId="0" xfId="0"/>
    <xf numFmtId="0" fontId="20" fillId="0" borderId="0" xfId="0" applyFont="1" applyAlignment="1">
      <alignment horizontal="center"/>
    </xf>
    <xf numFmtId="176" fontId="22" fillId="0" borderId="1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Border="1" applyAlignment="1"/>
    <xf numFmtId="0" fontId="28" fillId="0" borderId="0" xfId="0" applyFont="1"/>
    <xf numFmtId="0" fontId="29" fillId="0" borderId="0" xfId="0" applyFont="1"/>
    <xf numFmtId="0" fontId="3" fillId="0" borderId="0" xfId="0" applyFont="1"/>
    <xf numFmtId="0" fontId="3" fillId="0" borderId="12" xfId="0" applyFont="1" applyBorder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 wrapText="1"/>
    </xf>
    <xf numFmtId="0" fontId="22" fillId="24" borderId="0" xfId="0" applyFont="1" applyFill="1" applyAlignment="1">
      <alignment horizontal="left" vertical="center"/>
    </xf>
    <xf numFmtId="180" fontId="22" fillId="0" borderId="0" xfId="0" applyNumberFormat="1" applyFont="1" applyAlignment="1">
      <alignment horizontal="left" vertical="center"/>
    </xf>
    <xf numFmtId="14" fontId="2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22" fillId="0" borderId="0" xfId="0" applyFont="1"/>
    <xf numFmtId="0" fontId="21" fillId="0" borderId="1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/>
    <xf numFmtId="0" fontId="28" fillId="0" borderId="14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7" fillId="0" borderId="0" xfId="0" applyFont="1"/>
    <xf numFmtId="0" fontId="22" fillId="0" borderId="14" xfId="0" quotePrefix="1" applyFont="1" applyBorder="1" applyAlignment="1">
      <alignment horizontal="center" vertical="center" wrapText="1"/>
    </xf>
    <xf numFmtId="0" fontId="22" fillId="0" borderId="12" xfId="0" quotePrefix="1" applyFont="1" applyBorder="1" applyAlignment="1">
      <alignment horizontal="center" vertical="center" wrapText="1"/>
    </xf>
    <xf numFmtId="0" fontId="22" fillId="0" borderId="15" xfId="0" applyFont="1" applyBorder="1" applyAlignment="1">
      <alignment horizontal="right" vertical="center" wrapText="1"/>
    </xf>
    <xf numFmtId="0" fontId="22" fillId="0" borderId="14" xfId="0" applyFont="1" applyBorder="1" applyAlignment="1">
      <alignment horizontal="right" vertical="center" wrapText="1"/>
    </xf>
    <xf numFmtId="0" fontId="22" fillId="0" borderId="16" xfId="0" applyFont="1" applyBorder="1" applyAlignment="1">
      <alignment horizontal="right" vertical="center" wrapText="1"/>
    </xf>
    <xf numFmtId="0" fontId="22" fillId="0" borderId="12" xfId="0" applyFont="1" applyBorder="1" applyAlignment="1">
      <alignment horizontal="righ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10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76" fontId="22" fillId="0" borderId="10" xfId="0" applyNumberFormat="1" applyFont="1" applyFill="1" applyBorder="1" applyAlignment="1">
      <alignment horizontal="center" vertical="center" wrapText="1"/>
    </xf>
    <xf numFmtId="176" fontId="22" fillId="0" borderId="10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78" fontId="22" fillId="0" borderId="10" xfId="0" applyNumberFormat="1" applyFont="1" applyBorder="1" applyAlignment="1">
      <alignment horizontal="right" vertical="center" wrapText="1"/>
    </xf>
    <xf numFmtId="178" fontId="22" fillId="0" borderId="19" xfId="0" applyNumberFormat="1" applyFont="1" applyBorder="1" applyAlignment="1">
      <alignment horizontal="right" vertical="center" wrapText="1"/>
    </xf>
    <xf numFmtId="176" fontId="22" fillId="0" borderId="13" xfId="0" applyNumberFormat="1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right" vertical="center" wrapText="1"/>
    </xf>
    <xf numFmtId="0" fontId="22" fillId="0" borderId="19" xfId="0" applyFont="1" applyBorder="1" applyAlignment="1">
      <alignment horizontal="right" vertical="center" wrapText="1"/>
    </xf>
    <xf numFmtId="177" fontId="22" fillId="24" borderId="10" xfId="0" applyNumberFormat="1" applyFont="1" applyFill="1" applyBorder="1" applyAlignment="1">
      <alignment horizontal="center" vertical="center" wrapText="1"/>
    </xf>
    <xf numFmtId="178" fontId="22" fillId="24" borderId="10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22" fillId="0" borderId="13" xfId="0" applyFont="1" applyBorder="1" applyAlignment="1">
      <alignment horizontal="center" vertical="center" wrapText="1"/>
    </xf>
    <xf numFmtId="179" fontId="22" fillId="0" borderId="19" xfId="0" applyNumberFormat="1" applyFont="1" applyBorder="1" applyAlignment="1">
      <alignment horizontal="center" vertical="center" wrapText="1"/>
    </xf>
    <xf numFmtId="179" fontId="22" fillId="0" borderId="20" xfId="0" applyNumberFormat="1" applyFont="1" applyBorder="1" applyAlignment="1">
      <alignment horizontal="center" vertical="center" wrapText="1"/>
    </xf>
    <xf numFmtId="0" fontId="22" fillId="0" borderId="21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justify" vertical="center" wrapText="1"/>
    </xf>
    <xf numFmtId="0" fontId="22" fillId="0" borderId="11" xfId="0" applyFont="1" applyBorder="1" applyAlignment="1">
      <alignment horizontal="justify" vertical="center" wrapText="1"/>
    </xf>
    <xf numFmtId="0" fontId="22" fillId="0" borderId="21" xfId="0" applyFont="1" applyBorder="1" applyAlignment="1">
      <alignment horizontal="center" vertical="center" wrapText="1"/>
    </xf>
    <xf numFmtId="176" fontId="23" fillId="0" borderId="10" xfId="0" applyNumberFormat="1" applyFont="1" applyBorder="1" applyAlignment="1">
      <alignment horizontal="left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1" xfId="0" quotePrefix="1" applyFont="1" applyBorder="1" applyAlignment="1">
      <alignment horizontal="center" vertical="center" wrapText="1"/>
    </xf>
    <xf numFmtId="0" fontId="22" fillId="0" borderId="13" xfId="0" quotePrefix="1" applyFont="1" applyBorder="1" applyAlignment="1">
      <alignment horizontal="center" vertical="center" wrapText="1"/>
    </xf>
    <xf numFmtId="176" fontId="22" fillId="0" borderId="11" xfId="0" applyNumberFormat="1" applyFont="1" applyBorder="1" applyAlignment="1">
      <alignment horizontal="center" vertical="center" wrapText="1"/>
    </xf>
    <xf numFmtId="176" fontId="22" fillId="0" borderId="13" xfId="0" applyNumberFormat="1" applyFont="1" applyBorder="1" applyAlignment="1">
      <alignment horizontal="center" vertical="center" wrapText="1"/>
    </xf>
    <xf numFmtId="0" fontId="22" fillId="0" borderId="20" xfId="0" applyFont="1" applyBorder="1" applyAlignment="1">
      <alignment horizontal="right" vertical="center" wrapText="1"/>
    </xf>
    <xf numFmtId="0" fontId="22" fillId="0" borderId="2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25" borderId="0" xfId="0" applyFont="1" applyFill="1" applyAlignment="1">
      <alignment horizontal="left" vertical="center" wrapText="1"/>
    </xf>
    <xf numFmtId="0" fontId="22" fillId="25" borderId="0" xfId="0" applyFont="1" applyFill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14" fontId="22" fillId="0" borderId="0" xfId="0" applyNumberFormat="1" applyFont="1" applyAlignment="1">
      <alignment horizontal="left" vertical="center" wrapText="1"/>
    </xf>
    <xf numFmtId="0" fontId="22" fillId="0" borderId="0" xfId="0" applyNumberFormat="1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1" fillId="0" borderId="16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8" xfId="0" applyFont="1" applyBorder="1" applyAlignment="1">
      <alignment horizontal="center" vertical="top" wrapText="1"/>
    </xf>
    <xf numFmtId="0" fontId="22" fillId="0" borderId="16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wrapText="1"/>
    </xf>
    <xf numFmtId="0" fontId="22" fillId="0" borderId="14" xfId="0" applyFont="1" applyBorder="1" applyAlignment="1">
      <alignment horizontal="center" wrapText="1"/>
    </xf>
    <xf numFmtId="0" fontId="22" fillId="0" borderId="17" xfId="0" applyFont="1" applyBorder="1" applyAlignment="1">
      <alignment horizontal="center" wrapText="1"/>
    </xf>
    <xf numFmtId="0" fontId="22" fillId="0" borderId="16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left" vertical="center" wrapText="1"/>
    </xf>
    <xf numFmtId="176" fontId="22" fillId="0" borderId="10" xfId="0" applyNumberFormat="1" applyFont="1" applyBorder="1" applyAlignment="1">
      <alignment horizontal="right" vertical="center" wrapText="1"/>
    </xf>
    <xf numFmtId="176" fontId="22" fillId="0" borderId="19" xfId="0" applyNumberFormat="1" applyFont="1" applyBorder="1" applyAlignment="1">
      <alignment horizontal="right" vertical="center" wrapText="1"/>
    </xf>
    <xf numFmtId="177" fontId="22" fillId="0" borderId="10" xfId="0" applyNumberFormat="1" applyFont="1" applyBorder="1" applyAlignment="1">
      <alignment horizontal="center" vertical="center" wrapText="1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179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0</xdr:row>
      <xdr:rowOff>161925</xdr:rowOff>
    </xdr:from>
    <xdr:to>
      <xdr:col>15</xdr:col>
      <xdr:colOff>843782</xdr:colOff>
      <xdr:row>3</xdr:row>
      <xdr:rowOff>0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610225" y="1619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2"/>
  <sheetViews>
    <sheetView tabSelected="1" workbookViewId="0">
      <selection activeCell="R13" sqref="R13:R14"/>
    </sheetView>
  </sheetViews>
  <sheetFormatPr defaultRowHeight="14.25"/>
  <cols>
    <col min="1" max="1" width="20" style="7" customWidth="1"/>
    <col min="2" max="2" width="6.125" style="7" customWidth="1"/>
    <col min="3" max="3" width="6" style="7" customWidth="1"/>
    <col min="4" max="4" width="3.375" style="7" customWidth="1"/>
    <col min="5" max="5" width="3" style="7" customWidth="1"/>
    <col min="6" max="6" width="3.625" style="7" customWidth="1"/>
    <col min="7" max="8" width="3.75" style="7" customWidth="1"/>
    <col min="9" max="9" width="3.875" style="7" customWidth="1"/>
    <col min="10" max="11" width="1.625" style="7" customWidth="1"/>
    <col min="12" max="12" width="1" style="7" customWidth="1"/>
    <col min="13" max="13" width="3.625" style="7" customWidth="1"/>
    <col min="14" max="14" width="3.25" style="7" customWidth="1"/>
    <col min="15" max="15" width="8.625" style="7" customWidth="1"/>
    <col min="16" max="16" width="15.625" style="7" customWidth="1"/>
    <col min="17" max="16384" width="9" style="7"/>
  </cols>
  <sheetData>
    <row r="1" spans="1:16" ht="14.25" customHeight="1">
      <c r="A1" s="6"/>
    </row>
    <row r="2" spans="1:16" ht="18.75">
      <c r="A2" s="52" t="s">
        <v>78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ht="15.75">
      <c r="A3" s="53" t="s">
        <v>79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ht="9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4.25" customHeight="1"/>
    <row r="6" spans="1:16" ht="15">
      <c r="A6" s="54" t="s">
        <v>12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</row>
    <row r="7" spans="1:16" ht="15.75">
      <c r="A7" s="55" t="s">
        <v>13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</row>
    <row r="8" spans="1:16" ht="9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4.1" customHeight="1">
      <c r="A9" s="3" t="s">
        <v>14</v>
      </c>
      <c r="B9" s="88" t="s">
        <v>80</v>
      </c>
      <c r="C9" s="88"/>
      <c r="D9" s="88"/>
      <c r="E9" s="88"/>
      <c r="F9" s="88"/>
      <c r="G9" s="88"/>
      <c r="H9" s="88"/>
      <c r="I9" s="65" t="s">
        <v>84</v>
      </c>
      <c r="J9" s="65"/>
      <c r="K9" s="65"/>
      <c r="L9" s="65"/>
      <c r="M9" s="65"/>
      <c r="N9" s="65"/>
      <c r="O9" s="65"/>
      <c r="P9" s="65"/>
    </row>
    <row r="10" spans="1:16" ht="14.1" customHeight="1">
      <c r="A10" s="3" t="s">
        <v>15</v>
      </c>
      <c r="B10" s="88" t="s">
        <v>81</v>
      </c>
      <c r="C10" s="88"/>
      <c r="D10" s="88"/>
      <c r="E10" s="88"/>
      <c r="F10" s="88"/>
      <c r="G10" s="88"/>
      <c r="H10" s="88"/>
      <c r="I10" s="65" t="s">
        <v>82</v>
      </c>
      <c r="J10" s="65"/>
      <c r="K10" s="65"/>
      <c r="L10" s="65"/>
      <c r="M10" s="65"/>
      <c r="N10" s="65"/>
      <c r="O10" s="65"/>
      <c r="P10" s="65"/>
    </row>
    <row r="11" spans="1:16" ht="14.1" customHeight="1">
      <c r="A11" s="9" t="s">
        <v>16</v>
      </c>
      <c r="B11" s="10" t="s">
        <v>17</v>
      </c>
      <c r="C11" s="10"/>
      <c r="D11" s="10"/>
      <c r="E11" s="10"/>
      <c r="F11" s="10"/>
      <c r="G11" s="10"/>
      <c r="H11" s="10"/>
      <c r="I11" s="9" t="s">
        <v>18</v>
      </c>
      <c r="J11" s="9"/>
      <c r="K11" s="9"/>
      <c r="L11" s="9"/>
      <c r="M11" s="9"/>
      <c r="N11" s="9"/>
      <c r="P11" s="11" t="s">
        <v>72</v>
      </c>
    </row>
    <row r="12" spans="1:16" ht="14.25" customHeight="1">
      <c r="A12" s="3" t="s">
        <v>19</v>
      </c>
      <c r="B12" s="85" t="s">
        <v>20</v>
      </c>
      <c r="C12" s="85"/>
      <c r="D12" s="85"/>
      <c r="E12" s="85"/>
      <c r="F12" s="85"/>
      <c r="G12" s="12"/>
      <c r="H12" s="12"/>
      <c r="I12" s="9" t="s">
        <v>21</v>
      </c>
      <c r="J12" s="9"/>
      <c r="K12" s="9"/>
      <c r="L12" s="9"/>
      <c r="M12" s="9"/>
      <c r="N12" s="9"/>
      <c r="P12" s="13" t="s">
        <v>77</v>
      </c>
    </row>
    <row r="13" spans="1:16" ht="14.25" customHeight="1">
      <c r="A13" s="3" t="s">
        <v>22</v>
      </c>
      <c r="B13" s="86">
        <v>41898</v>
      </c>
      <c r="C13" s="87"/>
      <c r="D13" s="87"/>
      <c r="E13" s="87"/>
      <c r="F13" s="87"/>
      <c r="G13" s="12"/>
      <c r="H13" s="12"/>
      <c r="I13" s="9" t="s">
        <v>23</v>
      </c>
      <c r="J13" s="9"/>
      <c r="K13" s="9"/>
      <c r="L13" s="9"/>
      <c r="M13" s="9"/>
      <c r="N13" s="9"/>
      <c r="P13" s="14">
        <f>DATE(YEAR(B13)+1,MONTH(B13),DAY(B13)-1)</f>
        <v>42262</v>
      </c>
    </row>
    <row r="14" spans="1:16" ht="14.25" customHeight="1">
      <c r="A14" s="3" t="s">
        <v>24</v>
      </c>
      <c r="B14" s="85" t="s">
        <v>25</v>
      </c>
      <c r="C14" s="85"/>
      <c r="D14" s="85"/>
      <c r="E14" s="85"/>
      <c r="F14" s="85"/>
      <c r="G14" s="12"/>
      <c r="H14" s="12"/>
      <c r="I14" s="9" t="s">
        <v>26</v>
      </c>
      <c r="J14" s="9"/>
      <c r="K14" s="9"/>
      <c r="L14" s="9"/>
      <c r="M14" s="9"/>
      <c r="N14" s="9"/>
      <c r="P14" s="15">
        <v>41899</v>
      </c>
    </row>
    <row r="15" spans="1:16" ht="14.1" customHeight="1">
      <c r="A15" s="3" t="s">
        <v>27</v>
      </c>
      <c r="B15" s="85"/>
      <c r="C15" s="85"/>
      <c r="D15" s="85"/>
      <c r="E15" s="85"/>
      <c r="F15" s="85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6" ht="8.2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7" ht="15" customHeight="1">
      <c r="A17" s="83" t="s">
        <v>28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16"/>
      <c r="M17" s="16"/>
      <c r="N17" s="16"/>
      <c r="O17" s="27" t="s">
        <v>83</v>
      </c>
      <c r="P17" s="4"/>
      <c r="Q17" s="4"/>
    </row>
    <row r="18" spans="1:17" ht="14.25" customHeight="1">
      <c r="A18" s="93" t="s">
        <v>29</v>
      </c>
      <c r="B18" s="94"/>
      <c r="C18" s="82" t="s">
        <v>0</v>
      </c>
      <c r="D18" s="82"/>
      <c r="E18" s="82"/>
      <c r="F18" s="82"/>
      <c r="G18" s="82"/>
      <c r="H18" s="82"/>
      <c r="I18" s="82" t="s">
        <v>1</v>
      </c>
      <c r="J18" s="82"/>
      <c r="K18" s="82"/>
      <c r="L18" s="82"/>
      <c r="M18" s="82"/>
      <c r="N18" s="82"/>
      <c r="O18" s="18" t="s">
        <v>30</v>
      </c>
      <c r="P18" s="18" t="s">
        <v>31</v>
      </c>
    </row>
    <row r="19" spans="1:17" ht="27" customHeight="1">
      <c r="A19" s="98" t="s">
        <v>32</v>
      </c>
      <c r="B19" s="99"/>
      <c r="C19" s="66" t="s">
        <v>2</v>
      </c>
      <c r="D19" s="66"/>
      <c r="E19" s="66"/>
      <c r="F19" s="66"/>
      <c r="G19" s="66"/>
      <c r="H19" s="66"/>
      <c r="I19" s="66" t="s">
        <v>3</v>
      </c>
      <c r="J19" s="66"/>
      <c r="K19" s="66"/>
      <c r="L19" s="66"/>
      <c r="M19" s="66"/>
      <c r="N19" s="66"/>
      <c r="O19" s="19" t="s">
        <v>33</v>
      </c>
      <c r="P19" s="19" t="s">
        <v>4</v>
      </c>
    </row>
    <row r="20" spans="1:17" ht="14.1" customHeight="1">
      <c r="A20" s="75" t="s">
        <v>34</v>
      </c>
      <c r="B20" s="35"/>
      <c r="C20" s="95" t="s">
        <v>35</v>
      </c>
      <c r="D20" s="96"/>
      <c r="E20" s="96"/>
      <c r="F20" s="96"/>
      <c r="G20" s="96"/>
      <c r="H20" s="97"/>
      <c r="I20" s="95" t="s">
        <v>36</v>
      </c>
      <c r="J20" s="96"/>
      <c r="K20" s="96"/>
      <c r="L20" s="96"/>
      <c r="M20" s="96"/>
      <c r="N20" s="97"/>
      <c r="O20" s="51" t="str">
        <f>IF(OR(I20="liquid",I20="Solid"),"PASS","FAIL")</f>
        <v>PASS</v>
      </c>
      <c r="P20" s="49" t="s">
        <v>37</v>
      </c>
    </row>
    <row r="21" spans="1:17" ht="14.1" customHeight="1">
      <c r="A21" s="59" t="s">
        <v>38</v>
      </c>
      <c r="B21" s="60"/>
      <c r="C21" s="89" t="s">
        <v>39</v>
      </c>
      <c r="D21" s="90"/>
      <c r="E21" s="90"/>
      <c r="F21" s="90"/>
      <c r="G21" s="90"/>
      <c r="H21" s="91"/>
      <c r="I21" s="89" t="s">
        <v>39</v>
      </c>
      <c r="J21" s="90"/>
      <c r="K21" s="90"/>
      <c r="L21" s="90"/>
      <c r="M21" s="90"/>
      <c r="N21" s="91"/>
      <c r="O21" s="51"/>
      <c r="P21" s="49"/>
    </row>
    <row r="22" spans="1:17" ht="14.1" customHeight="1">
      <c r="A22" s="75" t="s">
        <v>40</v>
      </c>
      <c r="B22" s="35"/>
      <c r="C22" s="61">
        <v>4</v>
      </c>
      <c r="D22" s="62"/>
      <c r="E22" s="69" t="s">
        <v>41</v>
      </c>
      <c r="F22" s="42"/>
      <c r="G22" s="42"/>
      <c r="H22" s="42"/>
      <c r="I22" s="64">
        <v>2</v>
      </c>
      <c r="J22" s="64"/>
      <c r="K22" s="64"/>
      <c r="L22" s="64"/>
      <c r="M22" s="64"/>
      <c r="N22" s="64"/>
      <c r="O22" s="51" t="str">
        <f>IF(I22&lt;=C22,"PASS","FAIL")</f>
        <v>PASS</v>
      </c>
      <c r="P22" s="49" t="s">
        <v>42</v>
      </c>
    </row>
    <row r="23" spans="1:17" ht="14.1" customHeight="1">
      <c r="A23" s="92" t="s">
        <v>43</v>
      </c>
      <c r="B23" s="37"/>
      <c r="C23" s="61"/>
      <c r="D23" s="62"/>
      <c r="E23" s="69"/>
      <c r="F23" s="42"/>
      <c r="G23" s="42"/>
      <c r="H23" s="42"/>
      <c r="I23" s="64"/>
      <c r="J23" s="64"/>
      <c r="K23" s="64"/>
      <c r="L23" s="64"/>
      <c r="M23" s="64"/>
      <c r="N23" s="64"/>
      <c r="O23" s="51"/>
      <c r="P23" s="49"/>
    </row>
    <row r="24" spans="1:17" ht="14.1" customHeight="1">
      <c r="A24" s="75" t="s">
        <v>44</v>
      </c>
      <c r="B24" s="35"/>
      <c r="C24" s="30">
        <v>195</v>
      </c>
      <c r="D24" s="31"/>
      <c r="E24" s="28" t="s">
        <v>45</v>
      </c>
      <c r="F24" s="34">
        <v>205</v>
      </c>
      <c r="G24" s="34"/>
      <c r="H24" s="35"/>
      <c r="I24" s="63">
        <v>197</v>
      </c>
      <c r="J24" s="63"/>
      <c r="K24" s="63"/>
      <c r="L24" s="63"/>
      <c r="M24" s="63"/>
      <c r="N24" s="63"/>
      <c r="O24" s="58" t="str">
        <f>IF(AND(I24&gt;=C24,I24&lt;=F24),"PASS","FAIL")</f>
        <v>PASS</v>
      </c>
      <c r="P24" s="49" t="s">
        <v>5</v>
      </c>
    </row>
    <row r="25" spans="1:17" ht="14.1" customHeight="1">
      <c r="A25" s="59" t="s">
        <v>46</v>
      </c>
      <c r="B25" s="60"/>
      <c r="C25" s="32"/>
      <c r="D25" s="33"/>
      <c r="E25" s="29"/>
      <c r="F25" s="36"/>
      <c r="G25" s="36"/>
      <c r="H25" s="37"/>
      <c r="I25" s="63"/>
      <c r="J25" s="63"/>
      <c r="K25" s="63"/>
      <c r="L25" s="63"/>
      <c r="M25" s="63"/>
      <c r="N25" s="63"/>
      <c r="O25" s="50"/>
      <c r="P25" s="49"/>
    </row>
    <row r="26" spans="1:17" ht="14.1" customHeight="1">
      <c r="A26" s="75" t="s">
        <v>47</v>
      </c>
      <c r="B26" s="35"/>
      <c r="C26" s="30">
        <v>197</v>
      </c>
      <c r="D26" s="31"/>
      <c r="E26" s="28" t="s">
        <v>45</v>
      </c>
      <c r="F26" s="34">
        <v>207</v>
      </c>
      <c r="G26" s="34"/>
      <c r="H26" s="35"/>
      <c r="I26" s="63">
        <v>199</v>
      </c>
      <c r="J26" s="63"/>
      <c r="K26" s="63"/>
      <c r="L26" s="63"/>
      <c r="M26" s="63"/>
      <c r="N26" s="63"/>
      <c r="O26" s="50" t="str">
        <f>IF(AND(I26&gt;=C26,I26&lt;=F26),"PASS","FAIL")</f>
        <v>PASS</v>
      </c>
      <c r="P26" s="49" t="s">
        <v>48</v>
      </c>
    </row>
    <row r="27" spans="1:17" ht="14.1" customHeight="1">
      <c r="A27" s="59" t="s">
        <v>49</v>
      </c>
      <c r="B27" s="60"/>
      <c r="C27" s="32"/>
      <c r="D27" s="33"/>
      <c r="E27" s="29"/>
      <c r="F27" s="36"/>
      <c r="G27" s="36"/>
      <c r="H27" s="37"/>
      <c r="I27" s="63"/>
      <c r="J27" s="63"/>
      <c r="K27" s="63"/>
      <c r="L27" s="63"/>
      <c r="M27" s="63"/>
      <c r="N27" s="63"/>
      <c r="O27" s="50"/>
      <c r="P27" s="49"/>
    </row>
    <row r="28" spans="1:17" ht="14.1" customHeight="1">
      <c r="A28" s="75" t="s">
        <v>50</v>
      </c>
      <c r="B28" s="35"/>
      <c r="C28" s="61">
        <v>137</v>
      </c>
      <c r="D28" s="62"/>
      <c r="E28" s="69" t="s">
        <v>51</v>
      </c>
      <c r="F28" s="42"/>
      <c r="G28" s="42"/>
      <c r="H28" s="42"/>
      <c r="I28" s="63">
        <v>139</v>
      </c>
      <c r="J28" s="63"/>
      <c r="K28" s="63"/>
      <c r="L28" s="63"/>
      <c r="M28" s="63"/>
      <c r="N28" s="63"/>
      <c r="O28" s="51" t="str">
        <f>IF(I28&gt;=C28,"PASS","FAIL")</f>
        <v>PASS</v>
      </c>
      <c r="P28" s="49" t="s">
        <v>6</v>
      </c>
    </row>
    <row r="29" spans="1:17" ht="14.1" customHeight="1">
      <c r="A29" s="59" t="s">
        <v>52</v>
      </c>
      <c r="B29" s="60"/>
      <c r="C29" s="61"/>
      <c r="D29" s="62"/>
      <c r="E29" s="69"/>
      <c r="F29" s="42"/>
      <c r="G29" s="42"/>
      <c r="H29" s="42"/>
      <c r="I29" s="63"/>
      <c r="J29" s="63"/>
      <c r="K29" s="63"/>
      <c r="L29" s="63"/>
      <c r="M29" s="63"/>
      <c r="N29" s="63"/>
      <c r="O29" s="51"/>
      <c r="P29" s="49"/>
    </row>
    <row r="30" spans="1:17" ht="14.1" customHeight="1">
      <c r="A30" s="75" t="s">
        <v>53</v>
      </c>
      <c r="B30" s="35"/>
      <c r="C30" s="56">
        <v>18</v>
      </c>
      <c r="D30" s="57"/>
      <c r="E30" s="69" t="s">
        <v>41</v>
      </c>
      <c r="F30" s="42"/>
      <c r="G30" s="42"/>
      <c r="H30" s="42"/>
      <c r="I30" s="103">
        <v>17</v>
      </c>
      <c r="J30" s="103"/>
      <c r="K30" s="103"/>
      <c r="L30" s="103"/>
      <c r="M30" s="103"/>
      <c r="N30" s="103"/>
      <c r="O30" s="51" t="str">
        <f>IF(I30&lt;=C30,"PASS","FAIL")</f>
        <v>PASS</v>
      </c>
      <c r="P30" s="49" t="s">
        <v>54</v>
      </c>
    </row>
    <row r="31" spans="1:17" ht="14.1" customHeight="1">
      <c r="A31" s="59" t="s">
        <v>55</v>
      </c>
      <c r="B31" s="60"/>
      <c r="C31" s="56"/>
      <c r="D31" s="57"/>
      <c r="E31" s="69"/>
      <c r="F31" s="42"/>
      <c r="G31" s="42"/>
      <c r="H31" s="42"/>
      <c r="I31" s="103"/>
      <c r="J31" s="103"/>
      <c r="K31" s="103"/>
      <c r="L31" s="103"/>
      <c r="M31" s="103"/>
      <c r="N31" s="103"/>
      <c r="O31" s="51"/>
      <c r="P31" s="49"/>
    </row>
    <row r="32" spans="1:17" ht="14.1" customHeight="1">
      <c r="A32" s="75" t="s">
        <v>56</v>
      </c>
      <c r="B32" s="35"/>
      <c r="C32" s="101">
        <v>0.5</v>
      </c>
      <c r="D32" s="102"/>
      <c r="E32" s="69" t="s">
        <v>41</v>
      </c>
      <c r="F32" s="42"/>
      <c r="G32" s="42"/>
      <c r="H32" s="42"/>
      <c r="I32" s="103">
        <v>0.05</v>
      </c>
      <c r="J32" s="103"/>
      <c r="K32" s="103"/>
      <c r="L32" s="103"/>
      <c r="M32" s="103"/>
      <c r="N32" s="103"/>
      <c r="O32" s="51" t="str">
        <f>IF(I32&lt;=C32,"PASS","FAIL")</f>
        <v>PASS</v>
      </c>
      <c r="P32" s="49" t="s">
        <v>7</v>
      </c>
    </row>
    <row r="33" spans="1:16" ht="14.1" customHeight="1">
      <c r="A33" s="59" t="s">
        <v>57</v>
      </c>
      <c r="B33" s="60"/>
      <c r="C33" s="101"/>
      <c r="D33" s="102"/>
      <c r="E33" s="69"/>
      <c r="F33" s="42"/>
      <c r="G33" s="42"/>
      <c r="H33" s="42"/>
      <c r="I33" s="103"/>
      <c r="J33" s="103"/>
      <c r="K33" s="103"/>
      <c r="L33" s="103"/>
      <c r="M33" s="103"/>
      <c r="N33" s="103"/>
      <c r="O33" s="51"/>
      <c r="P33" s="49"/>
    </row>
    <row r="34" spans="1:16" ht="14.1" customHeight="1">
      <c r="A34" s="75" t="s">
        <v>58</v>
      </c>
      <c r="B34" s="35"/>
      <c r="C34" s="43" t="s">
        <v>76</v>
      </c>
      <c r="D34" s="44"/>
      <c r="E34" s="44"/>
      <c r="F34" s="44"/>
      <c r="G34" s="44"/>
      <c r="H34" s="45"/>
      <c r="I34" s="95" t="s">
        <v>59</v>
      </c>
      <c r="J34" s="96"/>
      <c r="K34" s="96"/>
      <c r="L34" s="96"/>
      <c r="M34" s="96"/>
      <c r="N34" s="97"/>
      <c r="O34" s="78" t="str">
        <f>IF(I34="Conform","PASS","FAIL")</f>
        <v>PASS</v>
      </c>
      <c r="P34" s="76" t="s">
        <v>60</v>
      </c>
    </row>
    <row r="35" spans="1:16" ht="14.1" customHeight="1">
      <c r="A35" s="59" t="s">
        <v>61</v>
      </c>
      <c r="B35" s="60"/>
      <c r="C35" s="46"/>
      <c r="D35" s="47"/>
      <c r="E35" s="47"/>
      <c r="F35" s="47"/>
      <c r="G35" s="47"/>
      <c r="H35" s="48"/>
      <c r="I35" s="89" t="s">
        <v>62</v>
      </c>
      <c r="J35" s="90"/>
      <c r="K35" s="90"/>
      <c r="L35" s="90"/>
      <c r="M35" s="90"/>
      <c r="N35" s="91"/>
      <c r="O35" s="79"/>
      <c r="P35" s="77"/>
    </row>
    <row r="36" spans="1:16" ht="18.600000000000001" customHeight="1">
      <c r="A36" s="70" t="s">
        <v>63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1"/>
      <c r="P36" s="70"/>
    </row>
    <row r="37" spans="1:16" ht="15.95" customHeight="1">
      <c r="A37" s="74" t="s">
        <v>73</v>
      </c>
      <c r="B37" s="72"/>
      <c r="C37" s="62">
        <v>2</v>
      </c>
      <c r="D37" s="80"/>
      <c r="E37" s="80"/>
      <c r="F37" s="81" t="s">
        <v>41</v>
      </c>
      <c r="G37" s="81"/>
      <c r="H37" s="69"/>
      <c r="I37" s="67">
        <v>1</v>
      </c>
      <c r="J37" s="68"/>
      <c r="K37" s="68"/>
      <c r="L37" s="68"/>
      <c r="M37" s="68"/>
      <c r="N37" s="68"/>
      <c r="O37" s="2" t="str">
        <f>IF(I37&lt;=C37,"PASS","FAIL")</f>
        <v>PASS</v>
      </c>
      <c r="P37" s="72" t="s">
        <v>8</v>
      </c>
    </row>
    <row r="38" spans="1:16" ht="15.95" customHeight="1">
      <c r="A38" s="74" t="s">
        <v>64</v>
      </c>
      <c r="B38" s="72"/>
      <c r="C38" s="62">
        <v>4</v>
      </c>
      <c r="D38" s="80"/>
      <c r="E38" s="80"/>
      <c r="F38" s="81" t="s">
        <v>41</v>
      </c>
      <c r="G38" s="81"/>
      <c r="H38" s="69"/>
      <c r="I38" s="67">
        <v>3</v>
      </c>
      <c r="J38" s="68"/>
      <c r="K38" s="68"/>
      <c r="L38" s="68"/>
      <c r="M38" s="68"/>
      <c r="N38" s="68"/>
      <c r="O38" s="2" t="str">
        <f>IF(I38&lt;=C38,"PASS","FAIL")</f>
        <v>PASS</v>
      </c>
      <c r="P38" s="49"/>
    </row>
    <row r="39" spans="1:16" ht="15.95" customHeight="1">
      <c r="A39" s="74" t="s">
        <v>74</v>
      </c>
      <c r="B39" s="72"/>
      <c r="C39" s="62">
        <v>56</v>
      </c>
      <c r="D39" s="80"/>
      <c r="E39" s="80"/>
      <c r="F39" s="81" t="s">
        <v>51</v>
      </c>
      <c r="G39" s="81"/>
      <c r="H39" s="69"/>
      <c r="I39" s="67">
        <v>56.1</v>
      </c>
      <c r="J39" s="68"/>
      <c r="K39" s="68"/>
      <c r="L39" s="68"/>
      <c r="M39" s="68"/>
      <c r="N39" s="68"/>
      <c r="O39" s="2" t="str">
        <f>IF(I39&gt;=C39,"PASS","FAIL")</f>
        <v>PASS</v>
      </c>
      <c r="P39" s="72"/>
    </row>
    <row r="40" spans="1:16" ht="15.95" customHeight="1">
      <c r="A40" s="74" t="s">
        <v>75</v>
      </c>
      <c r="B40" s="72"/>
      <c r="C40" s="62">
        <v>85</v>
      </c>
      <c r="D40" s="80"/>
      <c r="E40" s="80"/>
      <c r="F40" s="81" t="s">
        <v>51</v>
      </c>
      <c r="G40" s="81"/>
      <c r="H40" s="69"/>
      <c r="I40" s="67">
        <v>85.2</v>
      </c>
      <c r="J40" s="68"/>
      <c r="K40" s="68"/>
      <c r="L40" s="68"/>
      <c r="M40" s="68"/>
      <c r="N40" s="68"/>
      <c r="O40" s="2" t="str">
        <f>IF(I40&gt;=C40,"PASS","FAIL")</f>
        <v>PASS</v>
      </c>
      <c r="P40" s="49"/>
    </row>
    <row r="41" spans="1:16" ht="27.75" customHeight="1">
      <c r="A41" s="100" t="s">
        <v>11</v>
      </c>
      <c r="B41" s="69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 spans="1:16" ht="16.149999999999999" customHeight="1">
      <c r="A42" s="75" t="s">
        <v>9</v>
      </c>
      <c r="B42" s="35"/>
      <c r="C42" s="73" t="str">
        <f>IF(SUM(COUNTIF(O24:O35,"FAIL"),COUNTIF(O37:O40,"FAIL"))=0,"PASS","FAIL")</f>
        <v>PASS</v>
      </c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 ht="16.149999999999999" customHeight="1">
      <c r="A43" s="92" t="s">
        <v>10</v>
      </c>
      <c r="B43" s="37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</row>
    <row r="44" spans="1:16" ht="9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>
      <c r="A45" s="20" t="s">
        <v>65</v>
      </c>
      <c r="B45" s="10"/>
      <c r="C45" s="10"/>
      <c r="D45" s="10"/>
      <c r="E45" s="10"/>
      <c r="F45" s="10"/>
      <c r="G45" s="10"/>
      <c r="H45" s="16"/>
      <c r="I45" s="16"/>
      <c r="J45" s="16"/>
      <c r="K45" s="16"/>
      <c r="L45" s="16"/>
      <c r="M45" s="40" t="s">
        <v>66</v>
      </c>
      <c r="N45" s="41"/>
      <c r="O45" s="41"/>
      <c r="P45" s="41"/>
    </row>
    <row r="46" spans="1:16" ht="7.1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6">
      <c r="A47" s="20" t="s">
        <v>67</v>
      </c>
      <c r="B47" s="10"/>
      <c r="C47" s="10"/>
      <c r="D47" s="10"/>
      <c r="E47" s="10"/>
      <c r="F47" s="10"/>
      <c r="G47" s="10"/>
      <c r="H47" s="16"/>
      <c r="I47" s="16"/>
      <c r="J47" s="16"/>
      <c r="K47" s="16"/>
      <c r="L47" s="16"/>
      <c r="M47" s="40" t="s">
        <v>68</v>
      </c>
      <c r="N47" s="41"/>
      <c r="O47" s="41"/>
      <c r="P47" s="41"/>
    </row>
    <row r="48" spans="1:16" ht="8.25" customHeight="1">
      <c r="A48" s="17"/>
      <c r="B48" s="17"/>
      <c r="C48" s="17"/>
      <c r="D48" s="17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 s="5" customFormat="1" ht="10.15" customHeight="1">
      <c r="A49" s="22" t="s">
        <v>69</v>
      </c>
      <c r="B49" s="22"/>
      <c r="C49" s="22"/>
      <c r="D49" s="22"/>
      <c r="E49" s="22"/>
      <c r="F49" s="22"/>
      <c r="G49" s="22"/>
      <c r="H49" s="22"/>
      <c r="I49" s="22"/>
      <c r="J49" s="38"/>
      <c r="K49" s="38"/>
      <c r="L49" s="38"/>
      <c r="M49" s="38"/>
      <c r="N49" s="38"/>
      <c r="O49" s="38"/>
      <c r="P49" s="38"/>
    </row>
    <row r="50" spans="1:16" s="5" customFormat="1" ht="10.15" customHeight="1">
      <c r="A50" s="23" t="s">
        <v>70</v>
      </c>
      <c r="B50" s="23"/>
      <c r="C50" s="23"/>
      <c r="D50" s="23"/>
      <c r="E50" s="24"/>
      <c r="F50" s="24"/>
      <c r="G50" s="24"/>
      <c r="H50" s="24"/>
      <c r="I50" s="24"/>
      <c r="J50" s="39"/>
      <c r="K50" s="39"/>
      <c r="L50" s="39"/>
      <c r="M50" s="39"/>
      <c r="N50" s="39"/>
      <c r="O50" s="39"/>
      <c r="P50" s="39"/>
    </row>
    <row r="51" spans="1:16" s="5" customFormat="1" ht="10.15" customHeight="1">
      <c r="A51" s="25" t="s">
        <v>71</v>
      </c>
      <c r="B51" s="25"/>
      <c r="C51" s="25"/>
      <c r="D51" s="25"/>
      <c r="E51" s="26"/>
      <c r="F51" s="26"/>
      <c r="G51" s="26"/>
      <c r="H51" s="26"/>
      <c r="I51" s="26"/>
      <c r="J51" s="39"/>
      <c r="K51" s="39"/>
      <c r="L51" s="39"/>
      <c r="M51" s="39"/>
      <c r="N51" s="39"/>
      <c r="O51" s="39"/>
      <c r="P51" s="39"/>
    </row>
    <row r="52" spans="1:1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</sheetData>
  <protectedRanges>
    <protectedRange sqref="A45:B45 M45 M47 C41 A47:B47 P12 P14 A12:N14 A15:F15 I22:N33 I37:N40" name="区域1"/>
    <protectedRange sqref="P13" name="区域1_2_1"/>
  </protectedRanges>
  <mergeCells count="110">
    <mergeCell ref="A32:B32"/>
    <mergeCell ref="A35:B35"/>
    <mergeCell ref="A43:B43"/>
    <mergeCell ref="A20:B20"/>
    <mergeCell ref="I34:N34"/>
    <mergeCell ref="I35:N35"/>
    <mergeCell ref="A40:B40"/>
    <mergeCell ref="A41:B41"/>
    <mergeCell ref="C32:D33"/>
    <mergeCell ref="A30:B30"/>
    <mergeCell ref="A26:B26"/>
    <mergeCell ref="A42:B42"/>
    <mergeCell ref="E28:H29"/>
    <mergeCell ref="I30:N31"/>
    <mergeCell ref="E26:E27"/>
    <mergeCell ref="F37:H37"/>
    <mergeCell ref="I32:N33"/>
    <mergeCell ref="I20:N20"/>
    <mergeCell ref="I21:N21"/>
    <mergeCell ref="F26:H27"/>
    <mergeCell ref="E30:H31"/>
    <mergeCell ref="F38:H38"/>
    <mergeCell ref="C37:E37"/>
    <mergeCell ref="A39:B39"/>
    <mergeCell ref="I18:N18"/>
    <mergeCell ref="A17:K17"/>
    <mergeCell ref="B12:F12"/>
    <mergeCell ref="B13:F13"/>
    <mergeCell ref="B9:H9"/>
    <mergeCell ref="B10:H10"/>
    <mergeCell ref="A27:B27"/>
    <mergeCell ref="A28:B28"/>
    <mergeCell ref="A38:B38"/>
    <mergeCell ref="A29:B29"/>
    <mergeCell ref="C21:H21"/>
    <mergeCell ref="A23:B23"/>
    <mergeCell ref="E22:H23"/>
    <mergeCell ref="B14:F14"/>
    <mergeCell ref="B15:F15"/>
    <mergeCell ref="A18:B18"/>
    <mergeCell ref="A24:B24"/>
    <mergeCell ref="A22:B22"/>
    <mergeCell ref="A21:B21"/>
    <mergeCell ref="C20:H20"/>
    <mergeCell ref="A19:B19"/>
    <mergeCell ref="C19:H19"/>
    <mergeCell ref="C18:H18"/>
    <mergeCell ref="A31:B31"/>
    <mergeCell ref="A33:B33"/>
    <mergeCell ref="P32:P33"/>
    <mergeCell ref="I39:N39"/>
    <mergeCell ref="I38:N38"/>
    <mergeCell ref="E32:H33"/>
    <mergeCell ref="A36:P36"/>
    <mergeCell ref="P49:P51"/>
    <mergeCell ref="O49:O51"/>
    <mergeCell ref="P37:P40"/>
    <mergeCell ref="I40:N40"/>
    <mergeCell ref="I37:N37"/>
    <mergeCell ref="C42:P43"/>
    <mergeCell ref="A37:B37"/>
    <mergeCell ref="A34:B34"/>
    <mergeCell ref="O32:O33"/>
    <mergeCell ref="P34:P35"/>
    <mergeCell ref="O34:O35"/>
    <mergeCell ref="C38:E38"/>
    <mergeCell ref="C39:E39"/>
    <mergeCell ref="F39:H39"/>
    <mergeCell ref="C40:E40"/>
    <mergeCell ref="F40:H40"/>
    <mergeCell ref="M49:M51"/>
    <mergeCell ref="N49:N51"/>
    <mergeCell ref="A2:P2"/>
    <mergeCell ref="A3:P3"/>
    <mergeCell ref="A6:P6"/>
    <mergeCell ref="A7:P7"/>
    <mergeCell ref="C30:D31"/>
    <mergeCell ref="O24:O25"/>
    <mergeCell ref="A25:B25"/>
    <mergeCell ref="P22:P23"/>
    <mergeCell ref="P24:P25"/>
    <mergeCell ref="O28:O29"/>
    <mergeCell ref="C28:D29"/>
    <mergeCell ref="I28:N29"/>
    <mergeCell ref="P28:P29"/>
    <mergeCell ref="O22:O23"/>
    <mergeCell ref="C22:D23"/>
    <mergeCell ref="I22:N23"/>
    <mergeCell ref="I26:N27"/>
    <mergeCell ref="C26:D27"/>
    <mergeCell ref="I24:N25"/>
    <mergeCell ref="I9:P9"/>
    <mergeCell ref="I10:P10"/>
    <mergeCell ref="O20:O21"/>
    <mergeCell ref="P20:P21"/>
    <mergeCell ref="I19:N19"/>
    <mergeCell ref="E24:E25"/>
    <mergeCell ref="C24:D25"/>
    <mergeCell ref="F24:H25"/>
    <mergeCell ref="J49:J51"/>
    <mergeCell ref="K49:K51"/>
    <mergeCell ref="L49:L51"/>
    <mergeCell ref="M45:P45"/>
    <mergeCell ref="C41:P41"/>
    <mergeCell ref="C34:H35"/>
    <mergeCell ref="M47:P47"/>
    <mergeCell ref="P26:P27"/>
    <mergeCell ref="O26:O27"/>
    <mergeCell ref="O30:O31"/>
    <mergeCell ref="P30:P31"/>
  </mergeCells>
  <phoneticPr fontId="19" type="noConversion"/>
  <conditionalFormatting sqref="C42 O34 O32 O28 O24 O26 O20 O22 O30 O37:O40">
    <cfRule type="cellIs" dxfId="0" priority="87" stopIfTrue="1" operator="equal">
      <formula>"FAIL"</formula>
    </cfRule>
  </conditionalFormatting>
  <pageMargins left="0.48" right="0.18" top="0.23622047244094491" bottom="0.15748031496062992" header="0.27559055118110237" footer="0.23622047244094491"/>
  <pageSetup paperSize="9" scale="95" orientation="portrait" r:id="rId1"/>
  <headerFooter alignWithMargins="0"/>
  <rowBreaks count="1" manualBreakCount="1">
    <brk id="5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DS-5218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刘海英</cp:lastModifiedBy>
  <cp:lastPrinted>2016-02-29T05:23:37Z</cp:lastPrinted>
  <dcterms:created xsi:type="dcterms:W3CDTF">2012-12-20T09:04:03Z</dcterms:created>
  <dcterms:modified xsi:type="dcterms:W3CDTF">2016-03-09T08:17:22Z</dcterms:modified>
</cp:coreProperties>
</file>