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325" yWindow="-15" windowWidth="10215" windowHeight="86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8" i="2" l="1"/>
  <c r="B7" i="2" l="1"/>
  <c r="B6" i="2"/>
  <c r="B5" i="2"/>
  <c r="B4" i="2"/>
  <c r="B3" i="2"/>
  <c r="B11" i="2" l="1"/>
  <c r="C1" i="2"/>
  <c r="I9" i="2"/>
  <c r="I8" i="2"/>
  <c r="I6" i="2"/>
  <c r="C3" i="2"/>
  <c r="I10" i="2"/>
  <c r="I11" i="2"/>
  <c r="I3" i="2"/>
  <c r="C8" i="2" l="1"/>
  <c r="C7" i="2"/>
  <c r="C6" i="2"/>
  <c r="C5" i="2"/>
  <c r="C11" i="2"/>
  <c r="C4" i="2"/>
  <c r="C10" i="2"/>
  <c r="E5" i="2"/>
  <c r="E6" i="2"/>
  <c r="E11" i="2"/>
  <c r="F11" i="2"/>
  <c r="E8" i="2"/>
  <c r="F6" i="2"/>
  <c r="C9" i="2"/>
  <c r="E9" i="2" s="1"/>
  <c r="E4" i="2"/>
  <c r="F5" i="2"/>
  <c r="E7" i="2"/>
  <c r="C12" i="2"/>
  <c r="F7" i="2"/>
  <c r="F4" i="2"/>
  <c r="E3" i="2"/>
  <c r="F3" i="2" s="1"/>
  <c r="E12" i="2"/>
  <c r="F8" i="2"/>
  <c r="F9" i="2"/>
  <c r="E10" i="2"/>
  <c r="F10" i="2"/>
  <c r="F12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<sst xmlns="http://schemas.openxmlformats.org/spreadsheetml/2006/main" count="16" uniqueCount="16">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</sst>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6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4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  <xf numFmtId="0" fontId="6" fillId="3" borderId="30" xfId="0" applyFont="1" applyFill="1" applyBorder="1"/>
    <xf numFmtId="167" fontId="6" fillId="5" borderId="31" xfId="0" applyNumberFormat="1" applyFont="1" applyFill="1" applyBorder="1" applyAlignment="1" applyProtection="1">
      <alignment horizontal="right"/>
    </xf>
    <xf numFmtId="167" fontId="8" fillId="5" borderId="27" xfId="0" applyNumberFormat="1" applyFont="1" applyFill="1" applyBorder="1" applyAlignment="1" applyProtection="1">
      <alignment horizontal="right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18:28:49</v>
        <stp/>
        <stp>{346E5213-D98C-4DA8-99C2-EAACB8469A7B}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P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1M (2)"/>
      <sheetName val="3M (2)"/>
      <sheetName val="6M (2)"/>
      <sheetName val="1Y (2)"/>
      <sheetName val="IBOR"/>
      <sheetName val="IB365"/>
      <sheetName val="SFIX2"/>
      <sheetName val="SFIX3"/>
      <sheetName val="MPCOIS"/>
      <sheetName val="FwdOIS"/>
    </sheetNames>
    <definedNames>
      <definedName name="TriggerCounter" refersTo="='General Settings'!$D$27"/>
    </definedNames>
    <sheetDataSet>
      <sheetData sheetId="0">
        <row r="27">
          <cell r="D27">
            <v>42</v>
          </cell>
        </row>
      </sheetData>
      <sheetData sheetId="1"/>
      <sheetData sheetId="2">
        <row r="27">
          <cell r="D27" t="str">
            <v>6M</v>
          </cell>
        </row>
      </sheetData>
      <sheetData sheetId="3">
        <row r="27">
          <cell r="D27" t="str">
            <v>6L</v>
          </cell>
        </row>
      </sheetData>
      <sheetData sheetId="4">
        <row r="27">
          <cell r="D27" t="str">
            <v>6L</v>
          </cell>
        </row>
      </sheetData>
      <sheetData sheetId="5">
        <row r="27">
          <cell r="D27" t="str">
            <v>12L</v>
          </cell>
        </row>
      </sheetData>
      <sheetData sheetId="6"/>
      <sheetData sheetId="7"/>
      <sheetData sheetId="8">
        <row r="27">
          <cell r="D27" t="str">
            <v>J6</v>
          </cell>
        </row>
      </sheetData>
      <sheetData sheetId="9">
        <row r="27">
          <cell r="D27" t="str">
            <v>M7</v>
          </cell>
        </row>
      </sheetData>
      <sheetData sheetId="10">
        <row r="27">
          <cell r="D27" t="str">
            <v>H6</v>
          </cell>
        </row>
      </sheetData>
      <sheetData sheetId="11"/>
      <sheetData sheetId="12">
        <row r="27">
          <cell r="D27" t="str">
            <v>OIS</v>
          </cell>
        </row>
      </sheetData>
      <sheetData sheetId="13"/>
      <sheetData sheetId="14"/>
      <sheetData sheetId="15">
        <row r="27">
          <cell r="D27" t="str">
            <v>3L</v>
          </cell>
        </row>
      </sheetData>
      <sheetData sheetId="16">
        <row r="27">
          <cell r="D27" t="str">
            <v>6L</v>
          </cell>
        </row>
      </sheetData>
      <sheetData sheetId="17">
        <row r="27">
          <cell r="D27" t="str">
            <v>6L</v>
          </cell>
        </row>
      </sheetData>
      <sheetData sheetId="18">
        <row r="27">
          <cell r="D27" t="str">
            <v>6L</v>
          </cell>
        </row>
      </sheetData>
      <sheetData sheetId="19">
        <row r="27">
          <cell r="D27" t="str">
            <v>3L</v>
          </cell>
        </row>
      </sheetData>
      <sheetData sheetId="20">
        <row r="27">
          <cell r="D27" t="str">
            <v>6L</v>
          </cell>
        </row>
      </sheetData>
      <sheetData sheetId="21">
        <row r="27">
          <cell r="D27" t="str">
            <v>-</v>
          </cell>
        </row>
      </sheetData>
      <sheetData sheetId="22">
        <row r="27">
          <cell r="D27" t="str">
            <v>-</v>
          </cell>
        </row>
      </sheetData>
      <sheetData sheetId="23">
        <row r="27">
          <cell r="D27" t="str">
            <v>SFIXP</v>
          </cell>
        </row>
      </sheetData>
      <sheetData sheetId="24">
        <row r="27">
          <cell r="D27" t="str">
            <v>-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8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15</v>
      </c>
      <c r="C1" s="3" t="str">
        <f>_xll.qlxlVersion(TRUE,Trigger)</f>
        <v>QuantLibXL 1.4.0 - MS VC++ 9.0 - Multithreaded Dynamic Runtime library - Release Configuration - Apr 29 2014 14:47:17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49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>
        <v>41771.761736111112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GBPSTD</v>
      </c>
      <c r="C3" s="48">
        <f>_xll.qlSettingsEvaluationDate(ISERROR(Trigger))</f>
        <v>41771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6" t="s">
        <v>14</v>
      </c>
      <c r="I3" s="45" t="str">
        <f>_xll.RData(H4,"LAST",,"FRQ:1S",,I4)</f>
        <v>Updated at 18:28:49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GBPON</v>
      </c>
      <c r="C4" s="41">
        <f>EvaluationDate</f>
        <v>41771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7" t="s">
        <v>12</v>
      </c>
      <c r="I4" s="44">
        <v>124.78125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GBP1M</v>
      </c>
      <c r="C5" s="41">
        <f>EvaluationDate</f>
        <v>41771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13</v>
      </c>
      <c r="I5" s="21">
        <f>[1]!TriggerCounter</f>
        <v>42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GBP3M</v>
      </c>
      <c r="C6" s="41">
        <f>EvaluationDate</f>
        <v>41771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1383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GBP6M</v>
      </c>
      <c r="C7" s="41">
        <f>EvaluationDate</f>
        <v>41771</v>
      </c>
      <c r="D7" s="17"/>
      <c r="E7" s="18">
        <f>_xll.qlYieldTSDiscount(B7,C7,,Trigger)</f>
        <v>1</v>
      </c>
      <c r="F7" s="19" t="str">
        <f>IF(ISERROR(C7),_xll.ohRangeRetrieveError(C7),_xll.ohRangeRetrieveError(E7))</f>
        <v/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27" t="str">
        <f>UPPER(Currency)&amp;"1Y"</f>
        <v>GBP1Y</v>
      </c>
      <c r="C8" s="55">
        <f>EvaluationDate</f>
        <v>41771</v>
      </c>
      <c r="D8" s="50"/>
      <c r="E8" s="18">
        <f>_xll.qlYieldTSDiscount(B8,C8,,Trigger)</f>
        <v>1</v>
      </c>
      <c r="F8" s="19" t="str">
        <f>IF(ISERROR(C8),_xll.ohRangeRetrieveError(C8),_xll.ohRangeRetrieveError(E8))</f>
        <v/>
      </c>
      <c r="G8" s="12"/>
      <c r="H8" s="20" t="s">
        <v>8</v>
      </c>
      <c r="I8" s="21">
        <f>_xll.qlFunctionCount(Trigger)+_xll.ohFunctionCount(Trigger)</f>
        <v>1016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4"/>
      <c r="C9" s="54">
        <f>_xll.qlCalendarAdvance(_xll.qlIndexFixingCalendar(FirstIndex),EvaluationDate,"-2D","Preceding")</f>
        <v>41767</v>
      </c>
      <c r="D9" s="25"/>
      <c r="E9" s="26" t="e">
        <f>_xll.qlIndexFixing(FirstIndex,C9)</f>
        <v>#NUM!</v>
      </c>
      <c r="F9" s="15" t="str">
        <f ca="1">IF(ISERROR(C9),_xll.ohRangeRetrieveError(C9),_xll.ohRangeRetrieveError(E9))</f>
        <v/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/>
      <c r="C10" s="42">
        <f>_xll.qlCalendarAdvance(_xll.qlIndexFixingCalendar(FirstIndex),EvaluationDate,"-1D","Preceding")</f>
        <v>41768</v>
      </c>
      <c r="D10" s="36"/>
      <c r="E10" s="29">
        <f>_xll.qlIndexFixing(FirstIndex,C10)</f>
        <v>5.2813000000000001E-3</v>
      </c>
      <c r="F10" s="19" t="str">
        <f>IF(ISERROR(C10),_xll.ohRangeRetrieveError(C10),_xll.ohRangeRetrieveError(E10))</f>
        <v/>
      </c>
      <c r="G10" s="12"/>
      <c r="H10" s="22" t="s">
        <v>10</v>
      </c>
      <c r="I10" s="23" t="str">
        <f>_xll.qlVersion(Trigger)</f>
        <v>1.4.1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27" t="str">
        <f>PROPER(Currency)&amp;IF(UPPER(Currency)="EUR","",IF(UPPER(Currency)="HKD","H","L"))&amp;"ibor3M"</f>
        <v>GbpLibor3M</v>
      </c>
      <c r="C11" s="42">
        <f>EvaluationDate</f>
        <v>41771</v>
      </c>
      <c r="D11" s="28"/>
      <c r="E11" s="29">
        <f>_xll.qlIndexFixing(FirstIndex,C11)</f>
        <v>5.2810000006973277E-3</v>
      </c>
      <c r="F11" s="19" t="str">
        <f>IF(ISERROR(C11),_xll.ohRangeRetrieveError(C11),_xll.ohRangeRetrieveError(E11))</f>
        <v/>
      </c>
      <c r="G11" s="12"/>
      <c r="H11" s="34" t="s">
        <v>11</v>
      </c>
      <c r="I11" s="35" t="str">
        <f>_xll.ohVersion(Trigger)</f>
        <v>1.4.0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53"/>
      <c r="B12" s="30"/>
      <c r="C12" s="43">
        <f>_xll.qlCalendarAdvance(_xll.qlIndexFixingCalendar(FirstIndex),_xll.qlIMMNextDate(_xll.qlIMMNextDate(EvaluationDate+1)+1),-_xll.qlInterestRateIndexFixingDays(FirstIndex)&amp;"D")</f>
        <v>41899</v>
      </c>
      <c r="D12" s="31"/>
      <c r="E12" s="32">
        <f>_xll.qlIndexFixing(FirstIndex,C12,TRUE)</f>
        <v>7.3601491837369916E-3</v>
      </c>
      <c r="F12" s="33" t="str">
        <f>IF(ISERROR(C12),_xll.ohRangeRetrieveError(C12),_xll.ohRangeRetrieveError(E12))</f>
        <v/>
      </c>
      <c r="G12" s="51"/>
      <c r="H12" s="52"/>
      <c r="I12" s="52"/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thickBot="1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2014-05-12T16:28:57Z</dcterms:modified>
</cp:coreProperties>
</file>