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85" yWindow="-15" windowWidth="15330" windowHeight="8640"/>
  </bookViews>
  <sheets>
    <sheet name="MainChecks" sheetId="2" r:id="rId1"/>
  </sheets>
  <definedNames>
    <definedName name="Currency">MainChecks!$B$1</definedName>
    <definedName name="EvaluationDate">MainChecks!$C$3</definedName>
    <definedName name="FirstIndex">MainChecks!$B$9</definedName>
    <definedName name="InterestRatesTrigger">MainChecks!#REF!</definedName>
    <definedName name="SecondIMMDate">MainChecks!$C$10</definedName>
    <definedName name="Trigger">MainChecks!$I$2</definedName>
    <definedName name="Yesterday">MainChecks!$C$7</definedName>
  </definedNames>
  <calcPr calcId="145621"/>
</workbook>
</file>

<file path=xl/calcChain.xml><?xml version="1.0" encoding="utf-8"?>
<calcChain xmlns="http://schemas.openxmlformats.org/spreadsheetml/2006/main">
  <c r="B3" i="2" l="1"/>
  <c r="B6" i="2"/>
  <c r="C3" i="2"/>
  <c r="I3" i="2"/>
  <c r="C5" i="2"/>
  <c r="C6" i="2"/>
  <c r="C4" i="2" l="1"/>
  <c r="B9" i="2"/>
  <c r="B5" i="2" l="1"/>
  <c r="B4" i="2"/>
  <c r="I9" i="2"/>
  <c r="C7" i="2"/>
  <c r="I5" i="2"/>
  <c r="I7" i="2"/>
  <c r="C1" i="2"/>
  <c r="I8" i="2"/>
  <c r="C9" i="2" l="1"/>
  <c r="E3" i="2"/>
  <c r="E7" i="2"/>
  <c r="F3" i="2"/>
  <c r="E9" i="2"/>
  <c r="C10" i="2"/>
  <c r="C8" i="2"/>
  <c r="E4" i="2"/>
  <c r="F7" i="2"/>
  <c r="E8" i="2"/>
  <c r="E5" i="2"/>
  <c r="F9" i="2"/>
  <c r="F4" i="2"/>
  <c r="E10" i="2"/>
  <c r="E6" i="2"/>
  <c r="F10" i="2"/>
  <c r="F5" i="2"/>
  <c r="F8" i="2"/>
  <c r="F6" i="2"/>
</calcChain>
</file>

<file path=xl/sharedStrings.xml><?xml version="1.0" encoding="utf-8"?>
<sst xmlns="http://schemas.openxmlformats.org/spreadsheetml/2006/main" count="14" uniqueCount="14">
  <si>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</si>
  <si>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</si>
  <si>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</si>
  <si>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</si>
  <si>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</si>
  <si>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</si>
  <si>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</si>
  <si>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</si>
  <si>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Boost</t>
  </si>
  <si>
    <t>QuantLib</t>
  </si>
  <si>
    <t>ObjectHandler</t>
  </si>
  <si>
    <t>Eikon</t>
  </si>
  <si>
    <t>FGBLc1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</si>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</sst>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2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08:47:10</v>
        <stp/>
        <stp>{31BA2449-D822-4352-8E05-CEE6B59FC71D}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58"/>
  <sheetViews>
    <sheetView tabSelected="1" workbookViewId="0">
      <selection activeCell="I2" sqref="I2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28515625" style="6" customWidth="1"/>
    <col min="4" max="4" width="14.5703125" style="6" hidden="1" customWidth="1"/>
    <col min="5" max="5" width="11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13</v>
      </c>
      <c r="C1" s="3" t="str">
        <f>_xll.qlxlVersion(TRUE,Trigger)</f>
        <v>QuantLibXL 1.4.0 - MS VC++ 9.0 - Multithreaded Dynamic Runtime library - Release Configuration - Apr 29 2014 14:47:17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/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JPYSTD</v>
      </c>
      <c r="C3" s="49">
        <f>_xll.qlCalendarAdjust("JAPAN",_xll.qlSettingsEvaluationDate(ISERROR(Trigger)),"f")</f>
        <v>41796</v>
      </c>
      <c r="D3" s="17"/>
      <c r="E3" s="18" t="e">
        <f>_xll.qlYieldTSDiscount(B3,C3,,Trigger)</f>
        <v>#NUM!</v>
      </c>
      <c r="F3" s="19" t="str">
        <f ca="1">IF(ISERROR(C3),_xll.ohRangeRetrieveError(C3),_xll.ohRangeRetrieveError(E3))</f>
        <v/>
      </c>
      <c r="G3" s="12"/>
      <c r="H3" s="47" t="s">
        <v>11</v>
      </c>
      <c r="I3" s="46" t="str">
        <f>_xll.RData(H4,"LAST",,"FRQ:1S",,I4)</f>
        <v>Updated at 08:47:10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JPYON</v>
      </c>
      <c r="C4" s="41">
        <f>EvaluationDate</f>
        <v>41796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12</v>
      </c>
      <c r="I4" s="45">
        <v>146.6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">
      <c r="A5" s="7"/>
      <c r="B5" s="16" t="str">
        <f>UPPER(Currency)&amp;"3M"</f>
        <v>JPY3M</v>
      </c>
      <c r="C5" s="41">
        <f>_xll.qlCalendarAdvance(_xll.qlIndexFixingCalendar(FirstIndex),EvaluationDate,_xll.qlInterestRateIndexFixingDays(FirstIndex)&amp;"D")</f>
        <v>41800</v>
      </c>
      <c r="D5" s="17"/>
      <c r="E5" s="18" t="e">
        <f>_xll.qlYieldTSDiscount(B5,C5,,Trigger)</f>
        <v>#NUM!</v>
      </c>
      <c r="F5" s="19" t="str">
        <f ca="1">IF(ISERROR(C5),_xll.ohRangeRetrieveError(C5),_xll.ohRangeRetrieveError(E5))</f>
        <v/>
      </c>
      <c r="G5" s="12"/>
      <c r="H5" s="20" t="s">
        <v>4</v>
      </c>
      <c r="I5" s="21">
        <f>_xll.ohRepositoryObjectCount(Trigger)</f>
        <v>851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2" thickBot="1" x14ac:dyDescent="0.25">
      <c r="A6" s="7"/>
      <c r="B6" s="16" t="str">
        <f>UPPER(Currency)&amp;"6M"</f>
        <v>JPY6M</v>
      </c>
      <c r="C6" s="41">
        <f>_xll.qlCalendarAdvance(_xll.qlIndexFixingCalendar(FirstIndex),EvaluationDate,_xll.qlInterestRateIndexFixingDays(FirstIndex)&amp;"D")</f>
        <v>41800</v>
      </c>
      <c r="D6" s="17"/>
      <c r="E6" s="18" t="e">
        <f>_xll.qlYieldTSDiscount(B6,C6,,Trigger)</f>
        <v>#NUM!</v>
      </c>
      <c r="F6" s="19" t="str">
        <f ca="1">IF(ISERROR(C6),_xll.ohRangeRetrieveError(C6),_xll.ohRangeRetrieveError(E6))</f>
        <v/>
      </c>
      <c r="G6" s="12"/>
      <c r="H6" s="34" t="s">
        <v>7</v>
      </c>
      <c r="I6" s="35" t="s">
        <v>6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7"/>
      <c r="B7" s="24"/>
      <c r="C7" s="42">
        <f>_xll.qlCalendarAdvance(_xll.qlIndexFixingCalendar(FirstIndex),EvaluationDate,"-2D","Preceding")</f>
        <v>41794</v>
      </c>
      <c r="D7" s="25"/>
      <c r="E7" s="26" t="e">
        <f>_xll.qlIndexFixing(FirstIndex,C7)</f>
        <v>#NUM!</v>
      </c>
      <c r="F7" s="15" t="str">
        <f ca="1">IF(ISERROR(C7),_xll.ohRangeRetrieveError(C7),_xll.ohRangeRetrieveError(E7))</f>
        <v/>
      </c>
      <c r="G7" s="12"/>
      <c r="H7" s="22" t="s">
        <v>8</v>
      </c>
      <c r="I7" s="23" t="str">
        <f>_xll.ohBoostVersion(Trigger)</f>
        <v>1_52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7"/>
      <c r="B8" s="27"/>
      <c r="C8" s="43">
        <f>_xll.qlCalendarAdvance(_xll.qlIndexFixingCalendar(FirstIndex),EvaluationDate,"-1D","Preceding")</f>
        <v>41795</v>
      </c>
      <c r="D8" s="36"/>
      <c r="E8" s="29">
        <f>_xll.qlIndexFixing(FirstIndex,C8)</f>
        <v>1.8179000000000001E-3</v>
      </c>
      <c r="F8" s="19" t="str">
        <f>IF(ISERROR(C8),_xll.ohRangeRetrieveError(C8),_xll.ohRangeRetrieveError(E8))</f>
        <v/>
      </c>
      <c r="G8" s="12"/>
      <c r="H8" s="22" t="s">
        <v>9</v>
      </c>
      <c r="I8" s="23" t="str">
        <f>_xll.qlVersion(Trigger)</f>
        <v>1.4.1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2" thickBot="1" x14ac:dyDescent="0.25">
      <c r="A9" s="7"/>
      <c r="B9" s="27" t="str">
        <f>PROPER(Currency)&amp;IF(UPPER(Currency)="EUR","",IF(UPPER(Currency)="HKD","H","L"))&amp;"ibor6M"</f>
        <v>JpyLibor6M</v>
      </c>
      <c r="C9" s="43">
        <f>EvaluationDate</f>
        <v>41796</v>
      </c>
      <c r="D9" s="28"/>
      <c r="E9" s="29" t="e">
        <f>_xll.qlIndexFixing(FirstIndex,C9)</f>
        <v>#NUM!</v>
      </c>
      <c r="F9" s="19" t="str">
        <f ca="1">IF(ISERROR(C9),_xll.ohRangeRetrieveError(C9),_xll.ohRangeRetrieveError(E9))</f>
        <v/>
      </c>
      <c r="G9" s="12"/>
      <c r="H9" s="34" t="s">
        <v>10</v>
      </c>
      <c r="I9" s="35" t="str">
        <f>_xll.ohVersion(Trigger)</f>
        <v>1.4.0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" thickBot="1" x14ac:dyDescent="0.25">
      <c r="A10" s="7"/>
      <c r="B10" s="30"/>
      <c r="C10" s="44">
        <f>_xll.qlCalendarAdvance(_xll.qlIndexFixingCalendar(FirstIndex),_xll.qlIMMNextDate(_xll.qlIMMNextDate(EvaluationDate+1)+1),-_xll.qlInterestRateIndexFixingDays(FirstIndex)&amp;"D")</f>
        <v>41897</v>
      </c>
      <c r="D10" s="31"/>
      <c r="E10" s="32" t="e">
        <f>_xll.qlIndexFixing(FirstIndex,C10,TRUE)</f>
        <v>#NUM!</v>
      </c>
      <c r="F10" s="33" t="str">
        <f ca="1">IF(ISERROR(C10),_xll.ohRangeRetrieveError(C10),_xll.ohRangeRetrieveError(E10))</f>
        <v/>
      </c>
      <c r="G10" s="12"/>
      <c r="H10" s="51"/>
      <c r="I10" s="51"/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"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MainChecks</vt:lpstr>
      <vt:lpstr>Currency</vt:lpstr>
      <vt:lpstr>EvaluationDate</vt:lpstr>
      <vt:lpstr>FirstIndex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2007-04-04T08:40:21Z</cp:lastPrinted>
  <dcterms:created xsi:type="dcterms:W3CDTF">2006-04-26T09:45:07Z</dcterms:created>
  <dcterms:modified xsi:type="dcterms:W3CDTF">2014-06-06T06:47:16Z</dcterms:modified>
</cp:coreProperties>
</file>