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08" windowWidth="13380" windowHeight="8496"/>
  </bookViews>
  <sheets>
    <sheet name="5.1.4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01" i="1" l="1"/>
  <c r="C100" i="1"/>
  <c r="D100" i="1"/>
  <c r="D101" i="1" s="1"/>
  <c r="F100" i="1"/>
  <c r="F101" i="1" s="1"/>
  <c r="E100" i="1"/>
  <c r="E101" i="1" s="1"/>
  <c r="C101" i="1"/>
  <c r="G100" i="1"/>
  <c r="G98" i="1"/>
  <c r="F98" i="1"/>
  <c r="E98" i="1"/>
  <c r="D98" i="1"/>
  <c r="C98" i="1"/>
  <c r="G99" i="1"/>
  <c r="F99" i="1"/>
  <c r="E99" i="1"/>
  <c r="D99" i="1"/>
  <c r="C99" i="1"/>
  <c r="G97" i="1"/>
  <c r="F97" i="1"/>
  <c r="E97" i="1"/>
  <c r="D97" i="1"/>
  <c r="C97" i="1"/>
  <c r="C103" i="1"/>
  <c r="D103" i="1"/>
  <c r="F103" i="1"/>
  <c r="E103" i="1"/>
  <c r="I91" i="1"/>
  <c r="F102" i="1"/>
  <c r="E102" i="1"/>
  <c r="D102" i="1"/>
  <c r="C102" i="1"/>
  <c r="H100" i="1"/>
  <c r="H99" i="1"/>
  <c r="H98" i="1"/>
  <c r="H97" i="1"/>
  <c r="E86" i="1"/>
  <c r="C86" i="1"/>
  <c r="D86" i="1"/>
  <c r="F75" i="1"/>
  <c r="D75" i="1"/>
  <c r="C75" i="1"/>
  <c r="H21" i="1" l="1"/>
  <c r="H45" i="1" s="1"/>
  <c r="H73" i="1" s="1"/>
  <c r="F24" i="1"/>
  <c r="F48" i="1" s="1"/>
  <c r="E24" i="1"/>
  <c r="E48" i="1" s="1"/>
  <c r="D24" i="1"/>
  <c r="D48" i="1" s="1"/>
  <c r="C24" i="1"/>
  <c r="C48" i="1" s="1"/>
  <c r="E21" i="1"/>
  <c r="E45" i="1" s="1"/>
  <c r="D21" i="1"/>
  <c r="D45" i="1" s="1"/>
  <c r="F9" i="1"/>
  <c r="E9" i="1"/>
  <c r="D9" i="1"/>
  <c r="C9" i="1"/>
  <c r="F8" i="1"/>
  <c r="E8" i="1"/>
  <c r="D8" i="1"/>
  <c r="C8" i="1"/>
  <c r="G7" i="1"/>
  <c r="E22" i="1" s="1"/>
  <c r="E46" i="1" s="1"/>
  <c r="G6" i="1"/>
  <c r="C21" i="1" s="1"/>
  <c r="G5" i="1"/>
  <c r="H20" i="1" s="1"/>
  <c r="G4" i="1"/>
  <c r="E19" i="1" s="1"/>
  <c r="F19" i="1" l="1"/>
  <c r="E20" i="1"/>
  <c r="E44" i="1" s="1"/>
  <c r="F20" i="1"/>
  <c r="F44" i="1" s="1"/>
  <c r="H44" i="1"/>
  <c r="H72" i="1" s="1"/>
  <c r="D31" i="1"/>
  <c r="E47" i="1"/>
  <c r="E49" i="1" s="1"/>
  <c r="C45" i="1"/>
  <c r="C22" i="1"/>
  <c r="D32" i="1"/>
  <c r="D19" i="1"/>
  <c r="C20" i="1"/>
  <c r="F21" i="1"/>
  <c r="F45" i="1" s="1"/>
  <c r="D22" i="1"/>
  <c r="D46" i="1" s="1"/>
  <c r="H19" i="1"/>
  <c r="D30" i="1" s="1"/>
  <c r="F22" i="1"/>
  <c r="F46" i="1" s="1"/>
  <c r="C19" i="1"/>
  <c r="H22" i="1"/>
  <c r="D20" i="1"/>
  <c r="D44" i="1" s="1"/>
  <c r="D47" i="1" s="1"/>
  <c r="D49" i="1" s="1"/>
  <c r="F47" i="1" l="1"/>
  <c r="F49" i="1" s="1"/>
  <c r="E25" i="1"/>
  <c r="E23" i="1"/>
  <c r="F23" i="1"/>
  <c r="H43" i="1"/>
  <c r="H71" i="1" s="1"/>
  <c r="C44" i="1"/>
  <c r="G20" i="1"/>
  <c r="G44" i="1" s="1"/>
  <c r="F25" i="1"/>
  <c r="D33" i="1"/>
  <c r="H46" i="1"/>
  <c r="H74" i="1" s="1"/>
  <c r="D25" i="1"/>
  <c r="D23" i="1"/>
  <c r="C46" i="1"/>
  <c r="G22" i="1"/>
  <c r="G46" i="1" s="1"/>
  <c r="G21" i="1"/>
  <c r="G45" i="1" s="1"/>
  <c r="C23" i="1"/>
  <c r="G19" i="1"/>
  <c r="C25" i="1"/>
  <c r="C27" i="1" l="1"/>
  <c r="C47" i="1"/>
  <c r="C49" i="1" s="1"/>
  <c r="C51" i="1" s="1"/>
  <c r="C76" i="1" l="1"/>
  <c r="C77" i="1" s="1"/>
  <c r="C57" i="1"/>
  <c r="E57" i="1" s="1"/>
  <c r="F76" i="1"/>
  <c r="F77" i="1" s="1"/>
  <c r="D76" i="1"/>
  <c r="D77" i="1" s="1"/>
  <c r="C59" i="1"/>
  <c r="E59" i="1" s="1"/>
  <c r="C31" i="1"/>
  <c r="E31" i="1" s="1"/>
  <c r="C33" i="1"/>
  <c r="E33" i="1" s="1"/>
  <c r="C30" i="1"/>
  <c r="E30" i="1" s="1"/>
  <c r="C32" i="1"/>
  <c r="E32" i="1" s="1"/>
  <c r="C79" i="1" l="1"/>
</calcChain>
</file>

<file path=xl/sharedStrings.xml><?xml version="1.0" encoding="utf-8"?>
<sst xmlns="http://schemas.openxmlformats.org/spreadsheetml/2006/main" count="195" uniqueCount="88">
  <si>
    <t>Sij</t>
  </si>
  <si>
    <t>i=1</t>
  </si>
  <si>
    <t>i=2</t>
  </si>
  <si>
    <t>i=3</t>
  </si>
  <si>
    <t>i=4</t>
  </si>
  <si>
    <t>j=5</t>
  </si>
  <si>
    <t>j=6</t>
  </si>
  <si>
    <t>j=7</t>
  </si>
  <si>
    <t>j=8</t>
  </si>
  <si>
    <t>Si</t>
  </si>
  <si>
    <t>Sj</t>
  </si>
  <si>
    <t>Rj=Cj</t>
  </si>
  <si>
    <t>C1=C5</t>
  </si>
  <si>
    <t>C2=C6</t>
  </si>
  <si>
    <t>C3=C7</t>
  </si>
  <si>
    <t>C4=C8</t>
  </si>
  <si>
    <t>From Fig 1</t>
  </si>
  <si>
    <t>From Tab. 1</t>
  </si>
  <si>
    <t>U5(0)</t>
  </si>
  <si>
    <t>U6(0)</t>
  </si>
  <si>
    <t>U7(0)</t>
  </si>
  <si>
    <t>U8(0)</t>
  </si>
  <si>
    <t>J(0)</t>
  </si>
  <si>
    <t>From Tab. 5</t>
  </si>
  <si>
    <t>Cij</t>
  </si>
  <si>
    <t>Cj</t>
  </si>
  <si>
    <t>aj(0)</t>
  </si>
  <si>
    <t>R~j(0)</t>
  </si>
  <si>
    <t>Ci</t>
  </si>
  <si>
    <t>Cij=(Sij/Si)*Ci</t>
  </si>
  <si>
    <t>First iter.k=0</t>
  </si>
  <si>
    <t>a^j(0)</t>
  </si>
  <si>
    <t>^j(0)</t>
  </si>
  <si>
    <t>Sib(0)</t>
  </si>
  <si>
    <t>Si&lt;sib(0) ?</t>
  </si>
  <si>
    <t>demand constrained</t>
  </si>
  <si>
    <t>Second iter.k=1</t>
  </si>
  <si>
    <t>R~j(1)</t>
  </si>
  <si>
    <t>aj(1)</t>
  </si>
  <si>
    <t>From Tab. 6</t>
  </si>
  <si>
    <t>U5(1)</t>
  </si>
  <si>
    <t>U6(1)</t>
  </si>
  <si>
    <t>U7(1)</t>
  </si>
  <si>
    <t>U8(1)</t>
  </si>
  <si>
    <t>J(1)</t>
  </si>
  <si>
    <t>remove i=1 for all</t>
  </si>
  <si>
    <t>Uj(0)</t>
  </si>
  <si>
    <t>a^j(1)</t>
  </si>
  <si>
    <t>^j(1)</t>
  </si>
  <si>
    <t>third iter.k=2</t>
  </si>
  <si>
    <t>then check</t>
  </si>
  <si>
    <t>Sib(1)</t>
  </si>
  <si>
    <t>Si&lt;sib(1) ?</t>
  </si>
  <si>
    <t>U5(2)</t>
  </si>
  <si>
    <t>U6(2)</t>
  </si>
  <si>
    <t>U8(2)</t>
  </si>
  <si>
    <t xml:space="preserve">remove U7(1) </t>
  </si>
  <si>
    <t>for all Uj(1)</t>
  </si>
  <si>
    <t>From Tab. 7</t>
  </si>
  <si>
    <t>R~j(2)</t>
  </si>
  <si>
    <t>aj(2)</t>
  </si>
  <si>
    <t xml:space="preserve">remove ^j(1) </t>
  </si>
  <si>
    <t>fron J(1)</t>
  </si>
  <si>
    <t>x</t>
  </si>
  <si>
    <t>a^j(2)</t>
  </si>
  <si>
    <t>^j(2)</t>
  </si>
  <si>
    <t>Sib(2)</t>
  </si>
  <si>
    <t>Si&lt;sib(2) ?</t>
  </si>
  <si>
    <t>U7(2)=U7</t>
  </si>
  <si>
    <t xml:space="preserve">remove U8(2) </t>
  </si>
  <si>
    <t>for all Uj(2)</t>
  </si>
  <si>
    <t xml:space="preserve"> empty</t>
  </si>
  <si>
    <t>J(2)</t>
  </si>
  <si>
    <t>J(3)</t>
  </si>
  <si>
    <t>stop</t>
  </si>
  <si>
    <t>qij</t>
  </si>
  <si>
    <t>qi</t>
  </si>
  <si>
    <t>qj</t>
  </si>
  <si>
    <t>Rj</t>
  </si>
  <si>
    <t>aj</t>
  </si>
  <si>
    <t>a5(2)=</t>
  </si>
  <si>
    <t>a6(2)=</t>
  </si>
  <si>
    <t>a7(1)=</t>
  </si>
  <si>
    <t>a8(2)=</t>
  </si>
  <si>
    <t>From Tab. 8</t>
  </si>
  <si>
    <t>Result</t>
  </si>
  <si>
    <t>demand constrained at first iter k=0</t>
  </si>
  <si>
    <t>demand constrained at third iter k=2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</si>
</sst>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Font="1"/>
    <xf numFmtId="0" fontId="0" fillId="0" borderId="1" xfId="0" applyFont="1" applyBorder="1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3"/>
  <sheetViews>
    <sheetView tabSelected="1" topLeftCell="A59" workbookViewId="0">
      <selection activeCell="I103" sqref="I103"/>
    </sheetView>
  </sheetViews>
  <sheetFormatPr defaultRowHeight="14.4" x14ac:dyDescent="0.3"/>
  <cols>
    <col min="1" max="1" width="16" customWidth="1"/>
    <col min="11" max="11" width="11.33203125" customWidth="1"/>
  </cols>
  <sheetData>
    <row r="2" spans="1:12" x14ac:dyDescent="0.3">
      <c r="A2" t="s">
        <v>17</v>
      </c>
    </row>
    <row r="3" spans="1:12" x14ac:dyDescent="0.3">
      <c r="B3" t="s">
        <v>0</v>
      </c>
      <c r="C3" t="s">
        <v>5</v>
      </c>
      <c r="D3" t="s">
        <v>6</v>
      </c>
      <c r="E3" t="s">
        <v>7</v>
      </c>
      <c r="F3" t="s">
        <v>8</v>
      </c>
      <c r="G3" s="3" t="s">
        <v>9</v>
      </c>
      <c r="K3" t="s">
        <v>16</v>
      </c>
    </row>
    <row r="4" spans="1:12" x14ac:dyDescent="0.3">
      <c r="B4" t="s">
        <v>1</v>
      </c>
      <c r="C4" s="6">
        <v>0</v>
      </c>
      <c r="D4" s="6">
        <v>50</v>
      </c>
      <c r="E4" s="6">
        <v>150</v>
      </c>
      <c r="F4" s="6">
        <v>300</v>
      </c>
      <c r="G4" s="3">
        <f>SUM(C4:F4)</f>
        <v>500</v>
      </c>
      <c r="K4" t="s">
        <v>12</v>
      </c>
      <c r="L4" s="6">
        <v>1000</v>
      </c>
    </row>
    <row r="5" spans="1:12" x14ac:dyDescent="0.3">
      <c r="B5" t="s">
        <v>2</v>
      </c>
      <c r="C5" s="6">
        <v>100</v>
      </c>
      <c r="D5" s="6">
        <v>0</v>
      </c>
      <c r="E5" s="6">
        <v>300</v>
      </c>
      <c r="F5" s="6">
        <v>1600</v>
      </c>
      <c r="G5" s="3">
        <f>SUM(C5:F5)</f>
        <v>2000</v>
      </c>
      <c r="K5" t="s">
        <v>13</v>
      </c>
      <c r="L5" s="6">
        <v>2000</v>
      </c>
    </row>
    <row r="6" spans="1:12" x14ac:dyDescent="0.3">
      <c r="B6" t="s">
        <v>3</v>
      </c>
      <c r="C6" s="6">
        <v>100</v>
      </c>
      <c r="D6" s="6">
        <v>100</v>
      </c>
      <c r="E6" s="6">
        <v>0</v>
      </c>
      <c r="F6" s="6">
        <v>600</v>
      </c>
      <c r="G6" s="3">
        <f>SUM(C6:F6)</f>
        <v>800</v>
      </c>
      <c r="K6" t="s">
        <v>14</v>
      </c>
      <c r="L6" s="6">
        <v>1000</v>
      </c>
    </row>
    <row r="7" spans="1:12" ht="15" thickBot="1" x14ac:dyDescent="0.35">
      <c r="B7" s="1" t="s">
        <v>4</v>
      </c>
      <c r="C7" s="7">
        <v>100</v>
      </c>
      <c r="D7" s="7">
        <v>800</v>
      </c>
      <c r="E7" s="7">
        <v>800</v>
      </c>
      <c r="F7" s="7">
        <v>0</v>
      </c>
      <c r="G7" s="4">
        <f>SUM(C7:F7)</f>
        <v>1700</v>
      </c>
      <c r="K7" t="s">
        <v>15</v>
      </c>
      <c r="L7" s="6">
        <v>2000</v>
      </c>
    </row>
    <row r="8" spans="1:12" x14ac:dyDescent="0.3">
      <c r="B8" t="s">
        <v>10</v>
      </c>
      <c r="C8">
        <f>SUM(C4:C7)</f>
        <v>300</v>
      </c>
      <c r="D8">
        <f>SUM(D4:D7)</f>
        <v>950</v>
      </c>
      <c r="E8">
        <f>SUM(E4:E7)</f>
        <v>1250</v>
      </c>
      <c r="F8">
        <f>SUM(F4:F7)</f>
        <v>2500</v>
      </c>
    </row>
    <row r="9" spans="1:12" x14ac:dyDescent="0.3">
      <c r="B9" t="s">
        <v>11</v>
      </c>
      <c r="C9">
        <f>L4</f>
        <v>1000</v>
      </c>
      <c r="D9">
        <f>L5</f>
        <v>2000</v>
      </c>
      <c r="E9">
        <f>L6</f>
        <v>1000</v>
      </c>
      <c r="F9">
        <f>L7</f>
        <v>2000</v>
      </c>
    </row>
    <row r="11" spans="1:12" x14ac:dyDescent="0.3">
      <c r="B11" t="s">
        <v>18</v>
      </c>
      <c r="C11">
        <v>2</v>
      </c>
      <c r="D11">
        <v>3</v>
      </c>
      <c r="E11">
        <v>4</v>
      </c>
    </row>
    <row r="12" spans="1:12" x14ac:dyDescent="0.3">
      <c r="B12" t="s">
        <v>19</v>
      </c>
      <c r="C12">
        <v>1</v>
      </c>
      <c r="D12">
        <v>3</v>
      </c>
      <c r="E12">
        <v>4</v>
      </c>
    </row>
    <row r="13" spans="1:12" x14ac:dyDescent="0.3">
      <c r="B13" t="s">
        <v>20</v>
      </c>
      <c r="C13">
        <v>1</v>
      </c>
      <c r="D13">
        <v>2</v>
      </c>
      <c r="E13">
        <v>4</v>
      </c>
    </row>
    <row r="14" spans="1:12" x14ac:dyDescent="0.3">
      <c r="B14" t="s">
        <v>21</v>
      </c>
      <c r="C14">
        <v>1</v>
      </c>
      <c r="D14">
        <v>2</v>
      </c>
      <c r="E14">
        <v>3</v>
      </c>
    </row>
    <row r="15" spans="1:12" x14ac:dyDescent="0.3">
      <c r="B15" t="s">
        <v>22</v>
      </c>
      <c r="C15">
        <v>5</v>
      </c>
      <c r="D15">
        <v>6</v>
      </c>
      <c r="E15">
        <v>7</v>
      </c>
      <c r="F15">
        <v>8</v>
      </c>
    </row>
    <row r="17" spans="1:11" x14ac:dyDescent="0.3">
      <c r="A17" t="s">
        <v>23</v>
      </c>
    </row>
    <row r="18" spans="1:11" x14ac:dyDescent="0.3">
      <c r="A18" t="s">
        <v>30</v>
      </c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28</v>
      </c>
      <c r="H18" t="s">
        <v>9</v>
      </c>
      <c r="K18" t="s">
        <v>29</v>
      </c>
    </row>
    <row r="19" spans="1:11" x14ac:dyDescent="0.3">
      <c r="B19" t="s">
        <v>1</v>
      </c>
      <c r="C19">
        <f>(C4/G4)*L4</f>
        <v>0</v>
      </c>
      <c r="D19">
        <f>(D4/G4)*L4</f>
        <v>100</v>
      </c>
      <c r="E19">
        <f>(E4/G4)*L4</f>
        <v>300</v>
      </c>
      <c r="F19">
        <f>(F4/G4)*L4</f>
        <v>600</v>
      </c>
      <c r="G19">
        <f>SUM(C19:F19)</f>
        <v>1000</v>
      </c>
      <c r="H19">
        <f>G4</f>
        <v>500</v>
      </c>
    </row>
    <row r="20" spans="1:11" x14ac:dyDescent="0.3">
      <c r="B20" t="s">
        <v>2</v>
      </c>
      <c r="C20">
        <f>(C5/G5)*L5</f>
        <v>100</v>
      </c>
      <c r="D20">
        <f>(D5/G5)*L5</f>
        <v>0</v>
      </c>
      <c r="E20">
        <f>(E5/G5)*L5</f>
        <v>300</v>
      </c>
      <c r="F20">
        <f>(F5/G5)*L5</f>
        <v>1600</v>
      </c>
      <c r="G20">
        <f>SUM(C20:F20)</f>
        <v>2000</v>
      </c>
      <c r="H20">
        <f>G5</f>
        <v>2000</v>
      </c>
    </row>
    <row r="21" spans="1:11" x14ac:dyDescent="0.3">
      <c r="B21" t="s">
        <v>3</v>
      </c>
      <c r="C21">
        <f>(C6/G6)*L6</f>
        <v>125</v>
      </c>
      <c r="D21">
        <f>(D6/G6)*L6</f>
        <v>125</v>
      </c>
      <c r="E21">
        <f>(E6/G6)*L6</f>
        <v>0</v>
      </c>
      <c r="F21">
        <f>(F6/G6)*L6</f>
        <v>750</v>
      </c>
      <c r="G21">
        <f>SUM(C21:F21)</f>
        <v>1000</v>
      </c>
      <c r="H21">
        <f>G6</f>
        <v>800</v>
      </c>
    </row>
    <row r="22" spans="1:11" ht="15" thickBot="1" x14ac:dyDescent="0.35">
      <c r="B22" s="1" t="s">
        <v>4</v>
      </c>
      <c r="C22" s="1">
        <f>(C7/G7)*L7</f>
        <v>117.64705882352941</v>
      </c>
      <c r="D22" s="1">
        <f>(D7/G7)*L7</f>
        <v>941.17647058823525</v>
      </c>
      <c r="E22" s="1">
        <f>(E7/G7)*L7</f>
        <v>941.17647058823525</v>
      </c>
      <c r="F22" s="1">
        <f>(F7/G7)*L7</f>
        <v>0</v>
      </c>
      <c r="G22" s="1">
        <f>SUM(C22:F22)</f>
        <v>2000</v>
      </c>
      <c r="H22" s="1">
        <f>G7</f>
        <v>1700</v>
      </c>
    </row>
    <row r="23" spans="1:11" x14ac:dyDescent="0.3">
      <c r="B23" t="s">
        <v>25</v>
      </c>
      <c r="C23">
        <f>SUM(C19:C22)</f>
        <v>342.64705882352939</v>
      </c>
      <c r="D23" s="2">
        <f>SUM(D19:D22)</f>
        <v>1166.1764705882351</v>
      </c>
      <c r="E23" s="2">
        <f>SUM(E19:E22)</f>
        <v>1541.1764705882351</v>
      </c>
      <c r="F23" s="2">
        <f>SUM(F19:F22)</f>
        <v>2950</v>
      </c>
      <c r="G23" s="2"/>
    </row>
    <row r="24" spans="1:11" x14ac:dyDescent="0.3">
      <c r="B24" t="s">
        <v>27</v>
      </c>
      <c r="C24">
        <f>L4</f>
        <v>1000</v>
      </c>
      <c r="D24" s="2">
        <f>L5</f>
        <v>2000</v>
      </c>
      <c r="E24" s="2">
        <f>L6</f>
        <v>1000</v>
      </c>
      <c r="F24" s="2">
        <f>L7</f>
        <v>2000</v>
      </c>
    </row>
    <row r="25" spans="1:11" x14ac:dyDescent="0.3">
      <c r="B25" t="s">
        <v>26</v>
      </c>
      <c r="C25">
        <f>C24/SUM(C19:C22)</f>
        <v>2.9184549356223179</v>
      </c>
      <c r="D25">
        <f>D24/SUM(D19:D22)</f>
        <v>1.7150063051702398</v>
      </c>
      <c r="E25">
        <f>E24/SUM(E19:E22)</f>
        <v>0.64885496183206115</v>
      </c>
      <c r="F25">
        <f>F24/SUM(F19:F22)</f>
        <v>0.67796610169491522</v>
      </c>
    </row>
    <row r="27" spans="1:11" x14ac:dyDescent="0.3">
      <c r="B27" t="s">
        <v>31</v>
      </c>
      <c r="C27">
        <f>MIN(C25:F25)</f>
        <v>0.64885496183206115</v>
      </c>
    </row>
    <row r="28" spans="1:11" x14ac:dyDescent="0.3">
      <c r="B28" t="s">
        <v>32</v>
      </c>
      <c r="C28">
        <v>7</v>
      </c>
    </row>
    <row r="29" spans="1:11" x14ac:dyDescent="0.3">
      <c r="C29" t="s">
        <v>33</v>
      </c>
      <c r="D29" t="s">
        <v>9</v>
      </c>
      <c r="E29" t="s">
        <v>34</v>
      </c>
    </row>
    <row r="30" spans="1:11" x14ac:dyDescent="0.3">
      <c r="B30" t="s">
        <v>1</v>
      </c>
      <c r="C30">
        <f>C27*L4</f>
        <v>648.85496183206112</v>
      </c>
      <c r="D30">
        <f>H19</f>
        <v>500</v>
      </c>
      <c r="E30">
        <f>IF(D30&lt;C30,1,0)</f>
        <v>1</v>
      </c>
      <c r="F30" t="s">
        <v>35</v>
      </c>
    </row>
    <row r="31" spans="1:11" x14ac:dyDescent="0.3">
      <c r="B31" t="s">
        <v>2</v>
      </c>
      <c r="C31">
        <f>C27*L5</f>
        <v>1297.7099236641222</v>
      </c>
      <c r="D31">
        <f>H20</f>
        <v>2000</v>
      </c>
      <c r="E31">
        <f t="shared" ref="E31:E33" si="0">IF(D31&lt;C31,1,0)</f>
        <v>0</v>
      </c>
    </row>
    <row r="32" spans="1:11" x14ac:dyDescent="0.3">
      <c r="B32" t="s">
        <v>3</v>
      </c>
      <c r="C32">
        <f>C27*L6</f>
        <v>648.85496183206112</v>
      </c>
      <c r="D32">
        <f>H21</f>
        <v>800</v>
      </c>
      <c r="E32">
        <f t="shared" si="0"/>
        <v>0</v>
      </c>
    </row>
    <row r="33" spans="1:8" x14ac:dyDescent="0.3">
      <c r="B33" t="s">
        <v>4</v>
      </c>
      <c r="C33">
        <f>C27*L7</f>
        <v>1297.7099236641222</v>
      </c>
      <c r="D33">
        <f>H22</f>
        <v>1700</v>
      </c>
      <c r="E33">
        <f t="shared" si="0"/>
        <v>0</v>
      </c>
    </row>
    <row r="36" spans="1:8" x14ac:dyDescent="0.3">
      <c r="A36" t="s">
        <v>45</v>
      </c>
      <c r="B36" t="s">
        <v>40</v>
      </c>
      <c r="C36">
        <v>2</v>
      </c>
      <c r="D36">
        <v>3</v>
      </c>
      <c r="E36">
        <v>4</v>
      </c>
    </row>
    <row r="37" spans="1:8" x14ac:dyDescent="0.3">
      <c r="A37" t="s">
        <v>46</v>
      </c>
      <c r="B37" t="s">
        <v>41</v>
      </c>
      <c r="C37" s="5">
        <v>1</v>
      </c>
      <c r="D37">
        <v>3</v>
      </c>
      <c r="E37">
        <v>4</v>
      </c>
    </row>
    <row r="38" spans="1:8" x14ac:dyDescent="0.3">
      <c r="B38" t="s">
        <v>42</v>
      </c>
      <c r="C38" s="5">
        <v>1</v>
      </c>
      <c r="D38">
        <v>2</v>
      </c>
      <c r="E38">
        <v>4</v>
      </c>
    </row>
    <row r="39" spans="1:8" x14ac:dyDescent="0.3">
      <c r="B39" t="s">
        <v>43</v>
      </c>
      <c r="C39" s="5">
        <v>1</v>
      </c>
      <c r="D39">
        <v>2</v>
      </c>
      <c r="E39">
        <v>3</v>
      </c>
    </row>
    <row r="40" spans="1:8" x14ac:dyDescent="0.3">
      <c r="B40" t="s">
        <v>44</v>
      </c>
      <c r="C40">
        <v>5</v>
      </c>
      <c r="D40">
        <v>6</v>
      </c>
      <c r="E40">
        <v>7</v>
      </c>
      <c r="F40">
        <v>8</v>
      </c>
    </row>
    <row r="42" spans="1:8" x14ac:dyDescent="0.3">
      <c r="A42" t="s">
        <v>39</v>
      </c>
      <c r="B42" t="s">
        <v>24</v>
      </c>
      <c r="C42" t="s">
        <v>5</v>
      </c>
      <c r="D42" t="s">
        <v>6</v>
      </c>
      <c r="E42" t="s">
        <v>7</v>
      </c>
      <c r="F42" t="s">
        <v>8</v>
      </c>
      <c r="G42" t="s">
        <v>28</v>
      </c>
      <c r="H42" t="s">
        <v>9</v>
      </c>
    </row>
    <row r="43" spans="1:8" x14ac:dyDescent="0.3">
      <c r="A43" t="s">
        <v>36</v>
      </c>
      <c r="B43" t="s">
        <v>1</v>
      </c>
      <c r="C43" s="8" t="s">
        <v>63</v>
      </c>
      <c r="D43" s="5" t="s">
        <v>63</v>
      </c>
      <c r="E43" s="5" t="s">
        <v>63</v>
      </c>
      <c r="F43" s="5" t="s">
        <v>63</v>
      </c>
      <c r="G43" s="5" t="s">
        <v>63</v>
      </c>
      <c r="H43">
        <f>D30</f>
        <v>500</v>
      </c>
    </row>
    <row r="44" spans="1:8" x14ac:dyDescent="0.3">
      <c r="B44" t="s">
        <v>2</v>
      </c>
      <c r="C44">
        <f t="shared" ref="C44:H46" si="1">C20</f>
        <v>100</v>
      </c>
      <c r="D44">
        <f t="shared" si="1"/>
        <v>0</v>
      </c>
      <c r="E44">
        <f t="shared" si="1"/>
        <v>300</v>
      </c>
      <c r="F44">
        <f t="shared" si="1"/>
        <v>1600</v>
      </c>
      <c r="G44">
        <f t="shared" si="1"/>
        <v>2000</v>
      </c>
      <c r="H44">
        <f t="shared" si="1"/>
        <v>2000</v>
      </c>
    </row>
    <row r="45" spans="1:8" x14ac:dyDescent="0.3">
      <c r="B45" t="s">
        <v>3</v>
      </c>
      <c r="C45">
        <f t="shared" si="1"/>
        <v>125</v>
      </c>
      <c r="D45">
        <f t="shared" si="1"/>
        <v>125</v>
      </c>
      <c r="E45">
        <f t="shared" si="1"/>
        <v>0</v>
      </c>
      <c r="F45">
        <f t="shared" si="1"/>
        <v>750</v>
      </c>
      <c r="G45">
        <f t="shared" si="1"/>
        <v>1000</v>
      </c>
      <c r="H45">
        <f t="shared" si="1"/>
        <v>800</v>
      </c>
    </row>
    <row r="46" spans="1:8" ht="15" thickBot="1" x14ac:dyDescent="0.35">
      <c r="B46" s="1" t="s">
        <v>4</v>
      </c>
      <c r="C46" s="1">
        <f t="shared" si="1"/>
        <v>117.64705882352941</v>
      </c>
      <c r="D46" s="1">
        <f t="shared" si="1"/>
        <v>941.17647058823525</v>
      </c>
      <c r="E46" s="1">
        <f t="shared" si="1"/>
        <v>941.17647058823525</v>
      </c>
      <c r="F46" s="1">
        <f t="shared" si="1"/>
        <v>0</v>
      </c>
      <c r="G46" s="1">
        <f t="shared" si="1"/>
        <v>2000</v>
      </c>
      <c r="H46" s="1">
        <f t="shared" si="1"/>
        <v>1700</v>
      </c>
    </row>
    <row r="47" spans="1:8" x14ac:dyDescent="0.3">
      <c r="B47" t="s">
        <v>25</v>
      </c>
      <c r="C47">
        <f>SUM(C43:C46)</f>
        <v>342.64705882352939</v>
      </c>
      <c r="D47" s="2">
        <f>SUM(D43:D46)</f>
        <v>1066.1764705882351</v>
      </c>
      <c r="E47" s="2">
        <f>SUM(E43:E46)</f>
        <v>1241.1764705882351</v>
      </c>
      <c r="F47" s="2">
        <f>SUM(F43:F46)</f>
        <v>2350</v>
      </c>
      <c r="G47" s="2"/>
    </row>
    <row r="48" spans="1:8" x14ac:dyDescent="0.3">
      <c r="B48" t="s">
        <v>37</v>
      </c>
      <c r="C48">
        <f>C24-C4</f>
        <v>1000</v>
      </c>
      <c r="D48" s="2">
        <f>D24-D4</f>
        <v>1950</v>
      </c>
      <c r="E48" s="2">
        <f>E24-E4</f>
        <v>850</v>
      </c>
      <c r="F48" s="2">
        <f>F24-F4</f>
        <v>1700</v>
      </c>
    </row>
    <row r="49" spans="1:6" x14ac:dyDescent="0.3">
      <c r="B49" t="s">
        <v>38</v>
      </c>
      <c r="C49">
        <f>C48/C47</f>
        <v>2.9184549356223179</v>
      </c>
      <c r="D49">
        <f>D48/D47</f>
        <v>1.8289655172413797</v>
      </c>
      <c r="E49">
        <f>E48/E47</f>
        <v>0.68483412322274895</v>
      </c>
      <c r="F49">
        <f>F48/F47</f>
        <v>0.72340425531914898</v>
      </c>
    </row>
    <row r="51" spans="1:6" x14ac:dyDescent="0.3">
      <c r="B51" t="s">
        <v>47</v>
      </c>
      <c r="C51">
        <f>MIN(C49:F49)</f>
        <v>0.68483412322274895</v>
      </c>
    </row>
    <row r="52" spans="1:6" x14ac:dyDescent="0.3">
      <c r="B52" t="s">
        <v>48</v>
      </c>
      <c r="C52">
        <v>7</v>
      </c>
    </row>
    <row r="53" spans="1:6" x14ac:dyDescent="0.3">
      <c r="B53" t="s">
        <v>50</v>
      </c>
      <c r="C53" t="s">
        <v>42</v>
      </c>
    </row>
    <row r="55" spans="1:6" x14ac:dyDescent="0.3">
      <c r="C55" t="s">
        <v>51</v>
      </c>
      <c r="D55" t="s">
        <v>9</v>
      </c>
      <c r="E55" t="s">
        <v>52</v>
      </c>
    </row>
    <row r="56" spans="1:6" x14ac:dyDescent="0.3">
      <c r="B56" t="s">
        <v>1</v>
      </c>
      <c r="C56" t="s">
        <v>63</v>
      </c>
      <c r="D56" t="s">
        <v>63</v>
      </c>
      <c r="E56" t="s">
        <v>63</v>
      </c>
    </row>
    <row r="57" spans="1:6" x14ac:dyDescent="0.3">
      <c r="B57" t="s">
        <v>2</v>
      </c>
      <c r="C57">
        <f>C51*L5</f>
        <v>1369.668246445498</v>
      </c>
      <c r="D57">
        <v>2000</v>
      </c>
      <c r="E57">
        <f>IF(D57&lt;C57,1,0)</f>
        <v>0</v>
      </c>
    </row>
    <row r="58" spans="1:6" x14ac:dyDescent="0.3">
      <c r="B58" t="s">
        <v>3</v>
      </c>
      <c r="C58" t="s">
        <v>63</v>
      </c>
      <c r="D58" t="s">
        <v>63</v>
      </c>
      <c r="E58" t="s">
        <v>63</v>
      </c>
    </row>
    <row r="59" spans="1:6" x14ac:dyDescent="0.3">
      <c r="B59" t="s">
        <v>4</v>
      </c>
      <c r="C59">
        <f>C51*L7</f>
        <v>1369.668246445498</v>
      </c>
      <c r="D59">
        <v>1700</v>
      </c>
      <c r="E59">
        <f>IF(D59&lt;C59,1,0)</f>
        <v>0</v>
      </c>
    </row>
    <row r="62" spans="1:6" x14ac:dyDescent="0.3">
      <c r="A62" t="s">
        <v>56</v>
      </c>
      <c r="B62" t="s">
        <v>53</v>
      </c>
      <c r="C62" s="8">
        <v>2</v>
      </c>
      <c r="D62">
        <v>3</v>
      </c>
      <c r="E62" s="8">
        <v>4</v>
      </c>
    </row>
    <row r="63" spans="1:6" x14ac:dyDescent="0.3">
      <c r="A63" t="s">
        <v>57</v>
      </c>
      <c r="B63" t="s">
        <v>54</v>
      </c>
      <c r="C63" s="5">
        <v>1</v>
      </c>
      <c r="D63">
        <v>3</v>
      </c>
      <c r="E63" s="8">
        <v>4</v>
      </c>
    </row>
    <row r="64" spans="1:6" x14ac:dyDescent="0.3">
      <c r="A64" t="s">
        <v>61</v>
      </c>
      <c r="B64" t="s">
        <v>68</v>
      </c>
      <c r="C64" s="5">
        <v>1</v>
      </c>
      <c r="D64">
        <v>2</v>
      </c>
      <c r="E64">
        <v>4</v>
      </c>
    </row>
    <row r="65" spans="1:8" x14ac:dyDescent="0.3">
      <c r="A65" t="s">
        <v>62</v>
      </c>
      <c r="B65" t="s">
        <v>55</v>
      </c>
      <c r="C65" s="5">
        <v>1</v>
      </c>
      <c r="D65" s="8">
        <v>2</v>
      </c>
      <c r="E65">
        <v>3</v>
      </c>
    </row>
    <row r="66" spans="1:8" x14ac:dyDescent="0.3">
      <c r="B66" t="s">
        <v>72</v>
      </c>
      <c r="C66">
        <v>5</v>
      </c>
      <c r="D66">
        <v>6</v>
      </c>
      <c r="E66" s="8">
        <v>7</v>
      </c>
      <c r="F66">
        <v>8</v>
      </c>
    </row>
    <row r="70" spans="1:8" x14ac:dyDescent="0.3">
      <c r="A70" t="s">
        <v>58</v>
      </c>
      <c r="B70" t="s">
        <v>24</v>
      </c>
      <c r="C70" t="s">
        <v>5</v>
      </c>
      <c r="D70" t="s">
        <v>6</v>
      </c>
      <c r="E70" t="s">
        <v>7</v>
      </c>
      <c r="F70" t="s">
        <v>8</v>
      </c>
      <c r="G70" t="s">
        <v>28</v>
      </c>
      <c r="H70" t="s">
        <v>9</v>
      </c>
    </row>
    <row r="71" spans="1:8" x14ac:dyDescent="0.3">
      <c r="A71" t="s">
        <v>49</v>
      </c>
      <c r="B71" t="s">
        <v>1</v>
      </c>
      <c r="C71" s="5" t="s">
        <v>63</v>
      </c>
      <c r="D71" s="5" t="s">
        <v>63</v>
      </c>
      <c r="E71" s="5" t="s">
        <v>63</v>
      </c>
      <c r="F71" s="5" t="s">
        <v>63</v>
      </c>
      <c r="G71" s="5" t="s">
        <v>63</v>
      </c>
      <c r="H71">
        <f>H43</f>
        <v>500</v>
      </c>
    </row>
    <row r="72" spans="1:8" x14ac:dyDescent="0.3">
      <c r="B72" t="s">
        <v>2</v>
      </c>
      <c r="C72" s="8" t="s">
        <v>63</v>
      </c>
      <c r="D72" s="8" t="s">
        <v>63</v>
      </c>
      <c r="E72" s="8" t="s">
        <v>63</v>
      </c>
      <c r="F72" s="8" t="s">
        <v>63</v>
      </c>
      <c r="G72" s="8" t="s">
        <v>63</v>
      </c>
      <c r="H72">
        <f>H44</f>
        <v>2000</v>
      </c>
    </row>
    <row r="73" spans="1:8" x14ac:dyDescent="0.3">
      <c r="B73" t="s">
        <v>3</v>
      </c>
      <c r="C73">
        <v>125</v>
      </c>
      <c r="D73">
        <v>125</v>
      </c>
      <c r="E73">
        <v>0</v>
      </c>
      <c r="F73">
        <v>750</v>
      </c>
      <c r="G73">
        <v>1000</v>
      </c>
      <c r="H73">
        <f>H45</f>
        <v>800</v>
      </c>
    </row>
    <row r="74" spans="1:8" ht="15" thickBot="1" x14ac:dyDescent="0.35">
      <c r="B74" s="1" t="s">
        <v>4</v>
      </c>
      <c r="C74" s="9" t="s">
        <v>63</v>
      </c>
      <c r="D74" s="9" t="s">
        <v>63</v>
      </c>
      <c r="E74" s="9" t="s">
        <v>63</v>
      </c>
      <c r="F74" s="9" t="s">
        <v>63</v>
      </c>
      <c r="G74" s="9" t="s">
        <v>63</v>
      </c>
      <c r="H74" s="1">
        <f>H46</f>
        <v>1700</v>
      </c>
    </row>
    <row r="75" spans="1:8" x14ac:dyDescent="0.3">
      <c r="B75" t="s">
        <v>25</v>
      </c>
      <c r="C75">
        <f>SUM(C71:C74)</f>
        <v>125</v>
      </c>
      <c r="D75" s="2">
        <f>SUM(D71:D74)</f>
        <v>125</v>
      </c>
      <c r="E75" s="2" t="s">
        <v>63</v>
      </c>
      <c r="F75" s="2">
        <f>SUM(F71:F74)</f>
        <v>750</v>
      </c>
      <c r="G75" s="2"/>
    </row>
    <row r="76" spans="1:8" x14ac:dyDescent="0.3">
      <c r="B76" t="s">
        <v>59</v>
      </c>
      <c r="C76">
        <f>C48-C51*C44-C51*C46</f>
        <v>850.9478672985781</v>
      </c>
      <c r="D76" s="2">
        <f>D48-C51*D46</f>
        <v>1305.4502369668246</v>
      </c>
      <c r="E76" s="2" t="s">
        <v>63</v>
      </c>
      <c r="F76" s="2">
        <f>F48-C51*F44</f>
        <v>604.26540284360158</v>
      </c>
    </row>
    <row r="77" spans="1:8" x14ac:dyDescent="0.3">
      <c r="B77" t="s">
        <v>60</v>
      </c>
      <c r="C77">
        <f>C76/C75</f>
        <v>6.8075829383886246</v>
      </c>
      <c r="D77">
        <f>D76/D75</f>
        <v>10.443601895734597</v>
      </c>
      <c r="E77" s="2" t="s">
        <v>63</v>
      </c>
      <c r="F77">
        <f>F76/F75</f>
        <v>0.80568720379146874</v>
      </c>
    </row>
    <row r="79" spans="1:8" x14ac:dyDescent="0.3">
      <c r="B79" t="s">
        <v>64</v>
      </c>
      <c r="C79">
        <f>MIN(C77:F77)</f>
        <v>0.80568720379146874</v>
      </c>
    </row>
    <row r="80" spans="1:8" x14ac:dyDescent="0.3">
      <c r="B80" t="s">
        <v>65</v>
      </c>
      <c r="C80">
        <v>8</v>
      </c>
    </row>
    <row r="81" spans="1:9" x14ac:dyDescent="0.3">
      <c r="B81" t="s">
        <v>50</v>
      </c>
      <c r="C81" t="s">
        <v>55</v>
      </c>
    </row>
    <row r="83" spans="1:9" x14ac:dyDescent="0.3">
      <c r="C83" t="s">
        <v>66</v>
      </c>
      <c r="D83" t="s">
        <v>9</v>
      </c>
      <c r="E83" t="s">
        <v>67</v>
      </c>
    </row>
    <row r="84" spans="1:9" x14ac:dyDescent="0.3">
      <c r="B84" t="s">
        <v>1</v>
      </c>
      <c r="C84" t="s">
        <v>63</v>
      </c>
      <c r="D84" t="s">
        <v>63</v>
      </c>
      <c r="E84" t="s">
        <v>63</v>
      </c>
    </row>
    <row r="85" spans="1:9" x14ac:dyDescent="0.3">
      <c r="B85" t="s">
        <v>2</v>
      </c>
      <c r="C85" t="s">
        <v>63</v>
      </c>
      <c r="D85" t="s">
        <v>63</v>
      </c>
      <c r="E85" t="s">
        <v>63</v>
      </c>
    </row>
    <row r="86" spans="1:9" x14ac:dyDescent="0.3">
      <c r="B86" t="s">
        <v>3</v>
      </c>
      <c r="C86">
        <f>C79*G73</f>
        <v>805.68720379146873</v>
      </c>
      <c r="D86">
        <f>H73</f>
        <v>800</v>
      </c>
      <c r="E86">
        <f>IF(D86&lt;C86,1,0)</f>
        <v>1</v>
      </c>
      <c r="F86" t="s">
        <v>35</v>
      </c>
    </row>
    <row r="87" spans="1:9" x14ac:dyDescent="0.3">
      <c r="B87" t="s">
        <v>4</v>
      </c>
      <c r="C87" t="s">
        <v>63</v>
      </c>
      <c r="D87" t="s">
        <v>63</v>
      </c>
      <c r="E87" t="s">
        <v>63</v>
      </c>
    </row>
    <row r="89" spans="1:9" x14ac:dyDescent="0.3">
      <c r="A89" t="s">
        <v>69</v>
      </c>
      <c r="B89" t="s">
        <v>53</v>
      </c>
      <c r="C89" s="8">
        <v>2</v>
      </c>
      <c r="D89" s="8">
        <v>3</v>
      </c>
      <c r="E89" s="8">
        <v>4</v>
      </c>
      <c r="G89" t="s">
        <v>71</v>
      </c>
      <c r="H89" t="s">
        <v>80</v>
      </c>
      <c r="I89">
        <v>1</v>
      </c>
    </row>
    <row r="90" spans="1:9" x14ac:dyDescent="0.3">
      <c r="A90" t="s">
        <v>70</v>
      </c>
      <c r="B90" t="s">
        <v>54</v>
      </c>
      <c r="C90" s="5">
        <v>1</v>
      </c>
      <c r="D90" s="8">
        <v>3</v>
      </c>
      <c r="E90" s="8">
        <v>4</v>
      </c>
      <c r="G90" t="s">
        <v>71</v>
      </c>
      <c r="H90" t="s">
        <v>81</v>
      </c>
      <c r="I90">
        <v>1</v>
      </c>
    </row>
    <row r="91" spans="1:9" x14ac:dyDescent="0.3">
      <c r="A91" t="s">
        <v>61</v>
      </c>
      <c r="B91" t="s">
        <v>68</v>
      </c>
      <c r="C91" s="5">
        <v>1</v>
      </c>
      <c r="D91">
        <v>2</v>
      </c>
      <c r="E91">
        <v>4</v>
      </c>
      <c r="H91" t="s">
        <v>82</v>
      </c>
      <c r="I91">
        <f>C51</f>
        <v>0.68483412322274895</v>
      </c>
    </row>
    <row r="92" spans="1:9" x14ac:dyDescent="0.3">
      <c r="A92" t="s">
        <v>62</v>
      </c>
      <c r="B92" t="s">
        <v>55</v>
      </c>
      <c r="C92" s="5">
        <v>1</v>
      </c>
      <c r="D92" s="8">
        <v>2</v>
      </c>
      <c r="E92" s="8">
        <v>3</v>
      </c>
      <c r="G92" t="s">
        <v>71</v>
      </c>
      <c r="H92" t="s">
        <v>83</v>
      </c>
      <c r="I92">
        <v>1</v>
      </c>
    </row>
    <row r="93" spans="1:9" x14ac:dyDescent="0.3">
      <c r="B93" t="s">
        <v>73</v>
      </c>
      <c r="C93" s="8">
        <v>5</v>
      </c>
      <c r="D93" s="8">
        <v>6</v>
      </c>
      <c r="E93" s="8">
        <v>7</v>
      </c>
      <c r="F93" s="8">
        <v>8</v>
      </c>
      <c r="G93" t="s">
        <v>71</v>
      </c>
      <c r="I93" t="s">
        <v>74</v>
      </c>
    </row>
    <row r="96" spans="1:9" ht="15" thickBot="1" x14ac:dyDescent="0.35">
      <c r="A96" t="s">
        <v>84</v>
      </c>
      <c r="B96" s="1" t="s">
        <v>75</v>
      </c>
      <c r="C96" s="1" t="s">
        <v>5</v>
      </c>
      <c r="D96" s="1" t="s">
        <v>6</v>
      </c>
      <c r="E96" s="1" t="s">
        <v>7</v>
      </c>
      <c r="F96" s="12" t="s">
        <v>8</v>
      </c>
      <c r="G96" s="13" t="s">
        <v>76</v>
      </c>
      <c r="H96" s="1" t="s">
        <v>9</v>
      </c>
    </row>
    <row r="97" spans="1:9" x14ac:dyDescent="0.3">
      <c r="A97" t="s">
        <v>85</v>
      </c>
      <c r="B97" t="s">
        <v>1</v>
      </c>
      <c r="C97">
        <f>C4</f>
        <v>0</v>
      </c>
      <c r="D97">
        <f>D4</f>
        <v>50</v>
      </c>
      <c r="E97">
        <f>E4</f>
        <v>150</v>
      </c>
      <c r="F97" s="10">
        <f>F4</f>
        <v>300</v>
      </c>
      <c r="G97" s="11">
        <f>SUM(C97:F97)</f>
        <v>500</v>
      </c>
      <c r="H97">
        <f>H71</f>
        <v>500</v>
      </c>
      <c r="I97" t="s">
        <v>86</v>
      </c>
    </row>
    <row r="98" spans="1:9" x14ac:dyDescent="0.3">
      <c r="B98" t="s">
        <v>2</v>
      </c>
      <c r="C98">
        <f>E103*C5</f>
        <v>68.483412322274901</v>
      </c>
      <c r="D98">
        <f>E103*D5</f>
        <v>0</v>
      </c>
      <c r="E98">
        <f>E103*E5</f>
        <v>205.45023696682469</v>
      </c>
      <c r="F98" s="10">
        <f>E103*F5</f>
        <v>1095.7345971563984</v>
      </c>
      <c r="G98" s="11">
        <f>SUM(C98:F98)</f>
        <v>1369.668246445498</v>
      </c>
      <c r="H98">
        <f>H72</f>
        <v>2000</v>
      </c>
    </row>
    <row r="99" spans="1:9" x14ac:dyDescent="0.3">
      <c r="B99" t="s">
        <v>3</v>
      </c>
      <c r="C99">
        <f>C6</f>
        <v>100</v>
      </c>
      <c r="D99">
        <f>D6</f>
        <v>100</v>
      </c>
      <c r="E99">
        <f>E6</f>
        <v>0</v>
      </c>
      <c r="F99" s="10">
        <f>F6</f>
        <v>600</v>
      </c>
      <c r="G99" s="11">
        <f>SUM(C99:F99)</f>
        <v>800</v>
      </c>
      <c r="H99">
        <f>H73</f>
        <v>800</v>
      </c>
      <c r="I99" t="s">
        <v>87</v>
      </c>
    </row>
    <row r="100" spans="1:9" ht="15" thickBot="1" x14ac:dyDescent="0.35">
      <c r="B100" s="1" t="s">
        <v>4</v>
      </c>
      <c r="C100" s="1">
        <f>E103*C46</f>
        <v>80.568720379146924</v>
      </c>
      <c r="D100" s="1">
        <f>E103*D46</f>
        <v>644.5497630331754</v>
      </c>
      <c r="E100" s="1">
        <f>E103*E22</f>
        <v>644.5497630331754</v>
      </c>
      <c r="F100" s="12">
        <f>E103*F46</f>
        <v>0</v>
      </c>
      <c r="G100" s="13">
        <f>SUM(C100:F100)</f>
        <v>1369.6682464454977</v>
      </c>
      <c r="H100" s="1">
        <f>H74</f>
        <v>1700</v>
      </c>
    </row>
    <row r="101" spans="1:9" x14ac:dyDescent="0.3">
      <c r="B101" t="s">
        <v>77</v>
      </c>
      <c r="C101">
        <f>SUM(C97:C100)</f>
        <v>249.05213270142181</v>
      </c>
      <c r="D101">
        <f>SUM(D97:D100)</f>
        <v>794.5497630331754</v>
      </c>
      <c r="E101">
        <f>SUM(E97:E100)</f>
        <v>1000.0000000000001</v>
      </c>
      <c r="F101" s="10">
        <f>SUM(F97:F100)</f>
        <v>1995.7345971563984</v>
      </c>
      <c r="G101" s="11">
        <f>SUM(B101:F101)</f>
        <v>4039.3364928909959</v>
      </c>
    </row>
    <row r="102" spans="1:9" x14ac:dyDescent="0.3">
      <c r="B102" t="s">
        <v>78</v>
      </c>
      <c r="C102">
        <f>L4</f>
        <v>1000</v>
      </c>
      <c r="D102">
        <f>L5</f>
        <v>2000</v>
      </c>
      <c r="E102">
        <f>L6</f>
        <v>1000</v>
      </c>
      <c r="F102" s="10">
        <f>L7</f>
        <v>2000</v>
      </c>
      <c r="G102" s="11"/>
    </row>
    <row r="103" spans="1:9" x14ac:dyDescent="0.3">
      <c r="B103" t="s">
        <v>79</v>
      </c>
      <c r="C103">
        <f>I89</f>
        <v>1</v>
      </c>
      <c r="D103">
        <f>I90</f>
        <v>1</v>
      </c>
      <c r="E103">
        <f>I91</f>
        <v>0.68483412322274895</v>
      </c>
      <c r="F103" s="10">
        <f>I92</f>
        <v>1</v>
      </c>
      <c r="G103" s="11"/>
    </row>
  </sheetData>
  <pageMargins left="0.7" right="0.7" top="0.75" bottom="0.75" header="0.3" footer="0.3"/>
  <pageSetup orientation="portrait" horizontalDpi="1200" verticalDpi="1200" r:id="rId1"/>
  <ignoredErrors>
    <ignoredError sqref="C98 D98:F9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5.1.4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Berkeley</dc:creator>
  <cp:lastModifiedBy>Berkeley</cp:lastModifiedBy>
  <dcterms:created xsi:type="dcterms:W3CDTF">2014-05-08T23:22:25Z</dcterms:created>
  <dcterms:modified xsi:type="dcterms:W3CDTF">2014-05-09T06:33:23Z</dcterms:modified>
</cp:coreProperties>
</file>