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ables/table3.xml" ContentType="application/vnd.openxmlformats-officedocument.spreadsheetml.table+xml"/>
  <Override PartName="/xl/tables/table4.xml" ContentType="application/vnd.openxmlformats-officedocument.spreadsheetml.table+xml"/>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charts/chart4.xml" ContentType="application/vnd.openxmlformats-officedocument.drawingml.chart+xml"/>
  <Override PartName="/xl/charts/chart5.xml" ContentType="application/vnd.openxmlformats-officedocument.drawingml.chart+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90" yWindow="1680" windowWidth="15480" windowHeight="787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Misc!$E$2:$E$5</definedName>
    <definedName name="ValidEdgeStyles">Misc!$B$2:$B$11</definedName>
    <definedName name="ValidEdgeVisibilities">Misc!$A$2:$A$7</definedName>
    <definedName name="ValidVertexLabelPositions">Misc!$F$2:$F$21</definedName>
    <definedName name="ValidVertexShapes">Misc!$D$2:$D$23</definedName>
    <definedName name="ValidVertexVisibilities">Misc!$C$2:$C$9</definedName>
  </definedNames>
  <calcPr calcId="125725"/>
</workbook>
</file>

<file path=xl/calcChain.xml><?xml version="1.0" encoding="utf-8"?>
<calcChain xmlns="http://schemas.openxmlformats.org/spreadsheetml/2006/main">
  <c r="C2" i="6"/>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B120" i="7" l="1"/>
  <c r="B119"/>
  <c r="P45"/>
  <c r="Q45" s="1"/>
  <c r="P2"/>
  <c r="B117" s="1"/>
  <c r="B134"/>
  <c r="B133"/>
  <c r="R45"/>
  <c r="S45" s="1"/>
  <c r="R2"/>
  <c r="B131" s="1"/>
  <c r="B106"/>
  <c r="B105"/>
  <c r="N45"/>
  <c r="O45" s="1"/>
  <c r="N2"/>
  <c r="B103" s="1"/>
  <c r="B92"/>
  <c r="B91"/>
  <c r="L45"/>
  <c r="M45" s="1"/>
  <c r="L2"/>
  <c r="B89" s="1"/>
  <c r="B78"/>
  <c r="B77"/>
  <c r="J45"/>
  <c r="K45" s="1"/>
  <c r="J2"/>
  <c r="B75" s="1"/>
  <c r="B64"/>
  <c r="B63"/>
  <c r="H45"/>
  <c r="I45" s="1"/>
  <c r="H2"/>
  <c r="B61" s="1"/>
  <c r="B50"/>
  <c r="B49"/>
  <c r="F45"/>
  <c r="G45" s="1"/>
  <c r="F2"/>
  <c r="B47" s="1"/>
  <c r="B34"/>
  <c r="B33"/>
  <c r="B36"/>
  <c r="B35"/>
  <c r="T2"/>
  <c r="T45"/>
  <c r="B118" l="1"/>
  <c r="B104"/>
  <c r="B90"/>
  <c r="B76"/>
  <c r="B62"/>
  <c r="B48"/>
  <c r="B132"/>
  <c r="X2"/>
  <c r="P3" s="1"/>
  <c r="P4" s="1"/>
  <c r="P5" s="1"/>
  <c r="P6" s="1"/>
  <c r="P7" s="1"/>
  <c r="P8" s="1"/>
  <c r="P9" s="1"/>
  <c r="P10" s="1"/>
  <c r="P11" s="1"/>
  <c r="P12" s="1"/>
  <c r="P13" s="1"/>
  <c r="P14" s="1"/>
  <c r="P15" s="1"/>
  <c r="P16" s="1"/>
  <c r="P17" s="1"/>
  <c r="P18" s="1"/>
  <c r="P19" s="1"/>
  <c r="P20" s="1"/>
  <c r="P21" s="1"/>
  <c r="P22" s="1"/>
  <c r="P23" s="1"/>
  <c r="P24" s="1"/>
  <c r="P25" s="1"/>
  <c r="P26" s="1"/>
  <c r="P27" s="1"/>
  <c r="P28" s="1"/>
  <c r="P29" s="1"/>
  <c r="P30" s="1"/>
  <c r="P31" s="1"/>
  <c r="P32" s="1"/>
  <c r="P33" s="1"/>
  <c r="P34" s="1"/>
  <c r="P35" s="1"/>
  <c r="P36" s="1"/>
  <c r="P37" s="1"/>
  <c r="P38" s="1"/>
  <c r="P39" s="1"/>
  <c r="P40" s="1"/>
  <c r="P41" s="1"/>
  <c r="P42" s="1"/>
  <c r="P43" s="1"/>
  <c r="P44" s="1"/>
  <c r="D45"/>
  <c r="E45" s="1"/>
  <c r="D2"/>
  <c r="U45"/>
  <c r="Q3" l="1"/>
  <c r="Q2"/>
  <c r="R3"/>
  <c r="R4" s="1"/>
  <c r="S3" s="1"/>
  <c r="T3"/>
  <c r="L3"/>
  <c r="M2" s="1"/>
  <c r="N3"/>
  <c r="H3"/>
  <c r="J3"/>
  <c r="D3"/>
  <c r="D4" s="1"/>
  <c r="E3" s="1"/>
  <c r="F3"/>
  <c r="U2"/>
  <c r="Q5" l="1"/>
  <c r="Q4"/>
  <c r="S2"/>
  <c r="T4"/>
  <c r="R5"/>
  <c r="S4" s="1"/>
  <c r="N4"/>
  <c r="O2"/>
  <c r="L4"/>
  <c r="L5" s="1"/>
  <c r="L6" s="1"/>
  <c r="L7" s="1"/>
  <c r="L8" s="1"/>
  <c r="L9" s="1"/>
  <c r="L10" s="1"/>
  <c r="L11" s="1"/>
  <c r="L12" s="1"/>
  <c r="L13" s="1"/>
  <c r="L14" s="1"/>
  <c r="L15" s="1"/>
  <c r="L16" s="1"/>
  <c r="L17" s="1"/>
  <c r="L18" s="1"/>
  <c r="L19" s="1"/>
  <c r="L20" s="1"/>
  <c r="L21" s="1"/>
  <c r="L22" s="1"/>
  <c r="L23" s="1"/>
  <c r="L24" s="1"/>
  <c r="L25" s="1"/>
  <c r="L26" s="1"/>
  <c r="L27" s="1"/>
  <c r="L28" s="1"/>
  <c r="L29" s="1"/>
  <c r="L30" s="1"/>
  <c r="L31" s="1"/>
  <c r="L32" s="1"/>
  <c r="L33" s="1"/>
  <c r="L34" s="1"/>
  <c r="L35" s="1"/>
  <c r="L36" s="1"/>
  <c r="L37" s="1"/>
  <c r="L38" s="1"/>
  <c r="L39" s="1"/>
  <c r="L40" s="1"/>
  <c r="L41" s="1"/>
  <c r="L42" s="1"/>
  <c r="L43" s="1"/>
  <c r="L44" s="1"/>
  <c r="I2"/>
  <c r="J4"/>
  <c r="K2"/>
  <c r="H4"/>
  <c r="H5" s="1"/>
  <c r="E2"/>
  <c r="F4"/>
  <c r="G2"/>
  <c r="D5"/>
  <c r="E4" s="1"/>
  <c r="U3"/>
  <c r="Q6" l="1"/>
  <c r="T5"/>
  <c r="M3"/>
  <c r="R6"/>
  <c r="S5" s="1"/>
  <c r="I3"/>
  <c r="N5"/>
  <c r="O3"/>
  <c r="M4"/>
  <c r="M5"/>
  <c r="M6"/>
  <c r="J5"/>
  <c r="K3"/>
  <c r="H6"/>
  <c r="I5" s="1"/>
  <c r="I4"/>
  <c r="F5"/>
  <c r="G3"/>
  <c r="D6"/>
  <c r="E5" s="1"/>
  <c r="U4"/>
  <c r="Q7" l="1"/>
  <c r="T6"/>
  <c r="R7"/>
  <c r="S6" s="1"/>
  <c r="N6"/>
  <c r="O4"/>
  <c r="M7"/>
  <c r="J6"/>
  <c r="K4"/>
  <c r="H7"/>
  <c r="I6" s="1"/>
  <c r="F6"/>
  <c r="G4"/>
  <c r="D7"/>
  <c r="E6" s="1"/>
  <c r="U5"/>
  <c r="T7" l="1"/>
  <c r="R8"/>
  <c r="N7"/>
  <c r="O5"/>
  <c r="M8"/>
  <c r="J7"/>
  <c r="K6" s="1"/>
  <c r="K5"/>
  <c r="H8"/>
  <c r="F7"/>
  <c r="G6" s="1"/>
  <c r="G5"/>
  <c r="D8"/>
  <c r="E7" s="1"/>
  <c r="U6"/>
  <c r="Q9" l="1"/>
  <c r="Q8"/>
  <c r="T8"/>
  <c r="R9"/>
  <c r="S7"/>
  <c r="N8"/>
  <c r="O6"/>
  <c r="M9"/>
  <c r="J8"/>
  <c r="K7" s="1"/>
  <c r="H9"/>
  <c r="I8" s="1"/>
  <c r="I7"/>
  <c r="F8"/>
  <c r="D9"/>
  <c r="E8" s="1"/>
  <c r="U7"/>
  <c r="Q10" l="1"/>
  <c r="T9"/>
  <c r="R10"/>
  <c r="S9" s="1"/>
  <c r="S8"/>
  <c r="N9"/>
  <c r="O8" s="1"/>
  <c r="O7"/>
  <c r="M10"/>
  <c r="J9"/>
  <c r="K8" s="1"/>
  <c r="H10"/>
  <c r="I9" s="1"/>
  <c r="F9"/>
  <c r="G8" s="1"/>
  <c r="G7"/>
  <c r="D10"/>
  <c r="E9" s="1"/>
  <c r="U8"/>
  <c r="Q11" l="1"/>
  <c r="T10"/>
  <c r="R11"/>
  <c r="S10" s="1"/>
  <c r="N10"/>
  <c r="O9" s="1"/>
  <c r="M11"/>
  <c r="J10"/>
  <c r="K9" s="1"/>
  <c r="H11"/>
  <c r="I10" s="1"/>
  <c r="F10"/>
  <c r="G9" s="1"/>
  <c r="D11"/>
  <c r="E10" s="1"/>
  <c r="U9"/>
  <c r="Q12" l="1"/>
  <c r="T11"/>
  <c r="R12"/>
  <c r="S11" s="1"/>
  <c r="N11"/>
  <c r="O10" s="1"/>
  <c r="M12"/>
  <c r="J11"/>
  <c r="K10" s="1"/>
  <c r="H12"/>
  <c r="I11" s="1"/>
  <c r="F11"/>
  <c r="G10" s="1"/>
  <c r="D12"/>
  <c r="E11" s="1"/>
  <c r="U10"/>
  <c r="Q13" l="1"/>
  <c r="T12"/>
  <c r="R13"/>
  <c r="S12" s="1"/>
  <c r="N12"/>
  <c r="O11" s="1"/>
  <c r="M13"/>
  <c r="J12"/>
  <c r="K11" s="1"/>
  <c r="H13"/>
  <c r="I12" s="1"/>
  <c r="F12"/>
  <c r="G11" s="1"/>
  <c r="D13"/>
  <c r="E12" s="1"/>
  <c r="U11"/>
  <c r="Q14" l="1"/>
  <c r="T13"/>
  <c r="R14"/>
  <c r="S13" s="1"/>
  <c r="N13"/>
  <c r="O12" s="1"/>
  <c r="M14"/>
  <c r="J13"/>
  <c r="K12" s="1"/>
  <c r="H14"/>
  <c r="I13" s="1"/>
  <c r="F13"/>
  <c r="G12" s="1"/>
  <c r="D14"/>
  <c r="E13" s="1"/>
  <c r="U12"/>
  <c r="Q15" l="1"/>
  <c r="T14"/>
  <c r="R15"/>
  <c r="N14"/>
  <c r="O13" s="1"/>
  <c r="M15"/>
  <c r="J14"/>
  <c r="K13" s="1"/>
  <c r="H15"/>
  <c r="I14" s="1"/>
  <c r="F14"/>
  <c r="G13" s="1"/>
  <c r="D15"/>
  <c r="E14" s="1"/>
  <c r="U13"/>
  <c r="Q16" l="1"/>
  <c r="T15"/>
  <c r="R16"/>
  <c r="S15" s="1"/>
  <c r="S14"/>
  <c r="N15"/>
  <c r="O14" s="1"/>
  <c r="M16"/>
  <c r="J15"/>
  <c r="K14" s="1"/>
  <c r="H16"/>
  <c r="I15" s="1"/>
  <c r="F15"/>
  <c r="G14" s="1"/>
  <c r="D16"/>
  <c r="E15" s="1"/>
  <c r="U14"/>
  <c r="Q17" l="1"/>
  <c r="T16"/>
  <c r="R17"/>
  <c r="N16"/>
  <c r="O15" s="1"/>
  <c r="M17"/>
  <c r="J16"/>
  <c r="K15" s="1"/>
  <c r="H17"/>
  <c r="I16" s="1"/>
  <c r="F16"/>
  <c r="G15" s="1"/>
  <c r="D17"/>
  <c r="E16" s="1"/>
  <c r="U15"/>
  <c r="Q18" l="1"/>
  <c r="T17"/>
  <c r="R18"/>
  <c r="S16"/>
  <c r="N17"/>
  <c r="O16" s="1"/>
  <c r="M18"/>
  <c r="J17"/>
  <c r="K16" s="1"/>
  <c r="H18"/>
  <c r="I17" s="1"/>
  <c r="F17"/>
  <c r="G16" s="1"/>
  <c r="D18"/>
  <c r="E17" s="1"/>
  <c r="U16"/>
  <c r="Q19" l="1"/>
  <c r="T18"/>
  <c r="R19"/>
  <c r="S18" s="1"/>
  <c r="S17"/>
  <c r="N18"/>
  <c r="O17" s="1"/>
  <c r="M19"/>
  <c r="J18"/>
  <c r="K17" s="1"/>
  <c r="H19"/>
  <c r="I18" s="1"/>
  <c r="F18"/>
  <c r="G17" s="1"/>
  <c r="D19"/>
  <c r="E18" s="1"/>
  <c r="U17"/>
  <c r="Q20" l="1"/>
  <c r="T19"/>
  <c r="R20"/>
  <c r="S19" s="1"/>
  <c r="N19"/>
  <c r="O18" s="1"/>
  <c r="M20"/>
  <c r="J19"/>
  <c r="K18" s="1"/>
  <c r="H20"/>
  <c r="I19" s="1"/>
  <c r="F19"/>
  <c r="G18" s="1"/>
  <c r="D20"/>
  <c r="E19" s="1"/>
  <c r="U18"/>
  <c r="Q21" l="1"/>
  <c r="T20"/>
  <c r="R21"/>
  <c r="S20" s="1"/>
  <c r="N20"/>
  <c r="O19" s="1"/>
  <c r="M21"/>
  <c r="J20"/>
  <c r="K19" s="1"/>
  <c r="H21"/>
  <c r="I20" s="1"/>
  <c r="F20"/>
  <c r="G19" s="1"/>
  <c r="D21"/>
  <c r="E20" s="1"/>
  <c r="U19"/>
  <c r="T21" l="1"/>
  <c r="R22"/>
  <c r="S21" s="1"/>
  <c r="N21"/>
  <c r="O20" s="1"/>
  <c r="M22"/>
  <c r="J21"/>
  <c r="K20" s="1"/>
  <c r="H22"/>
  <c r="I21" s="1"/>
  <c r="F21"/>
  <c r="G20" s="1"/>
  <c r="D22"/>
  <c r="E21" s="1"/>
  <c r="U20"/>
  <c r="Q22" l="1"/>
  <c r="T22"/>
  <c r="R23"/>
  <c r="S22" s="1"/>
  <c r="N22"/>
  <c r="O21" s="1"/>
  <c r="M23"/>
  <c r="J22"/>
  <c r="K21" s="1"/>
  <c r="H23"/>
  <c r="I22" s="1"/>
  <c r="F22"/>
  <c r="G21" s="1"/>
  <c r="D23"/>
  <c r="E22" s="1"/>
  <c r="U21"/>
  <c r="Q23" l="1"/>
  <c r="T23"/>
  <c r="R24"/>
  <c r="S23" s="1"/>
  <c r="N23"/>
  <c r="O22" s="1"/>
  <c r="M24"/>
  <c r="J23"/>
  <c r="K22" s="1"/>
  <c r="H24"/>
  <c r="I23" s="1"/>
  <c r="F23"/>
  <c r="G22" s="1"/>
  <c r="D24"/>
  <c r="E23" s="1"/>
  <c r="U22"/>
  <c r="Q24" l="1"/>
  <c r="T24"/>
  <c r="R25"/>
  <c r="S24" s="1"/>
  <c r="N24"/>
  <c r="O23" s="1"/>
  <c r="M25"/>
  <c r="J24"/>
  <c r="K23" s="1"/>
  <c r="H25"/>
  <c r="I24" s="1"/>
  <c r="F24"/>
  <c r="G23" s="1"/>
  <c r="D25"/>
  <c r="E24" s="1"/>
  <c r="U23"/>
  <c r="Q25" l="1"/>
  <c r="T25"/>
  <c r="R26"/>
  <c r="S25" s="1"/>
  <c r="N25"/>
  <c r="O24" s="1"/>
  <c r="M26"/>
  <c r="J25"/>
  <c r="K24" s="1"/>
  <c r="H26"/>
  <c r="I25" s="1"/>
  <c r="F25"/>
  <c r="G24" s="1"/>
  <c r="D26"/>
  <c r="E25" s="1"/>
  <c r="U24"/>
  <c r="Q26" l="1"/>
  <c r="T26"/>
  <c r="R27"/>
  <c r="S26" s="1"/>
  <c r="N26"/>
  <c r="O25" s="1"/>
  <c r="M27"/>
  <c r="J26"/>
  <c r="K25" s="1"/>
  <c r="H27"/>
  <c r="I26" s="1"/>
  <c r="F26"/>
  <c r="G25" s="1"/>
  <c r="D27"/>
  <c r="E26" s="1"/>
  <c r="U25"/>
  <c r="Q27" l="1"/>
  <c r="T27"/>
  <c r="R28"/>
  <c r="S27" s="1"/>
  <c r="N27"/>
  <c r="O26" s="1"/>
  <c r="M28"/>
  <c r="J27"/>
  <c r="K26" s="1"/>
  <c r="H28"/>
  <c r="I27" s="1"/>
  <c r="F27"/>
  <c r="G26" s="1"/>
  <c r="D28"/>
  <c r="E27" s="1"/>
  <c r="U26"/>
  <c r="Q28" l="1"/>
  <c r="T28"/>
  <c r="R29"/>
  <c r="S28" s="1"/>
  <c r="N28"/>
  <c r="O27" s="1"/>
  <c r="M29"/>
  <c r="J28"/>
  <c r="K27" s="1"/>
  <c r="H29"/>
  <c r="I28" s="1"/>
  <c r="F28"/>
  <c r="G27" s="1"/>
  <c r="D29"/>
  <c r="E28" s="1"/>
  <c r="U27"/>
  <c r="Q29" l="1"/>
  <c r="T29"/>
  <c r="R30"/>
  <c r="N29"/>
  <c r="O28" s="1"/>
  <c r="M30"/>
  <c r="J29"/>
  <c r="K28" s="1"/>
  <c r="H30"/>
  <c r="I29" s="1"/>
  <c r="F29"/>
  <c r="G28" s="1"/>
  <c r="D30"/>
  <c r="E29" s="1"/>
  <c r="U28"/>
  <c r="Q30" l="1"/>
  <c r="T30"/>
  <c r="R31"/>
  <c r="S30" s="1"/>
  <c r="S29"/>
  <c r="N30"/>
  <c r="O29" s="1"/>
  <c r="M31"/>
  <c r="J30"/>
  <c r="K29" s="1"/>
  <c r="H31"/>
  <c r="I30" s="1"/>
  <c r="F30"/>
  <c r="G29" s="1"/>
  <c r="D31"/>
  <c r="E30" s="1"/>
  <c r="U29"/>
  <c r="Q31" l="1"/>
  <c r="T31"/>
  <c r="R32"/>
  <c r="S31" s="1"/>
  <c r="N31"/>
  <c r="O30" s="1"/>
  <c r="M32"/>
  <c r="J31"/>
  <c r="K30" s="1"/>
  <c r="H32"/>
  <c r="I31" s="1"/>
  <c r="F31"/>
  <c r="G30" s="1"/>
  <c r="D32"/>
  <c r="E31" s="1"/>
  <c r="U30"/>
  <c r="Q32" l="1"/>
  <c r="T32"/>
  <c r="R33"/>
  <c r="N32"/>
  <c r="O31" s="1"/>
  <c r="M33"/>
  <c r="J32"/>
  <c r="K31" s="1"/>
  <c r="H33"/>
  <c r="I32" s="1"/>
  <c r="F32"/>
  <c r="G31" s="1"/>
  <c r="D33"/>
  <c r="E32" s="1"/>
  <c r="U31"/>
  <c r="Q33" l="1"/>
  <c r="T33"/>
  <c r="R34"/>
  <c r="S33" s="1"/>
  <c r="S32"/>
  <c r="N33"/>
  <c r="O32" s="1"/>
  <c r="M34"/>
  <c r="J33"/>
  <c r="K32" s="1"/>
  <c r="H34"/>
  <c r="I33" s="1"/>
  <c r="F33"/>
  <c r="G32" s="1"/>
  <c r="D34"/>
  <c r="E33" s="1"/>
  <c r="U32"/>
  <c r="Q34" l="1"/>
  <c r="T34"/>
  <c r="R35"/>
  <c r="S34" s="1"/>
  <c r="N34"/>
  <c r="O33" s="1"/>
  <c r="M35"/>
  <c r="J34"/>
  <c r="K33" s="1"/>
  <c r="H35"/>
  <c r="I34" s="1"/>
  <c r="F34"/>
  <c r="G33" s="1"/>
  <c r="D35"/>
  <c r="E34" s="1"/>
  <c r="U33"/>
  <c r="Q35" l="1"/>
  <c r="T35"/>
  <c r="R36"/>
  <c r="S35" s="1"/>
  <c r="N35"/>
  <c r="O34" s="1"/>
  <c r="M36"/>
  <c r="J35"/>
  <c r="K34" s="1"/>
  <c r="H36"/>
  <c r="I35" s="1"/>
  <c r="F35"/>
  <c r="G34" s="1"/>
  <c r="D36"/>
  <c r="E35" s="1"/>
  <c r="U34"/>
  <c r="Q36" l="1"/>
  <c r="T36"/>
  <c r="R37"/>
  <c r="S36" s="1"/>
  <c r="N36"/>
  <c r="O35" s="1"/>
  <c r="M37"/>
  <c r="J36"/>
  <c r="K35" s="1"/>
  <c r="H37"/>
  <c r="I36" s="1"/>
  <c r="F36"/>
  <c r="G35" s="1"/>
  <c r="D37"/>
  <c r="E36" s="1"/>
  <c r="U35"/>
  <c r="Q37" l="1"/>
  <c r="T37"/>
  <c r="R38"/>
  <c r="S37" s="1"/>
  <c r="N37"/>
  <c r="O36" s="1"/>
  <c r="M38"/>
  <c r="J37"/>
  <c r="K36" s="1"/>
  <c r="H38"/>
  <c r="I37" s="1"/>
  <c r="F37"/>
  <c r="G36" s="1"/>
  <c r="D38"/>
  <c r="E37" s="1"/>
  <c r="U36"/>
  <c r="Q38" l="1"/>
  <c r="T38"/>
  <c r="R39"/>
  <c r="S38" s="1"/>
  <c r="N38"/>
  <c r="O37" s="1"/>
  <c r="M39"/>
  <c r="J38"/>
  <c r="K37" s="1"/>
  <c r="H39"/>
  <c r="I38" s="1"/>
  <c r="F38"/>
  <c r="G37" s="1"/>
  <c r="D39"/>
  <c r="E38" s="1"/>
  <c r="U37"/>
  <c r="Q39" l="1"/>
  <c r="T39"/>
  <c r="R40"/>
  <c r="S39" s="1"/>
  <c r="N39"/>
  <c r="O38" s="1"/>
  <c r="M40"/>
  <c r="J39"/>
  <c r="K38" s="1"/>
  <c r="H40"/>
  <c r="I39" s="1"/>
  <c r="F39"/>
  <c r="G38" s="1"/>
  <c r="D40"/>
  <c r="E39" s="1"/>
  <c r="U38"/>
  <c r="Q40" l="1"/>
  <c r="T40"/>
  <c r="R41"/>
  <c r="S40" s="1"/>
  <c r="N40"/>
  <c r="O39" s="1"/>
  <c r="M41"/>
  <c r="J40"/>
  <c r="K39" s="1"/>
  <c r="H41"/>
  <c r="I40" s="1"/>
  <c r="F40"/>
  <c r="G39" s="1"/>
  <c r="D41"/>
  <c r="E40" s="1"/>
  <c r="U39"/>
  <c r="Q41" l="1"/>
  <c r="T41"/>
  <c r="R42"/>
  <c r="S41" s="1"/>
  <c r="N41"/>
  <c r="O40" s="1"/>
  <c r="M42"/>
  <c r="J41"/>
  <c r="K40" s="1"/>
  <c r="H42"/>
  <c r="I41" s="1"/>
  <c r="F41"/>
  <c r="G40" s="1"/>
  <c r="D42"/>
  <c r="E41" s="1"/>
  <c r="U40"/>
  <c r="Q44" l="1"/>
  <c r="Q42"/>
  <c r="T42"/>
  <c r="R43"/>
  <c r="S42" s="1"/>
  <c r="N42"/>
  <c r="O41" s="1"/>
  <c r="M43"/>
  <c r="M44"/>
  <c r="J42"/>
  <c r="K41" s="1"/>
  <c r="H43"/>
  <c r="I42" s="1"/>
  <c r="F42"/>
  <c r="G41" s="1"/>
  <c r="D43"/>
  <c r="E42" s="1"/>
  <c r="U41"/>
  <c r="Q43" l="1"/>
  <c r="T43"/>
  <c r="R44"/>
  <c r="S44" s="1"/>
  <c r="N43"/>
  <c r="O42" s="1"/>
  <c r="J43"/>
  <c r="K42" s="1"/>
  <c r="H44"/>
  <c r="I44" s="1"/>
  <c r="F43"/>
  <c r="G42" s="1"/>
  <c r="D44"/>
  <c r="E44" s="1"/>
  <c r="U42"/>
  <c r="S43" l="1"/>
  <c r="T44"/>
  <c r="N44"/>
  <c r="O44" s="1"/>
  <c r="J44"/>
  <c r="K44" s="1"/>
  <c r="I43"/>
  <c r="F44"/>
  <c r="G44" s="1"/>
  <c r="E43"/>
  <c r="U44"/>
  <c r="O43" l="1"/>
  <c r="K43"/>
  <c r="G43"/>
  <c r="U43"/>
</calcChain>
</file>

<file path=xl/comments1.xml><?xml version="1.0" encoding="utf-8"?>
<comments xmlns="http://schemas.openxmlformats.org/spreadsheetml/2006/main">
  <authors>
    <author>TonyAdmin</author>
    <author>Tony</author>
    <author>Tony C.</author>
  </authors>
  <commentList>
    <comment ref="A2"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text>
        <r>
          <rPr>
            <b/>
            <sz val="8"/>
            <color indexed="81"/>
            <rFont val="Tahoma"/>
            <family val="2"/>
          </rPr>
          <t xml:space="preserve">Edge Width
</t>
        </r>
        <r>
          <rPr>
            <sz val="8"/>
            <color indexed="81"/>
            <rFont val="Tahoma"/>
            <family val="2"/>
          </rPr>
          <t xml:space="preserve">
Enter an optional edge width between 1 and 10.</t>
        </r>
      </text>
    </comment>
    <comment ref="E2" authorId="1">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0">
      <text>
        <r>
          <rPr>
            <b/>
            <sz val="8"/>
            <color indexed="81"/>
            <rFont val="Tahoma"/>
            <family val="2"/>
          </rPr>
          <t xml:space="preserve">Edge ID
</t>
        </r>
        <r>
          <rPr>
            <sz val="8"/>
            <color indexed="81"/>
            <rFont val="Tahoma"/>
            <family val="2"/>
          </rPr>
          <t>This is a unique ID that gets filled in automatically.  Do not edit this column.</t>
        </r>
      </text>
    </comment>
    <comment ref="K2" authorId="1">
      <text>
        <r>
          <rPr>
            <b/>
            <sz val="8"/>
            <color indexed="81"/>
            <rFont val="Tahoma"/>
            <family val="2"/>
          </rPr>
          <t xml:space="preserve">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L2" authorId="1">
      <text>
        <r>
          <rPr>
            <b/>
            <sz val="8"/>
            <color indexed="81"/>
            <rFont val="Tahoma"/>
            <family val="2"/>
          </rPr>
          <t xml:space="preserve">Label Font Size
</t>
        </r>
        <r>
          <rPr>
            <sz val="8"/>
            <color indexed="81"/>
            <rFont val="Tahoma"/>
            <family val="2"/>
          </rPr>
          <t>Enter an optional label font size between 8 and 72.</t>
        </r>
        <r>
          <rPr>
            <b/>
            <sz val="8"/>
            <color indexed="81"/>
            <rFont val="Tahoma"/>
            <family val="2"/>
          </rPr>
          <t xml:space="preserve">
</t>
        </r>
      </text>
    </comment>
    <comment ref="M2" author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author>
    <author>Tony C.</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Images</t>
        </r>
        <r>
          <rPr>
            <sz val="8"/>
            <color indexed="81"/>
            <rFont val="Tahoma"/>
            <family val="2"/>
          </rPr>
          <t xml:space="preserve">
See the Images worksheet for details on showing vertices as images.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C2" authorId="0">
      <text>
        <r>
          <rPr>
            <b/>
            <sz val="8"/>
            <color indexed="81"/>
            <rFont val="Tahoma"/>
            <family val="2"/>
          </rPr>
          <t xml:space="preserve">Vertex In-Degree
</t>
        </r>
        <r>
          <rPr>
            <sz val="8"/>
            <color indexed="81"/>
            <rFont val="Tahoma"/>
            <family val="2"/>
          </rPr>
          <t xml:space="preserve">This and other graph metrics can be computed with the Graph Metrics button in the Analysis group in the NodeXL Ribbon tab.
</t>
        </r>
      </text>
    </comment>
    <comment ref="D2" authorId="0">
      <text>
        <r>
          <rPr>
            <b/>
            <sz val="8"/>
            <color indexed="81"/>
            <rFont val="Tahoma"/>
            <family val="2"/>
          </rPr>
          <t xml:space="preserve">Vertex Out-Degree
</t>
        </r>
        <r>
          <rPr>
            <sz val="8"/>
            <color indexed="81"/>
            <rFont val="Tahoma"/>
            <family val="2"/>
          </rPr>
          <t xml:space="preserve">This and other graph metrics can be computed with the Graph Metrics button in the Analysis group in the NodeXL Ribbon tab.
</t>
        </r>
      </text>
    </comment>
    <comment ref="E2" authorId="0">
      <text>
        <r>
          <rPr>
            <b/>
            <sz val="8"/>
            <color indexed="81"/>
            <rFont val="Tahoma"/>
            <family val="2"/>
          </rPr>
          <t xml:space="preserve">Vertex Betweenness Centrality
</t>
        </r>
        <r>
          <rPr>
            <sz val="8"/>
            <color indexed="81"/>
            <rFont val="Tahoma"/>
            <family val="2"/>
          </rPr>
          <t xml:space="preserve">This and other graph metrics can be computed with the Graph Metrics button in the Analysis group in the NodeXL Ribbon tab.
</t>
        </r>
      </text>
    </comment>
    <comment ref="F2" authorId="0">
      <text>
        <r>
          <rPr>
            <b/>
            <sz val="8"/>
            <color indexed="81"/>
            <rFont val="Tahoma"/>
            <family val="2"/>
          </rPr>
          <t xml:space="preserve">Vertex Closeness Centrality
</t>
        </r>
        <r>
          <rPr>
            <sz val="8"/>
            <color indexed="81"/>
            <rFont val="Tahoma"/>
            <family val="2"/>
          </rPr>
          <t xml:space="preserve">This and other graph metrics can be computed with the Graph Metrics button in the Analysis group in the NodeXL Ribbon tab.
</t>
        </r>
      </text>
    </comment>
    <comment ref="G2" authorId="0">
      <text>
        <r>
          <rPr>
            <b/>
            <sz val="8"/>
            <color indexed="81"/>
            <rFont val="Tahoma"/>
            <family val="2"/>
          </rPr>
          <t xml:space="preserve">Vertex Eigenvector Centrality
</t>
        </r>
        <r>
          <rPr>
            <sz val="8"/>
            <color indexed="81"/>
            <rFont val="Tahoma"/>
            <family val="2"/>
          </rPr>
          <t xml:space="preserve">This and other graph metrics can be computed with the Graph Metrics button in the Analysis group in the NodeXL Ribbon tab.
</t>
        </r>
      </text>
    </comment>
    <comment ref="H2" authorId="1">
      <text>
        <r>
          <rPr>
            <b/>
            <sz val="8"/>
            <color indexed="81"/>
            <rFont val="Tahoma"/>
            <family val="2"/>
          </rPr>
          <t xml:space="preserve">Vertex PageRank
</t>
        </r>
        <r>
          <rPr>
            <sz val="8"/>
            <color indexed="81"/>
            <rFont val="Tahoma"/>
            <family val="2"/>
          </rPr>
          <t>This and other graph metrics can be computed with the Graph Metrics button in the Analysis group in the NodeXL Ribbon tab.</t>
        </r>
      </text>
    </comment>
    <comment ref="I2" authorId="0">
      <text>
        <r>
          <rPr>
            <b/>
            <sz val="8"/>
            <color indexed="81"/>
            <rFont val="Tahoma"/>
            <family val="2"/>
          </rPr>
          <t xml:space="preserve">Vertex Clustering Coefficient
</t>
        </r>
        <r>
          <rPr>
            <sz val="8"/>
            <color indexed="81"/>
            <rFont val="Tahoma"/>
            <family val="2"/>
          </rPr>
          <t xml:space="preserve">This and other graph metrics can be computed with the Graph Metrics button in the Analysis group in the NodeXL Ribbon tab.
</t>
        </r>
      </text>
    </comment>
    <comment ref="J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K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L2" authorId="0">
      <text>
        <r>
          <rPr>
            <b/>
            <sz val="8"/>
            <color indexed="81"/>
            <rFont val="Tahoma"/>
            <family val="2"/>
          </rPr>
          <t xml:space="preserve">Vertex Size
</t>
        </r>
        <r>
          <rPr>
            <sz val="8"/>
            <color indexed="81"/>
            <rFont val="Tahoma"/>
            <family val="2"/>
          </rPr>
          <t xml:space="preserve">
Enter an optional vertex size between 1 and 100.</t>
        </r>
      </text>
    </comment>
    <comment ref="M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N2" authorId="0">
      <text>
        <r>
          <rPr>
            <b/>
            <sz val="8"/>
            <color indexed="81"/>
            <rFont val="Tahoma"/>
            <family val="2"/>
          </rPr>
          <t>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O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Q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R2" authorId="2">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S2" author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T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This is ignored if the Fruchterman-Reingold, Harel-Koren Fast Multiscale,  Polar, Sugiyama, or Random Layout is selected.
</t>
        </r>
      </text>
    </comment>
    <comment ref="U2" authorId="0">
      <text>
        <r>
          <rPr>
            <b/>
            <sz val="8"/>
            <color indexed="81"/>
            <rFont val="Tahoma"/>
            <family val="2"/>
          </rPr>
          <t xml:space="preserve">Vertex Location
</t>
        </r>
        <r>
          <rPr>
            <sz val="8"/>
            <color indexed="81"/>
            <rFont val="Tahoma"/>
            <family val="2"/>
          </rPr>
          <t xml:space="preserve">
Enter an optional vertex location.  X and Y values should be between 0 and 9,999.</t>
        </r>
      </text>
    </comment>
    <comment ref="V2" authorId="0">
      <text>
        <r>
          <rPr>
            <b/>
            <sz val="8"/>
            <color indexed="81"/>
            <rFont val="Tahoma"/>
            <family val="2"/>
          </rPr>
          <t xml:space="preserve">Vertex Location
</t>
        </r>
        <r>
          <rPr>
            <sz val="8"/>
            <color indexed="81"/>
            <rFont val="Tahoma"/>
            <family val="2"/>
          </rPr>
          <t xml:space="preserve">
Enter an optional vertex location.  X and Y values should be between 0 and 9,999.</t>
        </r>
      </text>
    </comment>
    <comment ref="W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X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Y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Z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B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indicated by vertex color and shape when the graph is refreshed.  All the vertices in one group might be blue disks, for example.
The Groups checkbox in the Show/Hide, Graph Elements ribbon menu must be checked if you want groups to be shown when the graph is refreshed.  When groups are shown, the Color and Shape columns on the Vertices worksheet are ignored.</t>
        </r>
        <r>
          <rPr>
            <b/>
            <sz val="8"/>
            <color indexed="81"/>
            <rFont val="Tahoma"/>
            <family val="2"/>
          </rPr>
          <t xml:space="preserve">
</t>
        </r>
      </text>
    </comment>
    <comment ref="B2" authorId="0">
      <text>
        <r>
          <rPr>
            <b/>
            <sz val="8"/>
            <color indexed="81"/>
            <rFont val="Tahoma"/>
            <family val="2"/>
          </rPr>
          <t xml:space="preserve">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text>
        <r>
          <rPr>
            <b/>
            <sz val="8"/>
            <color indexed="81"/>
            <rFont val="Tahoma"/>
            <family val="2"/>
          </rPr>
          <t>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text>
        <r>
          <rPr>
            <b/>
            <sz val="8"/>
            <color indexed="81"/>
            <rFont val="Tahoma"/>
            <family val="2"/>
          </rPr>
          <t xml:space="preserve">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indicated by vertex color and shape when the graph is refreshed.  All the vertices in one group might be blue disks, for example.
The Groups checkbox in the Show/Hide, Graph Elements ribbon menu must be checked if you want groups to be shown when the graph is refreshed.  When groups are shown, the Color and Shape columns on the Vertices worksheet are ignored.</t>
        </r>
        <r>
          <rPr>
            <b/>
            <sz val="8"/>
            <color indexed="81"/>
            <rFont val="Tahoma"/>
            <family val="2"/>
          </rPr>
          <t xml:space="preserve">
</t>
        </r>
      </text>
    </comment>
    <comment ref="B1" author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metrics for the graph.  These and other graph metrics can be computed with the Graph Metrics button in the Analysis group in the NodeXL Ribbon tab.</t>
        </r>
      </text>
    </comment>
  </commentList>
</comments>
</file>

<file path=xl/sharedStrings.xml><?xml version="1.0" encoding="utf-8"?>
<sst xmlns="http://schemas.openxmlformats.org/spreadsheetml/2006/main" count="12944" uniqueCount="5694">
  <si>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</si>
  <si>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</si>
  <si>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</si>
  <si>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</si>
  <si>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</si>
  <si>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</si>
  <si>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</si>
  <si>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</si>
  <si>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</si>
  <si>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</si>
  <si>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</si>
  <si>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</si>
  <si>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</si>
  <si>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</si>
  <si>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</si>
  <si>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</si>
  <si>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</si>
  <si>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Metric</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</si>
  <si>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</si>
  <si>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</si>
  <si>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</si>
  <si>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</si>
  <si>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</si>
  <si>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</si>
  <si>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</si>
  <si>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</si>
  <si>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</si>
  <si>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</si>
  <si>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</si>
  <si>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</si>
  <si>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</si>
  <si>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Filtered Alpha</t>
  </si>
  <si>
    <t>Graph Directedness</t>
  </si>
  <si>
    <t>In-Degree</t>
  </si>
  <si>
    <t>Out-Degree</t>
  </si>
  <si>
    <t>Betweenness Centrality</t>
  </si>
  <si>
    <t>Closeness Centrality</t>
  </si>
  <si>
    <t>Eigenvector Centrality</t>
  </si>
  <si>
    <t>Clustering Coefficient</t>
  </si>
  <si>
    <t>Show Vertex Graph Metrics</t>
  </si>
  <si>
    <t>Show Vertex Visual Attributes</t>
  </si>
  <si>
    <t>Show Edge Visual Attributes</t>
  </si>
  <si>
    <t>Show Vertex Labels</t>
  </si>
  <si>
    <t>Show Vertex Layout</t>
  </si>
  <si>
    <t>Dynamic Filter</t>
  </si>
  <si>
    <t>Show Vertex Other Columns</t>
  </si>
  <si>
    <t>Show Edge Other Columns</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</si>
  <si>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</si>
  <si>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</si>
  <si>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</si>
  <si>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</si>
  <si>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</si>
  <si>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</si>
  <si>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</si>
  <si>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</si>
  <si>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</si>
  <si>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</si>
  <si>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</si>
  <si>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</si>
  <si>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</si>
  <si>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</si>
  <si>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</si>
  <si>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</si>
  <si>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</si>
  <si>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</si>
  <si>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</si>
  <si>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</si>
  <si>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</si>
  <si>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</si>
  <si>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</si>
  <si>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</si>
  <si>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</si>
  <si>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</si>
  <si>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</si>
  <si>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</si>
  <si>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</si>
  <si>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</si>
  <si>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</si>
  <si>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</si>
  <si>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</si>
  <si>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</si>
  <si>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</si>
  <si>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</si>
  <si>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</si>
  <si>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</si>
  <si>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</si>
  <si>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Show Edge Labels</t>
  </si>
  <si>
    <t>Background Color</t>
  </si>
  <si>
    <t>Background Image</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</si>
  <si>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</si>
  <si>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</si>
  <si>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</si>
  <si>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</si>
  <si>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</si>
  <si>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</si>
  <si>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</si>
  <si>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</si>
  <si>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</si>
  <si>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</si>
  <si>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</si>
  <si>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</si>
  <si>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</si>
  <si>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</si>
  <si>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</si>
  <si>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</si>
  <si>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</si>
  <si>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</si>
  <si>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</si>
  <si>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</si>
  <si>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</si>
  <si>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</si>
  <si>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</si>
  <si>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</si>
  <si>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</si>
  <si>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</si>
  <si>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</si>
  <si>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</si>
  <si>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</si>
  <si>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</si>
  <si>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</si>
  <si>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</si>
  <si>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</si>
  <si>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</si>
  <si>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</si>
  <si>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</si>
  <si>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</si>
  <si>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</si>
  <si>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</si>
  <si>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</si>
  <si>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</si>
  <si>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</si>
  <si>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</si>
  <si>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</si>
  <si>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</si>
  <si>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</si>
  <si>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</si>
  <si>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</si>
  <si>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</si>
  <si>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</si>
  <si>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</si>
  <si>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</si>
  <si>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</si>
  <si>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</si>
  <si>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</si>
  <si>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</si>
  <si>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</si>
  <si>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</si>
  <si>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</si>
  <si>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</si>
  <si>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</si>
  <si>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</si>
  <si>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</si>
  <si>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</si>
  <si>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</si>
  <si>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</si>
  <si>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</si>
  <si>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</si>
  <si>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</si>
  <si>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</si>
  <si>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Show Group Visual Attributes</t>
  </si>
  <si>
    <t>Show Group Other Columns</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</si>
  <si>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</si>
  <si>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</si>
  <si>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</si>
  <si>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</si>
  <si>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</si>
  <si>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</si>
  <si>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</si>
  <si>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</si>
  <si>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</si>
  <si>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</si>
  <si>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</si>
  <si>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Show Group Graph Metrics</t>
  </si>
  <si>
    <t>Nowhere</t>
  </si>
  <si>
    <t>Label Text Color</t>
  </si>
  <si>
    <t>Label Font Size</t>
  </si>
  <si>
    <t>Directed</t>
  </si>
  <si>
    <t>Autofill Workbook Results</t>
  </si>
  <si>
    <t>Autofill Workbook With Scheme Results</t>
  </si>
  <si>
    <t>None</t>
  </si>
  <si>
    <t>Relationship</t>
  </si>
  <si>
    <t>Relationship Date (UTC)</t>
  </si>
  <si>
    <t>robsale</t>
  </si>
  <si>
    <t>lumofaith</t>
  </si>
  <si>
    <t>ninajuice</t>
  </si>
  <si>
    <t>beatriztanabe</t>
  </si>
  <si>
    <t>paullebeau</t>
  </si>
  <si>
    <t>ambroiler</t>
  </si>
  <si>
    <t>kindlebuzz</t>
  </si>
  <si>
    <t>juanchove</t>
  </si>
  <si>
    <t>driver120ke</t>
  </si>
  <si>
    <t>francelino</t>
  </si>
  <si>
    <t>arytp</t>
  </si>
  <si>
    <t>canadarockzz</t>
  </si>
  <si>
    <t>sffarlenn_net</t>
  </si>
  <si>
    <t>labibliotecamed</t>
  </si>
  <si>
    <t>matrix_49</t>
  </si>
  <si>
    <t>real_zeruela</t>
  </si>
  <si>
    <t>jlcaceresp</t>
  </si>
  <si>
    <t>tusfo</t>
  </si>
  <si>
    <t>candycaustic</t>
  </si>
  <si>
    <t>d_morei</t>
  </si>
  <si>
    <t>kc9ghz</t>
  </si>
  <si>
    <t>luzangb</t>
  </si>
  <si>
    <t>hubrisking</t>
  </si>
  <si>
    <t>oyost</t>
  </si>
  <si>
    <t>_alanboy</t>
  </si>
  <si>
    <t>jeffersonj</t>
  </si>
  <si>
    <t>vidalizquierdo</t>
  </si>
  <si>
    <t>saintersan</t>
  </si>
  <si>
    <t>croradio</t>
  </si>
  <si>
    <t>tweetsandshout</t>
  </si>
  <si>
    <t>adamjustinevans</t>
  </si>
  <si>
    <t>ammarma</t>
  </si>
  <si>
    <t>primogoo</t>
  </si>
  <si>
    <t>emmapeel1960</t>
  </si>
  <si>
    <t>andejongh</t>
  </si>
  <si>
    <t>danivotto</t>
  </si>
  <si>
    <t>desconcentrado</t>
  </si>
  <si>
    <t>drkvincent</t>
  </si>
  <si>
    <t>srstanic</t>
  </si>
  <si>
    <t>madameguevara</t>
  </si>
  <si>
    <t>pouvoirmondial</t>
  </si>
  <si>
    <t>rabail26</t>
  </si>
  <si>
    <t>villarreal2008</t>
  </si>
  <si>
    <t>tomtomprince</t>
  </si>
  <si>
    <t>prosperinpeace</t>
  </si>
  <si>
    <t>oppaybackbot</t>
  </si>
  <si>
    <t>micaelamatei</t>
  </si>
  <si>
    <t>wakerider79</t>
  </si>
  <si>
    <t>evil_communist</t>
  </si>
  <si>
    <t>chimeradrunk</t>
  </si>
  <si>
    <t>cirofren</t>
  </si>
  <si>
    <t>etymon</t>
  </si>
  <si>
    <t>businesskix</t>
  </si>
  <si>
    <t>dailykix</t>
  </si>
  <si>
    <t>vtnnews</t>
  </si>
  <si>
    <t>politicalkix</t>
  </si>
  <si>
    <t>yvanrousseau</t>
  </si>
  <si>
    <t>agomseg</t>
  </si>
  <si>
    <t>gandhi_604</t>
  </si>
  <si>
    <t>daleeharefa</t>
  </si>
  <si>
    <t>irkdesu</t>
  </si>
  <si>
    <t>alancapriles</t>
  </si>
  <si>
    <t>claucor</t>
  </si>
  <si>
    <t>timespin</t>
  </si>
  <si>
    <t>balanceshift</t>
  </si>
  <si>
    <t>leticiabispo_</t>
  </si>
  <si>
    <t>politicallybrit</t>
  </si>
  <si>
    <t>lisameliam</t>
  </si>
  <si>
    <t>simontyszko</t>
  </si>
  <si>
    <t>daniletto</t>
  </si>
  <si>
    <t>bonbon01</t>
  </si>
  <si>
    <t>savvymarketeers</t>
  </si>
  <si>
    <t>psychicrevolutn</t>
  </si>
  <si>
    <t>srce_of_errors</t>
  </si>
  <si>
    <t>jennkloc</t>
  </si>
  <si>
    <t>itzal88</t>
  </si>
  <si>
    <t>shatter242</t>
  </si>
  <si>
    <t>adigunap</t>
  </si>
  <si>
    <t>tylerbaumbarger</t>
  </si>
  <si>
    <t>jabrizio</t>
  </si>
  <si>
    <t>barjatex</t>
  </si>
  <si>
    <t>operation_anon</t>
  </si>
  <si>
    <t>crainey92</t>
  </si>
  <si>
    <t>helderdarocha</t>
  </si>
  <si>
    <t>alximic</t>
  </si>
  <si>
    <t>dannolan</t>
  </si>
  <si>
    <t>muroutahito</t>
  </si>
  <si>
    <t>pt_wikileaks</t>
  </si>
  <si>
    <t>traveldiaries</t>
  </si>
  <si>
    <t>juanchomartineh</t>
  </si>
  <si>
    <t>brknews_es</t>
  </si>
  <si>
    <t>marcomago</t>
  </si>
  <si>
    <t>jensenbrazil</t>
  </si>
  <si>
    <t>margarethmaia</t>
  </si>
  <si>
    <t>loveunlimd</t>
  </si>
  <si>
    <t>peacebanbi</t>
  </si>
  <si>
    <t>hirotaro5479</t>
  </si>
  <si>
    <t>ivan_lp</t>
  </si>
  <si>
    <t>negrojf</t>
  </si>
  <si>
    <t>anthony954</t>
  </si>
  <si>
    <t>selfdeprecate</t>
  </si>
  <si>
    <t>vavoida</t>
  </si>
  <si>
    <t>christantio_sp</t>
  </si>
  <si>
    <t>boneyd</t>
  </si>
  <si>
    <t>vioskamu</t>
  </si>
  <si>
    <t>mlktoscl</t>
  </si>
  <si>
    <t>zuvisiontv</t>
  </si>
  <si>
    <t>jberrueta</t>
  </si>
  <si>
    <t>foto_journalist</t>
  </si>
  <si>
    <t>abraham150955</t>
  </si>
  <si>
    <t>lisbethe</t>
  </si>
  <si>
    <t>mr_lindowsmac</t>
  </si>
  <si>
    <t>dani7dust</t>
  </si>
  <si>
    <t>ivandawidowski</t>
  </si>
  <si>
    <t>thesoniag</t>
  </si>
  <si>
    <t>s4foz77</t>
  </si>
  <si>
    <t>wallie_09</t>
  </si>
  <si>
    <t>jplegaspi</t>
  </si>
  <si>
    <t>idiocr4cy</t>
  </si>
  <si>
    <t>crandrade</t>
  </si>
  <si>
    <t>sebastiendavid</t>
  </si>
  <si>
    <t>josedavicito</t>
  </si>
  <si>
    <t>alatarieln</t>
  </si>
  <si>
    <t>meatincans</t>
  </si>
  <si>
    <t>oddlybrian</t>
  </si>
  <si>
    <t>tommyzor123</t>
  </si>
  <si>
    <t>izzyszklo</t>
  </si>
  <si>
    <t>sandraapiai</t>
  </si>
  <si>
    <t>raafatology</t>
  </si>
  <si>
    <t>nachoua</t>
  </si>
  <si>
    <t>jalq40</t>
  </si>
  <si>
    <t>andreraboni</t>
  </si>
  <si>
    <t>acepoint</t>
  </si>
  <si>
    <t>kirbyharris</t>
  </si>
  <si>
    <t>indoorcat629</t>
  </si>
  <si>
    <t>karinaealves</t>
  </si>
  <si>
    <t>missb62</t>
  </si>
  <si>
    <t>cuzimamannow</t>
  </si>
  <si>
    <t>robertoboscan</t>
  </si>
  <si>
    <t>rodolfomoros</t>
  </si>
  <si>
    <t>arjenlentz</t>
  </si>
  <si>
    <t>citizendk</t>
  </si>
  <si>
    <t>nonradical</t>
  </si>
  <si>
    <t>eldiariolavoz</t>
  </si>
  <si>
    <t>freddy_pinerua</t>
  </si>
  <si>
    <t>flyer_</t>
  </si>
  <si>
    <t>wilsonmacc</t>
  </si>
  <si>
    <t>semiramis</t>
  </si>
  <si>
    <t>com_disfarce</t>
  </si>
  <si>
    <t>advlucianodias</t>
  </si>
  <si>
    <t>twitkz</t>
  </si>
  <si>
    <t>evertonac</t>
  </si>
  <si>
    <t>knottienature</t>
  </si>
  <si>
    <t>jgonzacom</t>
  </si>
  <si>
    <t>mikl_em</t>
  </si>
  <si>
    <t>alvavill</t>
  </si>
  <si>
    <t>denadella</t>
  </si>
  <si>
    <t>chaman10</t>
  </si>
  <si>
    <t>hjsb</t>
  </si>
  <si>
    <t>vetkak</t>
  </si>
  <si>
    <t>kajsnansis</t>
  </si>
  <si>
    <t>piritereal</t>
  </si>
  <si>
    <t>robertoleal366</t>
  </si>
  <si>
    <t>tranzluzid</t>
  </si>
  <si>
    <t>jinjirrie</t>
  </si>
  <si>
    <t>gatodabruxa</t>
  </si>
  <si>
    <t>daisemeira</t>
  </si>
  <si>
    <t>silvbird</t>
  </si>
  <si>
    <t>adrianosato</t>
  </si>
  <si>
    <t>melhoresfrases</t>
  </si>
  <si>
    <t>lborgognoni</t>
  </si>
  <si>
    <t>_ivaldo</t>
  </si>
  <si>
    <t>brennannovak</t>
  </si>
  <si>
    <t>djobling</t>
  </si>
  <si>
    <t>piterectus</t>
  </si>
  <si>
    <t>frankcaner</t>
  </si>
  <si>
    <t>cubawave</t>
  </si>
  <si>
    <t>cubagob</t>
  </si>
  <si>
    <t>eagle__lord</t>
  </si>
  <si>
    <t>carlostorres67</t>
  </si>
  <si>
    <t>alaenvargut</t>
  </si>
  <si>
    <t>ankaris</t>
  </si>
  <si>
    <t>manteliz</t>
  </si>
  <si>
    <t>northernligts</t>
  </si>
  <si>
    <t>kineret_aguirre</t>
  </si>
  <si>
    <t>hyperconectado</t>
  </si>
  <si>
    <t>mushy</t>
  </si>
  <si>
    <t>guilhermebaf</t>
  </si>
  <si>
    <t>vanessa9256</t>
  </si>
  <si>
    <t>blasterunited</t>
  </si>
  <si>
    <t>spravedolivostj</t>
  </si>
  <si>
    <t>vallie</t>
  </si>
  <si>
    <t>bowedoak</t>
  </si>
  <si>
    <t>squawkingalah</t>
  </si>
  <si>
    <t>alejasoff</t>
  </si>
  <si>
    <t>karol_inecm</t>
  </si>
  <si>
    <t>ubuntutheatre</t>
  </si>
  <si>
    <t>jeroen_z</t>
  </si>
  <si>
    <t>mathieuklinger</t>
  </si>
  <si>
    <t>avantgraph</t>
  </si>
  <si>
    <t>tsukushita</t>
  </si>
  <si>
    <t>fhgmartins</t>
  </si>
  <si>
    <t>societym3nace</t>
  </si>
  <si>
    <t>thallisphp</t>
  </si>
  <si>
    <t>paresh_puhan</t>
  </si>
  <si>
    <t>brayantmenna</t>
  </si>
  <si>
    <t>rad1xs</t>
  </si>
  <si>
    <t>mahlau1</t>
  </si>
  <si>
    <t>augustocalegare</t>
  </si>
  <si>
    <t>_noosphere_</t>
  </si>
  <si>
    <t>schmidtrodrigo</t>
  </si>
  <si>
    <t>kikottoni</t>
  </si>
  <si>
    <t>pedrohugorm</t>
  </si>
  <si>
    <t>willsmith</t>
  </si>
  <si>
    <t>daredevilmodz</t>
  </si>
  <si>
    <t>carolll_barbosa</t>
  </si>
  <si>
    <t>britabroad62</t>
  </si>
  <si>
    <t>alangsmello</t>
  </si>
  <si>
    <t>luizrcosta2000</t>
  </si>
  <si>
    <t>klasco</t>
  </si>
  <si>
    <t>siuldmc</t>
  </si>
  <si>
    <t>lliimm</t>
  </si>
  <si>
    <t>ebersander</t>
  </si>
  <si>
    <t>valatio</t>
  </si>
  <si>
    <t>edmenendez</t>
  </si>
  <si>
    <t>mairegranma</t>
  </si>
  <si>
    <t>dariencr</t>
  </si>
  <si>
    <t>lolitovc</t>
  </si>
  <si>
    <t>machadocento</t>
  </si>
  <si>
    <t>caseymac81</t>
  </si>
  <si>
    <t>santiagodecuba_</t>
  </si>
  <si>
    <t>eduardocbraga</t>
  </si>
  <si>
    <t>adalbertoasf</t>
  </si>
  <si>
    <t>rynitw</t>
  </si>
  <si>
    <t>yasnitwitteando</t>
  </si>
  <si>
    <t>itpropuebla</t>
  </si>
  <si>
    <t>wikileakscuba</t>
  </si>
  <si>
    <t>vanguardiacuba</t>
  </si>
  <si>
    <t>brunopt13</t>
  </si>
  <si>
    <t>sasha_sf</t>
  </si>
  <si>
    <t>peter_juarez</t>
  </si>
  <si>
    <t>maclemon</t>
  </si>
  <si>
    <t>finasato</t>
  </si>
  <si>
    <t>pablod</t>
  </si>
  <si>
    <t>syrimne1</t>
  </si>
  <si>
    <t>mezgravis</t>
  </si>
  <si>
    <t>kerowolf</t>
  </si>
  <si>
    <t>mileskjeller</t>
  </si>
  <si>
    <t>stockholmnative</t>
  </si>
  <si>
    <t>syazwinasaw</t>
  </si>
  <si>
    <t>kevindgrant</t>
  </si>
  <si>
    <t>cschweitz</t>
  </si>
  <si>
    <t>pablutv</t>
  </si>
  <si>
    <t>salmartins</t>
  </si>
  <si>
    <t>31dasarrafada</t>
  </si>
  <si>
    <t>bflohlish</t>
  </si>
  <si>
    <t>ocelote0312</t>
  </si>
  <si>
    <t>lancejgosnell</t>
  </si>
  <si>
    <t>midiacrucis</t>
  </si>
  <si>
    <t>vfarinelli</t>
  </si>
  <si>
    <t>dhrronny</t>
  </si>
  <si>
    <t>piewhivanhirtum</t>
  </si>
  <si>
    <t>miriancassa</t>
  </si>
  <si>
    <t>fashionistajeni</t>
  </si>
  <si>
    <t>goldstockbull</t>
  </si>
  <si>
    <t>norelysr</t>
  </si>
  <si>
    <t>ecuaempresas</t>
  </si>
  <si>
    <t>juanfgiraldo</t>
  </si>
  <si>
    <t>jonathanlopezro</t>
  </si>
  <si>
    <t>cinem4</t>
  </si>
  <si>
    <t>robertcage44</t>
  </si>
  <si>
    <t>lut3r0</t>
  </si>
  <si>
    <t>dummyreason</t>
  </si>
  <si>
    <t>luiznemer</t>
  </si>
  <si>
    <t>linuxmall</t>
  </si>
  <si>
    <t>henrigama</t>
  </si>
  <si>
    <t>lindo</t>
  </si>
  <si>
    <t>jalefesi</t>
  </si>
  <si>
    <t>daney_josef</t>
  </si>
  <si>
    <t>vitriolica</t>
  </si>
  <si>
    <t>dirckdisse</t>
  </si>
  <si>
    <t>arturormk</t>
  </si>
  <si>
    <t>wnbsprague</t>
  </si>
  <si>
    <t>albinoni6</t>
  </si>
  <si>
    <t>estafeta50</t>
  </si>
  <si>
    <t>nimitzcvn68</t>
  </si>
  <si>
    <t>verypolitik</t>
  </si>
  <si>
    <t>rjhale</t>
  </si>
  <si>
    <t>cherrrrrrrrrrie</t>
  </si>
  <si>
    <t>fvolkany</t>
  </si>
  <si>
    <t>remaerdyad</t>
  </si>
  <si>
    <t>azjayhawk47</t>
  </si>
  <si>
    <t>juliann_assange</t>
  </si>
  <si>
    <t>carolferrarezi</t>
  </si>
  <si>
    <t>josimar624</t>
  </si>
  <si>
    <t>arpa_net</t>
  </si>
  <si>
    <t>brunogdb</t>
  </si>
  <si>
    <t>halisonjl</t>
  </si>
  <si>
    <t>niubi</t>
  </si>
  <si>
    <t>gregorylent</t>
  </si>
  <si>
    <t>pdenlinger</t>
  </si>
  <si>
    <t>donmacca</t>
  </si>
  <si>
    <t>andyblacz</t>
  </si>
  <si>
    <t>vigifaith</t>
  </si>
  <si>
    <t>arthurhungria</t>
  </si>
  <si>
    <t>silvakreuz</t>
  </si>
  <si>
    <t>suffert</t>
  </si>
  <si>
    <t>heliogiroto</t>
  </si>
  <si>
    <t>omar2482</t>
  </si>
  <si>
    <t>moessie020</t>
  </si>
  <si>
    <t>okochax</t>
  </si>
  <si>
    <t>1002bob</t>
  </si>
  <si>
    <t>luanbertapeli</t>
  </si>
  <si>
    <t>re_will</t>
  </si>
  <si>
    <t>cameo</t>
  </si>
  <si>
    <t>esaufabrica</t>
  </si>
  <si>
    <t>vicvic_</t>
  </si>
  <si>
    <t>adilson_neves</t>
  </si>
  <si>
    <t>alone_66</t>
  </si>
  <si>
    <t>jamieurdaneta</t>
  </si>
  <si>
    <t>apple_design</t>
  </si>
  <si>
    <t>hectorsalgado</t>
  </si>
  <si>
    <t>etdlv</t>
  </si>
  <si>
    <t>jhon_55</t>
  </si>
  <si>
    <t>liberty_chick</t>
  </si>
  <si>
    <t>nickmarschel</t>
  </si>
  <si>
    <t>dominiofeminino</t>
  </si>
  <si>
    <t>politicallogic</t>
  </si>
  <si>
    <t>captraffelson</t>
  </si>
  <si>
    <t>ginniasa</t>
  </si>
  <si>
    <t>bravowikileaks</t>
  </si>
  <si>
    <t>waurquijo</t>
  </si>
  <si>
    <t>fredbarretoc</t>
  </si>
  <si>
    <t>pokeman6</t>
  </si>
  <si>
    <t>clovis_grimaldo</t>
  </si>
  <si>
    <t>gibs07</t>
  </si>
  <si>
    <t>velaia</t>
  </si>
  <si>
    <t>luisellab</t>
  </si>
  <si>
    <t>xmaedchen</t>
  </si>
  <si>
    <t>redpillpuppet</t>
  </si>
  <si>
    <t>emiliasrg</t>
  </si>
  <si>
    <t>hydrogenlakes</t>
  </si>
  <si>
    <t>tarla80</t>
  </si>
  <si>
    <t>lukekhamilton</t>
  </si>
  <si>
    <t>ronin1984</t>
  </si>
  <si>
    <t>mimi_fl</t>
  </si>
  <si>
    <t>silviamarques</t>
  </si>
  <si>
    <t>silviasoaresm</t>
  </si>
  <si>
    <t>ratenookami</t>
  </si>
  <si>
    <t>justinbellinger</t>
  </si>
  <si>
    <t>naza_kat</t>
  </si>
  <si>
    <t>tendomuur</t>
  </si>
  <si>
    <t>patricia_bmelo</t>
  </si>
  <si>
    <t>inkblotsart</t>
  </si>
  <si>
    <t>missferenc</t>
  </si>
  <si>
    <t>trevix</t>
  </si>
  <si>
    <t>oliviaorlandine</t>
  </si>
  <si>
    <t>dmmaria</t>
  </si>
  <si>
    <t>prisonreformmvt</t>
  </si>
  <si>
    <t>theangryindian</t>
  </si>
  <si>
    <t>reziztencia</t>
  </si>
  <si>
    <t>natannikolic</t>
  </si>
  <si>
    <t>plungerman</t>
  </si>
  <si>
    <t>medanthrogrrl</t>
  </si>
  <si>
    <t>blueberriepie</t>
  </si>
  <si>
    <t>mattutgomez</t>
  </si>
  <si>
    <t>barbivieyra</t>
  </si>
  <si>
    <t>_cojones_</t>
  </si>
  <si>
    <t>jesperwsbs</t>
  </si>
  <si>
    <t>twitgreenstock</t>
  </si>
  <si>
    <t>nachtploegnl</t>
  </si>
  <si>
    <t>lsm_galindo</t>
  </si>
  <si>
    <t>jorgeklotz</t>
  </si>
  <si>
    <t>arlene_estevez</t>
  </si>
  <si>
    <t>danielajuliana</t>
  </si>
  <si>
    <t>jonathanmazzini</t>
  </si>
  <si>
    <t>alecita_bg</t>
  </si>
  <si>
    <t>crazy_dymnd</t>
  </si>
  <si>
    <t>eduardomarciano</t>
  </si>
  <si>
    <t>itsjsebaxrmz</t>
  </si>
  <si>
    <t>carolkallas</t>
  </si>
  <si>
    <t>teddyndres</t>
  </si>
  <si>
    <t>leonardalmeida</t>
  </si>
  <si>
    <t>skezda</t>
  </si>
  <si>
    <t>mariusstranda</t>
  </si>
  <si>
    <t>chaelmontgomery</t>
  </si>
  <si>
    <t>stmtz</t>
  </si>
  <si>
    <t>jh0khr</t>
  </si>
  <si>
    <t>jq1qho</t>
  </si>
  <si>
    <t>patricianader</t>
  </si>
  <si>
    <t>vialgusi</t>
  </si>
  <si>
    <t>writeobsessed</t>
  </si>
  <si>
    <t>lucasmarx_ac</t>
  </si>
  <si>
    <t>dredeyedick</t>
  </si>
  <si>
    <t>tinalouiseuk</t>
  </si>
  <si>
    <t>edgar1hernandez</t>
  </si>
  <si>
    <t>yangreisi</t>
  </si>
  <si>
    <t>nachocorredor</t>
  </si>
  <si>
    <t>resermarca</t>
  </si>
  <si>
    <t>summa_</t>
  </si>
  <si>
    <t>marcoskhanm</t>
  </si>
  <si>
    <t>tallpauld</t>
  </si>
  <si>
    <t>traceyb65</t>
  </si>
  <si>
    <t>hansbreda</t>
  </si>
  <si>
    <t>walloffire</t>
  </si>
  <si>
    <t>culturatecno</t>
  </si>
  <si>
    <t>manolomensal</t>
  </si>
  <si>
    <t>cuchutura_3d</t>
  </si>
  <si>
    <t>luismedinad</t>
  </si>
  <si>
    <t>desbloberry</t>
  </si>
  <si>
    <t>yeco</t>
  </si>
  <si>
    <t>criperro</t>
  </si>
  <si>
    <t>lolbeaudjangles</t>
  </si>
  <si>
    <t>raissantos</t>
  </si>
  <si>
    <t>enfurecido</t>
  </si>
  <si>
    <t>tonyasapchi</t>
  </si>
  <si>
    <t>lilfabilousbr</t>
  </si>
  <si>
    <t>kiwibangkok</t>
  </si>
  <si>
    <t>luismiguex</t>
  </si>
  <si>
    <t>ontiago</t>
  </si>
  <si>
    <t>blancabarca</t>
  </si>
  <si>
    <t>marcilio_mor</t>
  </si>
  <si>
    <t>yeziddaniel</t>
  </si>
  <si>
    <t>josegreghg</t>
  </si>
  <si>
    <t>claulopezgarzon</t>
  </si>
  <si>
    <t>partidoindepend</t>
  </si>
  <si>
    <t>vfhcarvalho</t>
  </si>
  <si>
    <t>allancjardim</t>
  </si>
  <si>
    <t>ukelectionnews</t>
  </si>
  <si>
    <t>chalchihuites</t>
  </si>
  <si>
    <t>newsonus</t>
  </si>
  <si>
    <t>billspaid</t>
  </si>
  <si>
    <t>sprnch</t>
  </si>
  <si>
    <t>lyndsayfarlow</t>
  </si>
  <si>
    <t>biancajagger</t>
  </si>
  <si>
    <t>smsyellowpages</t>
  </si>
  <si>
    <t>royphjacobs</t>
  </si>
  <si>
    <t>n_cleo</t>
  </si>
  <si>
    <t>ponteeuropa</t>
  </si>
  <si>
    <t>undertheground</t>
  </si>
  <si>
    <t>bicodegas</t>
  </si>
  <si>
    <t>lelioaraujo</t>
  </si>
  <si>
    <t>nodolibre</t>
  </si>
  <si>
    <t>zeleandrogaucho</t>
  </si>
  <si>
    <t>megamini</t>
  </si>
  <si>
    <t>profomar</t>
  </si>
  <si>
    <t>vivamandela</t>
  </si>
  <si>
    <t>gonzolahst</t>
  </si>
  <si>
    <t>jmarloren</t>
  </si>
  <si>
    <t>cleaverbrad</t>
  </si>
  <si>
    <t>thinktanx</t>
  </si>
  <si>
    <t>perazaroberto2</t>
  </si>
  <si>
    <t>lcfetter</t>
  </si>
  <si>
    <t>hugolive</t>
  </si>
  <si>
    <t>aunty4u</t>
  </si>
  <si>
    <t>p4nd3m0n1um</t>
  </si>
  <si>
    <t>jmem0</t>
  </si>
  <si>
    <t>gomex</t>
  </si>
  <si>
    <t>raulliborio</t>
  </si>
  <si>
    <t>rofinlo</t>
  </si>
  <si>
    <t>carolcapetinha</t>
  </si>
  <si>
    <t>mikedelponte</t>
  </si>
  <si>
    <t>ramirezangel_</t>
  </si>
  <si>
    <t>goldslick</t>
  </si>
  <si>
    <t>tarcisiogambin</t>
  </si>
  <si>
    <t>robosoftik</t>
  </si>
  <si>
    <t>zeroig</t>
  </si>
  <si>
    <t>kanatpn</t>
  </si>
  <si>
    <t>asiadude</t>
  </si>
  <si>
    <t>venezuelaprensa</t>
  </si>
  <si>
    <t>pablo_rosal</t>
  </si>
  <si>
    <t>perezorlando62</t>
  </si>
  <si>
    <t>bianex</t>
  </si>
  <si>
    <t>12c4</t>
  </si>
  <si>
    <t>gittyss</t>
  </si>
  <si>
    <t>etallard</t>
  </si>
  <si>
    <t>luisaliving</t>
  </si>
  <si>
    <t>nathanaelb</t>
  </si>
  <si>
    <t>kristenobaid</t>
  </si>
  <si>
    <t>ddsd</t>
  </si>
  <si>
    <t>radiowammo</t>
  </si>
  <si>
    <t>garthgodsman</t>
  </si>
  <si>
    <t>borellana</t>
  </si>
  <si>
    <t>nianiel</t>
  </si>
  <si>
    <t>brandenalpha</t>
  </si>
  <si>
    <t>sudaka</t>
  </si>
  <si>
    <t>ivanmarulanda</t>
  </si>
  <si>
    <t>caledragonpunch</t>
  </si>
  <si>
    <t>bsecuremagazine</t>
  </si>
  <si>
    <t>cfernandezdlara</t>
  </si>
  <si>
    <t>maluminse</t>
  </si>
  <si>
    <t>mrtiggr</t>
  </si>
  <si>
    <t>nataliagoca</t>
  </si>
  <si>
    <t>jaideepsethiya</t>
  </si>
  <si>
    <t>celecarba</t>
  </si>
  <si>
    <t>imsure</t>
  </si>
  <si>
    <t>jana_marchesi</t>
  </si>
  <si>
    <t>progressteve</t>
  </si>
  <si>
    <t>angelsavant</t>
  </si>
  <si>
    <t>singlepayer</t>
  </si>
  <si>
    <t>onelegsandpiper</t>
  </si>
  <si>
    <t>oliyoung</t>
  </si>
  <si>
    <t>jjprojects</t>
  </si>
  <si>
    <t>sunili</t>
  </si>
  <si>
    <t>coreenergetics</t>
  </si>
  <si>
    <t>tammois</t>
  </si>
  <si>
    <t>dbvalentine</t>
  </si>
  <si>
    <t>randykinz</t>
  </si>
  <si>
    <t>sanjarogic</t>
  </si>
  <si>
    <t>jitomon</t>
  </si>
  <si>
    <t>danieljleibing</t>
  </si>
  <si>
    <t>fischx</t>
  </si>
  <si>
    <t>diego_maxxx</t>
  </si>
  <si>
    <t>hominiscanidaee</t>
  </si>
  <si>
    <t>withoutbag</t>
  </si>
  <si>
    <t>ryosuke_kb</t>
  </si>
  <si>
    <t>tuxjuin</t>
  </si>
  <si>
    <t>fabricionofx</t>
  </si>
  <si>
    <t>000jhs</t>
  </si>
  <si>
    <t>ishtarmuz</t>
  </si>
  <si>
    <t>sqeptiq</t>
  </si>
  <si>
    <t>carolyuenaz</t>
  </si>
  <si>
    <t>us_propaganda</t>
  </si>
  <si>
    <t>fabriciokc</t>
  </si>
  <si>
    <t>felippe_ramos</t>
  </si>
  <si>
    <t>mayaoviedo</t>
  </si>
  <si>
    <t>zentrifugado</t>
  </si>
  <si>
    <t>carolina_elias</t>
  </si>
  <si>
    <t>luludelbosque</t>
  </si>
  <si>
    <t>brinquiitos</t>
  </si>
  <si>
    <t>tavlesh</t>
  </si>
  <si>
    <t>bleuz00m</t>
  </si>
  <si>
    <t>turbokitty</t>
  </si>
  <si>
    <t>mfullilove</t>
  </si>
  <si>
    <t>fcsoaress</t>
  </si>
  <si>
    <t>rafmujica1006</t>
  </si>
  <si>
    <t>doyoufy</t>
  </si>
  <si>
    <t>politicolnews</t>
  </si>
  <si>
    <t>reginagallucci</t>
  </si>
  <si>
    <t>leons_twiet</t>
  </si>
  <si>
    <t>hhersan</t>
  </si>
  <si>
    <t>clagoslira</t>
  </si>
  <si>
    <t>ms_lemon</t>
  </si>
  <si>
    <t>freelancing_job</t>
  </si>
  <si>
    <t>anat5</t>
  </si>
  <si>
    <t>juanrsjuan</t>
  </si>
  <si>
    <t>fernanditoccs34</t>
  </si>
  <si>
    <t>uphoyaax</t>
  </si>
  <si>
    <t>fantomas_real</t>
  </si>
  <si>
    <t>szfebje</t>
  </si>
  <si>
    <t>proudmedicswife</t>
  </si>
  <si>
    <t>usactionnews</t>
  </si>
  <si>
    <t>pirata13</t>
  </si>
  <si>
    <t>simonmazzet</t>
  </si>
  <si>
    <t>bete_davis</t>
  </si>
  <si>
    <t>cidocacid</t>
  </si>
  <si>
    <t>edufuturo</t>
  </si>
  <si>
    <t>bruxaod</t>
  </si>
  <si>
    <t>amanditas1904</t>
  </si>
  <si>
    <t>leormarqs</t>
  </si>
  <si>
    <t>brnsantanna</t>
  </si>
  <si>
    <t>eliasandraade</t>
  </si>
  <si>
    <t>anonoj</t>
  </si>
  <si>
    <t>guilho_tine</t>
  </si>
  <si>
    <t>hgottfried</t>
  </si>
  <si>
    <t>suzyazeharie</t>
  </si>
  <si>
    <t>marketmentat</t>
  </si>
  <si>
    <t>wikileaksaus</t>
  </si>
  <si>
    <t>hyeres</t>
  </si>
  <si>
    <t>luckvilla</t>
  </si>
  <si>
    <t>superlaura</t>
  </si>
  <si>
    <t>kasons4</t>
  </si>
  <si>
    <t>tcollins</t>
  </si>
  <si>
    <t>niftyjames</t>
  </si>
  <si>
    <t>lamparadiogenes</t>
  </si>
  <si>
    <t>tplayer</t>
  </si>
  <si>
    <t>dicarrey</t>
  </si>
  <si>
    <t>diariotlover</t>
  </si>
  <si>
    <t>edsonosvaldo</t>
  </si>
  <si>
    <t>ogeek_</t>
  </si>
  <si>
    <t>augenklappe</t>
  </si>
  <si>
    <t>rainbow892</t>
  </si>
  <si>
    <t>nemetscek</t>
  </si>
  <si>
    <t>jipim</t>
  </si>
  <si>
    <t>bobc_mass</t>
  </si>
  <si>
    <t>shaine</t>
  </si>
  <si>
    <t>marcestarriola</t>
  </si>
  <si>
    <t>pablog666</t>
  </si>
  <si>
    <t>sikamikanico</t>
  </si>
  <si>
    <t>alaa_ibrahim</t>
  </si>
  <si>
    <t>lapatriagrande</t>
  </si>
  <si>
    <t>casasilasbb</t>
  </si>
  <si>
    <t>carma0</t>
  </si>
  <si>
    <t>ndtitulares</t>
  </si>
  <si>
    <t>carlosaray</t>
  </si>
  <si>
    <t>remittancegirl</t>
  </si>
  <si>
    <t>punkretro</t>
  </si>
  <si>
    <t>kinniska</t>
  </si>
  <si>
    <t>nelsonbocaranda</t>
  </si>
  <si>
    <t>marcia1907</t>
  </si>
  <si>
    <t>juliodia</t>
  </si>
  <si>
    <t>abelgonzalez</t>
  </si>
  <si>
    <t>therightwingnew</t>
  </si>
  <si>
    <t>wikileaks</t>
  </si>
  <si>
    <t>edkaz</t>
  </si>
  <si>
    <t>pogowasright</t>
  </si>
  <si>
    <t>zabaldu</t>
  </si>
  <si>
    <t>chrispirillo</t>
  </si>
  <si>
    <t>andrewbuncombe</t>
  </si>
  <si>
    <t>julianassange_</t>
  </si>
  <si>
    <t>theprovince</t>
  </si>
  <si>
    <t>chemindia</t>
  </si>
  <si>
    <t>neurodrive1</t>
  </si>
  <si>
    <t>vesti_news</t>
  </si>
  <si>
    <t>tiiozone</t>
  </si>
  <si>
    <t>rodolfoccabral</t>
  </si>
  <si>
    <t>libertyactivist</t>
  </si>
  <si>
    <t>mharvey816</t>
  </si>
  <si>
    <t>mabelgasca</t>
  </si>
  <si>
    <t>thetechleader</t>
  </si>
  <si>
    <t>cnalatest</t>
  </si>
  <si>
    <t>herolegacy</t>
  </si>
  <si>
    <t>wikileaksdenews</t>
  </si>
  <si>
    <t>km_ru</t>
  </si>
  <si>
    <t>nettechnews</t>
  </si>
  <si>
    <t>rafaero</t>
  </si>
  <si>
    <t>tadmanreis</t>
  </si>
  <si>
    <t>kelsoscorner</t>
  </si>
  <si>
    <t>eonlinelatino</t>
  </si>
  <si>
    <t>boarbeque</t>
  </si>
  <si>
    <t>infopriv</t>
  </si>
  <si>
    <t>beneditop</t>
  </si>
  <si>
    <t>lizgiel</t>
  </si>
  <si>
    <t>danastabenow</t>
  </si>
  <si>
    <t>elargentino</t>
  </si>
  <si>
    <t>johnkgreens</t>
  </si>
  <si>
    <t>zuumediaswindon</t>
  </si>
  <si>
    <t>rhotwire</t>
  </si>
  <si>
    <t>gambiauser</t>
  </si>
  <si>
    <t>johnsobieraj</t>
  </si>
  <si>
    <t>dapitarchuletoy</t>
  </si>
  <si>
    <t>swatcrisis</t>
  </si>
  <si>
    <t>heypogo</t>
  </si>
  <si>
    <t>whparxtroazee</t>
  </si>
  <si>
    <t>portaltic</t>
  </si>
  <si>
    <t>betoshibata</t>
  </si>
  <si>
    <t>munozcnnireport</t>
  </si>
  <si>
    <t>1t0t</t>
  </si>
  <si>
    <t>bizmediawatch</t>
  </si>
  <si>
    <t>iqxs</t>
  </si>
  <si>
    <t>robertbland</t>
  </si>
  <si>
    <t>carlabezerra</t>
  </si>
  <si>
    <t>Mentions</t>
  </si>
  <si>
    <t>Replies to</t>
  </si>
  <si>
    <t>Followed</t>
  </si>
  <si>
    <t>desireefairooz</t>
  </si>
  <si>
    <t>topbeauti</t>
  </si>
  <si>
    <t>belekinhas</t>
  </si>
  <si>
    <t>kirsty_hay</t>
  </si>
  <si>
    <t>lowpira</t>
  </si>
  <si>
    <t>infominiupdate</t>
  </si>
  <si>
    <t>biancamireyita</t>
  </si>
  <si>
    <t>fast_webhosting</t>
  </si>
  <si>
    <t>feedjunkie</t>
  </si>
  <si>
    <t>sciencefictionx</t>
  </si>
  <si>
    <t>h3nroide</t>
  </si>
  <si>
    <t>deluxdontalks</t>
  </si>
  <si>
    <t>marcusgreig</t>
  </si>
  <si>
    <t>cepsibo</t>
  </si>
  <si>
    <t>didiervallette</t>
  </si>
  <si>
    <t>cancoskun</t>
  </si>
  <si>
    <t>iheijoushin</t>
  </si>
  <si>
    <t>jorgeroriz</t>
  </si>
  <si>
    <t>simone_assis</t>
  </si>
  <si>
    <t>julie_vit</t>
  </si>
  <si>
    <t>iaresven</t>
  </si>
  <si>
    <t>frenchrh</t>
  </si>
  <si>
    <t>ligoapola</t>
  </si>
  <si>
    <t>creative_author</t>
  </si>
  <si>
    <t>sourcegeek</t>
  </si>
  <si>
    <t>florenciaddn</t>
  </si>
  <si>
    <t>beppo22</t>
  </si>
  <si>
    <t>web_3puntocero</t>
  </si>
  <si>
    <t>lifeachievers</t>
  </si>
  <si>
    <t>laurallbrandao</t>
  </si>
  <si>
    <t>vlrme</t>
  </si>
  <si>
    <t>tara__thorne</t>
  </si>
  <si>
    <t>deolhonajihad</t>
  </si>
  <si>
    <t>retailjudo</t>
  </si>
  <si>
    <t>urbizneedsasite</t>
  </si>
  <si>
    <t>amy_willis23</t>
  </si>
  <si>
    <t>kaiserlino</t>
  </si>
  <si>
    <t>pop_mattters</t>
  </si>
  <si>
    <t>netadvanced</t>
  </si>
  <si>
    <t>shaenews</t>
  </si>
  <si>
    <t>gamingforce1</t>
  </si>
  <si>
    <t>fakeyero</t>
  </si>
  <si>
    <t>wavedingo</t>
  </si>
  <si>
    <t>wezlo</t>
  </si>
  <si>
    <t>redsquirrel</t>
  </si>
  <si>
    <t>fitobierzo</t>
  </si>
  <si>
    <t>pra_dypta</t>
  </si>
  <si>
    <t>haikumonk</t>
  </si>
  <si>
    <t>yvonnedavis</t>
  </si>
  <si>
    <t>jeffreywescott</t>
  </si>
  <si>
    <t>asdlfsdfk</t>
  </si>
  <si>
    <t>ssonick</t>
  </si>
  <si>
    <t>naldin</t>
  </si>
  <si>
    <t>fun100percent</t>
  </si>
  <si>
    <t>ziva_c</t>
  </si>
  <si>
    <t>agebee</t>
  </si>
  <si>
    <t>mrduranch</t>
  </si>
  <si>
    <t>technige</t>
  </si>
  <si>
    <t>mzetallstar</t>
  </si>
  <si>
    <t>feedelissimo</t>
  </si>
  <si>
    <t>spy011</t>
  </si>
  <si>
    <t>adamcurtis</t>
  </si>
  <si>
    <t>piggyhouse5239</t>
  </si>
  <si>
    <t>julianquiroga</t>
  </si>
  <si>
    <t>motion_graphic</t>
  </si>
  <si>
    <t>soulflsepulcher</t>
  </si>
  <si>
    <t>yoavmusic</t>
  </si>
  <si>
    <t>osakanews</t>
  </si>
  <si>
    <t>olddominionblog</t>
  </si>
  <si>
    <t>silongfarid</t>
  </si>
  <si>
    <t>veneactivo</t>
  </si>
  <si>
    <t>topquark</t>
  </si>
  <si>
    <t>webseosydney</t>
  </si>
  <si>
    <t>snouri</t>
  </si>
  <si>
    <t>lucianalester</t>
  </si>
  <si>
    <t>fanboycomix</t>
  </si>
  <si>
    <t>lizyybg2</t>
  </si>
  <si>
    <t>zhonsterj</t>
  </si>
  <si>
    <t>claverto</t>
  </si>
  <si>
    <t>simonbilling</t>
  </si>
  <si>
    <t>niceboy9</t>
  </si>
  <si>
    <t>salaniojr</t>
  </si>
  <si>
    <t>panprdel</t>
  </si>
  <si>
    <t>rcamoro</t>
  </si>
  <si>
    <t>dscoughlin</t>
  </si>
  <si>
    <t>alex_lanstein</t>
  </si>
  <si>
    <t>bjnilesh</t>
  </si>
  <si>
    <t>ingcg</t>
  </si>
  <si>
    <t>kurt_sterling</t>
  </si>
  <si>
    <t>hotonfacebook</t>
  </si>
  <si>
    <t>mobiuscydonia</t>
  </si>
  <si>
    <t>lendar</t>
  </si>
  <si>
    <t>bostonskin</t>
  </si>
  <si>
    <t>mailupget</t>
  </si>
  <si>
    <t>dyeget</t>
  </si>
  <si>
    <t>helenaairesb</t>
  </si>
  <si>
    <t>fernando1708</t>
  </si>
  <si>
    <t>joa_joa</t>
  </si>
  <si>
    <t>pkintellectuals</t>
  </si>
  <si>
    <t>onyxbook</t>
  </si>
  <si>
    <t>marukaalvarado</t>
  </si>
  <si>
    <t>maurjr</t>
  </si>
  <si>
    <t>hackstricks333</t>
  </si>
  <si>
    <t>motherhoodmag</t>
  </si>
  <si>
    <t>ssnb</t>
  </si>
  <si>
    <t>nauvinurintania</t>
  </si>
  <si>
    <t>wikileaksnewsus</t>
  </si>
  <si>
    <t>rowankrieger</t>
  </si>
  <si>
    <t>mallorquii</t>
  </si>
  <si>
    <t>castillosuardia</t>
  </si>
  <si>
    <t>faxsindical</t>
  </si>
  <si>
    <t>aumarchitects</t>
  </si>
  <si>
    <t>fluffy_nuts</t>
  </si>
  <si>
    <t>albertiago</t>
  </si>
  <si>
    <t>newsbyifm</t>
  </si>
  <si>
    <t>phlip808</t>
  </si>
  <si>
    <t>gauravpaliwal</t>
  </si>
  <si>
    <t>propuestaoaxaca</t>
  </si>
  <si>
    <t>matt0678</t>
  </si>
  <si>
    <t>ginapt2010</t>
  </si>
  <si>
    <t>zerocau</t>
  </si>
  <si>
    <t>prajnamu</t>
  </si>
  <si>
    <t>dionysus2001</t>
  </si>
  <si>
    <t>graemelion</t>
  </si>
  <si>
    <t>aidanjmccarthy</t>
  </si>
  <si>
    <t>nomoforeclosure</t>
  </si>
  <si>
    <t>obichan</t>
  </si>
  <si>
    <t>azharitaufik</t>
  </si>
  <si>
    <t>zaezalmeida</t>
  </si>
  <si>
    <t>yellowlugh</t>
  </si>
  <si>
    <t>cadu_oliveira</t>
  </si>
  <si>
    <t>regis13</t>
  </si>
  <si>
    <t>subcanada</t>
  </si>
  <si>
    <t>tragetedtraffic</t>
  </si>
  <si>
    <t>fikrifauzi</t>
  </si>
  <si>
    <t>extream</t>
  </si>
  <si>
    <t>sevenforasecret</t>
  </si>
  <si>
    <t>minus43</t>
  </si>
  <si>
    <t>girigiri234</t>
  </si>
  <si>
    <t>cesarmramirez</t>
  </si>
  <si>
    <t>anahuacpg</t>
  </si>
  <si>
    <t>ciprojo</t>
  </si>
  <si>
    <t>mirihar</t>
  </si>
  <si>
    <t>overtimeshow</t>
  </si>
  <si>
    <t>polomello</t>
  </si>
  <si>
    <t>fabryz</t>
  </si>
  <si>
    <t>gabhidal</t>
  </si>
  <si>
    <t>mantarjoe</t>
  </si>
  <si>
    <t>mikes_web_page</t>
  </si>
  <si>
    <t>sheenadin</t>
  </si>
  <si>
    <t>marialva</t>
  </si>
  <si>
    <t>barnaby_b</t>
  </si>
  <si>
    <t>alltop_news</t>
  </si>
  <si>
    <t>araujo_renan</t>
  </si>
  <si>
    <t>zackthejack</t>
  </si>
  <si>
    <t>marutonn</t>
  </si>
  <si>
    <t>bbnworldnews</t>
  </si>
  <si>
    <t>universal_info</t>
  </si>
  <si>
    <t>cumorahnet</t>
  </si>
  <si>
    <t>feedrssreader</t>
  </si>
  <si>
    <t>fashiongrinder</t>
  </si>
  <si>
    <t>davidwhite7589</t>
  </si>
  <si>
    <t>ashwinpande</t>
  </si>
  <si>
    <t>followme_ok</t>
  </si>
  <si>
    <t>geografikaa</t>
  </si>
  <si>
    <t>oobi</t>
  </si>
  <si>
    <t>itto_ogami</t>
  </si>
  <si>
    <t>grungepunk</t>
  </si>
  <si>
    <t>makodfilu</t>
  </si>
  <si>
    <t>marinabarter</t>
  </si>
  <si>
    <t>gsus5</t>
  </si>
  <si>
    <t>ravinanduri</t>
  </si>
  <si>
    <t>thaminedias</t>
  </si>
  <si>
    <t>mateuzinho</t>
  </si>
  <si>
    <t>diogofigueiro</t>
  </si>
  <si>
    <t>leonciokof</t>
  </si>
  <si>
    <t>laggedhero</t>
  </si>
  <si>
    <t>richardsonbq</t>
  </si>
  <si>
    <t>cctxrecords</t>
  </si>
  <si>
    <t>dionysia8</t>
  </si>
  <si>
    <t>mlhetland</t>
  </si>
  <si>
    <t>rattus90</t>
  </si>
  <si>
    <t>lianabarcelos</t>
  </si>
  <si>
    <t>joe_m_h</t>
  </si>
  <si>
    <t>wildatweedie36</t>
  </si>
  <si>
    <t>ciczan</t>
  </si>
  <si>
    <t>cyrin</t>
  </si>
  <si>
    <t>marialeo82</t>
  </si>
  <si>
    <t>apirux</t>
  </si>
  <si>
    <t>jnewsreader</t>
  </si>
  <si>
    <t>chiprdale</t>
  </si>
  <si>
    <t>jhen811</t>
  </si>
  <si>
    <t>ciciross</t>
  </si>
  <si>
    <t>itsjustemily</t>
  </si>
  <si>
    <t>sign2u2012</t>
  </si>
  <si>
    <t>herveschell</t>
  </si>
  <si>
    <t>thiagitto</t>
  </si>
  <si>
    <t>shaepol</t>
  </si>
  <si>
    <t>agitgustam</t>
  </si>
  <si>
    <t>pag1com</t>
  </si>
  <si>
    <t>joeycarvalho</t>
  </si>
  <si>
    <t>evzmo405</t>
  </si>
  <si>
    <t>getfoundfirst</t>
  </si>
  <si>
    <t>easyez</t>
  </si>
  <si>
    <t>rbrant</t>
  </si>
  <si>
    <t>kstar102talk</t>
  </si>
  <si>
    <t>sarasilver</t>
  </si>
  <si>
    <t>isamartina</t>
  </si>
  <si>
    <t>lacreatura</t>
  </si>
  <si>
    <t>rc7680</t>
  </si>
  <si>
    <t>distortn2statc</t>
  </si>
  <si>
    <t>harisrajopatuih</t>
  </si>
  <si>
    <t>gcrelier</t>
  </si>
  <si>
    <t>reutersasiaregs</t>
  </si>
  <si>
    <t>ferberetta</t>
  </si>
  <si>
    <t>k80did2</t>
  </si>
  <si>
    <t>fiarisalfabeta</t>
  </si>
  <si>
    <t>jivanht</t>
  </si>
  <si>
    <t>ketonholi</t>
  </si>
  <si>
    <t>abimelech_tovar</t>
  </si>
  <si>
    <t>ivanlasso</t>
  </si>
  <si>
    <t>im_canada_news</t>
  </si>
  <si>
    <t>comedia_cq</t>
  </si>
  <si>
    <t>notitwitscoa</t>
  </si>
  <si>
    <t>gonzohunter</t>
  </si>
  <si>
    <t>jaanu2k</t>
  </si>
  <si>
    <t>tkelbough</t>
  </si>
  <si>
    <t>tengonoticias</t>
  </si>
  <si>
    <t>summ_r</t>
  </si>
  <si>
    <t>hughstephens</t>
  </si>
  <si>
    <t>pietra_vaz</t>
  </si>
  <si>
    <t>chartaholic</t>
  </si>
  <si>
    <t>yokekung</t>
  </si>
  <si>
    <t>tacoselecta</t>
  </si>
  <si>
    <t>pixoy</t>
  </si>
  <si>
    <t>moisaprado</t>
  </si>
  <si>
    <t>luke_walding</t>
  </si>
  <si>
    <t>poisonpeacock</t>
  </si>
  <si>
    <t>websitenewsman</t>
  </si>
  <si>
    <t>sgbreakingnews</t>
  </si>
  <si>
    <t>milot35</t>
  </si>
  <si>
    <t>ignorefunction</t>
  </si>
  <si>
    <t>smallvideo</t>
  </si>
  <si>
    <t>jonainanmlves15</t>
  </si>
  <si>
    <t>pablopsald</t>
  </si>
  <si>
    <t>pixelmorning</t>
  </si>
  <si>
    <t>yankeejosh</t>
  </si>
  <si>
    <t>xsilvamx</t>
  </si>
  <si>
    <t>hmonoticias</t>
  </si>
  <si>
    <t>diablo7000</t>
  </si>
  <si>
    <t>jbergloffgr</t>
  </si>
  <si>
    <t>twilippines</t>
  </si>
  <si>
    <t>cliqzausnews</t>
  </si>
  <si>
    <t>pig_news_</t>
  </si>
  <si>
    <t>jiezl_shannon</t>
  </si>
  <si>
    <t>akeybondo</t>
  </si>
  <si>
    <t>moukaouame</t>
  </si>
  <si>
    <t>o_reporter</t>
  </si>
  <si>
    <t>joanneturner589</t>
  </si>
  <si>
    <t>isleymm</t>
  </si>
  <si>
    <t>slugbucket</t>
  </si>
  <si>
    <t>rafazoubel</t>
  </si>
  <si>
    <t>klauscaetano</t>
  </si>
  <si>
    <t>simonnews</t>
  </si>
  <si>
    <t>juanmanquilepi</t>
  </si>
  <si>
    <t>kyotocracy</t>
  </si>
  <si>
    <t>naylorbusiness</t>
  </si>
  <si>
    <t>johnbumgarner</t>
  </si>
  <si>
    <t>ahmadhito</t>
  </si>
  <si>
    <t>iondigitalmedia</t>
  </si>
  <si>
    <t>ashok999333</t>
  </si>
  <si>
    <t>cormeum</t>
  </si>
  <si>
    <t>freewebsitenews</t>
  </si>
  <si>
    <t>abogadostwitero</t>
  </si>
  <si>
    <t>globalnews4u</t>
  </si>
  <si>
    <t>just2host</t>
  </si>
  <si>
    <t>appirioeng</t>
  </si>
  <si>
    <t>carlosjota7426</t>
  </si>
  <si>
    <t>erickguevarad</t>
  </si>
  <si>
    <t>vingeviciute</t>
  </si>
  <si>
    <t>esperanzagalera</t>
  </si>
  <si>
    <t>merky588</t>
  </si>
  <si>
    <t>andresnovais</t>
  </si>
  <si>
    <t>russianewsnet</t>
  </si>
  <si>
    <t>1nomer</t>
  </si>
  <si>
    <t>ha_abogados</t>
  </si>
  <si>
    <t>miosotisr</t>
  </si>
  <si>
    <t>leooportella</t>
  </si>
  <si>
    <t>gonzotrujillo</t>
  </si>
  <si>
    <t>so_noticia</t>
  </si>
  <si>
    <t>enandrw</t>
  </si>
  <si>
    <t>yuasatohru</t>
  </si>
  <si>
    <t>_eastcoastgirl</t>
  </si>
  <si>
    <t>aerohaveno</t>
  </si>
  <si>
    <t>menilmuche</t>
  </si>
  <si>
    <t>dayaal</t>
  </si>
  <si>
    <t>_avivah_</t>
  </si>
  <si>
    <t>sheldonled</t>
  </si>
  <si>
    <t>arnimb</t>
  </si>
  <si>
    <t>brettweisg</t>
  </si>
  <si>
    <t>nelsonpray</t>
  </si>
  <si>
    <t>madmaxflyingj</t>
  </si>
  <si>
    <t>2real2handle</t>
  </si>
  <si>
    <t>pabloafain</t>
  </si>
  <si>
    <t>gastonguillaux</t>
  </si>
  <si>
    <t>michelwilker</t>
  </si>
  <si>
    <t>dcmetrolatino</t>
  </si>
  <si>
    <t>ettiekellie</t>
  </si>
  <si>
    <t>zazzlerandom</t>
  </si>
  <si>
    <t>avgjoepub</t>
  </si>
  <si>
    <t>jhonjhony_1909</t>
  </si>
  <si>
    <t>davidcarrmusic</t>
  </si>
  <si>
    <t>miminashi</t>
  </si>
  <si>
    <t>aikogasparetto</t>
  </si>
  <si>
    <t>reptilenews</t>
  </si>
  <si>
    <t>gui13ferreira</t>
  </si>
  <si>
    <t>kennkeuj</t>
  </si>
  <si>
    <t>wwpthreads</t>
  </si>
  <si>
    <t>cesarpoli</t>
  </si>
  <si>
    <t>r00te4</t>
  </si>
  <si>
    <t>my_googlereader</t>
  </si>
  <si>
    <t>veryrood</t>
  </si>
  <si>
    <t>kaesar_cggb</t>
  </si>
  <si>
    <t>socotustra</t>
  </si>
  <si>
    <t>jhonda21</t>
  </si>
  <si>
    <t>ryanjkirk</t>
  </si>
  <si>
    <t>terjewold</t>
  </si>
  <si>
    <t>jedmitten</t>
  </si>
  <si>
    <t>dolphieness</t>
  </si>
  <si>
    <t>extr_big_mouth</t>
  </si>
  <si>
    <t>hemoda</t>
  </si>
  <si>
    <t>wikioit</t>
  </si>
  <si>
    <t>freegiftcard00</t>
  </si>
  <si>
    <t>bacardidavis</t>
  </si>
  <si>
    <t>militiajim</t>
  </si>
  <si>
    <t>ultramaman</t>
  </si>
  <si>
    <t>worldnewsvideos</t>
  </si>
  <si>
    <t>jatpe</t>
  </si>
  <si>
    <t>elonoir</t>
  </si>
  <si>
    <t>newstrade</t>
  </si>
  <si>
    <t>dystec</t>
  </si>
  <si>
    <t>vientros</t>
  </si>
  <si>
    <t>hikaru_soshimg</t>
  </si>
  <si>
    <t>glemr</t>
  </si>
  <si>
    <t>aharpaz</t>
  </si>
  <si>
    <t>edrferraz</t>
  </si>
  <si>
    <t>gnewsweek</t>
  </si>
  <si>
    <t>admabm</t>
  </si>
  <si>
    <t>hazuwai</t>
  </si>
  <si>
    <t>graser19</t>
  </si>
  <si>
    <t>timsneath</t>
  </si>
  <si>
    <t>generalniagara</t>
  </si>
  <si>
    <t>madinabeat</t>
  </si>
  <si>
    <t>yenyrv</t>
  </si>
  <si>
    <t>notitwitsmic</t>
  </si>
  <si>
    <t>osmardeoliveira</t>
  </si>
  <si>
    <t>compusecure</t>
  </si>
  <si>
    <t>pacego_</t>
  </si>
  <si>
    <t>chrismonnier</t>
  </si>
  <si>
    <t>taufikzamzami</t>
  </si>
  <si>
    <t>hiro_matsuno</t>
  </si>
  <si>
    <t>eduwontroba</t>
  </si>
  <si>
    <t>yurenaghm</t>
  </si>
  <si>
    <t>samatjain</t>
  </si>
  <si>
    <t>hostingscams</t>
  </si>
  <si>
    <t>modelprogress</t>
  </si>
  <si>
    <t>erllon</t>
  </si>
  <si>
    <t>rapabalan</t>
  </si>
  <si>
    <t>barkybree</t>
  </si>
  <si>
    <t>anitacawala</t>
  </si>
  <si>
    <t>cloudmig</t>
  </si>
  <si>
    <t>mdilustraciones</t>
  </si>
  <si>
    <t>uktechnews</t>
  </si>
  <si>
    <t>ecotopics</t>
  </si>
  <si>
    <t>andril21</t>
  </si>
  <si>
    <t>hmac8744</t>
  </si>
  <si>
    <t>johnrheard</t>
  </si>
  <si>
    <t>bstcursos</t>
  </si>
  <si>
    <t>andrefsrp</t>
  </si>
  <si>
    <t>mylatvianews</t>
  </si>
  <si>
    <t>yessiflix</t>
  </si>
  <si>
    <t>michaelcoffs</t>
  </si>
  <si>
    <t>kaciehanako</t>
  </si>
  <si>
    <t>andres_fco</t>
  </si>
  <si>
    <t>rafaelgaonna</t>
  </si>
  <si>
    <t>damisilvatwitte</t>
  </si>
  <si>
    <t>dikmansn165</t>
  </si>
  <si>
    <t>mominreallife</t>
  </si>
  <si>
    <t>belraven</t>
  </si>
  <si>
    <t>hugorosin</t>
  </si>
  <si>
    <t>mmarico</t>
  </si>
  <si>
    <t>obamarama1</t>
  </si>
  <si>
    <t>muzysflipboard</t>
  </si>
  <si>
    <t>candinoca</t>
  </si>
  <si>
    <t>zuckerbaby</t>
  </si>
  <si>
    <t>theorocha</t>
  </si>
  <si>
    <t>geeniemart</t>
  </si>
  <si>
    <t>pietfitrie</t>
  </si>
  <si>
    <t>Followers</t>
  </si>
  <si>
    <t>Tweets</t>
  </si>
  <si>
    <t>Favorites</t>
  </si>
  <si>
    <t>Description</t>
  </si>
  <si>
    <t>Time Zone</t>
  </si>
  <si>
    <t>Time Zone UTC Offset (Seconds)</t>
  </si>
  <si>
    <t>Joined Twitter Date (UTC)</t>
  </si>
  <si>
    <t>Custom Menu Item Text</t>
  </si>
  <si>
    <t>Custom Menu Item Action</t>
  </si>
  <si>
    <t>Tweet</t>
  </si>
  <si>
    <t>Tweet Date (UTC)</t>
  </si>
  <si>
    <t>Latitude</t>
  </si>
  <si>
    <t>Longitude</t>
  </si>
  <si>
    <t>We open governments.</t>
  </si>
  <si>
    <t>Estilista, jornalista e blogueira, nas horas vagas. :)</t>
  </si>
  <si>
    <t>Redator do Blog Acerto de Contas.</t>
  </si>
  <si>
    <t>Olha, Dindí, fica, Dindí. E as águas desse rio onde vão, eu não sei.</t>
  </si>
  <si>
    <t>Java developer, web developer, Cantabrian.</t>
  </si>
  <si>
    <t>Be giant!</t>
  </si>
  <si>
    <t>Latest Kindle news &amp; Books @ Kindle Store</t>
  </si>
  <si>
    <t>Big deal newspaper comedy columnist and editor of reality and documentary television.  Looks pretty impressive in italics.</t>
  </si>
  <si>
    <t>Born again and loving it. currently a junior in college (UCO and OSU-OKC).</t>
  </si>
  <si>
    <t>Avós de Holanda e Pernambuco, de Portugal e Minas. Pais de Paraná e Aquidauana. Nascido e apaixonado em Dourados, vivido em Campo Grande, e agora, Curitiba.</t>
  </si>
  <si>
    <t>mobile &amp; gadget enthusiast, lifetime Tottenham Hotspur fan, a cheerful father.</t>
  </si>
  <si>
    <t xml:space="preserve">Just a proud Canadian ... </t>
  </si>
  <si>
    <t>Blogger on privacy, data protection and data breaches on pogowasright.org, databreaches.net, and phiprivacy.net.  At other times, a psychologist and author.</t>
  </si>
  <si>
    <t>A Student Editor, Writer, Web Design &amp; Development Enthusiast, Geek, Husband, Orphan and Druid. ~ Say hello, I don't bite :)</t>
  </si>
  <si>
    <t>Interests, i.e life, health, the earth, &amp; end of  wars.  Reading, viewing quality film either tube/ cinema, music (eclectic) &amp; dance crews.</t>
  </si>
  <si>
    <t>Zero a esquerda.           Segue aí que eu vou atrás!Piadas Notícias Fails Sarcasmo!Dezde 10 de 2010! FOLLOW X FOLLOW :@</t>
  </si>
  <si>
    <t xml:space="preserve">Networkcanal CEO; emprendiendo en internet desde 1997 con comunidades temáticas dedicadas a aficiones. ¿Se adaptará el sector editorial al cambio? </t>
  </si>
  <si>
    <t>Excess is never enough</t>
  </si>
  <si>
    <t>Tweeting pertinent information on news, current affairs and politics.
Neither right nor left.</t>
  </si>
  <si>
    <t>Eu sempre estou mentindo.</t>
  </si>
  <si>
    <t>Homeland Security, Emergency Management, Public Health and Intelligence Community Esoterica</t>
  </si>
  <si>
    <t>Amo mi carrera (periodismo), me gusta escribir, seguidora de la  moda. Disfruto la vida cada minuto que pasa.</t>
  </si>
  <si>
    <t>Journalist, working at RCN La Radio De La Noche as research editor and journalist. 35, married.</t>
  </si>
  <si>
    <t>alanboy.  m. Persona que se dedica a la tecnología y/o a elaborar programas de ordenador.</t>
  </si>
  <si>
    <t>I've been making things happen online since 1992 - a media-friendly geek who produces content and catalyzes communities.</t>
  </si>
  <si>
    <t>il buono, il brutto, il cattivo</t>
  </si>
  <si>
    <t xml:space="preserve">HR, musician, reader, writer, atheist, optimist, sceptic, understudy to the tooth fairy </t>
  </si>
  <si>
    <t>Author and foreign policy analyst at the Lowy Institute and the Brookings Institution</t>
  </si>
  <si>
    <t>Croatian Radio - Musician,dj and promoter of Croatian Music in Australia</t>
  </si>
  <si>
    <t>Living on the edge of time, edge of the city, edge of life, and on the edge of my bed...</t>
  </si>
  <si>
    <t>Caveat Emptor</t>
  </si>
  <si>
    <t>Affiliate marketing follower. Follow me, follow U. RTW</t>
  </si>
  <si>
    <t>There is never a day that I am truly in the dark, only days when I cannot see the Light of God in whom I live and move and have my being.</t>
  </si>
  <si>
    <t>Economista, emprendedor y apasionado por datos inútiles pero interesantes</t>
  </si>
  <si>
    <t>Venezuela´s experienced  Journalist,Unión Radio Noticias, Onda 107.9FM,Actualidad 1020am (Miami),Venevisión&amp; Diario El Universal</t>
  </si>
  <si>
    <t>sige bailando</t>
  </si>
  <si>
    <t>la sensaciòn de dejar el horno prendido</t>
  </si>
  <si>
    <t>Administrador de profissão, Gamer de paixão. Blogueiro e moderador do PortalVersus, estudante de administração da UFPE, social media lover, turista quando posso</t>
  </si>
  <si>
    <t>developing software, exploring the web, lifting weights, riding bike, socializing and trying to reverse that order</t>
  </si>
  <si>
    <t xml:space="preserve">Correspondent for Express 24/7 in Pakistan and currently the IWMF Elizabeth Neuffer Fellow at CIS, MIT. </t>
  </si>
  <si>
    <t>Andrew is the Asia Correspondent of The Independent newspaper and sweats it out in Delhi. All this wisdom is, of course, his own.</t>
  </si>
  <si>
    <t>Licenciado en Matemáticas y Física</t>
  </si>
  <si>
    <t>Economista, ex Senador por el Nuevo Liberalismo, Constituyente de 1991. Candidato a la Vicepresidencia de la República por el Partido Liberal en 2006.</t>
  </si>
  <si>
    <t>I am Muslim and GLAD that I am.</t>
  </si>
  <si>
    <t>Operation:Payback is an ongoing campaign by Anonymous against major anti-piracy &amp; anti-freedom entities. Join us: irc://irc.anonops.net #payback</t>
  </si>
  <si>
    <t>NO ME DA MIEDO MAÑANA, PORQUE HE VISTO AYER Y ME ENCANTA HOY.</t>
  </si>
  <si>
    <t>USA, the world’s internet censor, uses; slurs, lies, deceit &amp; ICANN to block WikiLeaks just like www.CubanCulture.com &amp; 56 other websites blocked from viewing</t>
  </si>
  <si>
    <t xml:space="preserve">Life's a garden... Dig it - Joe Dirt.    
Lets go Rangers/Stars/Mavs
Obsessed with UFO's and Aliens- because what if? 
</t>
  </si>
  <si>
    <t>Writer. Also game designer, filmmaker, actor, socialist, fat.</t>
  </si>
  <si>
    <t>Irônica, sarcástica, incompreensiva, confusa, não socializa por conviniência e ainda consegue rir da própria desgraça. Essa sou eu.</t>
  </si>
  <si>
    <t>Acompanhe uma seleção de frases redondas, engraçadas ou sérias, críticas, mancadas, gozações e provocações, que correm o Brasil e o mundo</t>
  </si>
  <si>
    <t>I have this account to know what (semi)famous people I like too much are interested in but feel free to follow my inane thoughts~ :) :) :)</t>
  </si>
  <si>
    <t>Semantic Web Developer (http://www.mulgara.org/)</t>
  </si>
  <si>
    <t>dad, cook, gardener, tinkerer, ponderer, explorer, parallel entrepreneur.</t>
  </si>
  <si>
    <t>Explore the latest business stories from the top social news sites.</t>
  </si>
  <si>
    <t>Explore the latest stories from the top social news sites.</t>
  </si>
  <si>
    <t>Video Today News is your best source for all news coverage from all major news media outlets and more. Try our Live News version.</t>
  </si>
  <si>
    <t>Explore the latest political news from the top social news sites.</t>
  </si>
  <si>
    <t>Spécialiste Unix &amp; Oracle chez D.L.G.L. Ltée.; photographe de formation mais aussi vidéaste à ses heures...</t>
  </si>
  <si>
    <t xml:space="preserve">Sube, el cielo nos espera en el camino, vamos coge mi mano, esta noche la tierra prometida será nuestra, Ohoh Carretera del Trueno, Oh Carretera del Trueno..._x000D_
</t>
  </si>
  <si>
    <t xml:space="preserve">We are fighters for Internet Freedom._x000D_
http://anonops.net/. </t>
  </si>
  <si>
    <t xml:space="preserve">Architect, Consultant Architect, Design, Engineer, joke,fun, speed car freak, Toyota Lover, Retro cars, Liberal ,&amp; peace. </t>
  </si>
  <si>
    <t>Writer, designer, artist. I cowrite The Peacock King web serial. Tumblr: http://irkdesu.tumblr.com/</t>
  </si>
  <si>
    <t>Producer; designer; printmaker; ebook-maker; science-fiction and tech geek; lover, not fighter; robot in disguise; sometimes nsfw.</t>
  </si>
  <si>
    <t>Pastor, escritor, palestrante, compositor</t>
  </si>
  <si>
    <t>Fat, bald Canadian in Sydney; tryin keep my chin up in a harsh and cruel world.</t>
  </si>
  <si>
    <t>Online companion to Vancouver's daily tabloid, The Province. The web team manages our Twitter account.</t>
  </si>
  <si>
    <t>Drink, tech, sleep... maybe some work. I've got my priorities straight...</t>
  </si>
  <si>
    <t>mulher negra vegana. 'tente permanecer vivo preso aos impulsos dos seus próprios pés.'</t>
  </si>
  <si>
    <t>Updates diarios de bandas independentes do cenário nacional. Estilos que variam entre instrumental e rock. Just uploading good music.</t>
  </si>
  <si>
    <t>Things happen. But why?</t>
  </si>
  <si>
    <t>Bianca Jagger: Founder &amp; Chair of the Bianca Jagger Human Rights Foundation a human rights, social justice &amp; climate change advocate.Views expressed r personal</t>
  </si>
  <si>
    <t>.: Im a kid at heart*, A bitch with attitude*, A girl with a mind* &amp; a lady with class* ;] I'm looking for something I cannot truly describe in words*... :.</t>
  </si>
  <si>
    <t xml:space="preserve">MAYA OVIEDO DUCOUDRAY::_x000D_
Grabadista, fotógrafa, cantante y ocasional actriz de espejo. Print artist, photographer, singer and sometimes mirror actress. </t>
  </si>
  <si>
    <t>Simon Tyszko, An Artist under an Aeroplane in an apartment, amongst other things. www.phlight.org</t>
  </si>
  <si>
    <t>心から「好き」と言えるのは“カレーライス”と“旧市街巡り”くらい。_x000D_
「成長しない社会で幸せになる方法」に関心あり。アカルイミライ希望。_x000D_
このつぶやきは、所属している組織とは一切関係ありません。念のため。</t>
  </si>
  <si>
    <t>Entrepreneur, Internet Marketer, Counsellor, Philanthropist, International traveller, Nature lover, CarbonCopyPro Member</t>
  </si>
  <si>
    <t xml:space="preserve">Paranormal Phenomena Survey Guru. Record your parapsychological experiences here http://bit.ly/pVh5D Get Psychic Scams ebook free http://bit.ly/dafUjn_x000D_
</t>
  </si>
  <si>
    <t>the lazy one</t>
  </si>
  <si>
    <t>pigment, azo pigments, organic pigment, inorganic pigment</t>
  </si>
  <si>
    <t>Pc Technician, Love KickBoxing, Karate and Jiu Jitsu . . . Learning Japanese ! ! ! Not your typical Tech.</t>
  </si>
  <si>
    <t>DePaul journalism grad trading skyscrapers for corn fields while I earn my MSJ at UIUC. Former ChicagoNow blogger. I get excited about new media, Burma and ESL.</t>
  </si>
  <si>
    <t>In search of truth, justice, and mildly amusing distractions.</t>
  </si>
  <si>
    <t xml:space="preserve">Yes, I'm THAT Shatter. The Shatter. The only one. If you met Shatter, that was me.  Also:  SOCIAL MEDIA EXPERT! </t>
  </si>
  <si>
    <t>Professional nerd. Editor of Tested.com. Corgi aficionado. Zombie hunter.</t>
  </si>
  <si>
    <t>Indonesian citizen. I'm into Laws, Politics, International Relations, Economics, Movies, Gadgets &amp; Arts. My desire is to have my own Law Office in the future :)</t>
  </si>
  <si>
    <t>Writer, actor, director, programmer, sexual deviant.</t>
  </si>
  <si>
    <t>Estudiante, 13 años, explorando Twitter. Anhelo ser Informático. Soy fácil de irritar, pero buena persona. Me dicen ''Mojojojo''. Me das follow y te devuelvo.</t>
  </si>
  <si>
    <t>No tengo Bio porque no se como describirme y porque no e hecho nada bueno en esta vida (aun), pero si de algo sirve, le informo que Estoy un poco loco! :P</t>
  </si>
  <si>
    <t>Anonymous against major anti-piracy &amp; anti-freedom entities. Join our IRC: irc://irc.anonops.net/operationpayback_x000D_
http://operationn.tk/</t>
  </si>
  <si>
    <t xml:space="preserve">Been gaming hard since I was 13 or so, now 17. Play all types of games however I play mostly MMORPG's and FPS games. </t>
  </si>
  <si>
    <t>We are @Wikileaks Spirit 4 Australia. We are opening the most closed Govt of all 194 Nations in the @UN.  _x000D_
Wikileaks on Aus Jan 2011._x000D_
Where will Gillard hide?</t>
  </si>
  <si>
    <t>Микроблог сайта vesti.ru и телеканала Россия 24</t>
  </si>
  <si>
    <t>Freedomist. I also make cool stuff @vtalk</t>
  </si>
  <si>
    <t xml:space="preserve">Movimento de Apoio à WikiLeaks. </t>
  </si>
  <si>
    <t>Chris Brandt is professor of Music Business at Nimbus, and teaches Yin &amp; Partner Yoga. Random musings at www.traveldiaries.ca</t>
  </si>
  <si>
    <t>COLOMBIANO a mucho honor! 20 añejos de vida, estudiante de Ing. Industrial y desparchao como yo solo en Twitter! :p</t>
  </si>
  <si>
    <t>Titulares, opinión, noticias del mundo y los sucesos locales en América Latina. Visita nuestro website http://brknews.info</t>
  </si>
  <si>
    <t>Perfil mantido pela jornalista Letícia Sallorenzo. Estou aqui para exorcizar o texto das amebas escreventes. Não desejo mal a ninguém. Só desejo hemorróidas.</t>
  </si>
  <si>
    <t>eng e avocat</t>
  </si>
  <si>
    <t>DominioFeminino: Ladies who think and act. Conservative. Married, happy mothers and wives. Journalism and information.</t>
  </si>
  <si>
    <t>What does Love have to do with IT (EVERYTHING)</t>
  </si>
  <si>
    <t>Life is what happens to you while you're busy making other plans</t>
  </si>
  <si>
    <t>Working to gain the right to healthCARE for ALL Americans</t>
  </si>
  <si>
    <t>● ひとりひとり、「みんなはみんならしく生きる」自由と権利を求めます！ ● 思いつきが言葉遊びになってブログ版に復活...Banbiのつぶやき。● 不肖ながら「ぶんぶん石川」サイト管理者。● 白山虹の祭りでお馴染み！イベント駐車場整理職人！</t>
  </si>
  <si>
    <t>札幌在住の主婦。趣味は愛車(チャリ)での近郊散策、食べること、読書、お菓子作り、アクセサリーのハンドメイド等々。興味があることはオーガニック、無農薬、無添加、環境保護、自然エネルギー(原子力除く)、自給自足、平和、歴史、政治等々。死ぬまでに叶えたい夢は世界一周旅行。興味の赴くままにフォローするだけで、さほどツイートせず</t>
  </si>
  <si>
    <t>Soy un tweetero tan popular como Esperanza Gómez, el Bendito Fajardo y la hamburguesa de a mil. Literato y filósofo javeriano que gusta mucho del rock inglés.</t>
  </si>
  <si>
    <t>Experto en nada.</t>
  </si>
  <si>
    <t>I attend Florida A&amp;M University located in the capital city of Florida, Tallahassee. Im 22 years old. FOLLOW AT YOUR OWN RISK #TeamFollowBack</t>
  </si>
  <si>
    <t>Political Humor/Satire - I reserve the right to be disgustingly offensive and rude. Moderately Progressive - Political Science nut #TeamCOCO #Chomsky #tcr</t>
  </si>
  <si>
    <t>econ/politics/net/eco_x000D_
If I tweet something, I am not necessarily endorsing it.</t>
  </si>
  <si>
    <t>just an ordinary person :)</t>
  </si>
  <si>
    <t>just a simple boy.</t>
  </si>
  <si>
    <t>Seba, soy tierno :3 y alegre. Nerd ♥, Green Day, Blink, The Beatles *-*, Me encanta Sesame Street *-*, y vivo mi mundo tocando una batería invisible :D,Cruzado.</t>
  </si>
  <si>
    <t xml:space="preserve">Si Caszely hubiese hecho el penal, twitter no existiria... </t>
  </si>
  <si>
    <t>Sitio oficial en Twitter de la Televisora Nacional del Zulia</t>
  </si>
  <si>
    <t>Periodista - Jefe de Medios Alternativos de @ZUVISIONTV - Secretario de Comunicaciones del @cnpzulia - ADVERTENCIA: AQUI VAS A LEER DE TODO SIN COMPLICACIONES.</t>
  </si>
  <si>
    <t>Diario LA VOZ - UN SUCESO NACIONAL</t>
  </si>
  <si>
    <t>Patria Grande: Somos actualidad, inmediatez, información, opinión, análisis, somos una alternativa veraz ante la distorsión mediática.</t>
  </si>
  <si>
    <t>El más grande portal de noticias y opinión de Venezuela</t>
  </si>
  <si>
    <t>I am journalist, explicit photojournalist, trying to explore the web as a medium for photojournalism, in Journal Reflex - GlobalReporter - at www.bildjournal.se</t>
  </si>
  <si>
    <t>Just me - a writer of sorts, artist in secret, a grateful member of the AA Fellowship &amp; WikiLeaks supporter.</t>
  </si>
  <si>
    <t>Disque-estudiante de sistemas, disque-gamer y disque-astronomo, disque guitarrista y y disque lángaro.</t>
  </si>
  <si>
    <t>Traductora Pública de Inglés. Estudiante de Derecho. Hincha del glorioso Independiente (no amarga). 160 caracteres es poco che!</t>
  </si>
  <si>
    <t>Nací en 1981. En 1982 cumplí un año. En 1983, cumplí dos. Y así todos los años hasta 2010 que cumplí veintinueve.</t>
  </si>
  <si>
    <t xml:space="preserve">DREAMer.ACTivist.artist.community/youth organizer.music-Hip Hop lover &amp; an undocumented poet. </t>
  </si>
  <si>
    <t>America: Home of the Free, Land of the Incarcerated; Advocate for Prison &amp; Criminal Justice Reform, Dog Lover, Law Junkie, Twitter addict, Thy Cancer Survivor!</t>
  </si>
  <si>
    <t>Hi e^i*pi - 1 =0 :)</t>
  </si>
  <si>
    <t>Administradora, Deportista, artista plastico; INTERÉS Con en Finanzas, Artesanías, Escultura y Nuevas Tecnologías.</t>
  </si>
  <si>
    <t>Student, advocate, member of Australian Young Labor,Uni intern, brother, son and friend.</t>
  </si>
  <si>
    <t>Estudiante (aún) de Ing. Civil (Industrial? y) Computación en la @UChile. Simpático, tímido/extrovertido, rico buena onda xD, no muerdo ni acoso... creo :P</t>
  </si>
  <si>
    <t>Um francês no Brasil.._x000D_
A peu pres pas grand chose... entre autres...</t>
  </si>
  <si>
    <t>Estudiante de medicina de la USAC, me gusta bloggear sobre politica, poesía, literatura PCs... y muchas otras cosas XD</t>
  </si>
  <si>
    <t>Ghettocrewkid</t>
  </si>
  <si>
    <t>Bigger on the outside.</t>
  </si>
  <si>
    <t>Stultorum Infinitus Numerus Est.</t>
  </si>
  <si>
    <t>shoes make me happy. i'm superficial. whatever.</t>
  </si>
  <si>
    <t xml:space="preserve">love teaching, proud mother, wife in love, hardworker, reader olic,  </t>
  </si>
  <si>
    <t>Egyptian-American works in Strategic  Management and Social Media's Marketing . Six Sigma Black Belt certified. And I use all of this for Human Rights cause!</t>
  </si>
  <si>
    <t>French, English &amp; Arabic translator._x000D_
League of Arab States</t>
  </si>
  <si>
    <t>Cuidadano Venezolano Tecnico Superior en  Mecanica Automotriz Profesional en el Ramo en Valencia Edo.Carabobo Venezuela</t>
  </si>
  <si>
    <t>Hoje correndo atrás do amanhã e depois</t>
  </si>
  <si>
    <t>IT, Chess, Backgammon, Poker, Piratenpartei (http://wiki.piratenpartei.de/Benutzer:Acepoint)</t>
  </si>
  <si>
    <t>Give Me Liberty or Give Me Death</t>
  </si>
  <si>
    <t>広告代理店CFプロデューサー、デザイン集団tomatoのレップを経て、出版翻訳家に移行中。Translator, coordinator, producer, schemer, dreamer, curious cat._x000D_
Tweets mostly in Japanese, sometimes in English.</t>
  </si>
  <si>
    <t>Stroke survivor, Mother, Grandmother, liberal dem,blame Reagan for Econ. mess,am that nice lady @ church</t>
  </si>
  <si>
    <t>I'm tired of trying to find happiness through lies and self-medicating. If you need me, I'll be at the bar. -- Lindsay Funke</t>
  </si>
  <si>
    <t>Agricultural Engineer graduated @ The University Of Arizona (Tucson) in 1.983</t>
  </si>
  <si>
    <t>Mabel Gasca is a journalist  who likes politics and sports.</t>
  </si>
  <si>
    <t>IT Project Manager who moved from banking to healthcare, healthcare wins! MBA, PMP, Father, Husband</t>
  </si>
  <si>
    <t xml:space="preserve">Este diciembre próximo nuevamente elecciones a gobernador en guarico todos a votar pasa factura por lo ineptos que ha sido </t>
  </si>
  <si>
    <t>Só 160 letras? Melhor nem começar então...</t>
  </si>
  <si>
    <t>Bad at tweeting. Good at checking Twitter.</t>
  </si>
  <si>
    <t>Feminista, professora de direito, aprendiz de antropóloga, gateira, interneteira. Pesquisa direitos das mulheres.</t>
  </si>
  <si>
    <t>Bacharel em Direito pela UFPB. Advogado Sócio da Dias-Brasil Advocacia. Membro da Comissão de Estudos Tributários da OAB/CE.</t>
  </si>
  <si>
    <t xml:space="preserve">The official space of the Channel NewsAsia website - a premier source of real time news and videos from Singapore and Asia. </t>
  </si>
  <si>
    <t>Cada um de nós é quem é, mas aquele que em nós faz é outro.' (José Saramago, 16/11/1922-18/06/2010)</t>
  </si>
  <si>
    <t xml:space="preserve">Moderate Conservative, Army Gold Star Mom. Military Supporter. Mom of an All American track runner, Science Chick and special needs child. </t>
  </si>
  <si>
    <t xml:space="preserve">Every soldier makes difficult sacrifices but connections to their loved ones need not be. Keep our heros connected to their families today and forever. </t>
  </si>
  <si>
    <t xml:space="preserve">Adicción a los tweet relacionador público a punto de salir, aspirante a man social media Buscando nuevo rumbo, amo la comunicación jgonzacom@gmail.com sígueme </t>
  </si>
  <si>
    <t>sub tle stat us hella whirld my mind is go ing no plan rinse rep eat close when striking leave face wet this is not my beautiful house can i get a wit?</t>
  </si>
  <si>
    <t>Administrador de sistemas, amante de la tecnología y loco por su bicicleta...</t>
  </si>
  <si>
    <t>confidential</t>
  </si>
  <si>
    <t>Studied Chemistry, got bored, now do pipeline development for Animation &amp; Visual Effects</t>
  </si>
  <si>
    <t>Blogger ,realist, weloverwogen, internet hosselaar, muziek fanaat, hekelt links</t>
  </si>
  <si>
    <t>Unefa ing.Mecánica</t>
  </si>
  <si>
    <t>Tranzluzid is the place in between the waking world and unconsciousness where LUCID DREAMS occur!</t>
  </si>
  <si>
    <t xml:space="preserve">Politics, social justice, human rights, irony </t>
  </si>
  <si>
    <t>As long as certain twisted souls feel the need to lie, cheat and murder to achieve their ends some of us need to keep pointing it out. SmokingMirrors</t>
  </si>
  <si>
    <t>amante do rock, música eletrônica e MPB. Estudante de comunicação social e corinthiano roxo!_x000D_
Resumindo: Um corinthiano folgado aspirante à jornalista</t>
  </si>
  <si>
    <t>Sou meu próprio guru. Followem-me os bons!</t>
  </si>
  <si>
    <t>Future Positive, Designer, Developer,  Goofball, Believer of Magic. Builder of @eco_heroes and @socialigniter</t>
  </si>
  <si>
    <t>Currently promoting next year's SPOKE Writers' Festival at AC ARTS, Adelaide</t>
  </si>
  <si>
    <t>Las religiones, como las luciérnagas, necesitan de oscuridad para poder brillar. El primer pecado de la humanidad son los dogmas; la primera virtud la duda.</t>
  </si>
  <si>
    <t>Edit®</t>
  </si>
  <si>
    <t>mediocre, ugly, untalented, bureaucratic, provincial, unmanly or gay.</t>
  </si>
  <si>
    <t>Contador Publico Colegiado._x000D_
Amo a mi familia y mi pais venezuela</t>
  </si>
  <si>
    <t>Oil painter, matte painter, photographer, fan of science fiction, cyclist, out of body explorer.. &amp; stirrer of the pot!</t>
  </si>
  <si>
    <t>Whose Small Cap portfolio has gained 146% (unhedged, unlevered) in two years?</t>
  </si>
  <si>
    <t>En crisis, y harta de que quieran salvarnos cuando en realidad nos estan comprando... nuestra libertad incluida</t>
  </si>
  <si>
    <t>Nachrichten, Kommentare und Meinungen aus deutschsprachigen Blogs zu Wikileaks</t>
  </si>
  <si>
    <t>:)</t>
  </si>
  <si>
    <t>Powered by poppers, whiskey &amp; pseudos since 2009!</t>
  </si>
  <si>
    <t>KM.RU Всемирные новост</t>
  </si>
  <si>
    <t>I love to interact with people from all walks of life talking about everything that affects my very existence</t>
  </si>
  <si>
    <t>Academic - Higher Education</t>
  </si>
  <si>
    <t>43 year old Mother of Three- 2 boys with autism and college age daughter. Married to an Aspie. Progressive Dem. Libtard tickroach</t>
  </si>
  <si>
    <t xml:space="preserve"> Fact:We are all angels in training. We are the LOVE this universe is made of. NEO Liberal.... get it! Here to break us out of the corporate controlled Matrix.</t>
  </si>
  <si>
    <t>Editor-in-Chief of Inteligentaindigena Novajoservo</t>
  </si>
  <si>
    <t>Reader, writer, journalist, video maker.</t>
  </si>
  <si>
    <t xml:space="preserve">Melomana, Locutora, Productora y estudiosa de la conducta del individuo en sociedad </t>
  </si>
  <si>
    <t>Internet and technology news from around the web. (live feeds)</t>
  </si>
  <si>
    <t xml:space="preserve">Theatre as a tool to empower street children, raise awareness and change the negative stigma that surrounds them. Ubuntu: I am because you are. </t>
  </si>
  <si>
    <t>1%CLUB Web Development Coordinator (@1procentclub) | Social Media | Business &amp; Science Information | International Cooperation | Volleyball(Youth Trainer)</t>
  </si>
  <si>
    <t>Rocket scientist, metal smith, part time barbarian, idealist,  volunteer, Doener</t>
  </si>
  <si>
    <t>千葉県産KSP☆_x000D_
日本各地を転々･･･身体は神奈川・心は千葉☆_x000D_
ラジオ(954･1134･76.1)と、巨人と、音楽と、海外ドラマと、RAGFAIR,BROAD6に夢中。ただのミーハー</t>
  </si>
  <si>
    <t>I got balls of steel</t>
  </si>
  <si>
    <t>O site não deve ser feito para o dono do site e nem para o webdesigner, o site deve ser feito para quem irá visitar o site, também conhecidos como CLIENTES.</t>
  </si>
  <si>
    <t>Brayant corretor de imóveis, formado em Automobilistica e TTI.</t>
  </si>
  <si>
    <t>Uso SL, Estudiante Telecomunicaciones, conectividad y redes</t>
  </si>
  <si>
    <t>Walking, running..., and believing in flying some days</t>
  </si>
  <si>
    <t>Advogado atuante em Uruguaiana, Rio Grande do Sul, usuário Linux fervoroso, metaleiro, fanzão de HQ's, mas não me chamem de nerd!</t>
  </si>
  <si>
    <t>I can see forever.</t>
  </si>
  <si>
    <t>Desenvolvedor Web .NET | GWT | PHP</t>
  </si>
  <si>
    <t>PC Modding, Reviews, and Tech News.</t>
  </si>
  <si>
    <t>Uma metamorfose ambulante...</t>
  </si>
  <si>
    <t>A true rebel always on 3rd World side I don't believe the state exists to solve our problems and oppose this dangerous idea</t>
  </si>
  <si>
    <t>Doutorando em Inteligência Artificial (FEEC - Unicamp), corredor, aficcionado por política, geek e filósofo nas horas vagas!</t>
  </si>
  <si>
    <t xml:space="preserve">Escritor </t>
  </si>
  <si>
    <t>Caution tweets may at times contain atheism, rambling and poor grammar.</t>
  </si>
  <si>
    <t>Venezolano, 100% con espiritu emprendedor, VENEZUELA LIBRE.</t>
  </si>
  <si>
    <t>Escritor, autor do livro Perguntas Indiscretas - e outros contos e crônicas. Livro a venda no site: www.parentese.com.br</t>
  </si>
  <si>
    <t>Just a guy who is tired of all the failures of government, and not willing to sit idly by.</t>
  </si>
  <si>
    <t>Technologist Extraordinaire! Emmy member, technology manager, HR cloud innovator._x000D_
_x000D_
If this was your last day, would you be doing what you're doing now?</t>
  </si>
  <si>
    <t>Soy periodista de Granma y quiero darles información actualizada de Cuba.</t>
  </si>
  <si>
    <t>Intento de profesora en la Facultad de Comunicación, UH; intento de periodista.</t>
  </si>
  <si>
    <t>Female, writer, activist, full-time media advisor, Masters student, nomad, drama queen, hopeless idealist and love junkie.</t>
  </si>
  <si>
    <t>Veaaaa, nagüe, soy de Santiago y a mucha honra. Fan fan a los Van Van</t>
  </si>
  <si>
    <t>Researcher at the intersection of philosophy with art, design, communication and technology._x000D_
Law, ethics, freedom, human &amp; non-human rights, ecological.</t>
  </si>
  <si>
    <t>Artista Visual e Professor: Arte, Música, Dança, Literatura, Cinema, Fotografia._x000D_
Art, Music, Dance, Literature, Cinema, Photography.</t>
  </si>
  <si>
    <t>“Cuba sigue siendo un país ejemplar en su capacidad de solidaridad y en su dignidad nacional”</t>
  </si>
  <si>
    <t>b:Secure es una revista especializada en seguridad IT de México. Un tema que debería ser del interés de todos</t>
  </si>
  <si>
    <t>trance progressive music, formula 1, Fernando Alonso, politics,photo, фото, формула 1, политика, музыка, транс</t>
  </si>
  <si>
    <t>Mac OS X Server Specialist, Motocyclist, Traveller, Anti-Censorship &amp; Privacy Activist, running a Tor node, Developer Padawan, Cocoaheads Chapter Founder</t>
  </si>
  <si>
    <t>writer, daydreamer, and a thinker(bell)</t>
  </si>
  <si>
    <t>writerly sort, opinionist, graphic novelist, protector of our thumpy-footed friends</t>
  </si>
  <si>
    <t>A friendly Timber Wolf partying in Colorado! I Love Psychology! Transgender Omnisexual Female. Born in South Korea, but Love Japan too!    ~きろ</t>
  </si>
  <si>
    <t>Furry Computer Geek End Bio_x000D_
Kitsune Game Studios, Webmin</t>
  </si>
  <si>
    <t xml:space="preserve">MBA, McCombs School of Business, University of Texas at Austin_x000D_
http://se.linkedin.com/in/stockholmnative_x000D_
http://stockholmnative.blogspot.com_x000D_
</t>
  </si>
  <si>
    <t>Subeditor by day, freelance writer by night. I fangirl. I rant. N00b Trekkie. N00b adult.</t>
  </si>
  <si>
    <t xml:space="preserve">in beijing http://www.sinocism.com http://www.digicha.com </t>
  </si>
  <si>
    <t>Dean's Scholar @ USC's Annenberg School, Exec. Editor @ NeonTommy.com, Former Ops. Director @ news enricher Inform.com. Writer @ Memeburn.</t>
  </si>
  <si>
    <t>Editor-in-Chief of LA-based news site Neon Tommy; USC journo student; freelance writer; love the news, blackberries &amp; technology! callie@callieschweitzer.com</t>
  </si>
  <si>
    <t>Hunter, with 3 years of experience in being 25 years old..</t>
  </si>
  <si>
    <t>Blogger, cronista, coach e apaixonado by the real estate industry</t>
  </si>
  <si>
    <t>Só se perdem as que caem no chão_x000D_
http://facebook.com/31daSarrafada_x000D_
http://youtube.com/user/31daSarrafada</t>
  </si>
  <si>
    <t>An Anti-Corporatist Progressive Democrat, Activist/Advocate, Screenwriter, Filmmaker, &amp; Blogger</t>
  </si>
  <si>
    <t xml:space="preserve">Rompendo o apartheid-midiático_x000D_
</t>
  </si>
  <si>
    <t>Advogado; Quase um Diplomata; Apaixonado; empregado-público; chato e metido; Sonhador. Gosto de Culinária, Comunicação, Política e filmes.</t>
  </si>
  <si>
    <t>Um imigrante sonhador, ainda sabendo o quanto é inútil sonhar hoje em dia.</t>
  </si>
  <si>
    <t>Ben een live Deejay draai op house feesten. _x000D_
_x000D_
Bezig met een nieuwe website in samenwerking met @jolansmeets _x000D_
_x000D_
Meer info komt snel,</t>
  </si>
  <si>
    <t xml:space="preserve">L.A./Vegas. Fashionista extraordinaire and trend analyst. Observing and obsessing over fashion, trends, runway, designers, and the industry. </t>
  </si>
  <si>
    <t>Gold and Silver Investment Newsletter by Jason Hamlin</t>
  </si>
  <si>
    <t xml:space="preserve">Licda en Educación, fiel luchadora en pro de la prevención del maltrato y la violencia contra la niñez y adolescencia, los derechos y valores fundamentales. </t>
  </si>
  <si>
    <t>Noticias de Medios Venezolanos e Internacionales</t>
  </si>
  <si>
    <t>Publique su empresa o negocio creando ofertas periodicamente_x000D_
en Ecuaempresas.com su articulo se muestra a cientos de usuarios cada dia sin ningun costo</t>
  </si>
  <si>
    <t>Political Scientist • Political Communications and Information Geek • Univ.Prof • Intl Comms, Strat Comms and Content Analysis Consult @gnilat &amp; @inventiolab</t>
  </si>
  <si>
    <t xml:space="preserve">Comunicólogo Complejo:  analista de la información, la realidad de los medios y el día a día del país. Escribo, hablo, leo, hago radio pública. </t>
  </si>
  <si>
    <t>We are in the construction business; we build bridges, highways and visual tunnels between your consciousness and the outside universe.</t>
  </si>
  <si>
    <t>Maestría en Ciencias._x000D_
_x000D_
Interés en las neurociencias, desarrollo humano y algo de política. Soy campusero.</t>
  </si>
  <si>
    <t>Multimédia | Design | Publicidade | Comunicação | Desporto</t>
  </si>
  <si>
    <t>Capixaba, cachoeirense. Jornalista em fase beta. Alguém tentando encontrar o equilíbrio entre o 8 e o 80.</t>
  </si>
  <si>
    <t>Loja virtual voltada para Geeks, Nerds, Hackers, Coders, com camisetas, acessórios, livros, etc.</t>
  </si>
  <si>
    <t xml:space="preserve">Analista de Sistemas, Gamemaniaco, Desenvolvedor, entusiasta em Android, aluno da Fatec SCS-SP, Geek, Nerd e um homem apaixonado por Ana Luiza - @Panddorah  </t>
  </si>
  <si>
    <t>Il tempo è una illusione. L'ora di pranzo è una doppia illusione</t>
  </si>
  <si>
    <t>Caraqueño, computista, terricola....</t>
  </si>
  <si>
    <t>Student,creative artist,a joker &amp; that's Dj 4 you</t>
  </si>
  <si>
    <t>56 anos, hobby origami, cérebro (quase sempre) muito nublado_x000D_
O meu Acôrdo Hortigráfico é meu, SÓ meu!!!</t>
  </si>
  <si>
    <t>Linux and Python does a happy developer make.</t>
  </si>
  <si>
    <t>emptiness consultant, transformation ecologist, artist, economist ... pro-intelligence</t>
  </si>
  <si>
    <t>Soldier, Chiropractor, Bachelor, Salsa dancer, Political apprentice, Traveller, Coffee drinker, Random social networker</t>
  </si>
  <si>
    <t>EDITOR Blog Pulso de Opinión www.pulsodeopinion.blogspot.com</t>
  </si>
  <si>
    <t>marabino de pura sepa,ingeniero quimico, descendiente de los generales Paez y Urdaneta</t>
  </si>
  <si>
    <t>Se nos cambia la constitucion por una BOLSA de chucherias de la que no podemos disfrutar. ¿CUAL CONSTITUCIÓN?</t>
  </si>
  <si>
    <t xml:space="preserve">Owner of North River Geographic Systems. Geospatial Part-Time Adventurer, GIS Nut, and Fried Chicken Enthusiast. I'm saving the world..or screwing it up. </t>
  </si>
  <si>
    <t>Map geek and professional cartographer. Check out NaturalEarthData.com for awesome free GIS maps of the world.</t>
  </si>
  <si>
    <t>Veryfried ✔ Crazy until proven otherwise :) ILadylover♥ I♥Animation, Movies, Documentaries, Festivals, Parties, Comedy, Events, Nature, Theatre, Food, Music ♫</t>
  </si>
  <si>
    <t>Sayıları inceliyor, işime yarayanları kullanıyorum.</t>
  </si>
  <si>
    <t>♥♡♥♡♥♡♥♡♥♡♥♡♥♡♥♡♥♡♥♡♥♡♥♡♥♡♥♡♥♡♥♡♥♡♥♡♥♡♥_x000D_
♡♥♡♥♡_x000D_
♥♡♥♡♥♡</t>
  </si>
  <si>
    <t>Balloon Juice junkie; crazy cat lady; unrepentant liberal</t>
  </si>
  <si>
    <t xml:space="preserve">O maior dedo duro da história! #wikileaks </t>
  </si>
  <si>
    <t>menina-mulher, professora, capricorniana, perfeccionista, confusa, ansiosa e feliz.</t>
  </si>
  <si>
    <t>Estudiante de ingeniería electrónica. Me gusta saber de todo un poco y estar informado.</t>
  </si>
  <si>
    <t xml:space="preserve">Periodista RCN radio. Maestría en  Relaciones Internacionales y en Política, Fortalecimiento Institucional y Participación Ciudadana en el Estado de Derecho. </t>
  </si>
  <si>
    <t>Abogado Univ. Santo Tomás, aficionado a la tecnología y el derecho informático, amante del vallenato y la música llanera.</t>
  </si>
  <si>
    <t>Espírita, Gamer, blogueiro, Fluminense fanático, Geek, Beattlemaniaco, Amante do Rock, amante de gadgets, e outras coisas,_x000D_
brunogall@usuarioblogueiro.com</t>
  </si>
  <si>
    <t>Um homem que não usa cuecas e gosta de ervilhas no café da manhã.</t>
  </si>
  <si>
    <t>Acadêmico de economia</t>
  </si>
  <si>
    <t>Which button do I have to press to make things change faster?</t>
  </si>
  <si>
    <t>Ideas Guy at @projectaus and co-producer at @growthbusters, passionate about #postgrowth, #socent, #neweconomy,  #nanotech, #steadystate, #permaculture, #FOSS</t>
  </si>
  <si>
    <t xml:space="preserve">Information researcher and analyst - mobility, Internet, social networks, politics, media. Likes art galleries, coffee in Soho, The Zetter and the gorgeous NN  </t>
  </si>
  <si>
    <t>I have only this in my bio... and u not :3</t>
  </si>
  <si>
    <t xml:space="preserve">Twitter oficial de E! Online Latino. Los chismes más calientes de las celebridades; noticias de farándula y entretenimiento_x000D_
_x000D_
 _x000D_
_x000D_
</t>
  </si>
  <si>
    <t>Vou vivendo essa vida do jeito que ela me levar...!!! Te vira Hungria!!!! Ta dentro deixa!!!_x000D_
HAHAHAHA___  ;-)</t>
  </si>
  <si>
    <t>Writer &amp; trainer with Trend Micro | Aspiring novelist &amp; linguist | Frustrated psychologist &amp; historian | Soon-to-be theology stud | Ex-dancer/model/c0dr | Otaku</t>
  </si>
  <si>
    <t>Computer Security and Forensics (tweets in EN/pt-BR) Profile at http://suffert.com</t>
  </si>
  <si>
    <t>Misionero revolucionario hace 16 años; casado, ciudadano del mundo. Vivo con la gente. Sé de sus necesidades y anhelos.Sus batallas son las mias.Gálatas 2:10</t>
  </si>
  <si>
    <t>京都・嵐山付近に生息する絶命館大、国際関係、5回生。爺くさい26歳。イスラーム専攻。その昔、修羅の国・クウェートでサッカー(名目はアラビア語)修行・・・ʅ (´Д｀) ʃ。北斗の拳ラオウ、漫☆画太郎を師とする。座右の銘：「能ある鷹は爪を隠す」。かりん糖を好んで食らう・・・ʅ（‾◡◝）ʃ</t>
  </si>
  <si>
    <t>国際関係学部３回生、休学中。現在アメリカ滞在中。春から中東滞在予定。ゼミは中東イスラーム研究。_x000D_
_x000D_
学生団体KL@klcup0916代表。フットサル大会KLCUPを行い、収益をカンボジアの地雷被害者の義足として寄付。_x000D_
_x000D_
パレスチナ/報道/映像/イラク戦争/地雷問題/カンボジア/立命館</t>
  </si>
  <si>
    <t>Lover. Fighter. Heroine. Adventurer. Character. Dilettante.</t>
  </si>
  <si>
    <t>light catcher</t>
  </si>
  <si>
    <t>Estudante de programação e nas horas vagas praticante e admirador de artes marciais  e nerd, sim odeio vocês.</t>
  </si>
  <si>
    <t xml:space="preserve">17, playing and dancing. Music, ballet, tennis and football. </t>
  </si>
  <si>
    <t>Criando soluções e inovando conceitos. Soluções Web, Design e Marketing. Um panorâma do que está acontendo no Brasil e no Mundo. Ativismo, Social Midia.</t>
  </si>
  <si>
    <t>muchacho de 18 años eternamente nunk cumplire los 19, Catolico, tengo la capacidad de adaptarme rapido a todo tipo de musica, estudio Deporte and I love English</t>
  </si>
  <si>
    <t>Writer @BigGovt, @BigJournalism, @BigHollywood; blogger, researcher, libertarian/constitutional conserv. Web strategist. Musician. Occasional potty mouth.</t>
  </si>
  <si>
    <t>I am a follower of the church of painful truth... find out more here: boortz.com._x000D_
also at http://blogs.ign.com/painfulTruthDisciple</t>
  </si>
  <si>
    <t>Libertarian || Blogger || Hunting for the Humor within the Horror</t>
  </si>
  <si>
    <t xml:space="preserve"> Mine is not laziness, is Pataphysics._x000D_
</t>
  </si>
  <si>
    <t>Soy donante.</t>
  </si>
  <si>
    <t>Acho que não sei quem sou, só sei do que não gosto...</t>
  </si>
  <si>
    <t>http://rauhmaru.multiply.com</t>
  </si>
  <si>
    <t>Just me</t>
  </si>
  <si>
    <t>I POKEMAN am most known for being the first person to send a email to the puclpodcast which is puclpodcast.com this podcast was once affiliated with zelgerath</t>
  </si>
  <si>
    <t>I make videos and like to eat pigs...</t>
  </si>
  <si>
    <t xml:space="preserve">Mestre em Contabilidade e Finanças pela Fucape Business School. _x000D_
MBA em Finanças, Auditoria e Controladoria pela FGV-RJ._x000D_
Graduado em Administração pela UFES. </t>
  </si>
  <si>
    <t>Executivo por Profissão, Ministro do Evangelho por vocação, Servo de Deus por Amor, estudante e escritor nas horas vagas, resumindo, sou um Eterno Aprendiz...</t>
  </si>
  <si>
    <t>Informação Privilegiada - Bolsas, Mercados, Negócios e a Ultima Informação Económica, em tempo real!</t>
  </si>
  <si>
    <t>Veja o currículo aquí. http://lattes.cnpq.br/5067182351268848</t>
  </si>
  <si>
    <t>jornalista,carioca, rubro-negra serie-e-filme-maníaca</t>
  </si>
  <si>
    <t>Estudiante de Relaciones Internacionales de la Universidad Empresarial Siglo 21._x000D_
Miembro de la Organización SocialFountain._x000D_
Abocada la Política2.0</t>
  </si>
  <si>
    <t>Apelidos: Mädchen(Se pronuncia Midchen!), Hale(sweet)..._x000D_
Perfil pessoal,escrevo o que quero!</t>
  </si>
  <si>
    <t>Always searching for eye openers.</t>
  </si>
  <si>
    <t>Shadow Man, Hand- Reporter(Not Harry Potter), Writer, Winner, Loser, etc.</t>
  </si>
  <si>
    <t>Por dentro e por fora, na razão e na emoção.Eu sou simplesmente EU Mimi._x000D_
Estou em constante aprendizado._x000D_
E sou totalmente Anti PT.</t>
  </si>
  <si>
    <t>Tradutora e Intérprete - Translator and Interpreter. Mas aqui só faço bagunça, não falo sobre trabalho. Meu Twitter profissional é @SMxl8.</t>
  </si>
  <si>
    <t>ratenookami™ in the sky powered by </t>
  </si>
  <si>
    <t>Business builder and venture capitalist</t>
  </si>
  <si>
    <t>Writer of smut, tweeter of obscenities. Wanderer. When I'm not tweeting pics of food, I'm being lewd. Mostly NSFW.</t>
  </si>
  <si>
    <t xml:space="preserve">自転車大好き〜
実業団ロードレーシングチーム「MUUR ZERO」所属。
たまにトライアスロンも．．．
</t>
  </si>
  <si>
    <t>Pesquisadora social</t>
  </si>
  <si>
    <t>Connecting your story to the places you love through digital collage. I love my dog &amp; all things vintage/retro. Low on the BS factor. Chartreuse fanatic.</t>
  </si>
  <si>
    <t>Digital Strategist for Fallon. A little bit of analysis, a little bit of strategy. A whole lot of rock &amp; roll.</t>
  </si>
  <si>
    <t>Gordo, chato e idiota.</t>
  </si>
  <si>
    <t xml:space="preserve">Formada em jornalismo, estudante de marketing e trabalhando com mídias sociais. </t>
  </si>
  <si>
    <t>Trabalhadora em Educação, mãe, militante incansável na busca de um Brasil sem miséria, sem ódio e sem medo de ser feliz.</t>
  </si>
  <si>
    <t xml:space="preserve">#RenunCIAcalderon- POLICE STATE MEXICO:EL ASCENSO DE FECAL ”  http://bit.ly/bV6aPn NI TU #MADRE TE CREE #FECAL </t>
  </si>
  <si>
    <t>Designer, information junkie, digital enthusiast, gourmand, bonsai lover, son and a big brother.</t>
  </si>
  <si>
    <t>Visca Catalunya</t>
  </si>
  <si>
    <t>“Anthropology is the most scientific of the humanities, and the most humanistic of the sciences.” - Eric Wolf</t>
  </si>
  <si>
    <t>What wonderful things you come across as a preschool teacher.</t>
  </si>
  <si>
    <t>Keanera hasta el fin♥ y amante de la música xD _x000D_
_x000D_
Facebook: Barbi Desolation :)</t>
  </si>
  <si>
    <t>Anarcho kapitalist.Anonymity is a shield from  tyranny of the majority. To protect unpopular individuals from retaliation at the hand of an intolerant society</t>
  </si>
  <si>
    <t>23 jaar | Ondernemingsraad TCZ | Centralist | Clubbing | Streaming techniek | Housemusic | en lekker eigenwijs!|</t>
  </si>
  <si>
    <t>NAC Breda | Voetbal | Coasters | Pretparken | Gek | Rechts | #durftevragen | Blackberry♥ | 18 | ™</t>
  </si>
  <si>
    <t>Estudiante de arquitectura</t>
  </si>
  <si>
    <t xml:space="preserve">Praticando a arte de falar nada em poucas linhas  </t>
  </si>
  <si>
    <t>Só me conhecendo. _x000D_
Fico feliz se me seguir._x000D_
 _x000D_
http://proverbiosespirituais.blogspot.com</t>
  </si>
  <si>
    <t>Mártir de la educación, amante de la filosofía; puedo montar un caballo, acariciar un perro y aguantar la respiración bajo el agua,son algunos de mis talentos..</t>
  </si>
  <si>
    <t>Oxitocine-Adrenaline-Dopamine junkee. Knowledge devourer. Polyglot wannabe. Skeptycal facing dichotomy. Can read minds. Music lovr. Amazing powers of obsrvation</t>
  </si>
  <si>
    <t>Si he de vivir que sea, sin timón y en el delirio</t>
  </si>
  <si>
    <t xml:space="preserve">I'm a City Boy ... In A Small Town!  MusicLover! ;] Loves Freedom! The Dance And The Food! :9 Or Something Like That! idk!! :] Globalized! I ♥ Miley Cyrus ♥! </t>
  </si>
  <si>
    <t>Professora - Comunicação Digital.</t>
  </si>
  <si>
    <t>barcelonista d corazon</t>
  </si>
  <si>
    <t xml:space="preserve">Jornalista, apreciador e divulgador de Arte, Cultura, Humor e noticiário relevante </t>
  </si>
  <si>
    <t>Pensjonert radiomann, nå masterstudent i samfunnsøkonomi ved NTNU.</t>
  </si>
  <si>
    <t xml:space="preserve">#Waterloo_IA #Iowa #politics #news #gay #popculture #socialchange #progressive #liberal #media #web #causes #arts #humanrights #newsjunkie #LGBT #TFB #TAF </t>
  </si>
  <si>
    <t>二度目の台湾赴任中。BU2AVとBX100（中華民国建国100年記念局）で出ていますが工場団地のノイズがひどいのでご勘弁を。_x000D_
アマチュア無線の方を主にフォローしています。</t>
  </si>
  <si>
    <t>甘茶無線（ＣＷ）、イタ車、４×４</t>
  </si>
  <si>
    <t>Educadora</t>
  </si>
  <si>
    <t>Voz silenciosa que aspira a una convivencia armónica.</t>
  </si>
  <si>
    <t>I'm passionate about the environment, my piece of bush and my animals.  I love to write, blogs, articles, anything just love to write.</t>
  </si>
  <si>
    <t>Greens NSW MP, public education advocate, opponent of coal, sell-offs and Tillegra dam</t>
  </si>
  <si>
    <t>Casado. Analista de Suporte em TI. Geek desde sempre! Nas horas vagas violinista e cinéfilo! =D</t>
  </si>
  <si>
    <t>Musician,_x000D_
Journalist,_x000D_
Recovering IT Contractor, youtube.com/dredeyedick, twitter.com/dredeyedick, fliiby.com/user/ledfeather/_x000D_
dredeyedick.wordpress.com</t>
  </si>
  <si>
    <t xml:space="preserve">writer, poet, traveller, 'Plinthian' (Antony Gormley's 'One &amp; Other' artwork) &amp; Presenter on www.fyldefm.com </t>
  </si>
  <si>
    <t xml:space="preserve">ESTA CUENTA SE AUTODESTRUIRA ES EL MOMENTO EN QUE REGRESE LA DEMOCRACIA EN VENEZUELA </t>
  </si>
  <si>
    <t xml:space="preserve">Venezolano , Ingeniero mecánico, amo lo hermoso de la vida y la buena literatura. Odio las injusticias, la vida es un corto camino para regalar y agradecer. </t>
  </si>
  <si>
    <t>Soy presidente de Deba-t (www.deba-t.org) y estudio Ciencias Políticas en la UPF. ¡Ah! Y me gusta Nick Clegg...</t>
  </si>
  <si>
    <t>Eu...</t>
  </si>
  <si>
    <t>PR and Marketing whiz with a sideline in event management</t>
  </si>
  <si>
    <t>Central Coast-based: support Redbacks cricket, CC Mariners football and local public school: started #LPFdesign to find work/family balance ... still searching!</t>
  </si>
  <si>
    <t>twitter rookie,internet addict,webmaster,beer lover,usfish and silly</t>
  </si>
  <si>
    <t>I like to take pretentious self portraits</t>
  </si>
  <si>
    <t>Últimas noticias del mundo de la ciencia y tecnología, gadgets, computadores, móviles, aplicaciones, internet y curiosidades para Geeks las 24 horas del día.</t>
  </si>
  <si>
    <t xml:space="preserve">Naci en los 80´s soy TSU en turismo, Desordenao! y me gusta cocinar y COMER!!!! Demócrata y librepensador amante de la JUSTICIA y el EQUILIBRIO TOTAL </t>
  </si>
  <si>
    <t>Ingeniero, Auténtica, Frontal Y Única. NO QUIERAS CONOCERME, Ni TE ENAMORES DE MI AVATAR, TU Decides si leerme, YO Decido si te Sigo! Ah y DETESTO a CHAVEZ</t>
  </si>
  <si>
    <t>Fanático del Deporte, Adicto a la Tecnología, Venezolano hasta la médula. Hay quien dice que soy un Geek.</t>
  </si>
  <si>
    <t>Dedicado al abuso de los Blackberrys</t>
  </si>
  <si>
    <t>Interactive dzgner, front-end developer, geek and freelance astronaut when have some time off._x000D_
_x000D_
Born brave.</t>
  </si>
  <si>
    <t>Geek, estudiante de ing de software, blogger, curioso, jesus freak, gamer, soñador, atraído por ideas ecológicas y muchas cosas más!</t>
  </si>
  <si>
    <t>Baiana estudante de direito viciada em Twitter e movida a boa música. =D</t>
  </si>
  <si>
    <t>Insuportavelmente chato.</t>
  </si>
  <si>
    <t>Contador Publico - from: Caracas Venezuela</t>
  </si>
  <si>
    <t xml:space="preserve">Sou eu somente eu, essa mesma q todos veem, simples, sincera, transparente._x000D_
Graphic Designer...quase formada! </t>
  </si>
  <si>
    <t>resident of S.E. Asia since 1971</t>
  </si>
  <si>
    <t xml:space="preserve">Prox. Lic. en Ciencias y Tecnologias de la informacion.. Linuxero y rockero de corazon jaja.. </t>
  </si>
  <si>
    <t>Se algo é dificil de se fazer, então não merece ser feito ( Homer Simpson)_x000D_
_x000D_
ontiago@gmail.com</t>
  </si>
  <si>
    <t>Reportera web. Trabajo para laprensagrafica.com</t>
  </si>
  <si>
    <t>Historiador, professor</t>
  </si>
  <si>
    <t>Assuntos: Cultura, Economia, Educação, Política, Mídias sociais, Trabalho, Saúde, Tecnologia, Sociedades e Meio ambiente.</t>
  </si>
  <si>
    <t>Ridiculum Vitae: Zen 禅 era Tibetano del budismo Mahāyāna, y me fugué 3 veces. SI NINGUNA LUZ NOS GUÍA NADA TENDRÍA SU RAZÓN. #SexSymbol #SexMachine  #PeaceMaker</t>
  </si>
  <si>
    <t>for those who honor liberty , and from whom I inherited the quest to fight tirany</t>
  </si>
  <si>
    <t>I live inside my Quantic Physics Halo</t>
  </si>
  <si>
    <t>sexo masculino, quase 30 anos, professor de Matemática, ama música, Laís, Bruna e livros.</t>
  </si>
  <si>
    <t xml:space="preserve">UK Election News: All the breaking news and top stories from the web on anything about the UK Election 2010 </t>
  </si>
  <si>
    <t>Smart Technology Specialists</t>
  </si>
  <si>
    <t>47 year male</t>
  </si>
  <si>
    <t>Just giving you the last news!_x000D_
Follow me to get the breaking news!</t>
  </si>
  <si>
    <t>chalchihuites,zacatecas,mexico,</t>
  </si>
  <si>
    <t>Son, Husband,Father, Friend, Online Blogger, Marketer</t>
  </si>
  <si>
    <t>In these tough economic times you have to make sure your bills are being paid. Get the money you need. Hunter Exchange can help.</t>
  </si>
  <si>
    <t xml:space="preserve">Simple. Follow US. We give 20 users for each RT you get. Im a Media abuser; Social pervert; Eclectic Marauder. Visit me. </t>
  </si>
  <si>
    <t>I support exposing lies, scams, corruption &amp; injustice and promoting causes which are beneficial to humanity. Our future depends on it. Knowledge is power!</t>
  </si>
  <si>
    <t>Internet Marketing Business Consulting, Training &amp; TRAFFIC. The Home Business Experts since 1994. We can Help YOU To... @ http://JohnSobieraj.ws</t>
  </si>
  <si>
    <t>Providing Businesses with Convenience and Customers with push button ease</t>
  </si>
  <si>
    <t>Coverage of Swat Crisis, movement of IDPs and relief efforts in Pakistan</t>
  </si>
  <si>
    <t>Social-Democrat. Truth seeker. Believer.</t>
  </si>
  <si>
    <t>Investigador em Robótica submarina, educacional e Roboética a viver em Génova.</t>
  </si>
  <si>
    <t>O que fazer quando tudo arde?</t>
  </si>
  <si>
    <t>EFL Teacher, moviemaniac, and keen on jazz, TV series and literature. facebook.com/aurelioaraujo</t>
  </si>
  <si>
    <t>Colectivo de Promotores del Conocimiento y el Software Libre como expresión contra hegemónica y anti capitalista.</t>
  </si>
  <si>
    <t>Os Trendig Topics do twitter são uma farsa. #FreeAssenge #wikileaks #cablegate</t>
  </si>
  <si>
    <t>Professor e aprendiz... Nas horas vagas Editor...</t>
  </si>
  <si>
    <t xml:space="preserve">Não existem raças inferiores; todas estão destinadas igualmente a obter a liberdade._x000D_
_x000D_
Humboldt_x000D_
</t>
  </si>
  <si>
    <t>said repeatedly he would never use twitter. also, he is a liar.</t>
  </si>
  <si>
    <t>Christian, Conservative, #SOT Wife, Mom, D-I-L, M-I-L, Sister, Aunt, Cousin, Friend, 2-Westies/Oz&amp;Ollie-OK Westie Rescue #912dc</t>
  </si>
  <si>
    <t>Programmer with a passion in Photography. My blog brings opinnion about Cuba's issues.</t>
  </si>
  <si>
    <t>food 4 thought. enjoy your meal.</t>
  </si>
  <si>
    <t>Exiliado politico cubano .Expresidente de un grupo de derechos humanos en cuba llamado comite de autodefenza social .</t>
  </si>
  <si>
    <t>I'm a graphic and typographic designer and don't trust in fewer than 140 chars. bios, but...</t>
  </si>
  <si>
    <t>Music starts in my computer and ends in your feet.</t>
  </si>
  <si>
    <t>Bring it on.... tweeting from Townsville</t>
  </si>
  <si>
    <t>alguien con muchos deseos de aprender cosas nuevas</t>
  </si>
  <si>
    <t>Totalmente adictivo! ;)_x000D_Estudiante de Lic. en Actuaría._x000D_Alegre, divertido, etc.</t>
  </si>
  <si>
    <t xml:space="preserve">Estudiante de Derecho de la Universidad Nacional de Colombia, del Polo Democrático Alternativo. </t>
  </si>
  <si>
    <t>kistch + Y.C.Art. + geek + graffiti + web + whiskey + mallboro + vintage + jäguermeister + anti-hipster + Hipster + noise = @goldslick</t>
  </si>
  <si>
    <t>Bleh...</t>
  </si>
  <si>
    <t>Программы, софт. Работа в Интернете. Новости софта и техники</t>
  </si>
  <si>
    <t>Educador, escritor e poeta. Trabalho com tecnologia educacional. http://controlverso.blogspot.com</t>
  </si>
  <si>
    <t>lazy lawyer, political, life enthusiast. I am glad to follow ordinary peopl [who are not celebs] because I feel that their stories are more worth listening to.</t>
  </si>
  <si>
    <t>Asia Dude! This is where we intend to give you the inside info to make your experience in these Asian countries that much more enjoyable! www.asiadude.com</t>
  </si>
  <si>
    <t>Ingeniero Mecánico_x000D_
Bolivariano y Socialista.._x000D_
Por la construcción de la Patria Grande la que soño Bolivar</t>
  </si>
  <si>
    <t>Portal de información sobre todas las actividades relacionadas con el sector de las TIC íntegramente editado por Europa Press.</t>
  </si>
  <si>
    <t>me, my soul and i</t>
  </si>
  <si>
    <t>Hi, I'm Jenny. I am THE One to See for... everything hot and cool  *exceptin me :)</t>
  </si>
  <si>
    <t>Medios //Comunicación Social//Noticias //Análisis Político y Social //World /Top Stories /Media /news/notes</t>
  </si>
  <si>
    <t>CNN iReportero: Comunicando a méxico y el mundo de las últimas noticias que acontecen._x000D_
http://mexico.cnn.com/ireport</t>
  </si>
  <si>
    <t xml:space="preserve">Electrical Engineer, Ingeniero Civil. Viñamarino por siempre. Amante de la ciencia, la tecnología, mi país y las playas caribeñas. </t>
  </si>
  <si>
    <t>Reformed overachiever with a newly regained zest for life, pursuing happiness one delicious adventure at a time. All views are my own.</t>
  </si>
  <si>
    <t>An undercover economist and a not so undercover geek. Neuropsychopharmacology nerd and meta-contrarian.</t>
  </si>
  <si>
    <t>UX, design thinker &amp; creative strategist: web, mobile &amp; software user experience &amp; interaction design. Photographer &amp; musician. Moving to Christchurch, NZ.</t>
  </si>
  <si>
    <t>28yo: i like big words: irreverent: opinionated yet amicable: prone to exaggeration: yummy mummy: loyal wife: systematic: not for sale:_x000D_
*my views,not employers</t>
  </si>
  <si>
    <t>Host of the Radio Wammo Breakfast Show on the Kiwi FM Network in New Zealand</t>
  </si>
  <si>
    <t>Gay conservative, climate and health sceptic</t>
  </si>
  <si>
    <t>Al otro lado del lado oscuro de la luna... ahí donde pega el sol.</t>
  </si>
  <si>
    <t>Editor d @Addictware, Fotografo y Periodista d Tecnologia. Apasionado d la Seguridad Informatica y Software Libre.</t>
  </si>
  <si>
    <t xml:space="preserve">Chronic web surfer, thinker, Businessman, wanna-be screenwriter, addicted to gaming, do-gooder and all around nice guy. </t>
  </si>
  <si>
    <t>i like to punch dragons. i like colaboration, web 2.1 and the progress of internet memes.</t>
  </si>
  <si>
    <t>Que a según soy periodista, amante de los videojuegos la buena literatura la ciencia y la tecnología. Ups creo más bien soy un simple Geek</t>
  </si>
  <si>
    <t>Orbiting Syrinx</t>
  </si>
  <si>
    <t>Bitcrafted By TIGGR</t>
  </si>
  <si>
    <t>Periodista, cinéfila, fotógrafa, cineasta en desarrollo, lectora, malgeniada, neurótica, divertida, despistada, feliz, triste, coffeholic, web-a-holic...holic!!</t>
  </si>
  <si>
    <t>living totally ..living intensely. Passionate arguer (i prefer calling debater).. sometimes method, sometimes madness. perpetuates and manages chaos for bread!</t>
  </si>
  <si>
    <t>http://www.escandalodomensalao.com.br/CASADA, 6 FILHOS. DEMOCRATA ANTES, DURANTE E DEPOIS. DETESTO BURRICE.</t>
  </si>
  <si>
    <t>woman, wife, mother, FNP, mensa member. 2 very active sons, one with speech disorder. Fabulous Husband.  Conservative.</t>
  </si>
  <si>
    <t>Tentando encontrar a minha palavra!!</t>
  </si>
  <si>
    <t>Progressive</t>
  </si>
  <si>
    <t>When the world is a monster...bad to swallow you whole...kick the clay that holds the teeth in...roll your trolls out the door</t>
  </si>
  <si>
    <t>Maker, advocate, strategist. Most interested in the intersection of connectivity and sustainability. Likes to discuss the big questions in life.</t>
  </si>
  <si>
    <t>football, internet, film, music, coffee, webdev, apple, politics, tv, games, but mostly amusement, tomfoolerly, shenanigans, curioristy, merriment &amp; mischief</t>
  </si>
  <si>
    <t>A 20-something lawyer on the brink of a career break. Gender; NFP; Human Rights; Social Justice; Mental Health. All views are my own. Except the ones I retweet.</t>
  </si>
  <si>
    <t>Robert Kirby is the co-founder of Core Energetics Australia and the founder of Heart Energetics.</t>
  </si>
  <si>
    <t xml:space="preserve">I am what I eat. You are what I feed you. Doing my PhD on multicultural foodways &amp; cosmopolitanism. Political, social media geek. Also, CAPA President 2010. </t>
  </si>
  <si>
    <t>Building and managing online research databases. Specialising in custom panels. Owner of Panel Recruitment Services</t>
  </si>
  <si>
    <t>America's finest philosopher &amp; a hot little piece of ass.  Генiальный философъ и безумно сексапильный. Мои интересы включаютъ политику, религiю, науку. #p2 #ru</t>
  </si>
  <si>
    <t>End Product</t>
  </si>
  <si>
    <t>I'm a one stop shop, makes your cherry pop, I'm a sweet-talkin', sugar coated Randy-man </t>
  </si>
  <si>
    <t>Gosto de discutir política e economia.</t>
  </si>
  <si>
    <t>A reprodução ou cópia integral ou parcial da minha VIDA é totalmente livre e incentivada desde que não seja para fins lucrativos. seja independente ou morra.</t>
  </si>
  <si>
    <t>京大院生です。_x000D_
自分が驚いたこと、感動したことなどを中心に、意味のある情報を呟いていきたいと思ってます。_x000D_
computer vision/3Dvideo/ファッション/カメラ/自転車/自動車/スキューバダイビング/フットサル</t>
  </si>
  <si>
    <t>情報科学科の准教授。2005年までIT企業勤務。楽器を少々たしなむ。基本つぶやきっぱなし（＝コメント返し少なめ）。発言内容の信憑性は保証しません。http://itol ab.is.oc ha.ac.jp</t>
  </si>
  <si>
    <t>ビジネスに関連する最新情報やトレンド情報をウオッチするbotです。ビジネスプロフェッショナルの情報源として仕事に役立つ？情報をツイートしています。</t>
  </si>
  <si>
    <t>Defensor do Software Livre e CIDADÃO BRASILEIRO!</t>
  </si>
  <si>
    <t>Graduado em alguma coisa... Skatista e Punk/HARDCORE na veia</t>
  </si>
  <si>
    <t>The Twitter Ticker Tape of the 21st Century for UFOs...we track the latest News, Views, Pics and Vids, worldwide. Come join the loop and be in the know!</t>
  </si>
  <si>
    <t>I am that I am or is it that I am that I am not? Sum Ergo Dubito.</t>
  </si>
  <si>
    <t>I use my lameness to create humour.</t>
  </si>
  <si>
    <t>“Through clever and constant application of propaganda, people can be made to see paradise as hell, &amp; to consider the most wretched sort of life as paradise.</t>
  </si>
  <si>
    <t>distraídos venceremos.</t>
  </si>
  <si>
    <t>Un dulce del capitalismo tardio que ha encantado a chicos y grandes._x000D_
Sociologo hilarante buscando darle una explicación racional a la complejidad que nos rodea</t>
  </si>
  <si>
    <t>Happily married to @kwistred, entrepreneur, scientist, political observer; trying to understand how the world works and how people view how the world works.</t>
  </si>
  <si>
    <t>SW Developer,Data Forensics.Writer/PR/News.Quaker.Insatiably curious;challenges are welcome;RosyPalmers &amp; follo-back dweebs are not.Be kind first,and accurate.</t>
  </si>
  <si>
    <t>wife, mom, sister, friend, professional, tired but well worth it!</t>
  </si>
  <si>
    <t>São-Paulino, Estuda Geografia na USP, trabalha com Mídias Sociais, bate fotos, adora cervejas boas e não gosta de chocolate.</t>
  </si>
  <si>
    <t xml:space="preserve">Estudiante de derecho en la UC, muy pana lo demas averiguenlo </t>
  </si>
  <si>
    <t>Politics News, Election 2010, Political media.</t>
  </si>
  <si>
    <t>English teacher interested in literature,music,friends</t>
  </si>
  <si>
    <t>Openbaar vervoer / PT - 32 jaar - praktisch filosoof - maatschappelijk betrokken - ASS / ASD - sportief / sports - spiritualiteit / spirituality</t>
  </si>
  <si>
    <t>Seeking to find helpful tips and jobs in freelance writing,  editing, and publishing.  We have the best tweets for authors and writing tools for free!</t>
  </si>
  <si>
    <t xml:space="preserve">Free Taxi Service For my Teenagers.Married,5 children.Re-populating New Zealand.Armchair sports critic.Very amateur photographer &amp; real ale aficionado._x000D_
</t>
  </si>
  <si>
    <t>ME GUSTA ESCRIBIR EN MAYUSCULAS,SOY DE L@S QUE PIENSO QUE EL PERRRO HAY QUE ESPANTARLO ANTES DE QUE SE ECHE LA MIADA!</t>
  </si>
  <si>
    <t>venezolano nacionalista e idealista jodedor y amigable . Luchando por una venezuela libre ._x000D_
que cree en la juventud de relevo para dirigir el pais.-</t>
  </si>
  <si>
    <t>caraqueño, pues soy tsu en administracion, me gusta el deporte, soy ateo, revolucionario y fans de todo lo que tenga que ver con Caracas</t>
  </si>
  <si>
    <t>Yo soy el ojo mecánico. Yo, máquina, os muestro el mundo como sólo yo puedo verlo. -Dziga Vertov</t>
  </si>
  <si>
    <t xml:space="preserve">Justiciero por vocación. Vivo siempre al margen de la Ley. Despojo de sus fortunas a los explotadores. Nadie escapa a la justicia de Fantomas_x000D_
</t>
  </si>
  <si>
    <t>no apologies, just lessons learned</t>
  </si>
  <si>
    <t>Army wife, Patriot, Conservative, Independent, ICU RN, Soldiers' Angels volunteer</t>
  </si>
  <si>
    <t>news, commentary, events, groups, action alerts - 1st stop for political info &amp; action</t>
  </si>
  <si>
    <t>Hacking throw life. I'm a Pirate. I am a 21st century Revolutionary, liberating files from the English, capitalist overlords. Long live the ones who dare.</t>
  </si>
  <si>
    <t>Ser pensante, humano? parlante</t>
  </si>
  <si>
    <t>não está sendo fácil....</t>
  </si>
  <si>
    <t>Human Rights, Integrity, Sustainable Development, Culture of Peace researcher, Non Violent Communication researcher and practioner</t>
  </si>
  <si>
    <t>Sou um cara que apesar de tudo ainda corre atrás de um mundo melhor, mais humano e sem diferenças...</t>
  </si>
  <si>
    <t>Bruno Sant'Anna é senhor de seu próprio destino.</t>
  </si>
  <si>
    <t>Estudante, jiu jiteiro, Católico e Petista doente. posso ser legal ou chato, ignorante ou simpático, bossal ou humilde, isso só depende de você. Até mais! ;)</t>
  </si>
  <si>
    <t>Não meta o pescoção onde não é chamado!!! Cabeças vão rolar...</t>
  </si>
  <si>
    <t xml:space="preserve"> photographer, nature lover, avid traveler, Buddhist, loves a good book and golf</t>
  </si>
  <si>
    <t>Strongly belief in kindness</t>
  </si>
  <si>
    <t>Carioca, psicóloga, espiritualista,  ligada em política e nas questões sociais</t>
  </si>
  <si>
    <t>Widowed mom of 3 boys. 17yo son cancer survivor. Earn free food and income preparing others with food storage solutions. 72 hr survival packs. See link.</t>
  </si>
  <si>
    <t>WE ARE GOD_CORE FEARING HARDCORE RIGHT-WING CONSERVATIVE THE REAL TRUE-REPUBLICANS_x000D_
Please come join us on Facebook  THE HARDCORE RIGHT WING NEWS fan page</t>
  </si>
  <si>
    <t>i do a little bit of the funny.</t>
  </si>
  <si>
    <t>O humor não perdoa nada.</t>
  </si>
  <si>
    <t>Blogueiro do Diário T-Lover, admirador de travestis e um cara que adora curtir a vida da melhor maneira possível. Me destaco em T.I e meu hobby é blogar.</t>
  </si>
  <si>
    <t>Jornalista, 48 anos, esquerdista, residente em Curitiba (BRASIL).</t>
  </si>
  <si>
    <t>O tempo dos capitalistas _x000D_
é uma reta. O dos revolucionários, uma curva JPB_x000D_
[The time of the capitalists is a straight line. Revolutionaries' time, a curve.]</t>
  </si>
  <si>
    <t>Política, música, cultura e cotidiano.</t>
  </si>
  <si>
    <t>Montage vidéo - Final cut pro - voix hors-champ - photo.Irrégulièrement sur Twitter, mais régulièrement de bonne humeur.</t>
  </si>
  <si>
    <t>To be prepared for catastrophic events, you need to have an emergency kit, a maintained family emergency plan and to be informed. I'll try to keep you informed!</t>
  </si>
  <si>
    <t xml:space="preserve">Technology for leaders. </t>
  </si>
  <si>
    <t>Periodista, director d'AraGirona.cat, estudiant, comunicador, cantant, músic, addicte a la TV britànica, barcelonista, cinèfil i polemista (no toqueu els eggs)</t>
  </si>
  <si>
    <t>Of all the things i´v lost, i miss my mind the most</t>
  </si>
  <si>
    <t xml:space="preserve">Advocate and agitator, spanking new wife, former drinker, eternal lefty snark. </t>
  </si>
  <si>
    <t xml:space="preserve">Silas and I operate a B &amp; B in Granada Nicaragua and love to share the city and country with guests </t>
  </si>
  <si>
    <t>Bromista, Digó las cosas d frente, chokantee uno q otras cabron.... pero buena ondaaaa!!!! :)</t>
  </si>
  <si>
    <t xml:space="preserve">Activista DDHH De Diversidad Sexual. Fanatico del Futbol y el Beisbol.Me gusta la buena musica y detesto las injusticias. En Una palabra: Humano._x000D_
</t>
  </si>
  <si>
    <t>I'm an old punk with a few words for the man.</t>
  </si>
  <si>
    <t>artist at large. opinionated. I like shiny things. Sometimes I bring them home. I garden, knit, write, photo, paint, collage...etc. I make bad jokes._x000D_
Deal.</t>
  </si>
  <si>
    <t>Este pueblo es cuero seco. Si lo pisan por un lado por el otro se levanta!</t>
  </si>
  <si>
    <t>Ing. Mec. Elec. por la UNAM, ¡PUMA!. Consultor TI, Soporte Técnico, PM, Ing. de Proc. de CMMI. Dist. Epo. de Cómputo. Instructor de Inglés. Crítico del Sistema.</t>
  </si>
  <si>
    <t>Fairy Grandmother</t>
  </si>
  <si>
    <t>I love taking and sharing Beauty. Anyone need help finding and picking out great Beauty tips? Follow me - that's my specialty!</t>
  </si>
  <si>
    <t xml:space="preserve">I'm a 20 something Web Designer &amp; Developer, Trans Girl. Finally starting to enjoy life. </t>
  </si>
  <si>
    <t>Berbagai info penting di dunia mau local :D dan saling share seputar dunia gadget kesehatan politik lifestyle dan masih banyak lagi....</t>
  </si>
  <si>
    <t>Junk Food for News Addicts</t>
  </si>
  <si>
    <t>The latest news and information on science fiction.</t>
  </si>
  <si>
    <t>Myself Deluxdon and I am not a Terrorist.</t>
  </si>
  <si>
    <t>Hanya manuasia biasa ....</t>
  </si>
  <si>
    <t>Radyo&amp;Tv Programcısı / Blog yazarı</t>
  </si>
  <si>
    <t>Affable Geek. Lover of social media.</t>
  </si>
  <si>
    <t>Jornalista</t>
  </si>
  <si>
    <t>A journalist and a designer. Currently  attending the Walter Cronkite School of Journalism at ASU.</t>
  </si>
  <si>
    <t>Do-er of designey things. Proudly addicted to typography, @Teeairah, dinosaurs, and English Breakfast. Maybe bacon and sushi too…</t>
  </si>
  <si>
    <t xml:space="preserve">Ροή ειδήσεων από τις ιστοσελίδες όλων των Ελληνικών εφημερίδων._x000D_
_x000D_
http://www.facebook.com/pages/LigoApOlagr/107082832680866 </t>
  </si>
  <si>
    <t>Welcome! We have tweets on creativity for authors and writers who want to write better and get published. We show you how to get past writer's block!</t>
  </si>
  <si>
    <t>14 años, me encanta el diseño gráfico. Programador Web 'Junior (?)'. Algun día dominaré la internet, o al menos no pierdo la esperanza</t>
  </si>
  <si>
    <t>Fórmula Detrás de la Noticia</t>
  </si>
  <si>
    <t xml:space="preserve">Walk on the Webside, enjoy html5, css3, and analytics for video, SEO &amp; SMO. Semantic web wannabe </t>
  </si>
  <si>
    <t>Passionate about inspiring &amp; empowering you to get out of the rut &amp; immediately get on the road to reaching your full potential to achieve great things!</t>
  </si>
  <si>
    <t>...Como nas cançãoes de rádio... Caio F.</t>
  </si>
  <si>
    <t>INFORMAÇÕES DE VALOR_x000D_
VLR.ME SOCIAL APP - INFORMAÇÕES SOBRE ECONOMIA E NEGÓCIOS</t>
  </si>
  <si>
    <t>Social Media Strategist &amp; Speak Say Communications Agency Director. Writing about all things social media blogging too: http://blog.speaksay.com/ Social Speak!</t>
  </si>
  <si>
    <t>47% of 3000 consumers surveyed say they are more likely to use a small business that has a website. Only 45% of small businesses actually have one!! Ouch!</t>
  </si>
  <si>
    <t xml:space="preserve">Analista de #SEO e Designer._x000D_
Idealizador do @blendup e @maistatuagem._x000D_
</t>
  </si>
  <si>
    <t>Stories from the Pop Culture channel on Mattters. Viral. Weird. Interesting. Amazing. Bizarre. aka Your typical News Channel.</t>
  </si>
  <si>
    <t>Gaming news and topics from our forums. Join the Gamingforce Forums for gaming news and discuss about video games!</t>
  </si>
  <si>
    <t>I'm one screw short of Mattscrew Yeroschenko</t>
  </si>
  <si>
    <t>motorcycles, marketing, branding, Motion Graphics, Design, Adventure, Rock &amp; Roll, Quantum Physics</t>
  </si>
  <si>
    <t>I'm just painfully hopeful</t>
  </si>
  <si>
    <t>Chief Craftsman at Obtiva; Principal in @ObtivaCorp and @madmimi; Author of @apprenticeshipp; Athlete, Adventurer, Son, Father, Husband, Christian, Squirrel.</t>
  </si>
  <si>
    <t>Me moriré de viejo y no acabaré de comprender al animal bípedo que llaman hombre, cada individuo es una variedad de su especie.</t>
  </si>
  <si>
    <t>Become a Creative</t>
  </si>
  <si>
    <t>Poet, pacifist, father, grandfather</t>
  </si>
  <si>
    <t xml:space="preserve">Executive Producer Dutch program SBS radio, based in Melbourne. I've lived in OZ more than 35 years, but born and bred in the Netherlands. </t>
  </si>
  <si>
    <t>Experience Junkie, Inventor, Entrepreneur</t>
  </si>
  <si>
    <t>Aeromodelismo, Tecnologia e Musica. RC Aircraft, Technology and Music.</t>
  </si>
  <si>
    <t>blogger confeso, twittea compulsivamente desde El Alto, Bolivia .</t>
  </si>
  <si>
    <t>Occasionally slightly ranty...</t>
  </si>
  <si>
    <t>Il web aggregator con tutte le novità della rete. News, articoli, guide e altre risorse free dal web 2.0.</t>
  </si>
  <si>
    <t xml:space="preserve">笑門来福、一期一会  </t>
  </si>
  <si>
    <t>Motion Graphics • Video Gallery</t>
  </si>
  <si>
    <t>i am a rising phoenix, if i'm lucky i'll have feathers when i'm old</t>
  </si>
  <si>
    <t>Osaka News.Net is a leading online news portal in Osaka with relevant and compelling content, as well as reader interaction features such as opinion polls.</t>
  </si>
  <si>
    <t>All the Virginia Blogs Aggregated in one place - free! Brought to you by Virginia Right! Blog - http://www.varight.com</t>
  </si>
  <si>
    <t>diFoto-Phobia,, Motret-Holic</t>
  </si>
  <si>
    <t>DESAFÍA SIEMPRE LA VERDAD ESTABLECIDA, E INELUDIBLEMENTE TE ACERCARÁS A ELLA._x000D_
NI LORIFOCA NI OPOSITOR..._x000D_
VENEZOLANO!!!!</t>
  </si>
  <si>
    <t>Web Design, Search Engine Optimisation (SEO), Outsourcing / Sub Contracting, Web Development, Open Source development services.</t>
  </si>
  <si>
    <t>lover._x000D_
fighter._x000D_
subterranean Iranian._x000D_
coast to coast, LA to Chicago, western male.</t>
  </si>
  <si>
    <t xml:space="preserve">Advertiser by day, dreamer, music lover &amp; genius by night. But really, I’m more than 160 characters can explain, so take your time &amp; get to know me. </t>
  </si>
  <si>
    <t>Soy el personaje de la Revista El Clavo. Te invito a conocer mis opiniones sobre la realidad Nacional e Internacional...</t>
  </si>
  <si>
    <t>Advertising and communications strategist</t>
  </si>
  <si>
    <t>A common software developer (searching for a silver bullet), life lover, attempting a master degree in computer science at Informatics Center, UFPE.</t>
  </si>
  <si>
    <t>I love retweet and love to follow! when I follow I also retweet! You will love to add me!</t>
  </si>
  <si>
    <t>computer freak,mobile genius....all u need is ere.....</t>
  </si>
  <si>
    <t>Ing. Electricista Especializado en control de procesos y electrónica. Amante de la fotografía y la lectura técnica</t>
  </si>
  <si>
    <t>pgh, loud music, tech, apple fan boy, photos, movies, tea, coffee, dark jeans and vans shoes</t>
  </si>
  <si>
    <t>NYU Student double majoring in Neuroscience and Philosophy. I think a lot.</t>
  </si>
  <si>
    <t>Пишу под веб и Android. Люблю смотреть Star Trek, BSG и Каприку; читать Херберта и Лема.</t>
  </si>
  <si>
    <t xml:space="preserve">Bostons premier destination for personal image enhancement. Laser Hair Removal,Electrolysis(permanent hair removal),Organic-Physician Only Products&amp;Skin Care </t>
  </si>
  <si>
    <t>FEZ,peercast</t>
  </si>
  <si>
    <t>what about what the fuck ...</t>
  </si>
  <si>
    <t>~ Reviving The Nation Intellectually ~</t>
  </si>
  <si>
    <t>Blogger Baby!!</t>
  </si>
  <si>
    <t>Female, autoparts manager, married, two daughters.</t>
  </si>
  <si>
    <t>Publisher of The MotherHood Magazine. Mother of Alice. Interested in changing paradigms in parenting &amp; publishing.</t>
  </si>
  <si>
    <t>♥·♡ @justinbieber ♥·♡ just click 'FOLLOW' and keep following me ☺ . If you want to follow back , please mention ! ƪ┌(˘⌣˘) don't unfollow yya (˘⌣˘)┐ʃ</t>
  </si>
  <si>
    <t>News, comments and opinions about Wikileaks</t>
  </si>
  <si>
    <t>well-meaning, ferocious, pre-med.</t>
  </si>
  <si>
    <t xml:space="preserve">Sóc de Mallorca_x000D_
_x000D_
estic twitterOn y escribo en Español, English i Catalá_x000D_
_x000D_
-Atlético de Madrid- </t>
  </si>
  <si>
    <t>Ex director exportación Emesa Trefileria(Banco Pastor) Jubilado. Me interesa Vedanta advaita - Gerontologia -Nisargadata</t>
  </si>
  <si>
    <t xml:space="preserve">Microblog do Fax Sindical. Página http://faxsindical.wordpress.com </t>
  </si>
  <si>
    <t>Aum Architects India is a firm that offers consultancy services in Architectural and Interior Design across the globe</t>
  </si>
  <si>
    <t>If I'm not playing video games it means I'm working</t>
  </si>
  <si>
    <t>Top stories from the best news sources. Got a news source? Message it to us! Powered by TwitterFeed. Put together by iFoneModz.</t>
  </si>
  <si>
    <t>B.Tech Student. Open Source Enthusiast.I Am Crazy about Web 2.0, Linux, Database and programming.</t>
  </si>
  <si>
    <t>Un ícono de información'</t>
  </si>
  <si>
    <t>I am a technology enthusiast (nerd).</t>
  </si>
  <si>
    <t>Jornalismo. Comunicação. Pessoas. Livros. Cinema. Música. E uma infinidade de outras coisas...</t>
  </si>
  <si>
    <t>Orang biasa saja yang tertarik dengan media dan pemberdayaan.</t>
  </si>
  <si>
    <t>Instructor of Politics and Communications.</t>
  </si>
  <si>
    <t xml:space="preserve">SEM guy specialising in small business online marketing, Director of SEM at Magicdust.com.au </t>
  </si>
  <si>
    <t>Are you in foreclosure or having trouble getting anything done with your servicer? There is a way. Tell us your story.</t>
  </si>
  <si>
    <t>Politik, Grüne, IT Security, Software, Datenschutz, Mühlviertel, Migrant der 3. Generation</t>
  </si>
  <si>
    <t>Rock Your Underwear</t>
  </si>
  <si>
    <t>Jovem, Tricolor, Naya, Convicto, Baker!</t>
  </si>
  <si>
    <t>¿Solo 160 caracteres en la bio?_x000D_
_x000D_
Estudiante, fanduber, gamer, freak y factotum hasta la medula._x000D_
_x000D_
AMARILLO!! Supongo que eso resume bastante quien soy... ^^</t>
  </si>
  <si>
    <t xml:space="preserve">CaduArt: Um blog, uma idéia, não é profissional! Por enquanto..._x000D_
</t>
  </si>
  <si>
    <t>Radialista. Trabalho na rádio Universidade Católica de Pelotas - AM 1160 KHz. Comentarista de futebol.</t>
  </si>
  <si>
    <t>Get Web Traffic Exploder ~_x000D_
Download Programs of 26 Web Traffic Machines &amp; Explode Your Site Income</t>
  </si>
  <si>
    <t xml:space="preserve">aku hanyalah orang yang dengan ketidak sempurnaan. </t>
  </si>
  <si>
    <t>I tweet about everything that is interesting, from technology to entertainment :)</t>
  </si>
  <si>
    <t>Poet, writer, Lokean, yoga elf, bonne vivante.</t>
  </si>
  <si>
    <t>주식투자자, 국제정치, 국제경제, 국제법에 관심이 많음. 분노할 줄 아는 지성이 되자.</t>
  </si>
  <si>
    <t>Podría escribir e inventar algo que no soy, pero no, paso de eso; prefiero que ustedes mismos  descubran cómo soy y lo interesante que puedo llegar a ser ;)</t>
  </si>
  <si>
    <t>La samba du créole fou!</t>
  </si>
  <si>
    <t xml:space="preserve">Student HdM Stuttgart Electronic Media Master. Bsc. Online-Media HFU Furtwangen. Freelance Webdeveloper / -designer and Photographer.  </t>
  </si>
  <si>
    <t>Weekly podcast &amp; radio show w/ hosts @happykatie &amp; @EstherSteinfeld. No boring, button-down stuff allowed. This ain’t business (talk) as usual. Every Wednesday.</t>
  </si>
  <si>
    <t>trying-to-be webdeveloper, webdesigner, eager of knowledge. I spend much time on the internet  trying to keep myself updated on all web-trends.</t>
  </si>
  <si>
    <t>Intereses: Ingenieria, Electronica, Matematicas, dsPic Tecnologia, Iphone,Fotografia, Vida al aire libre, Acampar, exploracion, Observar la naturaleza.</t>
  </si>
  <si>
    <t>I'm 46 and single, and like_x000D_
anybody else, just trying too_x000D_
make some money on the web.</t>
  </si>
  <si>
    <t>Multi-tasking is a bore. Meditation is a riot. I teach only to learn. Karma's a bitch, but such an exquisite beauty She is.</t>
  </si>
  <si>
    <t>I`m a Translator &amp; English teacher. Here, I share my thoughts and opinion. I`m into teaching methodologies, literature n technology.</t>
  </si>
  <si>
    <t>Early stage software product expert</t>
  </si>
  <si>
    <t>A river of world news from Alltop.com.</t>
  </si>
  <si>
    <t>●毎日スカイツリー眺めてます
●お気楽な月一アベレージゴルファー
●週末はカメレオンテで荒川や都内散歩
●浪費癖だけど毎月インデックス積立中
●そろそろハワイ行きたい今日この頃</t>
  </si>
  <si>
    <t>Universal Information Services provides innovative solutions for media releasing, news monitoring, and media measurement. Service &amp; value are key. 800 408-3178</t>
  </si>
  <si>
    <t>y yo Antonio naci de buenos padres, me esfuerzo por vivir de acuerdo a lo que me enseñaron, sud de naciemiento, mi pasion:la tecnologia y el deporte</t>
  </si>
  <si>
    <t>Feeding</t>
  </si>
  <si>
    <t>What's behind fashion and trends? Let's grind it and find out.</t>
  </si>
  <si>
    <t>I HATE!</t>
  </si>
  <si>
    <t>make you family rich after death</t>
  </si>
  <si>
    <t>co-founder and outreach director at @accessnow. perpetual student.  my life can be summed into pithy sayings 140 characters long. no joke :)</t>
  </si>
  <si>
    <t>Internet, Juventus, Android, TV, Videogames, chess and everything between. ohh, and sleeping.</t>
  </si>
  <si>
    <t xml:space="preserve">Interested in saving the planet and! mankind by means of philosophy and media activism ... and of course education, knowledge, opensource, social media, .. :-) </t>
  </si>
  <si>
    <t>TECHNOLOGY, INTERNET, widgets, SOFTWARE, ENVIRONMENT, MOVIES, GAMES,ROCK AND ROLL AND MUCH MORE ...</t>
  </si>
  <si>
    <t>Ave que vuela, lejos, sin rumbo fijo... adelante, siempre adelante.</t>
  </si>
  <si>
    <t>quem sabe de mim sou eu,_x000D_
aquele abraço!</t>
  </si>
  <si>
    <t>A Raw &amp; Random guy ..._x000D_
IT Person in Melbourne ...</t>
  </si>
  <si>
    <t>Atriz da Globo e minerador chinês, nas horas vagas.</t>
  </si>
  <si>
    <t>Psicopata por tecnologia. Paixão por motos e fotografia.</t>
  </si>
  <si>
    <t xml:space="preserve">rare record boutique located in corpus christi, tx featuring large collection of northern soul </t>
  </si>
  <si>
    <t>Mid-30s liberal feminist agnostic (on a good day), music geek, travel buff, bookworm.</t>
  </si>
  <si>
    <t>I'm a dj,and interrested in many things.</t>
  </si>
  <si>
    <t xml:space="preserve">É curioso como não sei dizer quem sou. Quer dizer, sei-o bem, mas não posso dizer. O mundo em que vivo ainda recrimina os loucos. </t>
  </si>
  <si>
    <t>I am the real Joe Hardin. I love all things tech and Android! I have the worlds best wife, daughter, son, and extended family. Beat that! And I drive a Zamboni!</t>
  </si>
  <si>
    <t xml:space="preserve">Comp Sci Major, Photographer, all round anomalous glitch of the human race. </t>
  </si>
  <si>
    <t>JewPI is your access point to all relevant Jewish and Israeli blogs and news. For blogs follow @jewishbloggers</t>
  </si>
  <si>
    <t>I embody everything from the Godly to the party. I am ignorance's enemy so stay out the vicinity. Anomaly. Revolution. Shalom. -ControverCi</t>
  </si>
  <si>
    <t>I'll follow back, twitting on sign of the times, health and news. Make money with twitter click link below and start making money. http://tinyurl.com/234zcpj</t>
  </si>
  <si>
    <t>Technophile de 19 ans qui aime GNU/Linux, Android, la web-culture et le bon vieux rock'n'roll.</t>
  </si>
  <si>
    <t>Trabalho com Tecnoligia da Informação. Gosto de um bom livro, e um bom filme...</t>
  </si>
  <si>
    <t>You are good I am good, I'll always be good for you. You mean with me, I would be more evil to you!</t>
  </si>
  <si>
    <t>Hospedagem e desenvolvimento de sites - Serviços de internet</t>
  </si>
  <si>
    <t>Art Student, Musician, Camp Counselor.</t>
  </si>
  <si>
    <t>A 29 year old fellow from a nice corner of Dundee. I orginate from the Kingdom (of Fife).</t>
  </si>
  <si>
    <t>The Stu Man. Founder of www.GetFoundFirst.com. When I'm not internet marketing, I am with my beautiful wife, son, and daughter.</t>
  </si>
  <si>
    <t>Rails developer, entrepreneur, co-founder of paperconcierge.com</t>
  </si>
  <si>
    <t>Frequent updates on subjects, concerns, comments of talk radio callers, edited to fit Twitter form.  Current topics!  Conservative talk radio subjects &amp; views!</t>
  </si>
  <si>
    <t>to tweet or not to tweet</t>
  </si>
  <si>
    <t>I LOVE ADAM LAMBERT ♥ @britneyspears @esmeeworld @simoncurtis @jtimberlake @allisoniraheta @TommyJoeRatliff @muse ♥ I tweet in portuguese sometimes :)</t>
  </si>
  <si>
    <t>Lic. en Historia del Arte / Tenista / Zurda. - Art Historian / Tennis player / Left-handed.</t>
  </si>
  <si>
    <t>SPARTACKS dan SEMEN PADANG harga diriku!!_x000D_
TOTALITAS TANPA BATAS DEMI RANAH minang!!</t>
  </si>
  <si>
    <t>Ride_2_Wheels</t>
  </si>
  <si>
    <t>Cover financial regulation and how it affects investors in Asia</t>
  </si>
  <si>
    <t>Grey Group Asia Pacific EVP, and business/trouble maker in Asia.</t>
  </si>
  <si>
    <t xml:space="preserve">Aprendiz de brujo, sanador de cuerpos y curador de almas. Artista convicto y confeso, extremo y militante. </t>
  </si>
  <si>
    <t>Simpática e bem humorada, parte da nação rockeira, empresária cristã perfumada e esposa.</t>
  </si>
  <si>
    <t>No description, just follow me!</t>
  </si>
  <si>
    <t>Madrileño residente en Quito. Hago tutoriales de informática básica en cómic. Blogger. Editor en Genbeta.</t>
  </si>
  <si>
    <t>Página creada por estudiantes de la Salud bajo el seno del Hospital Barros Luco-Trudeau. Humor gráfico, escrito (stand-up comedy) y podcast (Mechada Tutti)</t>
  </si>
  <si>
    <t>Algunas de las Noticias y Periodicos de Coahuila .... Ve las noticias COMPLETAS en wwww.notitwits.com</t>
  </si>
  <si>
    <t>i like dragonflys</t>
  </si>
  <si>
    <t>Talk to your boy..</t>
  </si>
  <si>
    <t>Úlitmas noticias al segundo</t>
  </si>
  <si>
    <t>The dream is to have courage to believe in dreams._x000D_
_x000D_
Live and stop breathing poison of limitations.</t>
  </si>
  <si>
    <t>medical student, blogger, IT nerd and professional stressball.</t>
  </si>
  <si>
    <t>Sou cheia das crises, mas no fundo, no fundo, consigo ser legal ^^</t>
  </si>
  <si>
    <t>I've been a successful Day Trader for fifteen years, and I give lessons on Day and Swing Trading...</t>
  </si>
  <si>
    <t>MBA for IT-SMART #3 RU, Tech Editor, Online Marketing, Social Media, IT Blog Evangelist, PR,  www.mkttwit.com_x000D_
www.appreview.in.th_x000D_
www.marketingbyte.com</t>
  </si>
  <si>
    <t>Baterista e doidão, publicitario nas hras vagas!</t>
  </si>
  <si>
    <t>Profesional de la Comunicación y los Medios con una tendencia muy marcada a la intolerancia de la manipulación mediática. Músico, poeta, loco y productor de tv</t>
  </si>
  <si>
    <t>It's time to kick ass and chew bubble gum. And I'm all outta gum.</t>
  </si>
  <si>
    <t>I do a lot of things. Narcissistic doubt takes up most of my time.</t>
  </si>
  <si>
    <t>All latest Singapore breaking news, updated to you directly.</t>
  </si>
  <si>
    <t>하- 나란남자 
이런남자
트윗으로 알아보기</t>
  </si>
  <si>
    <t xml:space="preserve"> An effective video search engine that returns relevant results for current and older news items.The engine is powered by Google Co-op </t>
  </si>
  <si>
    <t>Desde 1984 hasta la actualidad, titulado en ITIG y estudiando la titulación superior, antes que desaparezca.</t>
  </si>
  <si>
    <t>01110000 01101001 01111000 01100101 01101100 00100000 01101100 01101111 01110110 01100101</t>
  </si>
  <si>
    <t>Tweeting the Yankees, Islanders, Jets, Tennis, TV, politics and more</t>
  </si>
  <si>
    <t xml:space="preserve">Ciudadano con esperanza. Profesor Universitario Comprometido, Aprendiz de Periodista, Intento ser buen Funcionario, Político Frustado. </t>
  </si>
  <si>
    <t>Discover what's happening in the Philippines - right now.</t>
  </si>
  <si>
    <t>Australian Headllines from all sources</t>
  </si>
  <si>
    <t>Olá eu sou o PIG_NEWS_._x000D_
_x000D_
Minha função é filtrar as notícias do PIG._x000D_
_x000D_
Porque no PIG, a verdade é apenas um detalhe.</t>
  </si>
  <si>
    <t>small, pretty exquisitely made on the outside soft, quiet southern helpless feminine on the inside granite bitch!</t>
  </si>
  <si>
    <t>never trust a hippy._x000D_
I sometime play guitar _x000D_
http://www.ustream.tv/channel/akeybo-test?lang=ja_JP</t>
  </si>
  <si>
    <t>Prof de Maths</t>
  </si>
  <si>
    <t>Agência de Notícias</t>
  </si>
  <si>
    <t>#icicestparis #sachezle</t>
  </si>
  <si>
    <t>buzo profecional contratista de buzos profecionales supervisor de buzos profesionales,  lugar de trabajo sur de chile.</t>
  </si>
  <si>
    <t>のらりくらりと京都潜伏中_x000D_
布・表装・屋根・相撲・ビールが好きじゃ。_x000D_
ガマグチをいちにち１gamaアップします。</t>
  </si>
  <si>
    <t>Business Student_x000D_
+Entrepreneur+Basketball Coach+Small Business Owner= naylorbusiness!</t>
  </si>
  <si>
    <t>Chief Technology Officer at the U.S. Cyber Consequences Unit</t>
  </si>
  <si>
    <t>インドネシア在住の日本人ムスリムです。インドネシアの歴史と文化、紛争と開発に関心があります。</t>
  </si>
  <si>
    <t xml:space="preserve">Ion Digital Media are a #Chesterfield #Derbyshire based web design and marketing company helping small businesses do more via digital design and marketing_x000D_
</t>
  </si>
  <si>
    <t>Designer/illustrator/animator/filmmaker</t>
  </si>
  <si>
    <t xml:space="preserve">COMUNIDAD DE ABOGADOS TWITEROS ESTAN COMPARTIENDO SUS EXPERIENCIAS Y CONOCIMIENTO. #LDTWITTER </t>
  </si>
  <si>
    <t>My name is Arjan and I'm a passionate Twitterer and I want to Show All The News From All Over The World at One Spot.</t>
  </si>
  <si>
    <t>Appirio's dev team connects and extends AppEngine, Force.com, and Workday using AWS (EC2/S3/Simple DB), the Google stack (gData, GWT), Spring, Java, OSGI &amp; more</t>
  </si>
  <si>
    <t>Industrial, aventurero, apasionado por la tecnología, internet y los caballos de paso, Ingeniero de Proyectos en SMCV</t>
  </si>
  <si>
    <t xml:space="preserve">Multilingual journalist,tweeting news from around the globe.Following wise people and news in English,Lithuanian,Russian and Polish.Happy mom and lucky wife </t>
  </si>
  <si>
    <t>Comunicadora española, músico y escritora. Curiosa infatigable con ansiedad de conocimiento, ¿aprendemos juntos?</t>
  </si>
  <si>
    <t>WeReviwedIt.com</t>
  </si>
  <si>
    <t>É através do AMOR que temos tal Confiança em DEUS!!!</t>
  </si>
  <si>
    <t>Russia News.Net is a widely frequented news site in Russia and abroad, and is recognised as a key reference point for news about Russia and all things Russian.</t>
  </si>
  <si>
    <t xml:space="preserve">Consultoría y asesoría legal especializada en materia penal. </t>
  </si>
  <si>
    <t>Economista dominicana, Secretaría Técnica de la Mujer COMMCA/SICA</t>
  </si>
  <si>
    <t>Blogueiro compulsivo, twitteiro de plantão e compartilhador de ideias!! _x000D_
Gremista e futuro jornalista!_x000D_
Guardem beem esse nome!!</t>
  </si>
  <si>
    <t>しゃしん</t>
  </si>
  <si>
    <t>Investment Banking</t>
  </si>
  <si>
    <t>I'm a freelance travel writer in Melbourne, Australia, writing articles for newspapers, magazines and websites. I’m also an author of Lonely Planet guidebooks.</t>
  </si>
  <si>
    <t>Bio : dégradée</t>
  </si>
  <si>
    <t xml:space="preserve">architecture student / husband / christian / dog lover / mac user / internet junkie </t>
  </si>
  <si>
    <t>Nothing special 'bout me :D</t>
  </si>
  <si>
    <t>Sou Doido!!! Mas não conta pra ninguém tá? Esse vai ser nosso segredinho! Hahaha..._x000D_
http://sheldonled.blogspot.com</t>
  </si>
  <si>
    <t>Social Web and #LinkedData geek, currently doing #TopicMaps stuff @TMLab.</t>
  </si>
  <si>
    <t>developing web designer, runner</t>
  </si>
  <si>
    <t>Im jus me!!! Love me or hate me!</t>
  </si>
  <si>
    <t>Multitasking. Blogger. IT Professional. BB &amp; iPad user. Social Media lover. Internet enthusiast. Starbucks addict. Foursquare Super User. Friendly and amusing.</t>
  </si>
  <si>
    <t>People DON´T change!  (Dr. Gregory House)</t>
  </si>
  <si>
    <t>Random products plucked from the Zazzle marketplace.</t>
  </si>
  <si>
    <t>Fim Freak, Music Fanatic, Songwriter, Publisher, Entrepreneur, Idea Merchant</t>
  </si>
  <si>
    <t>existen 3 tipos de personas •las que sufren •las que hacen sufrir  y  yo</t>
  </si>
  <si>
    <t>Producer, composer, arranger, musician, vocalist, manager and KubRo Group publicist. Original member, The Fortunes (UK); 38-yr studio member, The Ventures (US)</t>
  </si>
  <si>
    <t>みみなし（野原志郎） Ruby/Mac/iPhone/Ogaki/Arduino/FON/Linux/HomeServer</t>
  </si>
  <si>
    <t xml:space="preserve">Um nerd,otaku,lezado retardado de 12 anos de idade (sim um maldito pirralho) que não presta ;D </t>
  </si>
  <si>
    <t>I'm providing the latest reptile related news from all over the world!</t>
  </si>
  <si>
    <t>Para conhecer mais: http://www.myspace.com/arsenicsounds</t>
  </si>
  <si>
    <t>@hatotaka's Google Reader._x000D_
IT/Apple/iPhone/iPad News.</t>
  </si>
  <si>
    <t>This tornado loves you.</t>
  </si>
  <si>
    <t>I'm an IT Manager and ardent political whiner. I try to balance that with my family, music, and design.</t>
  </si>
  <si>
    <t>Founder &amp; CEO of Invenia (ICT-company). Chairman of the Board of Abelia (Business Association of Norwegian knowledge- and technology enterprises) at NHO.</t>
  </si>
  <si>
    <t>INFOSEC consultant, fun afficionado</t>
  </si>
  <si>
    <t>Conservative, Red blooded all American USA Patriot, IT consultant, (Systems Analyst/Network Analyst, Computer technolgy in general)</t>
  </si>
  <si>
    <t xml:space="preserve">衣食住遊学色想創。下町生まれ山の手住まい。イタズラとサービス精神の間をスウィング♨ </t>
  </si>
  <si>
    <t>Leggi tutte le notizie provenienti della blogosfera su Assange e la sua creatura Wikileaks.</t>
  </si>
  <si>
    <t>receive a $250 Amazon Gift Card FREE, amazing.</t>
  </si>
  <si>
    <t>Somehow I am repeatedly mistaken for a scholar and a gentleman.</t>
  </si>
  <si>
    <t>News in the form of videos uploaded by Reuters, ITN News, Aljazeera (English), and PBS News Hour.</t>
  </si>
  <si>
    <t>Periodista y escribidor poco afanoso. Interesado en la tecnología pero también en la economía. Y la vida diaria.</t>
  </si>
  <si>
    <t>Vage gozer, 'Jan', lid piratenpartij, _x000D_
Wat u niet wilt dat u geschied doe dat ook een ander niet, pro-informatie, pro-vrijheid. {All the rest.}</t>
  </si>
  <si>
    <t>Post It Again</t>
  </si>
  <si>
    <t>Tecnología aplicada al trabajo y la vida privada. Especialistas en seguridad físico-electrónica de los accesos.</t>
  </si>
  <si>
    <t>Ingeniería Web_x000D_
Diseño Visual_x000D_
Animación_x000D_
Post-Producción</t>
  </si>
  <si>
    <t>It's not a religion, just a technique.</t>
  </si>
  <si>
    <t>Sou alguém q as vezes acha que está no lugar errado, na época errada, e q tem pouco espaço para dizer quem é._x000D_
E como diria o Chapolin: Sigam me os bons!!!</t>
  </si>
  <si>
    <t>Tim runs Windows and web evangelism for Microsoft. His goal is to amaze developers with new things, and to persuade his mother that her PC isn't out to get her.</t>
  </si>
  <si>
    <t>twitting,blog,social network,social media news</t>
  </si>
  <si>
    <t>أخبار وفعاليات وكل شي يخص المدينة المنورة واهلها اول باول ولحظة بلحظة</t>
  </si>
  <si>
    <t xml:space="preserve">http://bit.ly/de63C1_x000D_
</t>
  </si>
  <si>
    <t>Algunas de las Noticias y Periodicos de Michoacan .... Ve las noticias COMPLETAS en wwww.notitwits.com</t>
  </si>
  <si>
    <t>Parmi les décrocheurs, il y a de jeunes entrepreneurs qui sommeillent. C'est la mission de PACEgo de les réveiller!</t>
  </si>
  <si>
    <t>Interested in all things user experience.</t>
  </si>
  <si>
    <t>Photographer - Fotografer - Fotograf</t>
  </si>
  <si>
    <t>どもHiro_Matsunoです。_x000D_
最近は…。_x000D_
ウェブサイトの再構築に請ってまして…。_x000D_
いろいろなツールを使ってますが…。_x000D_
困ったことが一杯です。_x000D_
もし良かったら見ていってください。</t>
  </si>
  <si>
    <t>Tecnóloga, curiosa, aventurera, ingeniera, doctoranda, hija, hermana... Ah! intento de blogger en tipatdroides.com</t>
  </si>
  <si>
    <t>Synergistic logistics systems architect, enabling a proactive, streamlined paradigm shift in holistic sustainability &amp; long-tail innovation.</t>
  </si>
  <si>
    <t>http://hosting-reviews-exposed.com asks: Who is the best host? Are hosting reviews honest? Or are they just after your money?</t>
  </si>
  <si>
    <t xml:space="preserve">Tweeting political news from a full service business and political consulting firm. </t>
  </si>
  <si>
    <t>Ele é um moleque criador,como homem sonhar, a espera o seu amor volta do seu sono duradouro.</t>
  </si>
  <si>
    <t>Pessimistic. Sarcastic. Opinionated. And on occasion, happy.</t>
  </si>
  <si>
    <t>National Park collector, tree hugger, and American history enthusiast</t>
  </si>
  <si>
    <t>Ingeniero Civil que alguna vez quiso ser periodista</t>
  </si>
  <si>
    <t>ilustración+comics+diseño+fotografía+videos+poesía</t>
  </si>
  <si>
    <t xml:space="preserve">News feeds from UK tech sites, including the BBC and the Guardian. Contact @UKTJPR if you want your site to be added. </t>
  </si>
  <si>
    <t>Trending and discussion topics on the environment, climate change, and environmental politics. A Real-Time Topics project operated by @bnv.</t>
  </si>
  <si>
    <t>work, learn, pray and play...</t>
  </si>
  <si>
    <t>外資系コンピュータベンダー勤務。ソフトウェアプロダクトの担当をしています。営業ですが、立ち上げなのでWebや宣伝広告、アライアンスなんかもやっています。
冬の週末はスキーで山篭り・・志賀高原とかによく出没します。B型デス。</t>
  </si>
  <si>
    <t>Love Texas and everything about it, Classical Liberal &amp; Christian.</t>
  </si>
  <si>
    <t>Cursos de Computación</t>
  </si>
  <si>
    <t>For up to date Latvia news.  For more information visit www.MyFeedMe.com</t>
  </si>
  <si>
    <t>So kizz me!</t>
  </si>
  <si>
    <t>doctor, writer, running man, flaneur wannabe, professional know it all in recovery, and humanitarian whatever that may be but its better than the alternatives</t>
  </si>
  <si>
    <t>19. Estudiante de medicina, escuela Razetti - UCV. Fanático de: twitter, la tv, la ortografía y la Billo's Caracas Boys! FOLLOW ME.</t>
  </si>
  <si>
    <t>i was born, now i am living day after day...it's enough!</t>
  </si>
  <si>
    <t>sarcastically maturing</t>
  </si>
  <si>
    <t>A lover of danger and risk, making friends and maney... Stay cool))))</t>
  </si>
  <si>
    <t>I find sometimes it's easy. To be myself. Sometimes I find it's better to be somebody else. (DMB)</t>
  </si>
  <si>
    <t>Organización con siete (7) años de experiencia en el mercado venezolano, en las areas de Seguridad IT, Virtualización, Consultoria, Servicios, Cursos!</t>
  </si>
  <si>
    <t>Vegan food fetishist, author of Vegan Indulgence &amp; cat fancier. In black.</t>
  </si>
  <si>
    <t>Gatau...!!</t>
  </si>
  <si>
    <t>London</t>
  </si>
  <si>
    <t>Pacific Time (US &amp; Canada)</t>
  </si>
  <si>
    <t>Brasilia</t>
  </si>
  <si>
    <t>Santiago</t>
  </si>
  <si>
    <t>Quito</t>
  </si>
  <si>
    <t>Wellington</t>
  </si>
  <si>
    <t>Eastern Time (US &amp; Canada)</t>
  </si>
  <si>
    <t>Caracas</t>
  </si>
  <si>
    <t>Jakarta</t>
  </si>
  <si>
    <t>Melbourne</t>
  </si>
  <si>
    <t>Sydney</t>
  </si>
  <si>
    <t>Central Time (US &amp; Canada)</t>
  </si>
  <si>
    <t>Madrid</t>
  </si>
  <si>
    <t>Greenland</t>
  </si>
  <si>
    <t>Brisbane</t>
  </si>
  <si>
    <t>Edinburgh</t>
  </si>
  <si>
    <t>Bogota</t>
  </si>
  <si>
    <t>Jerusalem</t>
  </si>
  <si>
    <t>Hong Kong</t>
  </si>
  <si>
    <t>Tijuana</t>
  </si>
  <si>
    <t>Zagreb</t>
  </si>
  <si>
    <t>Paris</t>
  </si>
  <si>
    <t>New Delhi</t>
  </si>
  <si>
    <t>Berlin</t>
  </si>
  <si>
    <t>Hawaii</t>
  </si>
  <si>
    <t>Tehran</t>
  </si>
  <si>
    <t>Mountain Time (US &amp; Canada)</t>
  </si>
  <si>
    <t>Central America</t>
  </si>
  <si>
    <t>Rome</t>
  </si>
  <si>
    <t>Tokyo</t>
  </si>
  <si>
    <t>Saskatchewan</t>
  </si>
  <si>
    <t>Adelaide</t>
  </si>
  <si>
    <t>Ekaterinburg</t>
  </si>
  <si>
    <t>Alaska</t>
  </si>
  <si>
    <t>Vienna</t>
  </si>
  <si>
    <t>Stockholm</t>
  </si>
  <si>
    <t>Mazatlan</t>
  </si>
  <si>
    <t>Buenos Aires</t>
  </si>
  <si>
    <t>Casablanca</t>
  </si>
  <si>
    <t>Guam</t>
  </si>
  <si>
    <t>Singapore</t>
  </si>
  <si>
    <t>Arizona</t>
  </si>
  <si>
    <t>Amsterdam</t>
  </si>
  <si>
    <t>Riga</t>
  </si>
  <si>
    <t>Moscow</t>
  </si>
  <si>
    <t>Hobart</t>
  </si>
  <si>
    <t>Hanoi</t>
  </si>
  <si>
    <t>Mexico City</t>
  </si>
  <si>
    <t>Novosibirsk</t>
  </si>
  <si>
    <t>Beijing</t>
  </si>
  <si>
    <t>Lisbon</t>
  </si>
  <si>
    <t>Istanbul</t>
  </si>
  <si>
    <t>Osaka</t>
  </si>
  <si>
    <t>Georgetown</t>
  </si>
  <si>
    <t>Newfoundland</t>
  </si>
  <si>
    <t>Bangkok</t>
  </si>
  <si>
    <t>Mid-Atlantic</t>
  </si>
  <si>
    <t>Copenhagen</t>
  </si>
  <si>
    <t>Perth</t>
  </si>
  <si>
    <t>Taipei</t>
  </si>
  <si>
    <t>Islamabad</t>
  </si>
  <si>
    <t>Canberra</t>
  </si>
  <si>
    <t>Chennai</t>
  </si>
  <si>
    <t>Sarajevo</t>
  </si>
  <si>
    <t>Lima</t>
  </si>
  <si>
    <t>Mumbai</t>
  </si>
  <si>
    <t>Athens</t>
  </si>
  <si>
    <t>Chihuahua</t>
  </si>
  <si>
    <t>La Paz</t>
  </si>
  <si>
    <t>Karachi</t>
  </si>
  <si>
    <t>Kolkata</t>
  </si>
  <si>
    <t>Kuala Lumpur</t>
  </si>
  <si>
    <t>Riyadh</t>
  </si>
  <si>
    <t>Budapest</t>
  </si>
  <si>
    <t>Monterrey</t>
  </si>
  <si>
    <t>Seoul</t>
  </si>
  <si>
    <t>Atlantic Time (Canada)</t>
  </si>
  <si>
    <t>Prague</t>
  </si>
  <si>
    <t>http://s.twimg.com/a/1291661299/images/default_profile_0_normal.png</t>
  </si>
  <si>
    <t>http://a0.twimg.com/profile_images/1128694316/4cd7a702-1b01-4f1f-beee-09d7db0cd6fa_normal.png</t>
  </si>
  <si>
    <t>http://s.twimg.com/a/1291849542/images/default_profile_3_normal.png</t>
  </si>
  <si>
    <t>http://a0.twimg.com/profile_images/571986688/b_normal.jpg</t>
  </si>
  <si>
    <t>http://a1.twimg.com/profile_images/1185198773/192ec871-c070-4235-b787-65ba8391037c_normal.png</t>
  </si>
  <si>
    <t>http://a3.twimg.com/profile_images/1180488295/porai_normal.jpg</t>
  </si>
  <si>
    <t>http://a1.twimg.com/profile_images/959229405/eyespork_normal.jpg</t>
  </si>
  <si>
    <t>http://a0.twimg.com/profile_images/1144956220/of_normal.jpg</t>
  </si>
  <si>
    <t>http://a0.twimg.com/profile_images/316363100/kindle-and-coffee_normal.jpg</t>
  </si>
  <si>
    <t>http://a0.twimg.com/profile_images/1161764816/kaztwittSMALLglow_normal.jpg</t>
  </si>
  <si>
    <t>http://a3.twimg.com/profile_images/1121517039/P70800519_normal.jpg</t>
  </si>
  <si>
    <t>http://a3.twimg.com/profile_images/1113373807/petero_normal.jpg</t>
  </si>
  <si>
    <t>http://a1.twimg.com/profile_images/1160631413/559304_normal.jpg</t>
  </si>
  <si>
    <t>http://a1.twimg.com/profile_images/322585133/twitterProfilePhoto_normal.jpg</t>
  </si>
  <si>
    <t>http://a1.twimg.com/profile_images/1168626013/LilyPond_normal.JPG</t>
  </si>
  <si>
    <t>http://a3.twimg.com/profile_images/1117840199/pogo_normal.JPG</t>
  </si>
  <si>
    <t>http://a2.twimg.com/profile_images/1180343586/lanethHead_normal.jpg</t>
  </si>
  <si>
    <t>http://a3.twimg.com/profile_images/1159162343/49919_636886174_4963713_q_normal.jpg</t>
  </si>
  <si>
    <t>http://a2.twimg.com/profile_images/1128655926/cabecera_nueva7_normal.png</t>
  </si>
  <si>
    <t>http://a3.twimg.com/profile_images/1161947635/self.portrait.08_normal.jpg</t>
  </si>
  <si>
    <t>http://a3.twimg.com/profile_images/1181132199/ARNOLD_normal.jpg</t>
  </si>
  <si>
    <t>http://a1.twimg.com/profile_images/1173954129/perfil_normal.jpg</t>
  </si>
  <si>
    <t>http://a2.twimg.com/profile_images/222601586/gravatar_normal.gif</t>
  </si>
  <si>
    <t>http://a0.twimg.com/profile_images/30351912/elmnm-p03_normal.png</t>
  </si>
  <si>
    <t>http://a3.twimg.com/profile_images/1178374727/jpgkf_normal.jpg</t>
  </si>
  <si>
    <t>http://a3.twimg.com/profile_images/720109875/twitterProfilePhoto_normal.jpg</t>
  </si>
  <si>
    <t>http://a0.twimg.com/profile_images/1161450172/daniel_normal.png</t>
  </si>
  <si>
    <t>http://a1.twimg.com/profile_images/132614481/paglen_blog2_pic1_normal.jpg</t>
  </si>
  <si>
    <t>http://a3.twimg.com/profile_images/1181041531/P1040311_normal.JPG</t>
  </si>
  <si>
    <t>http://a3.twimg.com/profile_images/1122821471/Captura_de_pantalla_2010-09-13_a_las_2.07.38_normal.png</t>
  </si>
  <si>
    <t>http://s.twimg.com/a/1291760612/images/default_profile_0_normal.png</t>
  </si>
  <si>
    <t>http://a0.twimg.com/profile_images/554279016/DSC01904_normal.JPG</t>
  </si>
  <si>
    <t>http://a1.twimg.com/profile_images/1052086709/mboy_normal.jpg</t>
  </si>
  <si>
    <t>http://a2.twimg.com/profile_images/306484046/CoolChrisHead2_normal.png</t>
  </si>
  <si>
    <t>http://a0.twimg.com/profile_images/1183596904/JJtwtfb_normal.jpg</t>
  </si>
  <si>
    <t>http://a3.twimg.com/profile_images/1180723883/fotovidal_normal.jpg</t>
  </si>
  <si>
    <t>http://a0.twimg.com/profile_images/1092716616/Saint_normal.jpg</t>
  </si>
  <si>
    <t>http://a1.twimg.com/profile_images/279753993/Fullilove_headshot_as_on_website_normal.jpg</t>
  </si>
  <si>
    <t>http://a2.twimg.com/profile_images/189944758/croradio_myspace_normal.jpg</t>
  </si>
  <si>
    <t>http://a2.twimg.com/profile_images/1186041430/bandeira-pirata-digital_normal.jpg</t>
  </si>
  <si>
    <t>http://a1.twimg.com/profile_images/1183276105/image_normal.jpg</t>
  </si>
  <si>
    <t>http://a0.twimg.com/profile_images/1179723688/n58006822_36765998_6403_normal.jpg</t>
  </si>
  <si>
    <t>http://a2.twimg.com/profile_images/1133747530/twitter_normal.png</t>
  </si>
  <si>
    <t>http://a0.twimg.com/profile_images/1172138100/dreamstimefree_1533968-1.jpg_sexy_latina_normal.jpg</t>
  </si>
  <si>
    <t>http://a0.twimg.com/profile_images/1126240308/RJSM_normal.jpg</t>
  </si>
  <si>
    <t>http://a1.twimg.com/profile_images/918799713/3238_66339444302_502959302_1501616_8344453_n_normal.jpg</t>
  </si>
  <si>
    <t>http://a0.twimg.com/profile_images/424136524/Picture_9_normal.png</t>
  </si>
  <si>
    <t>http://a1.twimg.com/profile_images/1165075865/eco_run_2010_008_normal.JPG</t>
  </si>
  <si>
    <t>http://a2.twimg.com/profile_images/422615142/kevin_LED_normal.jpg</t>
  </si>
  <si>
    <t>http://a0.twimg.com/profile_images/1121405840/Imagen018_normal.jpg</t>
  </si>
  <si>
    <t>http://a2.twimg.com/profile_images/1164315366/49213_1419111678_2814_q_normal.jpg</t>
  </si>
  <si>
    <t>http://a0.twimg.com/profile_images/46320652/profilepic4-1_normal.jpg</t>
  </si>
  <si>
    <t>http://a1.twimg.com/profile_images/936366789/cris4_normal.gif</t>
  </si>
  <si>
    <t>http://a2.twimg.com/profile_images/764832158/fond_de_site_normal.jpg</t>
  </si>
  <si>
    <t>http://a1.twimg.com/profile_images/1154480217/68723_439048821651_684896651_5830444_7570353_n_normal.jpg</t>
  </si>
  <si>
    <t>http://a2.twimg.com/profile_images/638771794/byline_1_normal.JPG</t>
  </si>
  <si>
    <t>http://a3.twimg.com/profile_images/913664335/julykasa_295_normal.jpg</t>
  </si>
  <si>
    <t>http://a1.twimg.com/profile_images/428027017/Oficial_mini_normal.jpg</t>
  </si>
  <si>
    <t>http://a2.twimg.com/profile_images/1104156826/Snapshot_20100705_47_normal.jpg</t>
  </si>
  <si>
    <t>http://a1.twimg.com/profile_images/550944129/11-09-08_1711_1__normal.jpg</t>
  </si>
  <si>
    <t>http://a1.twimg.com/profile_images/1185970217/Angry_Asian_child1_normal.jpg</t>
  </si>
  <si>
    <t>http://a2.twimg.com/profile_images/1186453994/Operation_Payback_BW_normal.jpg</t>
  </si>
  <si>
    <t>http://a0.twimg.com/profile_images/936536160/lilith_normal.gif</t>
  </si>
  <si>
    <t>http://a3.twimg.com/profile_images/1107846279/Julian_normal.jpg</t>
  </si>
  <si>
    <t>http://a2.twimg.com/profile_images/1186797542/wakerider79_normal.jpg</t>
  </si>
  <si>
    <t>http://a1.twimg.com/profile_images/1105739481/f0af5042-a34a-47ad-9d06-60e02b3578c5_normal.png</t>
  </si>
  <si>
    <t>http://a0.twimg.com/profile_images/1175551528/DSC07900_-_C_pia_normal.JPG</t>
  </si>
  <si>
    <t>http://a3.twimg.com/profile_images/121555747/melhoresfrases_normal.jpg</t>
  </si>
  <si>
    <t>http://a3.twimg.com/profile_images/1173722623/me_hi_normal.jpg</t>
  </si>
  <si>
    <t>http://a0.twimg.com/profile_images/310537000/n1200207246_855_normal.jpg</t>
  </si>
  <si>
    <t>http://a1.twimg.com/profile_images/419735749/arjen-phoebe-openquery-172x160_normal.jpg</t>
  </si>
  <si>
    <t>http://a3.twimg.com/profile_images/1176252579/twitter-dk_reasonably_small_normal.png</t>
  </si>
  <si>
    <t>http://a1.twimg.com/profile_images/1175718741/twitter-dk_normal.png</t>
  </si>
  <si>
    <t>http://a3.twimg.com/profile_images/706524267/favicon-96_normal.png</t>
  </si>
  <si>
    <t>http://a2.twimg.com/profile_images/1176271826/twitter-dk_reasonably_small_normal.png</t>
  </si>
  <si>
    <t>http://a3.twimg.com/profile_images/1112933163/P1110325__2__normal.jpg</t>
  </si>
  <si>
    <t>http://a3.twimg.com/profile_images/1185682443/BruceCantandoThunderRoad_normal.gif</t>
  </si>
  <si>
    <t>http://a0.twimg.com/profile_images/1137741676/twtt_normal.jpg</t>
  </si>
  <si>
    <t>http://a2.twimg.com/profile_images/1185928774/logo_normal_normal.png</t>
  </si>
  <si>
    <t>http://a0.twimg.com/profile_images/490623468/DSC07896rr2_normal.jpg</t>
  </si>
  <si>
    <t>http://a0.twimg.com/profile_images/1113659588/irkdesu_normal.png</t>
  </si>
  <si>
    <t>http://a3.twimg.com/profile_images/501440067/Defendini_Headshot_grayscale_sq_72dpi_normal.jpg</t>
  </si>
  <si>
    <t>http://a2.twimg.com/profile_images/391446326/Alan-Capriles-gif_normal.gif</t>
  </si>
  <si>
    <t>http://a0.twimg.com/profile_images/896793344/timao_normal.jpg</t>
  </si>
  <si>
    <t>http://a0.twimg.com/profile_images/631166020/meboxnew_normal.jpg</t>
  </si>
  <si>
    <t>http://a1.twimg.com/profile_images/1093889869/ProvinceP_normal.jpg</t>
  </si>
  <si>
    <t>http://a0.twimg.com/profile_images/1173802412/profile3_normal.jpg</t>
  </si>
  <si>
    <t>http://a3.twimg.com/profile_images/1175283255/fotos_7a71eae5fd6af81d8ec70e65151159ba_normal.jpg</t>
  </si>
  <si>
    <t>http://a3.twimg.com/profile_images/1112542839/icon_normal.jpg</t>
  </si>
  <si>
    <t>http://a3.twimg.com/profile_images/900509931/images_normal.jpg</t>
  </si>
  <si>
    <t>http://a0.twimg.com/profile_images/750075064/bianca_by_philpoynter_normal.jpg</t>
  </si>
  <si>
    <t>http://a3.twimg.com/profile_images/1159299687/lisamelia_normal.jpg</t>
  </si>
  <si>
    <t>http://a1.twimg.com/profile_images/1184972117/94f56e5f-1edd-482b-a84f-4ce82f96a333_normal.png</t>
  </si>
  <si>
    <t>http://a2.twimg.com/profile_images/1183288278/ebd866d3-8a83-467c-8a1d-b6b49c0662c3_normal.png</t>
  </si>
  <si>
    <t>http://a0.twimg.com/profile_images/288410696/palestina_normal.jpg</t>
  </si>
  <si>
    <t>http://a0.twimg.com/profile_images/435980320/IMG_1270_normal.JPG</t>
  </si>
  <si>
    <t>http://a0.twimg.com/profile_images/555539692/6016_100780279938486_100000195437005_19421_2410132_n_normal.jpg</t>
  </si>
  <si>
    <t>http://a2.twimg.com/profile_images/1013217886/ParanormalPhenomenaPsychicRevolution_normal.png</t>
  </si>
  <si>
    <t>http://a2.twimg.com/profile_images/743229322/rin_BRSs_sq_96_normal.bmp</t>
  </si>
  <si>
    <t>http://s.twimg.com/a/1290538325/images/default_profile_3_normal.png</t>
  </si>
  <si>
    <t>http://a2.twimg.com/profile_images/487491614/resdogs4_1280_normal.jpg</t>
  </si>
  <si>
    <t>http://a3.twimg.com/profile_images/426149519/jennkloc_normal.jpg</t>
  </si>
  <si>
    <t>http://a3.twimg.com/profile_images/1160910639/Itzal_normal.png</t>
  </si>
  <si>
    <t>http://a3.twimg.com/profile_images/97548159/shatter1_normal.jpg</t>
  </si>
  <si>
    <t>http://a2.twimg.com/profile_images/672527578/oregonyawn_normal.jpg</t>
  </si>
  <si>
    <t>http://a2.twimg.com/profile_images/1148403106/195805068_normal.jpg</t>
  </si>
  <si>
    <t>http://a3.twimg.com/profile_images/1000043375/newavatar_normal.jpg</t>
  </si>
  <si>
    <t>http://a1.twimg.com/profile_images/1186783637/70769_100000564836675_1292536_q_normal.jpg</t>
  </si>
  <si>
    <t>http://a1.twimg.com/profile_images/1181023929/BartSimpsjon2_normal.jpg</t>
  </si>
  <si>
    <t>http://a1.twimg.com/profile_images/1186281853/Untitled-12_normal.jpeg</t>
  </si>
  <si>
    <t>http://a2.twimg.com/profile_images/879219158/nick_griffin_cartoon_normal.jpg</t>
  </si>
  <si>
    <t>http://a3.twimg.com/profile_images/1184259419/4e0bad88-3fa9-44b4-a79b-9b34bf8ac4e7_normal.png</t>
  </si>
  <si>
    <t>http://a0.twimg.com/profile_images/1182863264/wikileaks_cablegate_bigger_1__normal.jpg</t>
  </si>
  <si>
    <t>http://a0.twimg.com/profile_images/47518912/mad_normal.jpg</t>
  </si>
  <si>
    <t>http://a0.twimg.com/profile_images/1166996028/facebook_normal.jpg</t>
  </si>
  <si>
    <t>http://a0.twimg.com/profile_images/725660812/24_kvadrat_normal.jpg</t>
  </si>
  <si>
    <t>http://a2.twimg.com/profile_images/1185399422/Screen_shot_2010-12-08_at_6.52.11_PM_normal.PNG</t>
  </si>
  <si>
    <t>http://a0.twimg.com/profile_images/1182622664/P1000273a_normal.jpg</t>
  </si>
  <si>
    <t>http://a0.twimg.com/profile_images/1185041848/Twitter_Logo_normal.jpg</t>
  </si>
  <si>
    <t>http://a3.twimg.com/profile_images/1143722335/Chris_Jan_09_normal.JPG</t>
  </si>
  <si>
    <t>http://a3.twimg.com/profile_images/1177807667/149003_462343062168_733012168_5443759_7625270_n_normal.jpg</t>
  </si>
  <si>
    <t>http://a0.twimg.com/profile_images/1145619872/news_normal.jpg</t>
  </si>
  <si>
    <t>http://a3.twimg.com/profile_images/1186497135/ASSANGE_FINAL_c_pia_normal.jpg</t>
  </si>
  <si>
    <t>http://a0.twimg.com/profile_images/1149536176/cuditransparente_normal.png</t>
  </si>
  <si>
    <t>http://a1.twimg.com/profile_images/1176732637/MiltonRecorteCasam_normal.jpg</t>
  </si>
  <si>
    <t>http://a2.twimg.com/profile_images/1183178730/meg2005_normal.jpg</t>
  </si>
  <si>
    <t>http://a1.twimg.com/profile_images/1157502297/branco_transp_normal.jpg</t>
  </si>
  <si>
    <t>http://a0.twimg.com/profile_images/1184913316/39792_1530208371057_1110162505_31537807_3295977_s_normal.jpg</t>
  </si>
  <si>
    <t>http://a0.twimg.com/profile_images/1186514520/Copy_of_KittyTeeth_normal.jpg</t>
  </si>
  <si>
    <t>http://a3.twimg.com/profile_images/464020175/TwtrIconGREEND2_normal.jpg</t>
  </si>
  <si>
    <t>http://a3.twimg.com/profile_images/1132943463/Twitter_normal.png</t>
  </si>
  <si>
    <t>http://s.twimg.com/a/1291163542/images/default_profile_0_normal.png</t>
  </si>
  <si>
    <t>http://a0.twimg.com/profile_images/1093395828/080110215828_normal.jpg</t>
  </si>
  <si>
    <t>http://a0.twimg.com/profile_images/1132217688/scrapeenet_20091230042408wQ5Xazul_normal.jpg</t>
  </si>
  <si>
    <t>http://a1.twimg.com/profile_images/863002729/alfred_normal.jpg</t>
  </si>
  <si>
    <t>http://a2.twimg.com/profile_images/1183260822/Snapshot_20100515_10_normal.jpg</t>
  </si>
  <si>
    <t>http://a0.twimg.com/profile_images/1171551484/ad33068c-5a01-479a-ba53-8e9318a8a8e9_normal.png</t>
  </si>
  <si>
    <t>http://a1.twimg.com/profile_images/692376197/harvarddark_normal.jpg</t>
  </si>
  <si>
    <t>http://a1.twimg.com/profile_images/1175909313/215962018_normal.jpg</t>
  </si>
  <si>
    <t>http://a0.twimg.com/profile_images/1091463752/IMG00346-20100729-1551_normal.jpg</t>
  </si>
  <si>
    <t>http://a0.twimg.com/profile_images/1064249980/apple-worm2_normal.jpg</t>
  </si>
  <si>
    <t>http://a0.twimg.com/profile_images/1183173524/Nerd__B_normal.jpg</t>
  </si>
  <si>
    <t>http://a0.twimg.com/profile_images/1095910340/o7v_normal.png</t>
  </si>
  <si>
    <t>http://a0.twimg.com/profile_images/1184899632/Logo_Canal_Navidad_II_normal.png</t>
  </si>
  <si>
    <t>http://a0.twimg.com/profile_images/1185731244/161112_709595900_8100932_q_normal.jpg</t>
  </si>
  <si>
    <t>http://a0.twimg.com/profile_images/772935460/LOGO_LAVOZ_twitter_normal.jpg</t>
  </si>
  <si>
    <t>http://a0.twimg.com/profile_images/848116676/icono-twitter-pg_normal.jpg</t>
  </si>
  <si>
    <t>http://a3.twimg.com/profile_images/602734059/ND_Tuiter_48x48_Terracota_normal.png</t>
  </si>
  <si>
    <t>http://a2.twimg.com/profile_images/1087285970/bjorn-twitter_normal.jpg</t>
  </si>
  <si>
    <t>http://a1.twimg.com/profile_images/1181897837/la_foto_n._1__61__normal.jpg</t>
  </si>
  <si>
    <t>http://a0.twimg.com/profile_images/1184690932/ee02280c-7887-4dc3-a88e-da806320ce0b_normal.png</t>
  </si>
  <si>
    <t>http://a3.twimg.com/profile_images/1098863523/ian_normal.jpg</t>
  </si>
  <si>
    <t>http://a2.twimg.com/profile_images/1171668998/la_foto_normal.jpg</t>
  </si>
  <si>
    <t>http://a3.twimg.com/profile_images/1183533083/SDC16206_normal.JPG</t>
  </si>
  <si>
    <t>http://a1.twimg.com/profile_images/1154955853/201099841_normal.jpg</t>
  </si>
  <si>
    <t>http://a2.twimg.com/profile_images/829243878/behind_bars_normal.jpg</t>
  </si>
  <si>
    <t>http://a1.twimg.com/profile_images/1182503421/13746554_normal.jpg</t>
  </si>
  <si>
    <t>http://a3.twimg.com/profile_images/1184930291/navidad_023--tw_normal.jpg</t>
  </si>
  <si>
    <t>http://a3.twimg.com/profile_images/888799787/juan_normal.jpg</t>
  </si>
  <si>
    <t>http://a0.twimg.com/profile_images/1121149952/statue-of-liberty-crying315_normal.jpg</t>
  </si>
  <si>
    <t>http://a0.twimg.com/profile_images/1099264596/7020_1240420928706_1174772065_750299_1416568_n_copia_normal.png</t>
  </si>
  <si>
    <t>http://a2.twimg.com/profile_images/1160488570/1b9730cc-f7af-41a1-8fa9-6a0b293b1df1_normal.png</t>
  </si>
  <si>
    <t>http://a2.twimg.com/profile_images/1173458210/41706_100000768455267_4265808_q_normal.jpg</t>
  </si>
  <si>
    <t>http://a0.twimg.com/profile_images/1186526968/AlatarielNerwen_normal.jpg</t>
  </si>
  <si>
    <t>http://a0.twimg.com/profile_images/1123833860/xxx_twat_normal.jpg</t>
  </si>
  <si>
    <t>http://a0.twimg.com/profile_images/1120802552/fest_normal.jpg</t>
  </si>
  <si>
    <t>http://a1.twimg.com/profile_images/1185885013/e3rraw4r3a3_normal.JPG</t>
  </si>
  <si>
    <t>http://a1.twimg.com/profile_images/1183542641/IMG_1762_normal.jpg</t>
  </si>
  <si>
    <t>http://a1.twimg.com/profile_images/349706725/san_normal.jpg</t>
  </si>
  <si>
    <t>http://a0.twimg.com/profile_images/1182728888/RR_20cartoon_201_normal.jpg</t>
  </si>
  <si>
    <t>http://a1.twimg.com/profile_images/1166427789/24042008196_normal.jpg</t>
  </si>
  <si>
    <t>http://a0.twimg.com/profile_images/1177273668/MR900289982_normal.JPG</t>
  </si>
  <si>
    <t>http://a1.twimg.com/profile_images/336168013/twitter_2_normal.jpg</t>
  </si>
  <si>
    <t>http://a1.twimg.com/profile_images/1182638313/c1bf8e68-ce1c-484a-914a-3931623380c8_normal.png</t>
  </si>
  <si>
    <t>http://a3.twimg.com/profile_images/638544291/101018942_normal.jpg</t>
  </si>
  <si>
    <t>http://a1.twimg.com/profile_images/136400377/constitution_quill_pen_normal.png</t>
  </si>
  <si>
    <t>http://a0.twimg.com/profile_images/780856720/webicon_indoorcat2_s_normal.jpg</t>
  </si>
  <si>
    <t>http://a2.twimg.com/profile_images/545932578/FOTOMACA_normal.jpg</t>
  </si>
  <si>
    <t>http://a1.twimg.com/profile_images/1164286273/girliemoment_normal.jpg</t>
  </si>
  <si>
    <t>http://a1.twimg.com/profile_images/765299537/twitterProfilePhoto_normal.jpg</t>
  </si>
  <si>
    <t>http://a1.twimg.com/profile_images/1124110045/ce218e05-5d59-4d5f-9795-3427ed9132b9_normal.png</t>
  </si>
  <si>
    <t>http://a3.twimg.com/profile_images/430784843/vacaciones_europa_2009_084_normal.jpg</t>
  </si>
  <si>
    <t>http://a1.twimg.com/profile_images/1181784409/10_normal.jpg</t>
  </si>
  <si>
    <t>http://a3.twimg.com/profile_images/1128893799/13566_1172849075565_1058182089_415840_3938830_n_normal.jpg</t>
  </si>
  <si>
    <t>http://a0.twimg.com/profile_images/57657136/MABEL_BOUQUET_SOUTH_AFRICA_normal.jpg</t>
  </si>
  <si>
    <t>http://a2.twimg.com/profile_images/1180968274/twitpic_normal.jpg</t>
  </si>
  <si>
    <t>http://a2.twimg.com/profile_images/1142210678/chorros_20de_20milla_201_normal.jpg</t>
  </si>
  <si>
    <t>http://a0.twimg.com/profile_images/1130508304/prof_normal.PNG</t>
  </si>
  <si>
    <t>http://a3.twimg.com/profile_images/1177062595/sign_of_my_name_normal.jpg</t>
  </si>
  <si>
    <t>http://a1.twimg.com/profile_images/1156471905/IMG_4305_mini_normal.JPG</t>
  </si>
  <si>
    <t>http://a2.twimg.com/profile_images/1149873854/avatar_normal.JPG</t>
  </si>
  <si>
    <t>http://a3.twimg.com/profile_images/1102043011/Twitter.._normal.JPG</t>
  </si>
  <si>
    <t>http://s.twimg.com/a/1290538325/images/default_profile_6_normal.png</t>
  </si>
  <si>
    <t>http://a2.twimg.com/profile_images/346940898/App_Home_Logo_normal.gif</t>
  </si>
  <si>
    <t>http://a3.twimg.com/profile_images/1185236735/EvertonAC-Wikileaks_normal.png</t>
  </si>
  <si>
    <t>http://a1.twimg.com/profile_images/1181240081/Snapshot_20091223_normal.jpg</t>
  </si>
  <si>
    <t>http://a3.twimg.com/profile_images/111306747/KnowAmHeroCoverWEB_normal.jpg</t>
  </si>
  <si>
    <t>http://a2.twimg.com/profile_images/1169056266/ssdfsdf_normal.jpg</t>
  </si>
  <si>
    <t>http://a0.twimg.com/profile_images/21952892/10-25-05_0059_normal.jpg</t>
  </si>
  <si>
    <t>http://a1.twimg.com/profile_images/1181987569/89a4f2a4-9146-4874-a322-32bdde0c2099_normal.png</t>
  </si>
  <si>
    <t>http://s.twimg.com/a/1291937882/images/default_profile_6_normal.png</t>
  </si>
  <si>
    <t>http://a2.twimg.com/profile_images/1132577582/yo_amo_la_tierra_normal.jpg</t>
  </si>
  <si>
    <t>http://a3.twimg.com/profile_images/66025803/prettycolours_normal.jpg</t>
  </si>
  <si>
    <t>http://a0.twimg.com/profile_images/1185855588/v_for_vendetta_mask_normal.jpg</t>
  </si>
  <si>
    <t>http://a3.twimg.com/profile_images/1186447855/peace_normal.jpg</t>
  </si>
  <si>
    <t>http://a1.twimg.com/profile_images/148580437/Image005_normal.JPG</t>
  </si>
  <si>
    <t>http://a0.twimg.com/profile_images/1143318596/35430_463027895199_744365199_6286309_5966517_n_1__normal.jpg</t>
  </si>
  <si>
    <t>http://a0.twimg.com/profile_images/1184256264/LOVE_normal.jpg</t>
  </si>
  <si>
    <t>http://a0.twimg.com/profile_images/1060979600/white_normal.jpg</t>
  </si>
  <si>
    <t>http://a1.twimg.com/profile_images/1130785009/n654051175_5881_normal.jpg</t>
  </si>
  <si>
    <t>http://a1.twimg.com/profile_images/1145039413/Amazonas_181_normal.jpg</t>
  </si>
  <si>
    <t>http://a2.twimg.com/profile_images/1179319402/155762_167786746586637_100000659374085_388728_8071212_n_normal.jpg</t>
  </si>
  <si>
    <t>http://a1.twimg.com/profile_images/1127193161/26a82ba7-a1d0-49c0-9eeb-ff7c5c79817b_normal.png</t>
  </si>
  <si>
    <t>http://a0.twimg.com/profile_images/1161180908/CSC_0196.1_normal.jpg</t>
  </si>
  <si>
    <t>http://static.twitter.com/images/default_profile_normal.png</t>
  </si>
  <si>
    <t>http://a0.twimg.com/profile_images/1123743568/brennan_normal.jpg</t>
  </si>
  <si>
    <t>http://a3.twimg.com/profile_images/1180753871/c1064d2c-4f49-4ec5-8602-0146c74fa650_normal.png</t>
  </si>
  <si>
    <t>http://a1.twimg.com/profile_images/846494857/luises_24_julio_05_normal.JPG</t>
  </si>
  <si>
    <t>http://a2.twimg.com/profile_images/1084398278/zapataorlanda_2_normal.jpg</t>
  </si>
  <si>
    <t>http://a2.twimg.com/profile_images/544128358/CUBAWAVE-TW_normal.JPG</t>
  </si>
  <si>
    <t>http://a1.twimg.com/profile_images/1145510557/deladictadura..-2_normal.jpg</t>
  </si>
  <si>
    <t>http://a0.twimg.com/profile_images/1178612168/foreveralone_normal.jpg</t>
  </si>
  <si>
    <t>http://a0.twimg.com/profile_images/1136191532/Quince_A_os_Laura_Andreina_044_-_copia_normal.JPG</t>
  </si>
  <si>
    <t>http://a1.twimg.com/profile_images/1185919669/162856_10150125207768056_827898055_7912731_8240238_n_normal.jpg</t>
  </si>
  <si>
    <t>http://a0.twimg.com/profile_images/71091468/me_at_Alpine_normal.jpg</t>
  </si>
  <si>
    <t>http://a2.twimg.com/profile_images/1185395314/john-lennon_normal.jpg</t>
  </si>
  <si>
    <t>http://a1.twimg.com/profile_images/1136859629/Nordlys3__normal.jpg</t>
  </si>
  <si>
    <t>http://a1.twimg.com/profile_images/1184573705/GT_home_normal.png</t>
  </si>
  <si>
    <t>http://a0.twimg.com/profile_images/1182402160/3ee98ebf-13f2-44dd-8afa-c9c4f5327c2b_normal.png</t>
  </si>
  <si>
    <t>http://a2.twimg.com/profile_images/1184716326/wikioicone_normal.png</t>
  </si>
  <si>
    <t>http://a0.twimg.com/profile_images/743637536/eu_new_normal.JPG</t>
  </si>
  <si>
    <t>http://a2.twimg.com/profile_images/1181050666/RMV_normal.JPG</t>
  </si>
  <si>
    <t>http://a2.twimg.com/profile_images/1181426694/blasterunited_normal.jpg</t>
  </si>
  <si>
    <t>http://a1.twimg.com/profile_images/312593549/DSCF1237_normal.JPG</t>
  </si>
  <si>
    <t>http://a1.twimg.com/profile_images/196340413/km_ru_normal.png</t>
  </si>
  <si>
    <t>http://a2.twimg.com/profile_images/1176547182/profile_picture_normal.jpg</t>
  </si>
  <si>
    <t>http://a3.twimg.com/profile_images/1137396223/America_by_Heart_sm_normal.png</t>
  </si>
  <si>
    <t>http://a2.twimg.com/profile_images/1185548366/90_03_36---Christmas-Decorations_web_normal.jpg</t>
  </si>
  <si>
    <t>http://a2.twimg.com/profile_images/1174105118/74919ac1-c6a5-4cca-9ee0-998a5468a354_normal.png</t>
  </si>
  <si>
    <t>http://a2.twimg.com/profile_images/484430202/editor_avatar_normal.jpg</t>
  </si>
  <si>
    <t>http://a0.twimg.com/profile_images/1107736260/avatar_normal.gif</t>
  </si>
  <si>
    <t>http://a1.twimg.com/profile_images/1186716857/500x_fc4_normal.jpg</t>
  </si>
  <si>
    <t>http://a3.twimg.com/profile_images/1121140623/nettechnews_logo_normal.png</t>
  </si>
  <si>
    <t>http://a3.twimg.com/profile_images/1107895135/eu_normal.jpg</t>
  </si>
  <si>
    <t>http://a1.twimg.com/profile_images/1186329105/cae0a0ac-05d2-4bbe-b512-8268ad4b13ce_normal.png</t>
  </si>
  <si>
    <t>http://a3.twimg.com/profile_images/1186327635/2c8937c7-5a50-4f4b-87cc-ee174b0934c2_normal.png</t>
  </si>
  <si>
    <t>http://a3.twimg.com/profile_images/1180685131/ea4a44f4-8d29-44c4-90c7-817dfeb7e04a_normal.png</t>
  </si>
  <si>
    <t>http://a0.twimg.com/profile_images/1092547004/me-web_normal.jpg</t>
  </si>
  <si>
    <t>http://a0.twimg.com/profile_images/1069378220/kabe1_______normal.jpg</t>
  </si>
  <si>
    <t>http://a2.twimg.com/profile_images/1160018442/eu_003__775x1280__normal.jpg</t>
  </si>
  <si>
    <t>http://a2.twimg.com/profile_images/899829874/icon_normal.png</t>
  </si>
  <si>
    <t>http://s.twimg.com/a/1291318259/images/default_profile_2_normal.png</t>
  </si>
  <si>
    <t>http://a3.twimg.com/profile_images/1160211467/eu_foto2_normal.jpg</t>
  </si>
  <si>
    <t>http://a3.twimg.com/profile_images/1164216471/08_normal.JPG</t>
  </si>
  <si>
    <t>http://a2.twimg.com/profile_images/698044554/id2_normal.bmp</t>
  </si>
  <si>
    <t>http://s.twimg.com/a/1291760612/images/default_profile_2_normal.png</t>
  </si>
  <si>
    <t>http://a0.twimg.com/profile_images/1182695712/Ohm_normal.png</t>
  </si>
  <si>
    <t>http://a3.twimg.com/profile_images/1117523943/eu040610_normal.jpg</t>
  </si>
  <si>
    <t>http://a2.twimg.com/profile_images/1185087726/imagem_padr_o3_normal.JPG</t>
  </si>
  <si>
    <t>http://a3.twimg.com/profile_images/1108833887/EuNobel_normal.jpg</t>
  </si>
  <si>
    <t>http://a0.twimg.com/profile_images/1100902736/daredevil_normal.png</t>
  </si>
  <si>
    <t>http://a3.twimg.com/profile_images/1112553955/sun_normal.jpg</t>
  </si>
  <si>
    <t>http://a1.twimg.com/profile_images/1177274109/profile_normal.jpg</t>
  </si>
  <si>
    <t>http://a1.twimg.com/profile_images/984891541/Titio_normal.jpg</t>
  </si>
  <si>
    <t>http://a3.twimg.com/profile_images/1186346679/09122010322_normal.jpg</t>
  </si>
  <si>
    <t>http://a2.twimg.com/profile_images/1133218674/20070525073258-homer-bartt_normal.jpg</t>
  </si>
  <si>
    <t>http://a1.twimg.com/profile_images/528108293/Tomten_Lim_normal.jpg</t>
  </si>
  <si>
    <t>http://a1.twimg.com/profile_images/1176826493/livro_normal.jpg</t>
  </si>
  <si>
    <t>http://a0.twimg.com/profile_images/1183481420/68795_493740981205_636556205_7548645_3102770_n_normal.jpg</t>
  </si>
  <si>
    <t>http://a2.twimg.com/profile_images/900006362/FB-_square__normal.jpg</t>
  </si>
  <si>
    <t>http://a1.twimg.com/profile_images/907703205/Maire_normal.jpg</t>
  </si>
  <si>
    <t>http://a2.twimg.com/profile_images/384210662/companhero_tux_cuba_linux_normal.jpg</t>
  </si>
  <si>
    <t>http://a0.twimg.com/profile_images/835412476/OJO_normal.bmp</t>
  </si>
  <si>
    <t>http://a0.twimg.com/profile_images/832033788/AGMC_normal.png</t>
  </si>
  <si>
    <t>http://a3.twimg.com/profile_images/1174980207/00f434e2-aa97-4f02-9e04-8292ef8cfee2_normal.png</t>
  </si>
  <si>
    <t>http://a0.twimg.com/profile_images/836441420/santiago_valdes_normal.jpg</t>
  </si>
  <si>
    <t>http://a1.twimg.com/profile_images/1157474097/dc5eda3c-970d-46f4-96da-a2daa0e82d7c_normal.png</t>
  </si>
  <si>
    <t>http://a2.twimg.com/profile_images/1104184730/daubis___normal.jpg</t>
  </si>
  <si>
    <t>http://a0.twimg.com/profile_images/1150345312/a1808086-9d3e-421b-ac5e-01d5dc09c3e6_normal.png</t>
  </si>
  <si>
    <t>http://a1.twimg.com/profile_images/821564361/e51527f3-b009-493f-b4d4-3ec1048338ed_normal.jpg</t>
  </si>
  <si>
    <t>http://a1.twimg.com/profile_images/459752777/vang3_normal.jpg</t>
  </si>
  <si>
    <t>http://a1.twimg.com/profile_images/540405369/LogoITProPuebla120x120_normal.png</t>
  </si>
  <si>
    <t>http://a2.twimg.com/profile_images/697920074/bs_normal.png</t>
  </si>
  <si>
    <t>http://a0.twimg.com/profile_images/1181863924/496f95b2-03b3-4229-8eae-8361f3061af6_normal.png</t>
  </si>
  <si>
    <t>http://a0.twimg.com/profile_images/1165762416/bruno_normal.jpg</t>
  </si>
  <si>
    <t>http://a0.twimg.com/profile_images/1058220676/____1_normal.jpg</t>
  </si>
  <si>
    <t>http://a0.twimg.com/profile_images/1093730524/Photo-0017_normal.jpg</t>
  </si>
  <si>
    <t>http://a1.twimg.com/profile_images/421120277/MacLemon_Logo_064_normal.png</t>
  </si>
  <si>
    <t>http://a3.twimg.com/profile_images/479719727/hands_normal.jpg</t>
  </si>
  <si>
    <t>http://a3.twimg.com/profile_images/800251095/rabbit_000000659930Small_normal.jpg</t>
  </si>
  <si>
    <t>http://a3.twimg.com/profile_images/594946471/pedro2_normal.JPG</t>
  </si>
  <si>
    <t>http://a2.twimg.com/profile_images/1157004614/75797_1686299962298_1381632440_1763747_8015733_n_normal.jpg</t>
  </si>
  <si>
    <t>http://a1.twimg.com/profile_images/1112133265/droiddp_normal.PNG</t>
  </si>
  <si>
    <t>http://a0.twimg.com/profile_images/1181675680/PhantomBlot_normal.jpg</t>
  </si>
  <si>
    <t>http://a3.twimg.com/profile_images/605194627/image_3__normal.jpg</t>
  </si>
  <si>
    <t>http://a3.twimg.com/profile_images/565915291/liqingtwitter_normal.jpg</t>
  </si>
  <si>
    <t>http://a3.twimg.com/profile_images/991737095/Headshot_normal.jpg</t>
  </si>
  <si>
    <t>http://a3.twimg.com/profile_images/81920567/twitter_normal.jpg</t>
  </si>
  <si>
    <t>http://a3.twimg.com/profile_images/1171742579/213262252_normal.jpg</t>
  </si>
  <si>
    <t>http://a3.twimg.com/profile_images/1162022379/S_rgio_Martins_leve_normal.JPG</t>
  </si>
  <si>
    <t>http://a2.twimg.com/profile_images/1182695182/AVATAR_31S_normal.jpg</t>
  </si>
  <si>
    <t>http://a2.twimg.com/profile_images/1138563230/Bonga_normal.jpeg</t>
  </si>
  <si>
    <t>http://a3.twimg.com/profile_images/1165991147/41539_775433986_5180283_q_normal.jpg</t>
  </si>
  <si>
    <t>http://a0.twimg.com/profile_images/1185798480/stoicljg_normal.jpg</t>
  </si>
  <si>
    <t>http://a0.twimg.com/profile_images/1181154172/Maria_Lamat_normal.jpg</t>
  </si>
  <si>
    <t>http://a3.twimg.com/profile_images/1163739979/rafa_normal.jpg</t>
  </si>
  <si>
    <t>http://a1.twimg.com/profile_images/1135782397/nova_foto_perfis_normal.JPG</t>
  </si>
  <si>
    <t>http://a3.twimg.com/profile_images/1120100419/f23dc0d9-e0da-472f-8dbc-3bae1c421a63_normal.png</t>
  </si>
  <si>
    <t>http://a3.twimg.com/profile_images/1157165735/Afb013_normal.jpg</t>
  </si>
  <si>
    <t>http://a3.twimg.com/profile_images/1162939587/eu_normal.jpg</t>
  </si>
  <si>
    <t>http://a1.twimg.com/profile_images/908665941/Vegas_Marissa_s_bday2_normal.jpg</t>
  </si>
  <si>
    <t>http://a3.twimg.com/profile_images/307390739/logofb_normal.gif</t>
  </si>
  <si>
    <t>http://a2.twimg.com/profile_images/1179738214/avatartwitter_2_normal.jpg</t>
  </si>
  <si>
    <t>http://a3.twimg.com/profile_images/710318415/prensave_normal.png</t>
  </si>
  <si>
    <t>http://a1.twimg.com/profile_images/1147762057/images_normal.jpeg</t>
  </si>
  <si>
    <t>http://a3.twimg.com/profile_images/1110546459/Icon_JFG_normal.jpg</t>
  </si>
  <si>
    <t>http://a1.twimg.com/profile_images/1173612525/214460760_normal.jpg</t>
  </si>
  <si>
    <t>http://a1.twimg.com/profile_images/1182843285/yo_normal.png</t>
  </si>
  <si>
    <t>http://a3.twimg.com/profile_images/1185429811/50494_108734602494994_2237115_n_normal.jpg</t>
  </si>
  <si>
    <t>http://a0.twimg.com/profile_images/1159761684/Foto_FB_para_TW_3_normal.jpg</t>
  </si>
  <si>
    <t>http://a1.twimg.com/profile_images/1186089041/161434_100000261863152_9596_q_normal.jpg</t>
  </si>
  <si>
    <t>http://a1.twimg.com/profile_images/1155989185/Avatar_Luiz_normal.jpg</t>
  </si>
  <si>
    <t>http://a3.twimg.com/profile_images/1123160299/icon5_normal.png</t>
  </si>
  <si>
    <t>http://a2.twimg.com/profile_images/1170523154/P141110_18.56__01__-_C_pia_normal.jpg</t>
  </si>
  <si>
    <t>http://a3.twimg.com/profile_images/1131026891/_MG_0119_copy__1024x768__normal.jpg</t>
  </si>
  <si>
    <t>http://a0.twimg.com/profile_images/1186300928/ProfilePhoto_normal.png</t>
  </si>
  <si>
    <t>http://a2.twimg.com/profile_images/1178406578/sperluongo_normal.jpg</t>
  </si>
  <si>
    <t>http://a3.twimg.com/profile_images/1183949155/221393665_normal.jpg</t>
  </si>
  <si>
    <t>http://a0.twimg.com/profile_images/768166288/vi_normal.png</t>
  </si>
  <si>
    <t>http://a0.twimg.com/profile_images/717641088/DirckDisse_normal.jpg</t>
  </si>
  <si>
    <t>http://a3.twimg.com/profile_images/120229735/n1152631778_116070_2686_normal.jpg</t>
  </si>
  <si>
    <t>http://a1.twimg.com/profile_images/1117724769/DSC_1080_normal.jpg</t>
  </si>
  <si>
    <t>http://a0.twimg.com/profile_images/552746048/10960_183240624197_843744197_2799705_4317726_n_normal.jpg</t>
  </si>
  <si>
    <t>http://a1.twimg.com/profile_images/1163833521/1CARLOSCaffetto-2_normal.jpg</t>
  </si>
  <si>
    <t>http://a3.twimg.com/profile_images/1149469075/Nueva_imagen_normal.png</t>
  </si>
  <si>
    <t>http://a3.twimg.com/profile_images/1182238419/NIMITZ02_normal.JPG</t>
  </si>
  <si>
    <t>http://a0.twimg.com/profile_images/799413140/profilepic_normal.jpg</t>
  </si>
  <si>
    <t>http://a1.twimg.com/profile_images/669581121/Screen_shot_2010-02-01_at_11.47.52_AM_normal.png</t>
  </si>
  <si>
    <t>http://a3.twimg.com/profile_images/1143246515/monster_normal.png</t>
  </si>
  <si>
    <t>http://a1.twimg.com/profile_images/1150454113/resim_normal.jpg</t>
  </si>
  <si>
    <t>http://a0.twimg.com/profile_images/1186770768/facebook_favicon_large_2_normal.png</t>
  </si>
  <si>
    <t>http://a1.twimg.com/profile_images/1152387969/madmen_icon_normal.jpg</t>
  </si>
  <si>
    <t>http://a0.twimg.com/profile_images/1186536688/Julian-assange-nyp_normal.png</t>
  </si>
  <si>
    <t>http://a0.twimg.com/profile_images/1184413832/carol_2010_normal.JPG</t>
  </si>
  <si>
    <t>http://a3.twimg.com/profile_images/1161355423/Manos_-_copia_normal.png</t>
  </si>
  <si>
    <t>http://a2.twimg.com/profile_images/1135800670/ClaudiaL_.._normal.jpg</t>
  </si>
  <si>
    <t>http://a2.twimg.com/profile_images/1184029938/arpanet_mundo_new_normal.jpg</t>
  </si>
  <si>
    <t>http://a1.twimg.com/profile_images/1158576921/Foto0200_normal.jpg</t>
  </si>
  <si>
    <t>http://a0.twimg.com/profile_images/1180538224/avata0212_normal.jpg</t>
  </si>
  <si>
    <t>http://a3.twimg.com/profile_images/335664055/Junior_no_quartel2_normal.jpg</t>
  </si>
  <si>
    <t>http://a1.twimg.com/profile_images/318963889/twitterProfilePhoto_normal.jpg</t>
  </si>
  <si>
    <t>http://a3.twimg.com/profile_images/480210383/portrait2_normal.JPG</t>
  </si>
  <si>
    <t>http://a3.twimg.com/profile_images/1125195559/prisoner_drake_as_bureaucrat1224464401_normal.jpg</t>
  </si>
  <si>
    <t>http://a1.twimg.com/profile_images/1184173273/Amber-Heard-la-guapa-m_stica-en-X-MEN-First-Class_normal.jpg</t>
  </si>
  <si>
    <t>http://a2.twimg.com/profile_images/1180857758/Profile_Pic_E__Onlin_1C0542_normal.jpg</t>
  </si>
  <si>
    <t>http://a1.twimg.com/profile_images/1164857469/SDC11862_normal.JPG</t>
  </si>
  <si>
    <t>http://a3.twimg.com/profile_images/1181426375/blood_av_122010_normal.jpg</t>
  </si>
  <si>
    <t>http://a0.twimg.com/profile_images/1170161464/ss.jpg_normal.jpg</t>
  </si>
  <si>
    <t>http://a0.twimg.com/profile_images/1147081964/foto_normal.JPG</t>
  </si>
  <si>
    <t>http://a1.twimg.com/profile_images/1155358181/393eb401afd45c97b55cdeeceeab58fa-bigger_normal.png</t>
  </si>
  <si>
    <t>http://a1.twimg.com/profile_images/954089185/Moessie020_normal.jpg</t>
  </si>
  <si>
    <t>http://a0.twimg.com/profile_images/964358228/10__2__normal.jpg</t>
  </si>
  <si>
    <t>http://a2.twimg.com/profile_images/1101236054/IMG_1505_normal.jpg</t>
  </si>
  <si>
    <t>http://a1.twimg.com/profile_images/1186737469/imagem1_normal.JPG</t>
  </si>
  <si>
    <t>http://a1.twimg.com/profile_images/1176879273/03_normal.jpg</t>
  </si>
  <si>
    <t>http://a2.twimg.com/profile_images/1164999606/Photo_on_2010-11-06_at_00.06__3_normal.jpg</t>
  </si>
  <si>
    <t>http://a1.twimg.com/profile_images/322814577/mepix_normal.png</t>
  </si>
  <si>
    <t>http://a1.twimg.com/profile_images/1185014105/sakuku_normal.png</t>
  </si>
  <si>
    <t>http://a3.twimg.com/profile_images/1180130823/sousantos_normal.jpg</t>
  </si>
  <si>
    <t>http://s.twimg.com/a/1291835154/images/default_profile_5_normal.png</t>
  </si>
  <si>
    <t>http://a2.twimg.com/profile_images/1159026322/ojito_normal.jpg</t>
  </si>
  <si>
    <t>http://a0.twimg.com/profile_images/866566856/apple_twitterE_normal.jpg</t>
  </si>
  <si>
    <t>http://a3.twimg.com/profile_images/1171356371/_MG_9216_normal.JPG</t>
  </si>
  <si>
    <t>http://a3.twimg.com/profile_images/285309831/jorge-ferrer-laura_normal.jpg</t>
  </si>
  <si>
    <t>http://a0.twimg.com/profile_images/1109644680/31122009891_normal.jpg</t>
  </si>
  <si>
    <t>http://a0.twimg.com/profile_images/1171994880/mn-new_normal.jpg</t>
  </si>
  <si>
    <t>http://a2.twimg.com/profile_images/1167009134/strawman_goggles_santa_normal.jpg</t>
  </si>
  <si>
    <t>http://a2.twimg.com/profile_images/812215090/82235306_normal.jpg</t>
  </si>
  <si>
    <t>http://a1.twimg.com/profile_images/231295037/moiTWITTER_normal.png</t>
  </si>
  <si>
    <t>http://a3.twimg.com/profile_images/1184150647/ac12c2ab-5e26-4c22-8b9b-81ea711b111f_normal.png</t>
  </si>
  <si>
    <t>http://a3.twimg.com/profile_images/1161456323/_NsF__Fairy_Tail_-_38.mp4_snapshot_00.00__2010.09.13_21.52.37__normal.jpg</t>
  </si>
  <si>
    <t>http://a0.twimg.com/profile_images/1174288768/n1310583695_148012_7804_normal.jpg</t>
  </si>
  <si>
    <t>http://a2.twimg.com/profile_images/1166141526/bahia_escudo_ban_normal.jpg</t>
  </si>
  <si>
    <t>http://a1.twimg.com/profile_images/1137876013/db8d565e-05ba-4001-a166-629c89f8fddb_normal.png</t>
  </si>
  <si>
    <t>http://a0.twimg.com/profile_images/280617568/DSC01843_edit_normal.jpg</t>
  </si>
  <si>
    <t>http://a3.twimg.com/profile_images/1186774775/minecraft_pig_wallpaper_by_lynchmob10_09-d2zhn70_normal.jpg</t>
  </si>
  <si>
    <t>http://a1.twimg.com/profile_images/593484821/Perfil_Terno2_normal.jpg</t>
  </si>
  <si>
    <t>http://a0.twimg.com/profile_images/1178511272/gjn5_normal.JPG</t>
  </si>
  <si>
    <t>http://a0.twimg.com/profile_images/354288460/informa__o_privilegiada_logo_normal.jpg</t>
  </si>
  <si>
    <t>http://a3.twimg.com/profile_images/1143778643/fotoBenedito_normal.jpg</t>
  </si>
  <si>
    <t>http://a2.twimg.com/profile_images/1183624434/cara_Pai_Natal_normal.jpg</t>
  </si>
  <si>
    <t>http://a1.twimg.com/profile_images/1184743869/f76bf149-ad34-4cf2-b8a8-943d582f9429_normal.png</t>
  </si>
  <si>
    <t>http://a3.twimg.com/profile_images/1149579747/19077_1347288279821_1159720696_31095954_3296609_n_normal.jpg</t>
  </si>
  <si>
    <t>http://a0.twimg.com/profile_images/1178041880/SDC110062_normal.jpg</t>
  </si>
  <si>
    <t>http://a2.twimg.com/profile_images/1130529610/redpillpuppet__normal.gif</t>
  </si>
  <si>
    <t>http://a1.twimg.com/profile_images/1118405369/ER_normal.jpg</t>
  </si>
  <si>
    <t>http://a3.twimg.com/profile_images/1185718131/fe6d46d0-c202-4696-a439-47c546c40df5_normal.png</t>
  </si>
  <si>
    <t>http://a2.twimg.com/profile_images/1181150846/image_normal.jpg</t>
  </si>
  <si>
    <t>http://a0.twimg.com/profile_images/990952376/foto_normal.jpg</t>
  </si>
  <si>
    <t>http://a3.twimg.com/profile_images/1176628015/DSC09097_normal.JPG</t>
  </si>
  <si>
    <t>http://a0.twimg.com/profile_images/1143582232/profile_normal.jpg</t>
  </si>
  <si>
    <t>http://a1.twimg.com/profile_images/1168690445/Ar1__1__normal.jpg</t>
  </si>
  <si>
    <t>http://a3.twimg.com/profile_images/103665527/IMG0010A_normal.jpg</t>
  </si>
  <si>
    <t>http://a2.twimg.com/profile_images/476555598/twitterProfilePhoto_normal.jpg</t>
  </si>
  <si>
    <t>http://a3.twimg.com/profile_images/1169704623/rg23_normal.jpg</t>
  </si>
  <si>
    <t>http://a1.twimg.com/profile_images/358437753/me_TWITy_normal.jpg</t>
  </si>
  <si>
    <t>http://a2.twimg.com/profile_images/1113444478/tendomuur_normal.jpg</t>
  </si>
  <si>
    <t>http://a2.twimg.com/profile_images/1150542318/IMG_2353_edited_normal.JPG</t>
  </si>
  <si>
    <t>http://a3.twimg.com/profile_images/1172402339/Grand_Openingweb_normal.jpg</t>
  </si>
  <si>
    <t>http://a2.twimg.com/profile_images/730398186/twitterProfilePhoto_normal.jpg</t>
  </si>
  <si>
    <t>http://a2.twimg.com/profile_images/1180623258/Photo_124_normal.jpg</t>
  </si>
  <si>
    <t>http://a0.twimg.com/profile_images/454218132/av-3_normal.jpg</t>
  </si>
  <si>
    <t>http://a2.twimg.com/profile_images/1024111514/sdan_normal.jpg</t>
  </si>
  <si>
    <t>http://a2.twimg.com/profile_images/1173499802/DALVA1_normal.jpg</t>
  </si>
  <si>
    <t>http://a2.twimg.com/profile_images/1184897178/j4a_tall_normal.jpg</t>
  </si>
  <si>
    <t>http://a2.twimg.com/profile_images/1180220874/natanbw_normal.png</t>
  </si>
  <si>
    <t>http://a2.twimg.com/profile_images/1158790658/socialism.rose_normal.jpg</t>
  </si>
  <si>
    <t>http://a0.twimg.com/profile_images/1185956888/marxism_feminists_normal.jpg</t>
  </si>
  <si>
    <t>http://a1.twimg.com/profile_images/642819513/pie_normal.jpg</t>
  </si>
  <si>
    <t>http://a3.twimg.com/profile_images/78419111/Dana_Stabenow_normal.jpg</t>
  </si>
  <si>
    <t>http://a2.twimg.com/profile_images/1158372938/nada_normal.jpg</t>
  </si>
  <si>
    <t>http://a3.twimg.com/profile_images/78088843/tapa_elargentino.png_normal.jpg</t>
  </si>
  <si>
    <t>http://a2.twimg.com/profile_images/1177091342/SHNT3_normal.gif</t>
  </si>
  <si>
    <t>http://a3.twimg.com/profile_images/1171725463/jesus_quintana_normal.jpg</t>
  </si>
  <si>
    <t>http://a2.twimg.com/profile_images/1185153634/image_normal.jpg</t>
  </si>
  <si>
    <t>http://a1.twimg.com/profile_images/1185460225/vScreenshot_1291768023737_normal.jpg</t>
  </si>
  <si>
    <t>http://a2.twimg.com/profile_images/1186795870/1232729142yvua39_normal.jpg</t>
  </si>
  <si>
    <t>http://a1.twimg.com/profile_images/1165071857/tweetimage_normal.jpg</t>
  </si>
  <si>
    <t>http://a0.twimg.com/profile_images/1175557752/eu_normal.JPG</t>
  </si>
  <si>
    <t>http://a3.twimg.com/profile_images/953086199/EscudoPucmm350px_normal.gif</t>
  </si>
  <si>
    <t>http://a1.twimg.com/profile_images/335267977/Picture_628_normal.jpg</t>
  </si>
  <si>
    <t>http://a0.twimg.com/profile_images/1155079896/Perfil_Momentos__4__flash_dessaturado_normal.jpg</t>
  </si>
  <si>
    <t>http://a0.twimg.com/profile_images/1185197152/stars_78_normal.jpg</t>
  </si>
  <si>
    <t>http://a2.twimg.com/profile_images/1179214902/Eye_of_the_tiger_normal.jpg</t>
  </si>
  <si>
    <t>http://a2.twimg.com/profile_images/455559714/bob_dylan_royal_albert_hall_66_soundcheck_normal.jpg</t>
  </si>
  <si>
    <t>http://a1.twimg.com/profile_images/1180622861/IMG00484_normal.jpg</t>
  </si>
  <si>
    <t>http://a0.twimg.com/profile_images/1186806148/b52fad86-a921-4e99-a56a-097d9c5a60e0_normal.png</t>
  </si>
  <si>
    <t>http://a0.twimg.com/profile_images/1138821528/bbbbb_normal.jpg</t>
  </si>
  <si>
    <t>http://a2.twimg.com/profile_images/1184968054/eu_sao_thome_normal.JPG</t>
  </si>
  <si>
    <t>http://a0.twimg.com/profile_images/1186798516/article-1336806-0C69436D000005DC-341_306x350_normal.jpg</t>
  </si>
  <si>
    <t>http://a2.twimg.com/profile_images/859543686/Screen_shot_2010-04-29_at_12.01.25_AM_normal.png</t>
  </si>
  <si>
    <t>http://a0.twimg.com/profile_images/1166005112/cm_normal.jpg</t>
  </si>
  <si>
    <t>http://a2.twimg.com/profile_images/1165051830/utube_normal.jpg</t>
  </si>
  <si>
    <t>http://a0.twimg.com/profile_images/1154103672/IMG_0694small2_normal.jpg</t>
  </si>
  <si>
    <t>http://a0.twimg.com/profile_images/251490220/CIMG0021_normal.jpg</t>
  </si>
  <si>
    <t>http://a3.twimg.com/profile_images/1186318495/mamisx2_normal.jpg</t>
  </si>
  <si>
    <t>http://a1.twimg.com/profile_images/1184782013/67e7fe6e-f6ab-43b8-99f2-cce1cc7083da_normal.png</t>
  </si>
  <si>
    <t>http://a1.twimg.com/profile_images/837135281/April_08_normal.jpg</t>
  </si>
  <si>
    <t>http://a3.twimg.com/profile_images/1099797079/2a7605a3-c9ab-4027-95c6-f2224cba5cc4_normal.png</t>
  </si>
  <si>
    <t>http://a2.twimg.com/profile_images/1172440434/20-02-10_0859_normal.jpg</t>
  </si>
  <si>
    <t>http://a3.twimg.com/profile_images/1181939767/ee55b25a-0c48-466c-a3ac-6e3fbcf81ac2_normal.png</t>
  </si>
  <si>
    <t>http://a0.twimg.com/profile_images/886694388/bf1782d0-6e12-4ecb-849c-b2a33202b5f9_normal.png</t>
  </si>
  <si>
    <t>http://a0.twimg.com/profile_images/1185750832/scrapeenet_20101208164240h1VXfN_normal.jpg</t>
  </si>
  <si>
    <t>http://a3.twimg.com/profile_images/321631635/28122008105_normal.jpg</t>
  </si>
  <si>
    <t>http://a1.twimg.com/profile_images/1150787833/IMG_0030_normal.JPG</t>
  </si>
  <si>
    <t>http://a1.twimg.com/profile_images/722691397/El_cami_n_mas_del_mundo_normal.jpg</t>
  </si>
  <si>
    <t>http://a2.twimg.com/profile_images/1184381778/time_mag_cover_2010-12-13_Julian_Assange_normal.jpg</t>
  </si>
  <si>
    <t>http://a2.twimg.com/profile_images/829110162/Marcos_Bezerra_no_Caf__Odeon_normal.JPG</t>
  </si>
  <si>
    <t>http://a1.twimg.com/profile_images/66518925/LDB__0140_crop_normal.jpg</t>
  </si>
  <si>
    <t>http://a3.twimg.com/profile_images/684813367/tlb_dec09__screen_normal.jpg</t>
  </si>
  <si>
    <t>http://a1.twimg.com/profile_images/886846165/tw_23486834_normal.jpg</t>
  </si>
  <si>
    <t>http://a1.twimg.com/profile_images/1167564857/LogoChristmas_normal.png</t>
  </si>
  <si>
    <t>http://a2.twimg.com/profile_images/1180463242/manu_normal.JPG</t>
  </si>
  <si>
    <t>http://a3.twimg.com/profile_images/1181228547/MXM_normal.jpg</t>
  </si>
  <si>
    <t>http://a0.twimg.com/profile_images/1165081608/208536497_normal.jpg</t>
  </si>
  <si>
    <t>http://a3.twimg.com/profile_images/1179311831/blackberryunlocked-285x300_normal.jpg</t>
  </si>
  <si>
    <t>http://a1.twimg.com/profile_images/1137099229/4642816c-06c3-4a4a-978e-1abcf7227d87_normal.png</t>
  </si>
  <si>
    <t>http://a2.twimg.com/profile_images/682047710/Dibujo_normal.JPG</t>
  </si>
  <si>
    <t>http://s.twimg.com/a/1291661299/images/default_profile_5_normal.png</t>
  </si>
  <si>
    <t>http://a3.twimg.com/profile_images/1160534783/eu_009_normal.jpg</t>
  </si>
  <si>
    <t>http://a1.twimg.com/profile_images/1138012041/1185201910_f_normal.jpg</t>
  </si>
  <si>
    <t>http://a3.twimg.com/profile_images/373296051/JHON_LENNON_normal.jpg</t>
  </si>
  <si>
    <t>http://a1.twimg.com/profile_images/1178989373/DSC05291_normal.JPG</t>
  </si>
  <si>
    <t>http://a0.twimg.com/profile_images/1164739004/Derek_normal.jpg</t>
  </si>
  <si>
    <t>http://a1.twimg.com/profile_images/847032581/imagen013_normal.jpg</t>
  </si>
  <si>
    <t>http://a2.twimg.com/profile_images/1181172014/70764_100000291140692_859944_q_normal.jpg</t>
  </si>
  <si>
    <t>http://a3.twimg.com/profile_images/488096595/Blue_hills_normal.jpg</t>
  </si>
  <si>
    <t>http://s.twimg.com/a/1290538325/images/default_profile_4_normal.png</t>
  </si>
  <si>
    <t>http://a3.twimg.com/profile_images/1175027855/crian_a_lendo_na_arvore_normal.jpeg</t>
  </si>
  <si>
    <t>http://a3.twimg.com/profile_images/1180354331/image_normal.jpg</t>
  </si>
  <si>
    <t>http://a3.twimg.com/profile_images/690344955/110211_normal.jpg</t>
  </si>
  <si>
    <t>http://a1.twimg.com/profile_images/1157342553/twitter2_normal.jpg</t>
  </si>
  <si>
    <t>http://a3.twimg.com/profile_images/287861643/allan_normal.bmp</t>
  </si>
  <si>
    <t>http://a2.twimg.com/profile_images/675487150/TweetMeme_icon_main_normal.png</t>
  </si>
  <si>
    <t>http://a3.twimg.com/profile_images/568588807/zuumedia_normal.jpg</t>
  </si>
  <si>
    <t>http://a3.twimg.com/profile_images/1127720815/EU_normal.png</t>
  </si>
  <si>
    <t>http://a3.twimg.com/profile_images/564404199/CHALCHIHUITES1_normal.jpg</t>
  </si>
  <si>
    <t>http://a1.twimg.com/profile_images/678920577/OBAMA_normal.JPG</t>
  </si>
  <si>
    <t>http://a2.twimg.com/profile_images/105568410/Bills-Paidsmall_normal.jpg</t>
  </si>
  <si>
    <t>http://a1.twimg.com/profile_images/1084727773/a_9058_bigger_normal.jpg</t>
  </si>
  <si>
    <t>http://a2.twimg.com/profile_images/1111574714/Climate_Scam_-images2_normal_normal.jpg</t>
  </si>
  <si>
    <t>http://a3.twimg.com/profile_images/944033279/Profile_Photo_2_normal.jpg</t>
  </si>
  <si>
    <t>http://a2.twimg.com/profile_images/694198798/category_ikon_normal.png</t>
  </si>
  <si>
    <t>http://a2.twimg.com/profile_images/1091466182/indonesia_normal.jpg</t>
  </si>
  <si>
    <t>http://a2.twimg.com/profile_images/208748026/swat_normal.jpg</t>
  </si>
  <si>
    <t>http://a0.twimg.com/profile_images/1180402040/163093_10150340622375164_670630163_16068226_3519021_n_normal.jpg</t>
  </si>
  <si>
    <t>http://a3.twimg.com/profile_images/269878987/Esperan_a1_normal.JPG</t>
  </si>
  <si>
    <t>http://a0.twimg.com/profile_images/661206888/festa_normal.jpg</t>
  </si>
  <si>
    <t>http://a2.twimg.com/profile_images/1105404770/q100000701262039_3060_normal.jpg</t>
  </si>
  <si>
    <t>http://a0.twimg.com/profile_images/58829784/matrix_normal.jpg</t>
  </si>
  <si>
    <t>http://a2.twimg.com/profile_images/683348122/gravatar_normal.png</t>
  </si>
  <si>
    <t>http://a0.twimg.com/profile_images/1184995364/assangefb_normal.jpg</t>
  </si>
  <si>
    <t>http://a0.twimg.com/profile_images/467731552/eu_normal.jpg</t>
  </si>
  <si>
    <t>http://a1.twimg.com/profile_images/1173338093/omar2_normal.jpg</t>
  </si>
  <si>
    <t>http://a2.twimg.com/profile_images/1180086998/dddb1dfc-c66c-4998-9d73-6370c2948be0_normal.png</t>
  </si>
  <si>
    <t>http://a3.twimg.com/profile_images/1186379787/morphineborder_normal.jpg</t>
  </si>
  <si>
    <t>http://a1.twimg.com/profile_images/1158516645/l0Aa1_normal.jpg</t>
  </si>
  <si>
    <t>http://a0.twimg.com/profile_images/1183418032/avatar_josh_normal.jpg</t>
  </si>
  <si>
    <t>http://a1.twimg.com/profile_images/722706125/IMG_3367_normal.JPG</t>
  </si>
  <si>
    <t>http://a1.twimg.com/profile_images/276496953/green_1248_green_5301_4845_normal.jpg</t>
  </si>
  <si>
    <t>http://a1.twimg.com/profile_images/1176664333/default__1__normal.jpg</t>
  </si>
  <si>
    <t>http://a1.twimg.com/profile_images/1125112397/webpic_2_normal.jpg</t>
  </si>
  <si>
    <t>http://a3.twimg.com/profile_images/1163359695/image_normal.jpg</t>
  </si>
  <si>
    <t>http://a2.twimg.com/profile_images/1182923058/7a0c8f38-1817-465a-9303-c44e8b8215ba_normal.png</t>
  </si>
  <si>
    <t>http://a3.twimg.com/profile_images/1156736255/DSC00362_normal.JPG</t>
  </si>
  <si>
    <t>http://a2.twimg.com/profile_images/1172646298/yo_normal.bmp</t>
  </si>
  <si>
    <t>http://a0.twimg.com/profile_images/1161421172/tarkovsky-stalker-mystical-dog_normal.jpeg</t>
  </si>
  <si>
    <t>http://a3.twimg.com/profile_images/1090920551/Mike_Headshot_normal.jpg</t>
  </si>
  <si>
    <t>http://a2.twimg.com/profile_images/1161237362/Angel_y_Sunny_normal.jpg</t>
  </si>
  <si>
    <t>http://a2.twimg.com/profile_images/1178172778/image_normal.jpg</t>
  </si>
  <si>
    <t>http://a2.twimg.com/profile_images/1140341786/BABY_CROWLEY_normal.png</t>
  </si>
  <si>
    <t>http://a2.twimg.com/profile_images/1186801686/eu_normal.JPG</t>
  </si>
  <si>
    <t>http://a2.twimg.com/profile_images/1104151570/4_normal.jpg</t>
  </si>
  <si>
    <t>http://s.twimg.com/a/1291163542/images/default_profile_1_normal.png</t>
  </si>
  <si>
    <t>http://a0.twimg.com/profile_images/1164371992/ze_tuiter_beach_normal.jpg</t>
  </si>
  <si>
    <t>http://a3.twimg.com/profile_images/1185517939/mum_season_twitt_normal.jpg</t>
  </si>
  <si>
    <t>http://a0.twimg.com/profile_images/345460872/AsiaDude_normal.jpg</t>
  </si>
  <si>
    <t>http://a2.twimg.com/profile_images/1173329274/pablo_normal.jpg</t>
  </si>
  <si>
    <t>http://a3.twimg.com/profile_images/1163228291/desfile_normal.jpg</t>
  </si>
  <si>
    <t>http://a1.twimg.com/profile_images/893731905/logopt_twt_normal.gif</t>
  </si>
  <si>
    <t>http://a3.twimg.com/profile_images/1143488755/5076407261_cca0e9f899_b_normal.jpg</t>
  </si>
  <si>
    <t>http://a1.twimg.com/profile_images/671949369/beto_shibata_normal.jpg</t>
  </si>
  <si>
    <t>http://a1.twimg.com/profile_images/110897441/me-in-car4_normal.jpg</t>
  </si>
  <si>
    <t>http://a3.twimg.com/profile_images/1160792359/CNNiReport_Avatar4_normal.PNG</t>
  </si>
  <si>
    <t>http://a3.twimg.com/profile_images/1184804199/0033211a-00e9-4df1-81e8-a48751c01e95_normal.png</t>
  </si>
  <si>
    <t>http://a0.twimg.com/profile_images/350957676/n204400291_291971_8419_normal.jpg</t>
  </si>
  <si>
    <t>http://a0.twimg.com/profile_images/1108352464/DDsDHat2010b_normal.jpg</t>
  </si>
  <si>
    <t>http://a0.twimg.com/profile_images/1162413620/nboehm_studio_250_normal.jpg</t>
  </si>
  <si>
    <t>http://a1.twimg.com/profile_images/715022029/Square_Profile_normal.JPG</t>
  </si>
  <si>
    <t>http://a2.twimg.com/profile_images/1181470102/ea5c8649-c8b2-4332-bb08-32fef9e71a29_normal.png</t>
  </si>
  <si>
    <t>http://a2.twimg.com/profile_images/859896778/raptor_normal.jpg</t>
  </si>
  <si>
    <t>http://a3.twimg.com/profile_images/429642471/20586478-20586479-slarge_normal.jpg</t>
  </si>
  <si>
    <t>http://a0.twimg.com/profile_images/1171265252/..._normal.jpg</t>
  </si>
  <si>
    <t>http://a2.twimg.com/profile_images/352515350/avatar_normal.jpg</t>
  </si>
  <si>
    <t>http://a3.twimg.com/profile_images/62705031/yo_redu_trans_normal.jpg</t>
  </si>
  <si>
    <t>http://a0.twimg.com/profile_images/392067008/cale1_normal.jpg</t>
  </si>
  <si>
    <t>http://a1.twimg.com/profile_images/1141138677/image_normal.jpg</t>
  </si>
  <si>
    <t>http://a2.twimg.com/profile_images/1174169658/71786_1400837791252_1541520064_30838312_2451534_n_normal.jpg</t>
  </si>
  <si>
    <t>http://a1.twimg.com/profile_images/1127960949/c941227e-48f2-4ef7-9a32-4f2abe8bbfbc_normal.png</t>
  </si>
  <si>
    <t>http://a0.twimg.com/profile_images/1132300644/avatar_normal.jpg</t>
  </si>
  <si>
    <t>http://a1.twimg.com/profile_images/1150416425/1104_143521_normal.jpg</t>
  </si>
  <si>
    <t>http://a2.twimg.com/profile_images/1162282950/23030756-f888-4594-8b86-b5060e04b206_normal.png</t>
  </si>
  <si>
    <t>http://a3.twimg.com/profile_images/1066576991/profile_image_normal.png</t>
  </si>
  <si>
    <t>http://a0.twimg.com/profile_images/1102975064/P080609_22.45_normal.jpg</t>
  </si>
  <si>
    <t>http://a1.twimg.com/profile_images/1163376825/strummer_avatar_normal.jpg</t>
  </si>
  <si>
    <t>http://a3.twimg.com/profile_images/1129038143/PiperOneLegNoBorder_normal.jpg</t>
  </si>
  <si>
    <t>http://a2.twimg.com/profile_images/780215674/jj_full_03_black_normal.jpg</t>
  </si>
  <si>
    <t>http://a0.twimg.com/profile_images/1181160692/n9aJ9KYaeddcsm5dLEAXYlvj_400_normal.jpg</t>
  </si>
  <si>
    <t>http://a2.twimg.com/profile_images/1186045174/image_normal.jpg</t>
  </si>
  <si>
    <t>http://a1.twimg.com/profile_images/1158679977/rktwitterpic2_normal.jpg</t>
  </si>
  <si>
    <t>http://a3.twimg.com/profile_images/995205051/DSC06047_normal.JPG</t>
  </si>
  <si>
    <t>http://a1.twimg.com/profile_images/766636989/Trent-Collins-LR-08_normal.jpg</t>
  </si>
  <si>
    <t>http://a2.twimg.com/profile_images/268726542/now_look_here_normal.gif</t>
  </si>
  <si>
    <t>http://a1.twimg.com/profile_images/1186799805/brand_loyalty_normal.jpg</t>
  </si>
  <si>
    <t>http://a3.twimg.com/profile_images/1147879819/randykinz_normal.jpg</t>
  </si>
  <si>
    <t>http://a3.twimg.com/profile_images/1181744823/fe47ab8c-4701-4ee9-8780-8c2b0699802d_normal.png</t>
  </si>
  <si>
    <t>http://a1.twimg.com/profile_images/127361425/euuu_blog_copy_normal.jpg</t>
  </si>
  <si>
    <t>http://a3.twimg.com/profile_images/1183686891/bandeira_brasil_normal.jpg</t>
  </si>
  <si>
    <t>http://a1.twimg.com/profile_images/340466877/aros-wall_normal.png</t>
  </si>
  <si>
    <t>http://a0.twimg.com/profile_images/1163544752/didi_normal.jpg</t>
  </si>
  <si>
    <t>http://a3.twimg.com/profile_images/843689235/fron_normal.jpg</t>
  </si>
  <si>
    <t>http://a0.twimg.com/profile_images/1126973460/ryosukesan3_normal.jpg</t>
  </si>
  <si>
    <t>http://a2.twimg.com/profile_images/1048484962/trb-itot2_normal.jpg</t>
  </si>
  <si>
    <t>http://a0.twimg.com/profile_images/729083636/111_normal.png</t>
  </si>
  <si>
    <t>http://a2.twimg.com/profile_images/1159939966/be38e829-a26f-4652-9d55-81e5cf65be44_normal.png</t>
  </si>
  <si>
    <t>http://a2.twimg.com/profile_images/1079439574/IMG_2078_-_Copy_normal.JPG</t>
  </si>
  <si>
    <t>http://a3.twimg.com/profile_images/1169475619/250px-Shiva_dansant_Guimet_normal.jpg</t>
  </si>
  <si>
    <t>http://a2.twimg.com/profile_images/1159993186/SS-910-295222_normal.jpg</t>
  </si>
  <si>
    <t>http://a1.twimg.com/profile_images/582772941/DALE1_normal.jpg</t>
  </si>
  <si>
    <t>http://a0.twimg.com/profile_images/539296876/41B_cYZBXkL__SL500_AA280__normal.jpg</t>
  </si>
  <si>
    <t>http://a1.twimg.com/profile_images/1163422497/propaganda-II_normal.jpg</t>
  </si>
  <si>
    <t>http://a3.twimg.com/profile_images/1137010327/eueueueueueuueue_normal.jpg</t>
  </si>
  <si>
    <t>http://a0.twimg.com/profile_images/1158420904/CAM_0252_normal.JPG</t>
  </si>
  <si>
    <t>http://a1.twimg.com/profile_images/1132302905/FacebookHomescreenImage_normal.jpg</t>
  </si>
  <si>
    <t>http://a2.twimg.com/profile_images/1159977874/MARCIA_BUSTO_normal.png</t>
  </si>
  <si>
    <t>http://a0.twimg.com/profile_images/1155166064/brinco_brinco_normal.jpg</t>
  </si>
  <si>
    <t>http://a1.twimg.com/profile_images/321820969/diogenes_fb_normal.jpg</t>
  </si>
  <si>
    <t>http://a2.twimg.com/profile_images/1116646458/Falchion_normal.jpg</t>
  </si>
  <si>
    <t>http://a2.twimg.com/profile_images/1169524434/ParisAmy3_normal.jpg</t>
  </si>
  <si>
    <t>http://a1.twimg.com/profile_images/1178510005/image_normal.jpg</t>
  </si>
  <si>
    <t>http://a0.twimg.com/profile_images/1171593060/IMG_2209_edited__normal.jpg</t>
  </si>
  <si>
    <t>http://a2.twimg.com/profile_images/1160674102/75340_1629930624824_1133343088_1701275_2527019_n_normal.jpg</t>
  </si>
  <si>
    <t>http://a2.twimg.com/profile_images/1183762614/49297_1236379934_8007_q_normal.jpg</t>
  </si>
  <si>
    <t>http://a2.twimg.com/profile_images/1182379330/79afdd91-deee-429c-b744-ed12854d1bd3_normal.png</t>
  </si>
  <si>
    <t>http://a2.twimg.com/profile_images/1088936594/Imagem_001__2__normal.jpg</t>
  </si>
  <si>
    <t>http://a2.twimg.com/profile_images/1184253726/Ik_Oresund_normal</t>
  </si>
  <si>
    <t>http://a3.twimg.com/profile_images/1127351955/DSC00080_normal.JPG</t>
  </si>
  <si>
    <t>http://a3.twimg.com/profile_images/645913291/enaltazor_normal.jpg</t>
  </si>
  <si>
    <t>http://a3.twimg.com/profile_images/1185989635/25c10082-0964-4b6e-85d7-f62aa6423a51_normal.png</t>
  </si>
  <si>
    <t>http://a0.twimg.com/profile_images/510106192/penandink_normal.jpg</t>
  </si>
  <si>
    <t>http://a0.twimg.com/profile_images/1176224660/bob__Small__normal.jpg</t>
  </si>
  <si>
    <t>http://a2.twimg.com/profile_images/1178904574/angel_DE_FRENTE_normal.jpg</t>
  </si>
  <si>
    <t>http://a2.twimg.com/profile_images/884894426/potamita_puchy_gr_normal.jpg</t>
  </si>
  <si>
    <t>http://a2.twimg.com/profile_images/1139775190/nietzsche_normal.jpg</t>
  </si>
  <si>
    <t>http://a3.twimg.com/profile_images/1185199835/Julian_Assange_01_normal.jpg</t>
  </si>
  <si>
    <t>http://a2.twimg.com/profile_images/1162717714/fantomas4_normal.JPG</t>
  </si>
  <si>
    <t>http://a0.twimg.com/profile_images/1177152120/image_normal.jpg</t>
  </si>
  <si>
    <t>http://a0.twimg.com/profile_images/1135051196/176FAcrest_normal.png</t>
  </si>
  <si>
    <t>http://a0.twimg.com/profile_images/650350392/usACTION_avatar_normal.jpg</t>
  </si>
  <si>
    <t>http://a0.twimg.com/profile_images/1185101644/be258f6e-c66b-40c4-916c-336119a414ff_normal.png</t>
  </si>
  <si>
    <t>http://a1.twimg.com/profile_images/1156879681/rago2012_normal.jpg</t>
  </si>
  <si>
    <t>http://a3.twimg.com/profile_images/1172351663/267ce939-cf54-41eb-ad3b-c74ffafa1ca3_normal.png</t>
  </si>
  <si>
    <t>http://a0.twimg.com/profile_images/1172613264/lotus_flower_design_by_nikki96_normal.jpg</t>
  </si>
  <si>
    <t>http://a1.twimg.com/profile_images/1179260217/profile_normal.jpg</t>
  </si>
  <si>
    <t>http://a3.twimg.com/profile_images/1175034207/3b87af28-77d6-44d7-95c5-ce9c69a5ba8d_normal.png</t>
  </si>
  <si>
    <t>http://a0.twimg.com/profile_images/1101310112/avatar_normal.jpg</t>
  </si>
  <si>
    <t>http://a3.twimg.com/profile_images/267071267/IMG_0074_normal.jpg</t>
  </si>
  <si>
    <t>http://a0.twimg.com/profile_images/1177468104/img031_normal.jpg</t>
  </si>
  <si>
    <t>http://a0.twimg.com/profile_images/1157856092/Eu_anivers_rio_da_Vilma_normal.jpg</t>
  </si>
  <si>
    <t>http://a1.twimg.com/profile_images/1156112077/FotoLuciano_normal_normal.jpg</t>
  </si>
  <si>
    <t>http://a1.twimg.com/profile_images/1182706013/bc58e7ed-7739-40a4-841c-acf6e05d0fd1_normal.png</t>
  </si>
  <si>
    <t>http://a2.twimg.com/profile_images/645055070/Usa_Eagle_normal.jpg</t>
  </si>
  <si>
    <t>http://a1.twimg.com/profile_images/614162369/hi__james_normal.JPG</t>
  </si>
  <si>
    <t>http://a2.twimg.com/profile_images/1181929274/carrey2_normal.jpg</t>
  </si>
  <si>
    <t>http://a1.twimg.com/profile_images/1140178341/Ursao_5_normal.JPG</t>
  </si>
  <si>
    <t>http://a0.twimg.com/profile_images/1138700888/caa866ac-2897-47c3-bf73-cbb2fcb76ad9_normal.png</t>
  </si>
  <si>
    <t>http://a0.twimg.com/profile_images/1160793940/ln_normal.jpg</t>
  </si>
  <si>
    <t>http://a3.twimg.com/profile_images/668165827/pirate_normal.png</t>
  </si>
  <si>
    <t>http://a3.twimg.com/profile_images/1179568959/Nemetscek__6__normal.jpg</t>
  </si>
  <si>
    <t>http://a1.twimg.com/profile_images/1171790153/colorida_normal.jpg</t>
  </si>
  <si>
    <t>http://a3.twimg.com/profile_images/1149099819/jipim103_normal.jpg</t>
  </si>
  <si>
    <t>http://a1.twimg.com/profile_images/950234181/BC_CJCS_normal.jpg</t>
  </si>
  <si>
    <t>http://a2.twimg.com/profile_images/351203494/820247021_1492b1a3b6_normal.jpg</t>
  </si>
  <si>
    <t>http://a2.twimg.com/profile_images/690518558/n696665122_5108441_9952_normal.jpg</t>
  </si>
  <si>
    <t>http://a0.twimg.com/profile_images/1177173404/mini_me_normal.jpg</t>
  </si>
  <si>
    <t>http://a0.twimg.com/profile_images/970813388/Blythe_normal.jpg</t>
  </si>
  <si>
    <t>http://a3.twimg.com/profile_images/1185452803/f8a59425-6d9e-44d3-b8e4-2043b2b80756_normal.png</t>
  </si>
  <si>
    <t>http://a1.twimg.com/profile_images/1149531801/sinicaragua_normal.jpg</t>
  </si>
  <si>
    <t>http://a2.twimg.com/profile_images/1183271986/161508_100000349831311_4261271_q_normal.jpg</t>
  </si>
  <si>
    <t>http://a2.twimg.com/profile_images/1186792802/51v0oOACtsL._SL500_AA280__normal.jpg</t>
  </si>
  <si>
    <t>http://a3.twimg.com/profile_images/141841315/IMG_2140_normal.jpg</t>
  </si>
  <si>
    <t>http://a0.twimg.com/profile_images/1119213296/4967942327_857bfaac75_z_normal.jpg</t>
  </si>
  <si>
    <t>http://a3.twimg.com/profile_images/1082797631/bicentenario_normal.jpg</t>
  </si>
  <si>
    <t>http://a1.twimg.com/profile_images/1033929693/c9fa6403-3e5f-4f19-a9af-ba95398a8e72_normal.png</t>
  </si>
  <si>
    <t>http://a3.twimg.com/profile_images/1114176895/march2010_normal.jpg</t>
  </si>
  <si>
    <t>http://a3.twimg.com/profile_images/1157922943/l_258bb3a991bb44fc84a1d788e40f8f-1_normal.jpg</t>
  </si>
  <si>
    <t>http://a0.twimg.com/profile_images/1185815012/Imagem1_normal.jpg</t>
  </si>
  <si>
    <t>http://a0.twimg.com/profile_images/1186583648/76676_109173789150695_100001742231416_53523_8224207_n_normal.jpg</t>
  </si>
  <si>
    <t>http://a1.twimg.com/profile_images/1183728833/Emerson_normal.jpg</t>
  </si>
  <si>
    <t>http://a3.twimg.com/profile_images/729157811/wi5_normal.jpg</t>
  </si>
  <si>
    <t>http://s.twimg.com/a/1290538325/images/default_profile_0_normal.png</t>
  </si>
  <si>
    <t>http://a3.twimg.com/profile_images/267119295/rss_normal.png</t>
  </si>
  <si>
    <t>http://a2.twimg.com/profile_images/736840966/alien_normal.jpg</t>
  </si>
  <si>
    <t>http://a1.twimg.com/profile_images/1131729885/58606_474861516334_637671334_7120276_4646400_n_normal.jpg</t>
  </si>
  <si>
    <t>http://a3.twimg.com/profile_images/771859623/premium_normal.png</t>
  </si>
  <si>
    <t>http://a1.twimg.com/profile_images/1088532873/Marcus__8__normal.jpg</t>
  </si>
  <si>
    <t>http://a1.twimg.com/profile_images/1182962165/161418_624143484_4347667_q_normal.jpg</t>
  </si>
  <si>
    <t>http://a2.twimg.com/profile_images/45773482/didier_n_b_small_normal.jpg</t>
  </si>
  <si>
    <t>http://a1.twimg.com/profile_images/407674585/jan_with_dj_funky_c_normal.jpg</t>
  </si>
  <si>
    <t>http://a3.twimg.com/profile_images/267512395/green_4856_green_4719_2119222833_ab88678cac_o_normal.jpg</t>
  </si>
  <si>
    <t>http://a1.twimg.com/profile_images/96770337/a_normal.JPG</t>
  </si>
  <si>
    <t>http://a2.twimg.com/profile_images/1186799410/1ec08115-8c29-4cab-851b-48f66afe1f58_normal.png</t>
  </si>
  <si>
    <t>http://a2.twimg.com/profile_images/1177396806/Photo_on_2010-11-23_at_13.51__3_normal.jpg</t>
  </si>
  <si>
    <t>http://a0.twimg.com/profile_images/1177402700/iaresven-circle_normal.PNG</t>
  </si>
  <si>
    <t>http://s.twimg.com/a/1290538325/images/default_profile_5_normal.png</t>
  </si>
  <si>
    <t>http://a2.twimg.com/profile_images/1091798354/ligoapola_icon_normal.png</t>
  </si>
  <si>
    <t>http://a3.twimg.com/profile_images/666998071/creativity_normal.jpg</t>
  </si>
  <si>
    <t>http://a0.twimg.com/profile_images/1090109876/imagenfiltro2_normal.png</t>
  </si>
  <si>
    <t>http://a0.twimg.com/profile_images/1130550056/Reporteando_normal.jpg</t>
  </si>
  <si>
    <t>http://a3.twimg.com/profile_images/892334155/beppo_varandaFN_normal.jpg</t>
  </si>
  <si>
    <t>http://a1.twimg.com/profile_images/814754517/giga_normal.png</t>
  </si>
  <si>
    <t>http://a3.twimg.com/profile_images/1133951691/Blue_Shirt_Windows_normal.jpg</t>
  </si>
  <si>
    <t>http://a0.twimg.com/profile_images/1171865572/30.08.06_-_Niver_da_Isa_-_053_normal.jpg</t>
  </si>
  <si>
    <t>http://a2.twimg.com/profile_images/653591962/Tara_Thorne_Twitter_normal.jpg</t>
  </si>
  <si>
    <t>http://a1.twimg.com/profile_images/1078402221/img_normal.jpg</t>
  </si>
  <si>
    <t>http://s.twimg.com/a/1291318259/images/default_profile_1_normal.png</t>
  </si>
  <si>
    <t>http://a2.twimg.com/profile_images/1121786958/www_pic_normal.jpg</t>
  </si>
  <si>
    <t>http://a1.twimg.com/profile_images/1152551537/lisa_normal.jpg</t>
  </si>
  <si>
    <t>http://a3.twimg.com/profile_images/1143637435/V_mask____normal.JPG</t>
  </si>
  <si>
    <t>http://a3.twimg.com/profile_images/1084674791/twitter_icon_pop_normal.gif</t>
  </si>
  <si>
    <t>http://a0.twimg.com/profile_images/77285140/simpleLogo_normal.png</t>
  </si>
  <si>
    <t>http://s.twimg.com/a/1291253242/images/default_profile_1_normal.png</t>
  </si>
  <si>
    <t>http://a3.twimg.com/profile_images/439525163/gamingforcebanner_normal.png</t>
  </si>
  <si>
    <t>http://a1.twimg.com/profile_images/1124053153/framedsquare_normal.jpg</t>
  </si>
  <si>
    <t>http://a1.twimg.com/profile_images/69904081/SearPoint_normal.jpg</t>
  </si>
  <si>
    <t>http://a3.twimg.com/profile_images/67854359/wes-twitterpic_normal.jpg</t>
  </si>
  <si>
    <t>http://a3.twimg.com/profile_images/1095172835/Dave_-_Cropped_-_Square_normal.jpg</t>
  </si>
  <si>
    <t>http://a2.twimg.com/profile_images/1157587214/image_normal.jpg</t>
  </si>
  <si>
    <t>http://a3.twimg.com/profile_images/1167739883/210576094_normal.jpg</t>
  </si>
  <si>
    <t>http://a1.twimg.com/profile_images/1005471817/IMG_0723_1__normal.JPG</t>
  </si>
  <si>
    <t>http://a2.twimg.com/profile_images/1173529834/Yvon_8__normal.JPG</t>
  </si>
  <si>
    <t>http://a2.twimg.com/profile_images/454086338/17_normal.jpg</t>
  </si>
  <si>
    <t>http://a0.twimg.com/profile_images/263276152/PhilG_normal.JPG</t>
  </si>
  <si>
    <t>http://a2.twimg.com/profile_images/1181593134/nutzen_bolts_robot_normal.jpg</t>
  </si>
  <si>
    <t>http://a0.twimg.com/profile_images/699529280/images_normal.jpg</t>
  </si>
  <si>
    <t>http://a3.twimg.com/profile_images/577816471/salamanca_play_ground_normal.jpg</t>
  </si>
  <si>
    <t>http://a0.twimg.com/profile_images/344869876/HB_cartoon_-_03_normal.jpg</t>
  </si>
  <si>
    <t>http://a2.twimg.com/profile_images/978467850/mario_normal.JPG</t>
  </si>
  <si>
    <t>http://a2.twimg.com/profile_images/1157942366/nige.120x120.transparent_normal.png</t>
  </si>
  <si>
    <t>http://a1.twimg.com/profile_images/1179126217/66578_10150270002205024_707400023_15043169_3732166_n_normal.jpg</t>
  </si>
  <si>
    <t>http://a0.twimg.com/profile_images/484536352/naranja3_normal.jpg</t>
  </si>
  <si>
    <t>http://a1.twimg.com/profile_images/727017757/geico-gecko_normal.jpg</t>
  </si>
  <si>
    <t>http://a2.twimg.com/profile_images/1153750310/25280_534209778898_173700985_31783135_5749743_n_normal.jpg</t>
  </si>
  <si>
    <t>http://a0.twimg.com/profile_images/1124056116/profile_normal.png</t>
  </si>
  <si>
    <t>http://a3.twimg.com/profile_images/1088362043/Camara0673_normal.jpg</t>
  </si>
  <si>
    <t>http://a2.twimg.com/profile_images/1141747090/m_normal.jpg</t>
  </si>
  <si>
    <t>http://a2.twimg.com/profile_images/1185337466/3_08_08_pic_3_normal.jpg</t>
  </si>
  <si>
    <t>http://a3.twimg.com/profile_images/691725539/Yoav_CoverAlbum_LR_normal.jpg</t>
  </si>
  <si>
    <t>http://a2.twimg.com/profile_images/1177456122/9_normal.jpg</t>
  </si>
  <si>
    <t>http://a2.twimg.com/profile_images/1089362890/odb_normal.jpg</t>
  </si>
  <si>
    <t>http://a2.twimg.com/profile_images/1148023726/sildeaaaa_normal.jpg</t>
  </si>
  <si>
    <t>http://a2.twimg.com/profile_images/981863694/RADIACIONES_normal.jpg</t>
  </si>
  <si>
    <t>http://a0.twimg.com/profile_images/67560908/L1000169-3_normal.jpg</t>
  </si>
  <si>
    <t>http://a2.twimg.com/profile_images/674139150/bsatwitterlogo_normal.jpg</t>
  </si>
  <si>
    <t>http://a3.twimg.com/profile_images/1095644815/me-in-palm-springs-photobooth-1_normal.jpg</t>
  </si>
  <si>
    <t>http://s.twimg.com/a/1291750721/images/default_profile_2_normal.png</t>
  </si>
  <si>
    <t>http://a2.twimg.com/profile_images/1081535482/88981_FBC_-_PROOF_3BCs_normal.jpg</t>
  </si>
  <si>
    <t>http://a0.twimg.com/profile_images/1184321488/avatar_normal.jpg</t>
  </si>
  <si>
    <t>http://a3.twimg.com/profile_images/1184471915/020_normal.jpg_normal.2</t>
  </si>
  <si>
    <t>http://a2.twimg.com/profile_images/653514846/Clavertotw_normal.jpg</t>
  </si>
  <si>
    <t>http://a1.twimg.com/profile_images/502813773/Grumpy_normal.jpeg</t>
  </si>
  <si>
    <t>http://a0.twimg.com/profile_images/546002624/images_normal.jpg</t>
  </si>
  <si>
    <t>http://a1.twimg.com/profile_images/853570417/teste_normal.JPG</t>
  </si>
  <si>
    <t>http://s.twimg.com/a/1291849542/images/default_profile_4_normal.png</t>
  </si>
  <si>
    <t>http://a3.twimg.com/profile_images/1184598279/twit_normal.jpg</t>
  </si>
  <si>
    <t>http://a1.twimg.com/profile_images/418527713/dc4rowans_normal.JPG</t>
  </si>
  <si>
    <t>http://a2.twimg.com/profile_images/1165897402/tat_normal.png</t>
  </si>
  <si>
    <t>http://a2.twimg.com/profile_images/1104050174/q1086328219_2192_normal.jpg</t>
  </si>
  <si>
    <t>http://a2.twimg.com/profile_images/1028180862/twitter2_normal.JPG</t>
  </si>
  <si>
    <t>http://a0.twimg.com/profile_images/1157848832/image_normal.jpg</t>
  </si>
  <si>
    <t>http://a2.twimg.com/profile_images/1017365950/HOT-twitter_avatar_blue_normal.jpg</t>
  </si>
  <si>
    <t>http://a0.twimg.com/profile_images/68278792/800px-imagine_peace_tower_normal.jpg</t>
  </si>
  <si>
    <t>http://a2.twimg.com/profile_images/782486838/mononoke-02-64_normal.png</t>
  </si>
  <si>
    <t>http://a2.twimg.com/profile_images/119699630/bridget_normal.JPG</t>
  </si>
  <si>
    <t>http://a1.twimg.com/profile_images/1082490233/46712393_normal.jpg</t>
  </si>
  <si>
    <t>http://a1.twimg.com/profile_images/950429201/yeah_normal.JPG</t>
  </si>
  <si>
    <t>http://a1.twimg.com/profile_images/1123782033/Helena_-_02P_normal.png</t>
  </si>
  <si>
    <t>http://a3.twimg.com/profile_images/1095157143/19943_326074187309_555352309_3417441_4721016_n_normal.jpg</t>
  </si>
  <si>
    <t>http://a1.twimg.com/profile_images/1118674709/bg_normal.jpg</t>
  </si>
  <si>
    <t>http://a3.twimg.com/profile_images/899669451/oblogo_normal.jpeg</t>
  </si>
  <si>
    <t>http://a3.twimg.com/profile_images/1156809343/maur_727x913_normal.jpg</t>
  </si>
  <si>
    <t>http://a3.twimg.com/profile_images/186275747/COVER_PREMIERE_normal.jpg</t>
  </si>
  <si>
    <t>http://a3.twimg.com/profile_images/446732195/twt_normal.jpg</t>
  </si>
  <si>
    <t>http://a0.twimg.com/profile_images/1186796948/223292484_normal.jpg</t>
  </si>
  <si>
    <t>http://a0.twimg.com/profile_images/1185557040/wikioicone_normal.png</t>
  </si>
  <si>
    <t>http://a3.twimg.com/profile_images/309540871/escape_normal.jpg</t>
  </si>
  <si>
    <t>http://a1.twimg.com/profile_images/1185789313/image_normal.jpg</t>
  </si>
  <si>
    <t>http://a2.twimg.com/profile_images/1084927930/foto-con-familia-y-sergio-c_1__normal.png</t>
  </si>
  <si>
    <t>http://a1.twimg.com/profile_images/58770725/aesculapion1_normal.gif</t>
  </si>
  <si>
    <t>http://a0.twimg.com/profile_images/641104216/n22486636019_4156_normal.jpg</t>
  </si>
  <si>
    <t>http://a2.twimg.com/profile_images/1183831534/image_normal.jpg</t>
  </si>
  <si>
    <t>http://s.twimg.com/a/1291318259/images/default_profile_4_normal.png</t>
  </si>
  <si>
    <t>http://s.twimg.com/a/1291318259/images/default_profile_3_normal.png</t>
  </si>
  <si>
    <t>http://a2.twimg.com/profile_images/352182658/auto-retratovaso_normal.jpg</t>
  </si>
  <si>
    <t>http://a3.twimg.com/profile_images/400786107/gaurav.paliwal1989_gmail.com_bcfc34fb_normal.jpg</t>
  </si>
  <si>
    <t>http://a0.twimg.com/profile_images/682676992/logo_small_normal.jpg</t>
  </si>
  <si>
    <t>http://a2.twimg.com/profile_images/674629494/IMG_0727_normal.jpg</t>
  </si>
  <si>
    <t>http://s.twimg.com/a/1291148639/images/default_profile_6_normal.png</t>
  </si>
  <si>
    <t>http://a0.twimg.com/profile_images/1168819284/Franc_s_095_normal.jpg</t>
  </si>
  <si>
    <t>http://a3.twimg.com/profile_images/759240827/itsme_normal.jpg</t>
  </si>
  <si>
    <t>http://a3.twimg.com/profile_images/1134690811/prof_normal.png</t>
  </si>
  <si>
    <t>http://a0.twimg.com/profile_images/902091216/icon_normal.jpg</t>
  </si>
  <si>
    <t>http://a2.twimg.com/profile_images/555704526/amc-pic-225x300_normal.jpg</t>
  </si>
  <si>
    <t>http://a1.twimg.com/profile_images/801381977/hands_normal.JPG</t>
  </si>
  <si>
    <t>http://a2.twimg.com/profile_images/996829902/chris_normal.jpg</t>
  </si>
  <si>
    <t>http://a3.twimg.com/profile_images/1182880151/topek_normal.jpg</t>
  </si>
  <si>
    <t>http://a3.twimg.com/profile_images/1124982455/Ze05_normal.jpg</t>
  </si>
  <si>
    <t>http://a0.twimg.com/profile_images/1120399032/asdf_normal.png</t>
  </si>
  <si>
    <t>http://a3.twimg.com/profile_images/1182440151/PICT0011_normal.JPG</t>
  </si>
  <si>
    <t>http://a3.twimg.com/profile_images/997566607/image_normal</t>
  </si>
  <si>
    <t>http://s.twimg.com/a/1291849542/images/default_profile_0_normal.png</t>
  </si>
  <si>
    <t>http://a0.twimg.com/profile_images/757762092/Free_Traffic_normal.png</t>
  </si>
  <si>
    <t>http://a3.twimg.com/profile_images/1167728103/150070_1425582653871_1661929183_1008629_7927548_n_normal.jpg</t>
  </si>
  <si>
    <t>http://a0.twimg.com/profile_images/41204012/38927352_normal.jpg</t>
  </si>
  <si>
    <t>http://a0.twimg.com/profile_images/1186140896/heart_normal.jpg</t>
  </si>
  <si>
    <t>http://a0.twimg.com/profile_images/184208548/imgmy_normal.jpg</t>
  </si>
  <si>
    <t>http://a0.twimg.com/profile_images/1178071244/image_normal.jpg</t>
  </si>
  <si>
    <t>http://a0.twimg.com/profile_images/1174878740/148648_1706743745998_1160185430_31897342_196151_n_normal.jpg</t>
  </si>
  <si>
    <t>http://a1.twimg.com/profile_images/1110470573/anahuac5_normal.jpg</t>
  </si>
  <si>
    <t>http://a1.twimg.com/profile_images/741212885/Simpson_avatar_normal.jpg</t>
  </si>
  <si>
    <t>http://a0.twimg.com/profile_images/852571124/AUS2_850_normal.jpg</t>
  </si>
  <si>
    <t>http://a3.twimg.com/profile_images/566420223/EK_twitter_recompute_normal.jpg</t>
  </si>
  <si>
    <t>http://s.twimg.com/a/1291849542/images/default_profile_1_normal.png</t>
  </si>
  <si>
    <t>http://a2.twimg.com/profile_images/59421466/meilinga_normal.png</t>
  </si>
  <si>
    <t>http://a3.twimg.com/profile_images/1136339015/image_normal.jpg</t>
  </si>
  <si>
    <t>http://s.twimg.com/a/1291849542/images/default_profile_5_normal.png</t>
  </si>
  <si>
    <t>http://a3.twimg.com/profile_images/1144457839/mike1_normal.jpg</t>
  </si>
  <si>
    <t>http://a2.twimg.com/profile_images/1147216922/20090807-IMG_3717_normal.jpg</t>
  </si>
  <si>
    <t>http://a2.twimg.com/profile_images/1133008274/mari_2010_normal.png</t>
  </si>
  <si>
    <t>http://a3.twimg.com/profile_images/1051915687/ProfileCrop_normal.JPG</t>
  </si>
  <si>
    <t>http://a2.twimg.com/profile_images/381928422/IloveAlltop_normal.png</t>
  </si>
  <si>
    <t>http://a3.twimg.com/profile_images/1140767047/crian_a2_normal.JPG</t>
  </si>
  <si>
    <t>http://a2.twimg.com/profile_images/1115820706/Foto1_normal.jpg</t>
  </si>
  <si>
    <t>http://a0.twimg.com/profile_images/764266616/P2009_1025_132830_normal.JPG</t>
  </si>
  <si>
    <t>http://a3.twimg.com/profile_images/1183442151/bbnlogo4news_normal.jpg</t>
  </si>
  <si>
    <t>http://a1.twimg.com/profile_images/78282981/LogoPortalUniversal_normal.jpg</t>
  </si>
  <si>
    <t>http://a2.twimg.com/profile_images/1114664686/41427_641269070_6009_q_normal.jpg</t>
  </si>
  <si>
    <t>http://a3.twimg.com/profile_images/1154242195/rss-icon_normal.png</t>
  </si>
  <si>
    <t>http://a0.twimg.com/profile_images/482042556/coffee_grinder_normal.jpg</t>
  </si>
  <si>
    <t>http://a2.twimg.com/profile_images/1155647894/images4_normal.jpeg</t>
  </si>
  <si>
    <t>http://a0.twimg.com/profile_images/525091716/twitterdp_normal.jpg</t>
  </si>
  <si>
    <t>http://a2.twimg.com/profile_images/1118610882/27435_100000559267507_1567_n_normal.jpg</t>
  </si>
  <si>
    <t>http://a3.twimg.com/profile_images/1179801223/22231_939638439896_2501150_52137779_6423823_n_normal.jpg</t>
  </si>
  <si>
    <t>http://a2.twimg.com/profile_images/1146702950/72006336-2934-4650-b871-6b5bac0501b9_normal.png</t>
  </si>
  <si>
    <t>http://a3.twimg.com/profile_images/94356051/eye_normal.jpg</t>
  </si>
  <si>
    <t>http://a1.twimg.com/profile_images/1174743641/Upload_normal.jpg</t>
  </si>
  <si>
    <t>http://a1.twimg.com/profile_images/104477509/YoursTruly_normal.PNG</t>
  </si>
  <si>
    <t>http://a1.twimg.com/profile_images/1179186641/45900023_normal.jpg</t>
  </si>
  <si>
    <t>http://a1.twimg.com/profile_images/1185951661/n574671124_1897228_3117_normal.jpg</t>
  </si>
  <si>
    <t>http://a3.twimg.com/profile_images/1001463807/IMG_0137_2_normal.JPG</t>
  </si>
  <si>
    <t>http://a3.twimg.com/profile_images/1095821275/Untitled_2-2_normal.jpg</t>
  </si>
  <si>
    <t>http://a3.twimg.com/profile_images/351237623/eu_niver_do_mxc_normal.jpg</t>
  </si>
  <si>
    <t>http://a1.twimg.com/profile_images/1143142473/ln_normal.jpg</t>
  </si>
  <si>
    <t>http://a0.twimg.com/profile_images/539561620/leonciokof_normal.png</t>
  </si>
  <si>
    <t>http://a0.twimg.com/profile_images/1052340040/laggedHero_epicWinner_normal.jpg</t>
  </si>
  <si>
    <t>http://a3.twimg.com/profile_images/1145297135/q4G6nVyH_normal</t>
  </si>
  <si>
    <t>http://a3.twimg.com/profile_images/1165713179/WILDWOMANLANDOFRAREBOUTIQUE_normal.JPG</t>
  </si>
  <si>
    <t>http://a1.twimg.com/profile_images/1036005833/di_January_normal.jpg</t>
  </si>
  <si>
    <t>http://a0.twimg.com/profile_images/339541612/magnus_hetland.org_03949bfc_normal.jpg</t>
  </si>
  <si>
    <t>http://s.twimg.com/a/1291849542/images/default_profile_6_normal.png</t>
  </si>
  <si>
    <t>http://a3.twimg.com/profile_images/1129007699/cabaret1_normal.jpg</t>
  </si>
  <si>
    <t>http://a3.twimg.com/profile_images/1170217171/Me4_normal.jpg</t>
  </si>
  <si>
    <t>http://a0.twimg.com/profile_images/1171858452/u_145805025_537447170_fm_0_gp_0_normal.jpg</t>
  </si>
  <si>
    <t>http://a2.twimg.com/profile_images/1135296986/928329_20060301_790screen001_normal.jpg</t>
  </si>
  <si>
    <t>http://a0.twimg.com/profile_images/1171144548/2010-04-11_at_09-55-06_-_Version_3_normal.jpg</t>
  </si>
  <si>
    <t>http://a1.twimg.com/profile_images/1157617925/3276_89055888012_710338012_2492686_1746905_n_normal.jpg</t>
  </si>
  <si>
    <t>http://a2.twimg.com/profile_images/1060335374/happy_normal.jpg</t>
  </si>
  <si>
    <t>http://a3.twimg.com/profile_images/282317863/jnews_normal.png</t>
  </si>
  <si>
    <t>http://a1.twimg.com/profile_images/330386641/Chip_as_1_payer_lrgr_text_07242009_normal.jpg</t>
  </si>
  <si>
    <t>http://a3.twimg.com/profile_images/1184471251/27102_394375799856_502744856_3556985_4072901_n_normal.jpg</t>
  </si>
  <si>
    <t>http://a3.twimg.com/profile_images/1179387243/PoynterDay_normal.png</t>
  </si>
  <si>
    <t>http://a3.twimg.com/profile_images/1163999827/5776_126955512712_621217712_2415350_586014_n_normal.jpg</t>
  </si>
  <si>
    <t>http://a2.twimg.com/profile_images/1112809870/P_normal.jpg</t>
  </si>
  <si>
    <t>http://a0.twimg.com/profile_images/1156779488/Foto_normal.jpg</t>
  </si>
  <si>
    <t>http://a1.twimg.com/profile_images/1166365521/209566732_normal.jpg</t>
  </si>
  <si>
    <t>http://a0.twimg.com/profile_images/939091140/logo2010TWT_normal.png</t>
  </si>
  <si>
    <t>http://a1.twimg.com/profile_images/1147683893/twitterpic_normal.jpg</t>
  </si>
  <si>
    <t>http://a1.twimg.com/profile_images/1182642225/image_normal.jpg</t>
  </si>
  <si>
    <t>http://a3.twimg.com/profile_images/1133867227/Picture_of_me_normal.png</t>
  </si>
  <si>
    <t>http://a2.twimg.com/profile_images/66949874/P1010026_normal.jpg</t>
  </si>
  <si>
    <t>http://a0.twimg.com/profile_images/477998312/rbrant_normal.jpg</t>
  </si>
  <si>
    <t>http://a2.twimg.com/profile_images/1125353746/kstar102_normal.jpg</t>
  </si>
  <si>
    <t>http://a1.twimg.com/profile_images/1175327681/me_normal.jpg</t>
  </si>
  <si>
    <t>http://a2.twimg.com/profile_images/1181228822/398b6c31-07e7-406d-af9e-563aede674b1_normal.png</t>
  </si>
  <si>
    <t>http://a3.twimg.com/profile_images/1157090719/anywa_normal.jpg</t>
  </si>
  <si>
    <t>http://a2.twimg.com/profile_images/1099340706/yo_normal.jpg</t>
  </si>
  <si>
    <t>http://a3.twimg.com/profile_images/759338367/100_0213_keenan_normal.jpg</t>
  </si>
  <si>
    <t>http://a2.twimg.com/profile_images/1152023238/65969_1439551515232_1426362783_31007964_7060113_n_normal.jpg</t>
  </si>
  <si>
    <t>http://a1.twimg.com/profile_images/106082613/Capturar_normal.JPG</t>
  </si>
  <si>
    <t>http://a1.twimg.com/profile_images/1183623453/red_reuters_logo_normal_normal.JPG</t>
  </si>
  <si>
    <t>http://a1.twimg.com/profile_images/76612129/FERBER2009_normal.jpg</t>
  </si>
  <si>
    <t>http://a3.twimg.com/profile_images/480991803/kateglasses1_normal.JPG</t>
  </si>
  <si>
    <t>http://a2.twimg.com/profile_images/1131143558/fiaris1_normal.jpg</t>
  </si>
  <si>
    <t>http://a0.twimg.com/profile_images/1171302324/2009032909_normal.JPG</t>
  </si>
  <si>
    <t>http://a3.twimg.com/profile_images/949578683/DSCI0829_normal.JPG</t>
  </si>
  <si>
    <t>http://a2.twimg.com/profile_images/1169897446/twitpic_normal.jpg</t>
  </si>
  <si>
    <t>http://a3.twimg.com/profile_images/876796855/a6cba049-81ba-4039-9039-4313b4c5512a_normal.png</t>
  </si>
  <si>
    <t>http://s.twimg.com/a/1291318259/images/default_profile_6_normal.png</t>
  </si>
  <si>
    <t>http://a3.twimg.com/profile_images/1164202523/CCQ3_normal.jpg</t>
  </si>
  <si>
    <t>http://a1.twimg.com/profile_images/1181689305/Noticias_Coahuila_Navidad_normal.jpg</t>
  </si>
  <si>
    <t>http://a0.twimg.com/profile_images/398168536/mushroom_normal.jpg</t>
  </si>
  <si>
    <t>http://a2.twimg.com/profile_images/1143109690/25799_1349664034703_1624414914_827874_7012002_n_normal.jpg</t>
  </si>
  <si>
    <t>http://a2.twimg.com/profile_images/1183346990/Snapshot_20101202_normal.jpg</t>
  </si>
  <si>
    <t>http://a1.twimg.com/profile_images/742035805/tengonoticias_normal.jpg</t>
  </si>
  <si>
    <t>http://a3.twimg.com/profile_images/1145327231/JackDaws__1__normal.jpg</t>
  </si>
  <si>
    <t>http://a1.twimg.com/profile_images/755933077/hugh_normal.JPG</t>
  </si>
  <si>
    <t>http://a1.twimg.com/profile_images/1137977221/adamsenderbloombergsmall_normal.jpg</t>
  </si>
  <si>
    <t>http://a0.twimg.com/profile_images/1159572116/yokekung_normal.jpg</t>
  </si>
  <si>
    <t>http://a2.twimg.com/profile_images/1122661018/foto_normal.jpg</t>
  </si>
  <si>
    <t>http://a2.twimg.com/profile_images/733556298/65866240_normal.jpg</t>
  </si>
  <si>
    <t>http://a1.twimg.com/profile_images/1145032441/SNC00361_normal.jpg</t>
  </si>
  <si>
    <t>http://a3.twimg.com/profile_images/1154537479/image_normal.jpg</t>
  </si>
  <si>
    <t>http://a3.twimg.com/profile_images/67266243/poisonpeacock_gmail.com_f4d6c8c2_normal.jpg</t>
  </si>
  <si>
    <t>http://s.twimg.com/a/1290538325/images/default_profile_2_normal.png</t>
  </si>
  <si>
    <t>http://a3.twimg.com/profile_images/667203471/singapore-breaking-news_normal.jpg</t>
  </si>
  <si>
    <t>http://a2.twimg.com/profile_images/334276982/IMG_4146-111_normal.jpg</t>
  </si>
  <si>
    <t>http://a2.twimg.com/profile_images/586348878/parabol-1_normal.jpg</t>
  </si>
  <si>
    <t>http://s.twimg.com/a/1291661299/images/default_profile_6_normal.png</t>
  </si>
  <si>
    <t>http://s.twimg.com/a/1291661299/images/default_profile_3_normal.png</t>
  </si>
  <si>
    <t>http://a1.twimg.com/profile_images/1165323725/600px-RAF_roundel.svg_normal.png</t>
  </si>
  <si>
    <t>http://a2.twimg.com/profile_images/1116716682/pix_normal.gif</t>
  </si>
  <si>
    <t>http://a3.twimg.com/profile_images/193286895/450px-GehrigMonument_normal.jpg</t>
  </si>
  <si>
    <t>http://a0.twimg.com/profile_images/1097376584/27468_1196386648_186_q_normal.jpg</t>
  </si>
  <si>
    <t>http://a1.twimg.com/profile_images/493297729/Imagen_1_normal.png</t>
  </si>
  <si>
    <t>http://s.twimg.com/a/1290538325/images/default_profile_1_normal.png</t>
  </si>
  <si>
    <t>http://a2.twimg.com/profile_images/360194794/bluedark_mono_normal.jpg</t>
  </si>
  <si>
    <t>http://a1.twimg.com/profile_images/1175234389/477496_normal.jpg</t>
  </si>
  <si>
    <t>http://a3.twimg.com/profile_images/377043295/jcs7_normal.jpg</t>
  </si>
  <si>
    <t>http://a2.twimg.com/profile_images/616386854/2009-10-03_16_normal.jpg</t>
  </si>
  <si>
    <t>http://a2.twimg.com/profile_images/597293706/drissNY_normal.jpg</t>
  </si>
  <si>
    <t>http://a2.twimg.com/profile_images/294353814/reportertwitter_normal.jpg</t>
  </si>
  <si>
    <t>http://a1.twimg.com/profile_images/1143889877/ist1_8506303-headshot-of-woman-in-long-sleeved-shirt-looking-bored_normal.jpg</t>
  </si>
  <si>
    <t>http://a0.twimg.com/profile_images/1181697376/image_normal.jpg</t>
  </si>
  <si>
    <t>http://a1.twimg.com/profile_images/1097680077/Graphic1_normal.png</t>
  </si>
  <si>
    <t>http://a0.twimg.com/profile_images/1124687788/Sem_t_tulo_normal.jpg</t>
  </si>
  <si>
    <t>http://a1.twimg.com/profile_images/1160180761/14631_101382806553925_100000466193438_37990_3135013_n_normal.jpg</t>
  </si>
  <si>
    <t>http://a2.twimg.com/profile_images/1184668230/img709_normal.jpg</t>
  </si>
  <si>
    <t>http://a3.twimg.com/profile_images/1130160503/retouched_normal.jpg</t>
  </si>
  <si>
    <t>http://a0.twimg.com/profile_images/1181385160/9923_294798005583_558415583_9342035_7001652_n_normal.jpg</t>
  </si>
  <si>
    <t>http://a2.twimg.com/profile_images/1122982406/john_bumgarner_new_normal.jpg</t>
  </si>
  <si>
    <t>http://a0.twimg.com/profile_images/1104670348/Warkop_Solong_di_Ulee_kareng__2__normal.jpg</t>
  </si>
  <si>
    <t>http://a2.twimg.com/profile_images/1183991574/ion_normal.png</t>
  </si>
  <si>
    <t>http://a3.twimg.com/profile_images/766924423/needs_more_skull_normal.jpg</t>
  </si>
  <si>
    <t>http://a2.twimg.com/profile_images/1098417762/ABOGADOSTWITEROS_normal.jpg</t>
  </si>
  <si>
    <t>http://a2.twimg.com/profile_images/323263230/twitterpic_normal.jpg</t>
  </si>
  <si>
    <t>http://a0.twimg.com/profile_images/1168841796/appirio7_normal.png</t>
  </si>
  <si>
    <t>http://a2.twimg.com/profile_images/1179636122/askj_normal.jpg</t>
  </si>
  <si>
    <t>http://a0.twimg.com/profile_images/768113252/nuotrauka_mano_normal.jpg</t>
  </si>
  <si>
    <t>http://a2.twimg.com/profile_images/1169971554/Foto_320_normal.jpg</t>
  </si>
  <si>
    <t>http://a3.twimg.com/profile_images/87363919/dan_and_Me_normal.jpg</t>
  </si>
  <si>
    <t>http://a2.twimg.com/profile_images/1134394666/efge4f_normal.JPG</t>
  </si>
  <si>
    <t>http://a0.twimg.com/profile_images/1169959796/news.net_temp_licon3_normal.png</t>
  </si>
  <si>
    <t>http://a2.twimg.com/profile_images/1124952850/1nomer_normal.jpg</t>
  </si>
  <si>
    <t>http://a0.twimg.com/profile_images/1116292108/band2_normal.jpg</t>
  </si>
  <si>
    <t>http://a1.twimg.com/profile_images/1184735489/49149_614022851_2957096_q_normal.jpg</t>
  </si>
  <si>
    <t>http://a0.twimg.com/profile_images/1184248648/IMG0176A_normal.jpg</t>
  </si>
  <si>
    <t>http://a3.twimg.com/profile_images/1107255339/10730_154266187172_586227172_2491640_7414737_n_normal.jpg</t>
  </si>
  <si>
    <t>http://a3.twimg.com/profile_images/1137125351/n682058527_1052478_2342_normal.jpg</t>
  </si>
  <si>
    <t>http://a1.twimg.com/profile_images/1182432361/image_normal.jpg</t>
  </si>
  <si>
    <t>http://a0.twimg.com/profile_images/1166653792/jWu1P5QACw_normal.jpg</t>
  </si>
  <si>
    <t>http://a3.twimg.com/profile_images/1108800123/timrich2_normal.jpg</t>
  </si>
  <si>
    <t>http://a1.twimg.com/profile_images/1080446249/04258661-c11b-48dd-86b6-171c83e5bb41_normal.png</t>
  </si>
  <si>
    <t>http://a1.twimg.com/profile_images/1166101821/sammyj_normal.jpg</t>
  </si>
  <si>
    <t>http://a3.twimg.com/profile_images/1114506111/44663_150623904965843_100000547048409_366551_609632_n_normal.jpg</t>
  </si>
  <si>
    <t>http://a1.twimg.com/profile_images/1142110745/sheldon_normal.jpg</t>
  </si>
  <si>
    <t>http://a1.twimg.com/profile_images/208375857/Scan_2_normal.jpeg</t>
  </si>
  <si>
    <t>http://a1.twimg.com/profile_images/824367977/6085_normal.gif</t>
  </si>
  <si>
    <t>http://a3.twimg.com/profile_images/609226687/me_normal.jpg</t>
  </si>
  <si>
    <t>http://a2.twimg.com/profile_images/605572214/Waterfall_normal.jpg</t>
  </si>
  <si>
    <t>http://a3.twimg.com/profile_images/1176602159/2Real2Handle_normal.jpg</t>
  </si>
  <si>
    <t>http://a1.twimg.com/profile_images/1185979021/DSC_0136-3_normal.jpg</t>
  </si>
  <si>
    <t>http://a1.twimg.com/profile_images/1137758337/yo_normal.jpg</t>
  </si>
  <si>
    <t>http://a1.twimg.com/profile_images/601518217/_mg_0176_normal.jpg</t>
  </si>
  <si>
    <t>http://a2.twimg.com/profile_images/1181051510/images_normal.jpg</t>
  </si>
  <si>
    <t>http://a1.twimg.com/profile_images/195567985/zazzlebest_normal.jpg</t>
  </si>
  <si>
    <t>http://a2.twimg.com/profile_images/317853462/joe_profile_pic_normal.gif</t>
  </si>
  <si>
    <t>http://a1.twimg.com/profile_images/1161884233/image_normal.jpg</t>
  </si>
  <si>
    <t>http://a1.twimg.com/profile_images/198112033/DC-profilepic-short_normal.gif</t>
  </si>
  <si>
    <t>http://a1.twimg.com/profile_images/351903773/twitterProfilePhoto_normal.jpg</t>
  </si>
  <si>
    <t>http://a2.twimg.com/profile_images/932045062/reptilenews_normal.jpg</t>
  </si>
  <si>
    <t>http://a1.twimg.com/profile_images/1178746097/gui_mix_normal.jpg</t>
  </si>
  <si>
    <t>http://a3.twimg.com/profile_images/1032694027/cesar01_normal.jpg</t>
  </si>
  <si>
    <t>http://a0.twimg.com/profile_images/1186799224/CD_normal.gif</t>
  </si>
  <si>
    <t>http://a2.twimg.com/profile_images/1113137838/veryrood_normal.jpg</t>
  </si>
  <si>
    <t>http://a2.twimg.com/profile_images/265696638/Snapshot_20080907_2_normal.jpg</t>
  </si>
  <si>
    <t>http://a0.twimg.com/profile_images/1116840844/socorrienta_normal.png</t>
  </si>
  <si>
    <t>http://a3.twimg.com/profile_images/1152290463/Picture0008_normal.jpg</t>
  </si>
  <si>
    <t>http://a2.twimg.com/profile_images/878891738/737449697_CZevX-O-cropped-small2_normal.jpg</t>
  </si>
  <si>
    <t>http://a1.twimg.com/profile_images/376469505/Bilde_Terje_Wold_normal.JPG</t>
  </si>
  <si>
    <t>http://a0.twimg.com/profile_images/179284696/eyeball_m_02_normal.jpg</t>
  </si>
  <si>
    <t>http://a2.twimg.com/profile_images/69402662/SmilingDolphies_normal.jpg</t>
  </si>
  <si>
    <t>http://a3.twimg.com/profile_images/1180566039/701f7811-5251-437b-91c4-d5347822ee0a_normal.jpg</t>
  </si>
  <si>
    <t>http://s.twimg.com/a/1291760612/images/default_profile_1_normal.png</t>
  </si>
  <si>
    <t>http://a2.twimg.com/profile_images/1171274402/8655-360733-125x125_normal.jpg</t>
  </si>
  <si>
    <t>http://a1.twimg.com/profile_images/571981825/bacardibraydavis_normal.jpg</t>
  </si>
  <si>
    <t>http://a2.twimg.com/profile_images/27946722/Faire_Crop_2_normal.jpg</t>
  </si>
  <si>
    <t>http://a0.twimg.com/profile_images/1172030824/49945_669507135_2970158_q_normal.jpg</t>
  </si>
  <si>
    <t>http://a1.twimg.com/profile_images/1159982625/world_normal.jpg</t>
  </si>
  <si>
    <t>http://a1.twimg.com/profile_images/1112879601/jat_reja_normal.jpg</t>
  </si>
  <si>
    <t>http://a2.twimg.com/profile_images/974084270/803643779_6_0ARC_normal.jpeg</t>
  </si>
  <si>
    <t>http://a2.twimg.com/profile_images/532889226/logo_normal.png</t>
  </si>
  <si>
    <t>http://a1.twimg.com/profile_images/367435773/mini_logo_DYSTEC_normal.JPG</t>
  </si>
  <si>
    <t>http://a2.twimg.com/profile_images/1117804098/vientros-cut-1_normal.png</t>
  </si>
  <si>
    <t>http://a0.twimg.com/profile_images/1184149180/My_Picture_normal_normal.jpg</t>
  </si>
  <si>
    <t>http://a1.twimg.com/profile_images/1128307189/Gle__normal.jpg</t>
  </si>
  <si>
    <t>http://a1.twimg.com/profile_images/836530949/n601506843_1980414_8316_normal.jpg</t>
  </si>
  <si>
    <t>http://a1.twimg.com/profile_images/540333769/edr_normal.jpg</t>
  </si>
  <si>
    <t>http://s.twimg.com/a/1291253242/images/default_profile_4_normal.png</t>
  </si>
  <si>
    <t>http://a0.twimg.com/profile_images/333987876/me_normal.jpg</t>
  </si>
  <si>
    <t>http://a1.twimg.com/profile_images/556559785/1676017_2941211352_normal.jpg</t>
  </si>
  <si>
    <t>http://a3.twimg.com/profile_images/1170552055/32055_1289599762977_1319707468_30679343_2352007_n_normal.jpg</t>
  </si>
  <si>
    <t>http://a0.twimg.com/profile_images/485224408/Tim_Bio_Photo__2__normal.jpg</t>
  </si>
  <si>
    <t>http://a2.twimg.com/profile_images/586813694/Img031459.200.200_normal.jpg</t>
  </si>
  <si>
    <t>http://a0.twimg.com/profile_images/1031291316/shaaar2222_normal.png</t>
  </si>
  <si>
    <t>http://a2.twimg.com/profile_images/1170764282/Edited_IMG00173_normal.JPG</t>
  </si>
  <si>
    <t>http://a3.twimg.com/profile_images/1181720103/Noticias_Michoacan_Navidad_normal.jpg</t>
  </si>
  <si>
    <t>http://a1.twimg.com/profile_images/1177541609/TREINAMENTO_CONSULTORES_GUARAPUAVA_ABRIL_2010_normal.jpg</t>
  </si>
  <si>
    <t>http://a0.twimg.com/profile_images/1124139052/computer-security-sw_normal.png</t>
  </si>
  <si>
    <t>http://a2.twimg.com/profile_images/1162630818/Logo_seul_moyen_normal.jpg</t>
  </si>
  <si>
    <t>http://a2.twimg.com/profile_images/1174341030/image_normal.jpg</t>
  </si>
  <si>
    <t>http://a0.twimg.com/profile_images/1185483672/Profil_BW_FB_normal.jpg</t>
  </si>
  <si>
    <t>http://a0.twimg.com/profile_images/997227852/8e92_normal.JPG</t>
  </si>
  <si>
    <t>http://a0.twimg.com/profile_images/1138997284/2_normal.jpg</t>
  </si>
  <si>
    <t>http://a1.twimg.com/profile_images/799289213/mypic_normal.jpg</t>
  </si>
  <si>
    <t>http://a3.twimg.com/profile_images/945376899/pavatar_normal.jpg</t>
  </si>
  <si>
    <t>http://a1.twimg.com/profile_images/990919673/b3_normal.jpg</t>
  </si>
  <si>
    <t>http://a3.twimg.com/profile_images/726753563/TWITTER_D_normal.gif</t>
  </si>
  <si>
    <t>http://a2.twimg.com/profile_images/1186134134/IMG_0017_normal.JPG</t>
  </si>
  <si>
    <t>http://a1.twimg.com/profile_images/71180709/n1541910043_30046833_5475_normal.jpg</t>
  </si>
  <si>
    <t>http://a0.twimg.com/profile_images/617213020/Icon_normal.jpg</t>
  </si>
  <si>
    <t>http://a3.twimg.com/profile_images/1184494327/48914_1391505335_7585318_q_normal.jpg</t>
  </si>
  <si>
    <t>http://a3.twimg.com/profile_images/1177715291/patan2_normal_normal.jpg</t>
  </si>
  <si>
    <t>http://a2.twimg.com/profile_images/1183115006/foto_perfil2_normal.jpg</t>
  </si>
  <si>
    <t>http://a2.twimg.com/profile_images/601403082/robo_normal.jpg</t>
  </si>
  <si>
    <t>http://a3.twimg.com/profile_images/1156596679/prof1_normal.jpg</t>
  </si>
  <si>
    <t>http://a1.twimg.com/profile_images/345324629/CA3C0068_normal.JPG</t>
  </si>
  <si>
    <t>http://a3.twimg.com/profile_images/68712975/spring_in_texas_normal.jpg</t>
  </si>
  <si>
    <t>http://a2.twimg.com/profile_images/430079310/Nueva_imagen_normal.png</t>
  </si>
  <si>
    <t>http://a1.twimg.com/profile_images/1045889713/3632358186_22f0df179f_o_normal.jpg</t>
  </si>
  <si>
    <t>http://a3.twimg.com/profile_images/1163899799/logo_normal.png</t>
  </si>
  <si>
    <t>http://a0.twimg.com/profile_images/1177945684/mickey-mouse_3_normal.jpg</t>
  </si>
  <si>
    <t>http://a0.twimg.com/profile_images/1099707260/DSCN0220_2_normal.JPG</t>
  </si>
  <si>
    <t>http://a3.twimg.com/profile_images/1158600675/Snapshot_20100907_5_normal.jpg</t>
  </si>
  <si>
    <t>http://a2.twimg.com/profile_images/1119730342/ln_normal.jpg</t>
  </si>
  <si>
    <t>http://a0.twimg.com/profile_images/794269360/moto_0332_normal.jpg</t>
  </si>
  <si>
    <t>http://a3.twimg.com/profile_images/1181644959/esq_normal.jpg</t>
  </si>
  <si>
    <t>http://a0.twimg.com/profile_images/1123901176/moxie_icon_normal.jpg</t>
  </si>
  <si>
    <t>http://a2.twimg.com/profile_images/1094822762/folded_money_2_normal.jpg</t>
  </si>
  <si>
    <t>http://a2.twimg.com/profile_images/1092643082/87FG9732_pb_normal.jpg</t>
  </si>
  <si>
    <t>http://a2.twimg.com/profile_images/687679066/20040806_2247_000_normal.jpg</t>
  </si>
  <si>
    <t>http://a2.twimg.com/profile_images/950692166/obama_normal.jpeg</t>
  </si>
  <si>
    <t>http://a3.twimg.com/profile_images/872673103/logos2_normal.jpg</t>
  </si>
  <si>
    <t>http://a0.twimg.com/profile_images/1139615396/5280721b-1274-472b-b9f7-3476a68647ca_normal.png</t>
  </si>
  <si>
    <t>http://a3.twimg.com/profile_images/70009247/c8365ae57ea5ac59bcb9528452101c9e3387556b_m_normal.jpg</t>
  </si>
  <si>
    <t>http://a3.twimg.com/profile_images/527565571/Image_01__normal.jpg</t>
  </si>
  <si>
    <t>http://a0.twimg.com/profile_images/1184384188/221596847_normal.jpg</t>
  </si>
  <si>
    <t>Open Twitter Page for This Person</t>
  </si>
  <si>
    <t>http://twitter.com/robsale</t>
  </si>
  <si>
    <t>http://twitter.com/wikileaks</t>
  </si>
  <si>
    <t>http://twitter.com/lumofaith</t>
  </si>
  <si>
    <t>http://twitter.com/ninajuice</t>
  </si>
  <si>
    <t>http://twitter.com/andreraboni</t>
  </si>
  <si>
    <t>http://twitter.com/beatriztanabe</t>
  </si>
  <si>
    <t>http://twitter.com/paullebeau</t>
  </si>
  <si>
    <t>http://twitter.com/ambroiler</t>
  </si>
  <si>
    <t>http://twitter.com/kindlebuzz</t>
  </si>
  <si>
    <t>http://twitter.com/edkaz</t>
  </si>
  <si>
    <t>http://twitter.com/juanchove</t>
  </si>
  <si>
    <t>http://twitter.com/driver120ke</t>
  </si>
  <si>
    <t>http://twitter.com/francelino</t>
  </si>
  <si>
    <t>http://twitter.com/arytp</t>
  </si>
  <si>
    <t>http://twitter.com/canadarockzz</t>
  </si>
  <si>
    <t>http://twitter.com/pogowasright</t>
  </si>
  <si>
    <t>http://twitter.com/sffarlenn_net</t>
  </si>
  <si>
    <t>http://twitter.com/lukekhamilton</t>
  </si>
  <si>
    <t>http://twitter.com/labibliotecamed</t>
  </si>
  <si>
    <t>http://twitter.com/matrix_49</t>
  </si>
  <si>
    <t>http://twitter.com/real_zeruela</t>
  </si>
  <si>
    <t>http://twitter.com/jlcaceresp</t>
  </si>
  <si>
    <t>http://twitter.com/tusfo</t>
  </si>
  <si>
    <t>http://twitter.com/zabaldu</t>
  </si>
  <si>
    <t>http://twitter.com/candycaustic</t>
  </si>
  <si>
    <t>http://twitter.com/nonradical</t>
  </si>
  <si>
    <t>http://twitter.com/d_morei</t>
  </si>
  <si>
    <t>http://twitter.com/kc9ghz</t>
  </si>
  <si>
    <t>http://twitter.com/luzangb</t>
  </si>
  <si>
    <t>http://twitter.com/yeziddaniel</t>
  </si>
  <si>
    <t>http://twitter.com/hubrisking</t>
  </si>
  <si>
    <t>http://twitter.com/oyost</t>
  </si>
  <si>
    <t>http://twitter.com/_alanboy</t>
  </si>
  <si>
    <t>http://twitter.com/chrispirillo</t>
  </si>
  <si>
    <t>http://twitter.com/jeffersonj</t>
  </si>
  <si>
    <t>http://twitter.com/vidalizquierdo</t>
  </si>
  <si>
    <t>http://twitter.com/saintersan</t>
  </si>
  <si>
    <t>http://twitter.com/mfullilove</t>
  </si>
  <si>
    <t>http://twitter.com/croradio</t>
  </si>
  <si>
    <t>http://twitter.com/tweetsandshout</t>
  </si>
  <si>
    <t>http://twitter.com/adamjustinevans</t>
  </si>
  <si>
    <t>http://twitter.com/ammarma</t>
  </si>
  <si>
    <t>http://twitter.com/primogoo</t>
  </si>
  <si>
    <t>http://twitter.com/emmapeel1960</t>
  </si>
  <si>
    <t>http://twitter.com/royphjacobs</t>
  </si>
  <si>
    <t>http://twitter.com/andejongh</t>
  </si>
  <si>
    <t>http://twitter.com/nelsonbocaranda</t>
  </si>
  <si>
    <t>http://twitter.com/danivotto</t>
  </si>
  <si>
    <t>http://twitter.com/desconcentrado</t>
  </si>
  <si>
    <t>http://twitter.com/mushy</t>
  </si>
  <si>
    <t>http://twitter.com/drkvincent</t>
  </si>
  <si>
    <t>http://twitter.com/srstanic</t>
  </si>
  <si>
    <t>http://twitter.com/madameguevara</t>
  </si>
  <si>
    <t>http://twitter.com/pouvoirmondial</t>
  </si>
  <si>
    <t>http://twitter.com/rabail26</t>
  </si>
  <si>
    <t>http://twitter.com/andrewbuncombe</t>
  </si>
  <si>
    <t>http://twitter.com/villarreal2008</t>
  </si>
  <si>
    <t>http://twitter.com/ivanmarulanda</t>
  </si>
  <si>
    <t>http://twitter.com/josegreghg</t>
  </si>
  <si>
    <t>http://twitter.com/tomtomprince</t>
  </si>
  <si>
    <t>http://twitter.com/prosperinpeace</t>
  </si>
  <si>
    <t>http://twitter.com/oppaybackbot</t>
  </si>
  <si>
    <t>http://twitter.com/micaelamatei</t>
  </si>
  <si>
    <t>http://twitter.com/julianassange_</t>
  </si>
  <si>
    <t>http://twitter.com/wakerider79</t>
  </si>
  <si>
    <t>http://twitter.com/evil_communist</t>
  </si>
  <si>
    <t>http://twitter.com/chimeradrunk</t>
  </si>
  <si>
    <t>http://twitter.com/melhoresfrases</t>
  </si>
  <si>
    <t>http://twitter.com/cirofren</t>
  </si>
  <si>
    <t>http://twitter.com/etymon</t>
  </si>
  <si>
    <t>http://twitter.com/arjenlentz</t>
  </si>
  <si>
    <t>http://twitter.com/businesskix</t>
  </si>
  <si>
    <t>http://twitter.com/dailykix</t>
  </si>
  <si>
    <t>http://twitter.com/vtnnews</t>
  </si>
  <si>
    <t>http://twitter.com/politicalkix</t>
  </si>
  <si>
    <t>http://twitter.com/yvanrousseau</t>
  </si>
  <si>
    <t>http://twitter.com/agomseg</t>
  </si>
  <si>
    <t>http://twitter.com/gandhi_604</t>
  </si>
  <si>
    <t>http://twitter.com/anonoj</t>
  </si>
  <si>
    <t>http://twitter.com/daleeharefa</t>
  </si>
  <si>
    <t>http://twitter.com/irkdesu</t>
  </si>
  <si>
    <t>http://twitter.com/pablod</t>
  </si>
  <si>
    <t>http://twitter.com/alancapriles</t>
  </si>
  <si>
    <t>http://twitter.com/claucor</t>
  </si>
  <si>
    <t>http://twitter.com/timespin</t>
  </si>
  <si>
    <t>http://twitter.com/theprovince</t>
  </si>
  <si>
    <t>http://twitter.com/balanceshift</t>
  </si>
  <si>
    <t>http://twitter.com/leticiabispo_</t>
  </si>
  <si>
    <t>http://twitter.com/hominiscanidaee</t>
  </si>
  <si>
    <t>http://twitter.com/politicallybrit</t>
  </si>
  <si>
    <t>http://twitter.com/biancajagger</t>
  </si>
  <si>
    <t>http://twitter.com/lisameliam</t>
  </si>
  <si>
    <t>http://twitter.com/mayaoviedo</t>
  </si>
  <si>
    <t>http://twitter.com/simontyszko</t>
  </si>
  <si>
    <t>http://twitter.com/daniletto</t>
  </si>
  <si>
    <t>http://twitter.com/bonbon01</t>
  </si>
  <si>
    <t>http://twitter.com/savvymarketeers</t>
  </si>
  <si>
    <t>http://twitter.com/psychicrevolutn</t>
  </si>
  <si>
    <t>http://twitter.com/srce_of_errors</t>
  </si>
  <si>
    <t>http://twitter.com/chemindia</t>
  </si>
  <si>
    <t>http://twitter.com/neurodrive1</t>
  </si>
  <si>
    <t>http://twitter.com/jennkloc</t>
  </si>
  <si>
    <t>http://twitter.com/itzal88</t>
  </si>
  <si>
    <t>http://twitter.com/shatter242</t>
  </si>
  <si>
    <t>http://twitter.com/willsmith</t>
  </si>
  <si>
    <t>http://twitter.com/adigunap</t>
  </si>
  <si>
    <t>http://twitter.com/tylerbaumbarger</t>
  </si>
  <si>
    <t>http://twitter.com/jabrizio</t>
  </si>
  <si>
    <t>http://twitter.com/barjatex</t>
  </si>
  <si>
    <t>http://twitter.com/operation_anon</t>
  </si>
  <si>
    <t>http://twitter.com/crainey92</t>
  </si>
  <si>
    <t>http://twitter.com/bravowikileaks</t>
  </si>
  <si>
    <t>http://twitter.com/wikileaksaus</t>
  </si>
  <si>
    <t>http://twitter.com/helderdarocha</t>
  </si>
  <si>
    <t>http://twitter.com/alximic</t>
  </si>
  <si>
    <t>http://twitter.com/vesti_news</t>
  </si>
  <si>
    <t>http://twitter.com/dannolan</t>
  </si>
  <si>
    <t>http://twitter.com/muroutahito</t>
  </si>
  <si>
    <t>http://twitter.com/pt_wikileaks</t>
  </si>
  <si>
    <t>http://twitter.com/traveldiaries</t>
  </si>
  <si>
    <t>http://twitter.com/juanchomartineh</t>
  </si>
  <si>
    <t>http://twitter.com/brknews_es</t>
  </si>
  <si>
    <t>http://twitter.com/marcomago</t>
  </si>
  <si>
    <t>http://twitter.com/bruxaod</t>
  </si>
  <si>
    <t>http://twitter.com/jensenbrazil</t>
  </si>
  <si>
    <t>http://twitter.com/margarethmaia</t>
  </si>
  <si>
    <t>http://twitter.com/dominiofeminino</t>
  </si>
  <si>
    <t>http://twitter.com/loveunlimd</t>
  </si>
  <si>
    <t>http://twitter.com/turbokitty</t>
  </si>
  <si>
    <t>http://twitter.com/singlepayer</t>
  </si>
  <si>
    <t>http://twitter.com/peacebanbi</t>
  </si>
  <si>
    <t>http://twitter.com/hirotaro5479</t>
  </si>
  <si>
    <t>http://twitter.com/ivan_lp</t>
  </si>
  <si>
    <t>http://twitter.com/negrojf</t>
  </si>
  <si>
    <t>http://twitter.com/hyperconectado</t>
  </si>
  <si>
    <t>http://twitter.com/anthony954</t>
  </si>
  <si>
    <t>http://twitter.com/selfdeprecate</t>
  </si>
  <si>
    <t>http://twitter.com/vavoida</t>
  </si>
  <si>
    <t>http://twitter.com/christantio_sp</t>
  </si>
  <si>
    <t>http://twitter.com/tiiozone</t>
  </si>
  <si>
    <t>http://twitter.com/boneyd</t>
  </si>
  <si>
    <t>http://twitter.com/vioskamu</t>
  </si>
  <si>
    <t>http://twitter.com/mlktoscl</t>
  </si>
  <si>
    <t>http://twitter.com/zuvisiontv</t>
  </si>
  <si>
    <t>http://twitter.com/jberrueta</t>
  </si>
  <si>
    <t>http://twitter.com/eldiariolavoz</t>
  </si>
  <si>
    <t>http://twitter.com/lapatriagrande</t>
  </si>
  <si>
    <t>http://twitter.com/ndtitulares</t>
  </si>
  <si>
    <t>http://twitter.com/foto_journalist</t>
  </si>
  <si>
    <t>http://twitter.com/abraham150955</t>
  </si>
  <si>
    <t>http://twitter.com/lisbethe</t>
  </si>
  <si>
    <t>http://twitter.com/mr_lindowsmac</t>
  </si>
  <si>
    <t>http://twitter.com/dani7dust</t>
  </si>
  <si>
    <t>http://twitter.com/ivandawidowski</t>
  </si>
  <si>
    <t>http://twitter.com/thesoniag</t>
  </si>
  <si>
    <t>http://twitter.com/prisonreformmvt</t>
  </si>
  <si>
    <t>http://twitter.com/s4foz77</t>
  </si>
  <si>
    <t>http://twitter.com/wallie_09</t>
  </si>
  <si>
    <t>http://twitter.com/jplegaspi</t>
  </si>
  <si>
    <t>http://twitter.com/idiocr4cy</t>
  </si>
  <si>
    <t>http://twitter.com/crandrade</t>
  </si>
  <si>
    <t>http://twitter.com/sebastiendavid</t>
  </si>
  <si>
    <t>http://twitter.com/josedavicito</t>
  </si>
  <si>
    <t>http://twitter.com/alatarieln</t>
  </si>
  <si>
    <t>http://twitter.com/meatincans</t>
  </si>
  <si>
    <t>http://twitter.com/oddlybrian</t>
  </si>
  <si>
    <t>http://twitter.com/tommyzor123</t>
  </si>
  <si>
    <t>http://twitter.com/izzyszklo</t>
  </si>
  <si>
    <t>http://twitter.com/sandraapiai</t>
  </si>
  <si>
    <t>http://twitter.com/raafatology</t>
  </si>
  <si>
    <t>http://twitter.com/nachoua</t>
  </si>
  <si>
    <t>http://twitter.com/jalq40</t>
  </si>
  <si>
    <t>http://twitter.com/rodolfoccabral</t>
  </si>
  <si>
    <t>http://twitter.com/acepoint</t>
  </si>
  <si>
    <t>http://twitter.com/kirbyharris</t>
  </si>
  <si>
    <t>http://twitter.com/libertyactivist</t>
  </si>
  <si>
    <t>http://twitter.com/indoorcat629</t>
  </si>
  <si>
    <t>http://twitter.com/karinaealves</t>
  </si>
  <si>
    <t>http://twitter.com/missb62</t>
  </si>
  <si>
    <t>http://twitter.com/mharvey816</t>
  </si>
  <si>
    <t>http://twitter.com/cuzimamannow</t>
  </si>
  <si>
    <t>http://twitter.com/robertoboscan</t>
  </si>
  <si>
    <t>http://twitter.com/rodolfomoros</t>
  </si>
  <si>
    <t>http://twitter.com/citizendk</t>
  </si>
  <si>
    <t>http://twitter.com/mabelgasca</t>
  </si>
  <si>
    <t>http://twitter.com/thetechleader</t>
  </si>
  <si>
    <t>http://twitter.com/freddy_pinerua</t>
  </si>
  <si>
    <t>http://twitter.com/flyer_</t>
  </si>
  <si>
    <t>http://twitter.com/wilsonmacc</t>
  </si>
  <si>
    <t>http://twitter.com/semiramis</t>
  </si>
  <si>
    <t>http://twitter.com/com_disfarce</t>
  </si>
  <si>
    <t>http://twitter.com/advlucianodias</t>
  </si>
  <si>
    <t>http://twitter.com/twitkz</t>
  </si>
  <si>
    <t>http://twitter.com/cnalatest</t>
  </si>
  <si>
    <t>http://twitter.com/evertonac</t>
  </si>
  <si>
    <t>http://twitter.com/knottienature</t>
  </si>
  <si>
    <t>http://twitter.com/herolegacy</t>
  </si>
  <si>
    <t>http://twitter.com/jgonzacom</t>
  </si>
  <si>
    <t>http://twitter.com/mikl_em</t>
  </si>
  <si>
    <t>http://twitter.com/alvavill</t>
  </si>
  <si>
    <t>http://twitter.com/denadella</t>
  </si>
  <si>
    <t>http://twitter.com/chaman10</t>
  </si>
  <si>
    <t>http://twitter.com/hjsb</t>
  </si>
  <si>
    <t>http://twitter.com/vetkak</t>
  </si>
  <si>
    <t>http://twitter.com/kajsnansis</t>
  </si>
  <si>
    <t>http://twitter.com/piritereal</t>
  </si>
  <si>
    <t>http://twitter.com/robertoleal366</t>
  </si>
  <si>
    <t>http://twitter.com/tranzluzid</t>
  </si>
  <si>
    <t>http://twitter.com/jinjirrie</t>
  </si>
  <si>
    <t>http://twitter.com/gatodabruxa</t>
  </si>
  <si>
    <t>http://twitter.com/daisemeira</t>
  </si>
  <si>
    <t>http://twitter.com/silvbird</t>
  </si>
  <si>
    <t>http://twitter.com/adrianosato</t>
  </si>
  <si>
    <t>http://twitter.com/lborgognoni</t>
  </si>
  <si>
    <t>http://twitter.com/_ivaldo</t>
  </si>
  <si>
    <t>http://twitter.com/brennannovak</t>
  </si>
  <si>
    <t>http://twitter.com/djobling</t>
  </si>
  <si>
    <t>http://twitter.com/piterectus</t>
  </si>
  <si>
    <t>http://twitter.com/frankcaner</t>
  </si>
  <si>
    <t>http://twitter.com/cubawave</t>
  </si>
  <si>
    <t>http://twitter.com/cubagob</t>
  </si>
  <si>
    <t>http://twitter.com/eagle__lord</t>
  </si>
  <si>
    <t>http://twitter.com/carlostorres67</t>
  </si>
  <si>
    <t>http://twitter.com/alaenvargut</t>
  </si>
  <si>
    <t>http://twitter.com/ankaris</t>
  </si>
  <si>
    <t>http://twitter.com/manteliz</t>
  </si>
  <si>
    <t>http://twitter.com/northernligts</t>
  </si>
  <si>
    <t>http://twitter.com/marketmentat</t>
  </si>
  <si>
    <t>http://twitter.com/kineret_aguirre</t>
  </si>
  <si>
    <t>http://twitter.com/wikileaksdenews</t>
  </si>
  <si>
    <t>http://twitter.com/guilhermebaf</t>
  </si>
  <si>
    <t>http://twitter.com/vanessa9256</t>
  </si>
  <si>
    <t>http://twitter.com/blasterunited</t>
  </si>
  <si>
    <t>http://twitter.com/spravedolivostj</t>
  </si>
  <si>
    <t>http://twitter.com/km_ru</t>
  </si>
  <si>
    <t>http://twitter.com/vallie</t>
  </si>
  <si>
    <t>http://twitter.com/verypolitik</t>
  </si>
  <si>
    <t>http://twitter.com/bowedoak</t>
  </si>
  <si>
    <t>http://twitter.com/angelsavant</t>
  </si>
  <si>
    <t>http://twitter.com/theangryindian</t>
  </si>
  <si>
    <t>http://twitter.com/squawkingalah</t>
  </si>
  <si>
    <t>http://twitter.com/alejasoff</t>
  </si>
  <si>
    <t>http://twitter.com/nettechnews</t>
  </si>
  <si>
    <t>http://twitter.com/karol_inecm</t>
  </si>
  <si>
    <t>http://twitter.com/ubuntutheatre</t>
  </si>
  <si>
    <t>http://twitter.com/mathieuklinger</t>
  </si>
  <si>
    <t>http://twitter.com/jeroen_z</t>
  </si>
  <si>
    <t>http://twitter.com/avantgraph</t>
  </si>
  <si>
    <t>http://twitter.com/tsukushita</t>
  </si>
  <si>
    <t>http://twitter.com/fhgmartins</t>
  </si>
  <si>
    <t>http://twitter.com/societym3nace</t>
  </si>
  <si>
    <t>http://twitter.com/thallisphp</t>
  </si>
  <si>
    <t>http://twitter.com/paresh_puhan</t>
  </si>
  <si>
    <t>http://twitter.com/brayantmenna</t>
  </si>
  <si>
    <t>http://twitter.com/rad1xs</t>
  </si>
  <si>
    <t>http://twitter.com/mahlau1</t>
  </si>
  <si>
    <t>http://twitter.com/augustocalegare</t>
  </si>
  <si>
    <t>http://twitter.com/_noosphere_</t>
  </si>
  <si>
    <t>http://twitter.com/schmidtrodrigo</t>
  </si>
  <si>
    <t>http://twitter.com/kikottoni</t>
  </si>
  <si>
    <t>http://twitter.com/pedrohugorm</t>
  </si>
  <si>
    <t>http://twitter.com/daredevilmodz</t>
  </si>
  <si>
    <t>http://twitter.com/carolll_barbosa</t>
  </si>
  <si>
    <t>http://twitter.com/britabroad62</t>
  </si>
  <si>
    <t>http://twitter.com/alangsmello</t>
  </si>
  <si>
    <t>http://twitter.com/luizrcosta2000</t>
  </si>
  <si>
    <t>http://twitter.com/klasco</t>
  </si>
  <si>
    <t>http://twitter.com/siuldmc</t>
  </si>
  <si>
    <t>http://twitter.com/lliimm</t>
  </si>
  <si>
    <t>http://twitter.com/ebersander</t>
  </si>
  <si>
    <t>http://twitter.com/valatio</t>
  </si>
  <si>
    <t>http://twitter.com/edmenendez</t>
  </si>
  <si>
    <t>http://twitter.com/mairegranma</t>
  </si>
  <si>
    <t>http://twitter.com/dariencr</t>
  </si>
  <si>
    <t>http://twitter.com/lolitovc</t>
  </si>
  <si>
    <t>http://twitter.com/machadocento</t>
  </si>
  <si>
    <t>http://twitter.com/caseymac81</t>
  </si>
  <si>
    <t>http://twitter.com/santiagodecuba_</t>
  </si>
  <si>
    <t>http://twitter.com/eduardocbraga</t>
  </si>
  <si>
    <t>http://twitter.com/adalbertoasf</t>
  </si>
  <si>
    <t>http://twitter.com/yasnitwitteando</t>
  </si>
  <si>
    <t>http://twitter.com/rynitw</t>
  </si>
  <si>
    <t>http://twitter.com/vanguardiacuba</t>
  </si>
  <si>
    <t>http://twitter.com/itpropuebla</t>
  </si>
  <si>
    <t>http://twitter.com/bsecuremagazine</t>
  </si>
  <si>
    <t>http://twitter.com/wikileakscuba</t>
  </si>
  <si>
    <t>http://twitter.com/brunopt13</t>
  </si>
  <si>
    <t>http://twitter.com/sasha_sf</t>
  </si>
  <si>
    <t>http://twitter.com/peter_juarez</t>
  </si>
  <si>
    <t>http://twitter.com/maclemon</t>
  </si>
  <si>
    <t>http://twitter.com/finasato</t>
  </si>
  <si>
    <t>http://twitter.com/syrimne1</t>
  </si>
  <si>
    <t>http://twitter.com/mezgravis</t>
  </si>
  <si>
    <t>http://twitter.com/kerowolf</t>
  </si>
  <si>
    <t>http://twitter.com/mileskjeller</t>
  </si>
  <si>
    <t>http://twitter.com/stockholmnative</t>
  </si>
  <si>
    <t>http://twitter.com/syazwinasaw</t>
  </si>
  <si>
    <t>http://twitter.com/niubi</t>
  </si>
  <si>
    <t>http://twitter.com/kevindgrant</t>
  </si>
  <si>
    <t>http://twitter.com/cschweitz</t>
  </si>
  <si>
    <t>http://twitter.com/pablutv</t>
  </si>
  <si>
    <t>http://twitter.com/salmartins</t>
  </si>
  <si>
    <t>http://twitter.com/31dasarrafada</t>
  </si>
  <si>
    <t>http://twitter.com/bflohlish</t>
  </si>
  <si>
    <t>http://twitter.com/ocelote0312</t>
  </si>
  <si>
    <t>http://twitter.com/lancejgosnell</t>
  </si>
  <si>
    <t>http://twitter.com/midiacrucis</t>
  </si>
  <si>
    <t>http://twitter.com/rafaero</t>
  </si>
  <si>
    <t>http://twitter.com/vfarinelli</t>
  </si>
  <si>
    <t>http://twitter.com/dhrronny</t>
  </si>
  <si>
    <t>http://twitter.com/piewhivanhirtum</t>
  </si>
  <si>
    <t>http://twitter.com/miriancassa</t>
  </si>
  <si>
    <t>http://twitter.com/fashionistajeni</t>
  </si>
  <si>
    <t>http://twitter.com/goldstockbull</t>
  </si>
  <si>
    <t>http://twitter.com/norelysr</t>
  </si>
  <si>
    <t>http://twitter.com/venezuelaprensa</t>
  </si>
  <si>
    <t>http://twitter.com/ecuaempresas</t>
  </si>
  <si>
    <t>http://twitter.com/juanfgiraldo</t>
  </si>
  <si>
    <t>http://twitter.com/jonathanlopezro</t>
  </si>
  <si>
    <t>http://twitter.com/cinem4</t>
  </si>
  <si>
    <t>http://twitter.com/robertcage44</t>
  </si>
  <si>
    <t>http://twitter.com/lut3r0</t>
  </si>
  <si>
    <t>http://twitter.com/dummyreason</t>
  </si>
  <si>
    <t>http://twitter.com/luiznemer</t>
  </si>
  <si>
    <t>http://twitter.com/linuxmall</t>
  </si>
  <si>
    <t>http://twitter.com/henrigama</t>
  </si>
  <si>
    <t>http://twitter.com/tadmanreis</t>
  </si>
  <si>
    <t>http://twitter.com/lindo</t>
  </si>
  <si>
    <t>http://twitter.com/jalefesi</t>
  </si>
  <si>
    <t>http://twitter.com/daney_josef</t>
  </si>
  <si>
    <t>http://twitter.com/vitriolica</t>
  </si>
  <si>
    <t>http://twitter.com/dirckdisse</t>
  </si>
  <si>
    <t>http://twitter.com/arturormk</t>
  </si>
  <si>
    <t>http://twitter.com/gregorylent</t>
  </si>
  <si>
    <t>http://twitter.com/wnbsprague</t>
  </si>
  <si>
    <t>http://twitter.com/albinoni6</t>
  </si>
  <si>
    <t>http://twitter.com/estafeta50</t>
  </si>
  <si>
    <t>http://twitter.com/nimitzcvn68</t>
  </si>
  <si>
    <t>http://twitter.com/rjhale</t>
  </si>
  <si>
    <t>http://twitter.com/kelsoscorner</t>
  </si>
  <si>
    <t>http://twitter.com/cherrrrrrrrrrie</t>
  </si>
  <si>
    <t>http://twitter.com/fvolkany</t>
  </si>
  <si>
    <t>http://twitter.com/remaerdyad</t>
  </si>
  <si>
    <t>http://twitter.com/azjayhawk47</t>
  </si>
  <si>
    <t>http://twitter.com/juliann_assange</t>
  </si>
  <si>
    <t>http://twitter.com/carolferrarezi</t>
  </si>
  <si>
    <t>http://twitter.com/josimar624</t>
  </si>
  <si>
    <t>http://twitter.com/claulopezgarzon</t>
  </si>
  <si>
    <t>http://twitter.com/arpa_net</t>
  </si>
  <si>
    <t>http://twitter.com/brunogdb</t>
  </si>
  <si>
    <t>http://twitter.com/tplayer</t>
  </si>
  <si>
    <t>http://twitter.com/halisonjl</t>
  </si>
  <si>
    <t>http://twitter.com/pdenlinger</t>
  </si>
  <si>
    <t>http://twitter.com/donmacca</t>
  </si>
  <si>
    <t>http://twitter.com/andyblacz</t>
  </si>
  <si>
    <t>http://twitter.com/vigifaith</t>
  </si>
  <si>
    <t>http://twitter.com/eonlinelatino</t>
  </si>
  <si>
    <t>http://twitter.com/arthurhungria</t>
  </si>
  <si>
    <t>http://twitter.com/silvakreuz</t>
  </si>
  <si>
    <t>http://twitter.com/suffert</t>
  </si>
  <si>
    <t>http://twitter.com/heliogiroto</t>
  </si>
  <si>
    <t>http://twitter.com/omar2482</t>
  </si>
  <si>
    <t>http://twitter.com/moessie020</t>
  </si>
  <si>
    <t>http://twitter.com/okochax</t>
  </si>
  <si>
    <t>http://twitter.com/1002bob</t>
  </si>
  <si>
    <t>http://twitter.com/luanbertapeli</t>
  </si>
  <si>
    <t>http://twitter.com/re_will</t>
  </si>
  <si>
    <t>http://twitter.com/cameo</t>
  </si>
  <si>
    <t>http://twitter.com/esaufabrica</t>
  </si>
  <si>
    <t>http://twitter.com/vicvic_</t>
  </si>
  <si>
    <t>http://twitter.com/adilson_neves</t>
  </si>
  <si>
    <t>http://twitter.com/alone_66</t>
  </si>
  <si>
    <t>http://twitter.com/jamieurdaneta</t>
  </si>
  <si>
    <t>http://twitter.com/apple_design</t>
  </si>
  <si>
    <t>http://twitter.com/hectorsalgado</t>
  </si>
  <si>
    <t>http://twitter.com/etdlv</t>
  </si>
  <si>
    <t>http://twitter.com/jhon_55</t>
  </si>
  <si>
    <t>http://twitter.com/liberty_chick</t>
  </si>
  <si>
    <t>http://twitter.com/nickmarschel</t>
  </si>
  <si>
    <t>http://twitter.com/politicallogic</t>
  </si>
  <si>
    <t>http://twitter.com/captraffelson</t>
  </si>
  <si>
    <t>http://twitter.com/ginniasa</t>
  </si>
  <si>
    <t>http://twitter.com/waurquijo</t>
  </si>
  <si>
    <t>http://twitter.com/fredbarretoc</t>
  </si>
  <si>
    <t>http://twitter.com/raulliborio</t>
  </si>
  <si>
    <t>http://twitter.com/gomex</t>
  </si>
  <si>
    <t>http://twitter.com/pokeman6</t>
  </si>
  <si>
    <t>http://twitter.com/boarbeque</t>
  </si>
  <si>
    <t>http://twitter.com/clovis_grimaldo</t>
  </si>
  <si>
    <t>http://twitter.com/gibs07</t>
  </si>
  <si>
    <t>http://twitter.com/infopriv</t>
  </si>
  <si>
    <t>http://twitter.com/beneditop</t>
  </si>
  <si>
    <t>http://twitter.com/marcia1907</t>
  </si>
  <si>
    <t>http://twitter.com/velaia</t>
  </si>
  <si>
    <t>http://twitter.com/luisellab</t>
  </si>
  <si>
    <t>http://twitter.com/xmaedchen</t>
  </si>
  <si>
    <t>http://twitter.com/redpillpuppet</t>
  </si>
  <si>
    <t>http://twitter.com/emiliasrg</t>
  </si>
  <si>
    <t>http://twitter.com/hydrogenlakes</t>
  </si>
  <si>
    <t>http://twitter.com/tarla80</t>
  </si>
  <si>
    <t>http://twitter.com/ronin1984</t>
  </si>
  <si>
    <t>http://twitter.com/mimi_fl</t>
  </si>
  <si>
    <t>http://twitter.com/silviamarques</t>
  </si>
  <si>
    <t>http://twitter.com/silviasoaresm</t>
  </si>
  <si>
    <t>http://twitter.com/ratenookami</t>
  </si>
  <si>
    <t>http://twitter.com/justinbellinger</t>
  </si>
  <si>
    <t>http://twitter.com/remittancegirl</t>
  </si>
  <si>
    <t>http://twitter.com/naza_kat</t>
  </si>
  <si>
    <t>http://twitter.com/tendomuur</t>
  </si>
  <si>
    <t>http://twitter.com/patricia_bmelo</t>
  </si>
  <si>
    <t>http://twitter.com/inkblotsart</t>
  </si>
  <si>
    <t>http://twitter.com/lizgiel</t>
  </si>
  <si>
    <t>http://twitter.com/missferenc</t>
  </si>
  <si>
    <t>http://twitter.com/trevix</t>
  </si>
  <si>
    <t>http://twitter.com/oliviaorlandine</t>
  </si>
  <si>
    <t>http://twitter.com/dmmaria</t>
  </si>
  <si>
    <t>http://twitter.com/reziztencia</t>
  </si>
  <si>
    <t>http://twitter.com/natannikolic</t>
  </si>
  <si>
    <t>http://twitter.com/plungerman</t>
  </si>
  <si>
    <t>http://twitter.com/medanthrogrrl</t>
  </si>
  <si>
    <t>http://twitter.com/blueberriepie</t>
  </si>
  <si>
    <t>http://twitter.com/danastabenow</t>
  </si>
  <si>
    <t>http://twitter.com/mattutgomez</t>
  </si>
  <si>
    <t>http://twitter.com/elargentino</t>
  </si>
  <si>
    <t>http://twitter.com/barbivieyra</t>
  </si>
  <si>
    <t>http://twitter.com/_cojones_</t>
  </si>
  <si>
    <t>http://twitter.com/jesperwsbs</t>
  </si>
  <si>
    <t>http://twitter.com/twitgreenstock</t>
  </si>
  <si>
    <t>http://twitter.com/nachtploegnl</t>
  </si>
  <si>
    <t>http://twitter.com/lsm_galindo</t>
  </si>
  <si>
    <t>http://twitter.com/jorgeklotz</t>
  </si>
  <si>
    <t>http://twitter.com/arlene_estevez</t>
  </si>
  <si>
    <t>http://twitter.com/danielajuliana</t>
  </si>
  <si>
    <t>http://twitter.com/jonathanmazzini</t>
  </si>
  <si>
    <t>http://twitter.com/alecita_bg</t>
  </si>
  <si>
    <t>http://twitter.com/crazy_dymnd</t>
  </si>
  <si>
    <t>http://twitter.com/eduardomarciano</t>
  </si>
  <si>
    <t>http://twitter.com/itsjsebaxrmz</t>
  </si>
  <si>
    <t>http://twitter.com/carolkallas</t>
  </si>
  <si>
    <t>http://twitter.com/teddyndres</t>
  </si>
  <si>
    <t>http://twitter.com/leonardalmeida</t>
  </si>
  <si>
    <t>http://twitter.com/skezda</t>
  </si>
  <si>
    <t>http://twitter.com/mariusstranda</t>
  </si>
  <si>
    <t>http://twitter.com/chaelmontgomery</t>
  </si>
  <si>
    <t>http://twitter.com/stmtz</t>
  </si>
  <si>
    <t>http://twitter.com/jh0khr</t>
  </si>
  <si>
    <t>http://twitter.com/jq1qho</t>
  </si>
  <si>
    <t>http://twitter.com/patricianader</t>
  </si>
  <si>
    <t>http://twitter.com/vialgusi</t>
  </si>
  <si>
    <t>http://twitter.com/writeobsessed</t>
  </si>
  <si>
    <t>http://twitter.com/johnkgreens</t>
  </si>
  <si>
    <t>http://twitter.com/lucasmarx_ac</t>
  </si>
  <si>
    <t>http://twitter.com/dredeyedick</t>
  </si>
  <si>
    <t>http://twitter.com/tinalouiseuk</t>
  </si>
  <si>
    <t>http://twitter.com/yangreisi</t>
  </si>
  <si>
    <t>http://twitter.com/edgar1hernandez</t>
  </si>
  <si>
    <t>http://twitter.com/nachocorredor</t>
  </si>
  <si>
    <t>http://twitter.com/resermarca</t>
  </si>
  <si>
    <t>http://twitter.com/summa_</t>
  </si>
  <si>
    <t>http://twitter.com/marcoskhanm</t>
  </si>
  <si>
    <t>http://twitter.com/tallpauld</t>
  </si>
  <si>
    <t>http://twitter.com/traceyb65</t>
  </si>
  <si>
    <t>http://twitter.com/hansbreda</t>
  </si>
  <si>
    <t>http://twitter.com/walloffire</t>
  </si>
  <si>
    <t>http://twitter.com/culturatecno</t>
  </si>
  <si>
    <t>http://twitter.com/manolomensal</t>
  </si>
  <si>
    <t>http://twitter.com/cuchutura_3d</t>
  </si>
  <si>
    <t>http://twitter.com/luismedinad</t>
  </si>
  <si>
    <t>http://twitter.com/desbloberry</t>
  </si>
  <si>
    <t>http://twitter.com/yeco</t>
  </si>
  <si>
    <t>http://twitter.com/criperro</t>
  </si>
  <si>
    <t>http://twitter.com/lolbeaudjangles</t>
  </si>
  <si>
    <t>http://twitter.com/raissantos</t>
  </si>
  <si>
    <t>http://twitter.com/enfurecido</t>
  </si>
  <si>
    <t>http://twitter.com/tonyasapchi</t>
  </si>
  <si>
    <t>http://twitter.com/lilfabilousbr</t>
  </si>
  <si>
    <t>http://twitter.com/kiwibangkok</t>
  </si>
  <si>
    <t>http://twitter.com/luismiguex</t>
  </si>
  <si>
    <t>http://twitter.com/ontiago</t>
  </si>
  <si>
    <t>http://twitter.com/blancabarca</t>
  </si>
  <si>
    <t>http://twitter.com/marcilio_mor</t>
  </si>
  <si>
    <t>http://twitter.com/edufuturo</t>
  </si>
  <si>
    <t>http://twitter.com/zentrifugado</t>
  </si>
  <si>
    <t>http://twitter.com/partidoindepend</t>
  </si>
  <si>
    <t>http://twitter.com/vfhcarvalho</t>
  </si>
  <si>
    <t>http://twitter.com/allancjardim</t>
  </si>
  <si>
    <t>http://twitter.com/ukelectionnews</t>
  </si>
  <si>
    <t>http://twitter.com/zuumediaswindon</t>
  </si>
  <si>
    <t>http://twitter.com/rhotwire</t>
  </si>
  <si>
    <t>http://twitter.com/gambiauser</t>
  </si>
  <si>
    <t>http://twitter.com/chalchihuites</t>
  </si>
  <si>
    <t>http://twitter.com/newsonus</t>
  </si>
  <si>
    <t>http://twitter.com/billspaid</t>
  </si>
  <si>
    <t>http://twitter.com/sprnch</t>
  </si>
  <si>
    <t>http://twitter.com/lyndsayfarlow</t>
  </si>
  <si>
    <t>http://twitter.com/johnsobieraj</t>
  </si>
  <si>
    <t>http://twitter.com/smsyellowpages</t>
  </si>
  <si>
    <t>http://twitter.com/dapitarchuletoy</t>
  </si>
  <si>
    <t>http://twitter.com/swatcrisis</t>
  </si>
  <si>
    <t>http://twitter.com/n_cleo</t>
  </si>
  <si>
    <t>http://twitter.com/ponteeuropa</t>
  </si>
  <si>
    <t>http://twitter.com/undertheground</t>
  </si>
  <si>
    <t>http://twitter.com/bicodegas</t>
  </si>
  <si>
    <t>http://twitter.com/lelioaraujo</t>
  </si>
  <si>
    <t>http://twitter.com/nodolibre</t>
  </si>
  <si>
    <t>http://twitter.com/zeleandrogaucho</t>
  </si>
  <si>
    <t>http://twitter.com/megamini</t>
  </si>
  <si>
    <t>http://twitter.com/profomar</t>
  </si>
  <si>
    <t>http://twitter.com/vivamandela</t>
  </si>
  <si>
    <t>http://twitter.com/gonzolahst</t>
  </si>
  <si>
    <t>http://twitter.com/imsure</t>
  </si>
  <si>
    <t>http://twitter.com/jmarloren</t>
  </si>
  <si>
    <t>http://twitter.com/cleaverbrad</t>
  </si>
  <si>
    <t>http://twitter.com/thinktanx</t>
  </si>
  <si>
    <t>http://twitter.com/perazaroberto2</t>
  </si>
  <si>
    <t>http://twitter.com/lcfetter</t>
  </si>
  <si>
    <t>http://twitter.com/hugolive</t>
  </si>
  <si>
    <t>http://twitter.com/aunty4u</t>
  </si>
  <si>
    <t>http://twitter.com/p4nd3m0n1um</t>
  </si>
  <si>
    <t>http://twitter.com/jmem0</t>
  </si>
  <si>
    <t>http://twitter.com/rofinlo</t>
  </si>
  <si>
    <t>http://twitter.com/carolcapetinha</t>
  </si>
  <si>
    <t>http://twitter.com/mikedelponte</t>
  </si>
  <si>
    <t>http://twitter.com/ramirezangel_</t>
  </si>
  <si>
    <t>http://twitter.com/goldslick</t>
  </si>
  <si>
    <t>http://twitter.com/heypogo</t>
  </si>
  <si>
    <t>http://twitter.com/tarcisiogambin</t>
  </si>
  <si>
    <t>http://twitter.com/robosoftik</t>
  </si>
  <si>
    <t>http://twitter.com/whparxtroazee</t>
  </si>
  <si>
    <t>http://twitter.com/zeroig</t>
  </si>
  <si>
    <t>http://twitter.com/kanatpn</t>
  </si>
  <si>
    <t>http://twitter.com/asiadude</t>
  </si>
  <si>
    <t>http://twitter.com/pablo_rosal</t>
  </si>
  <si>
    <t>http://twitter.com/perezorlando62</t>
  </si>
  <si>
    <t>http://twitter.com/portaltic</t>
  </si>
  <si>
    <t>http://twitter.com/bianex</t>
  </si>
  <si>
    <t>http://twitter.com/betoshibata</t>
  </si>
  <si>
    <t>http://twitter.com/12c4</t>
  </si>
  <si>
    <t>http://twitter.com/gittyss</t>
  </si>
  <si>
    <t>http://twitter.com/munozcnnireport</t>
  </si>
  <si>
    <t>http://twitter.com/etallard</t>
  </si>
  <si>
    <t>http://twitter.com/luisaliving</t>
  </si>
  <si>
    <t>http://twitter.com/ddsd</t>
  </si>
  <si>
    <t>http://twitter.com/nathanaelb</t>
  </si>
  <si>
    <t>http://twitter.com/kristenobaid</t>
  </si>
  <si>
    <t>http://twitter.com/radiowammo</t>
  </si>
  <si>
    <t>http://twitter.com/garthgodsman</t>
  </si>
  <si>
    <t>http://twitter.com/borellana</t>
  </si>
  <si>
    <t>http://twitter.com/nianiel</t>
  </si>
  <si>
    <t>http://twitter.com/brandenalpha</t>
  </si>
  <si>
    <t>http://twitter.com/sudaka</t>
  </si>
  <si>
    <t>http://twitter.com/caledragonpunch</t>
  </si>
  <si>
    <t>http://twitter.com/cfernandezdlara</t>
  </si>
  <si>
    <t>http://twitter.com/maluminse</t>
  </si>
  <si>
    <t>http://twitter.com/mrtiggr</t>
  </si>
  <si>
    <t>http://twitter.com/nataliagoca</t>
  </si>
  <si>
    <t>http://twitter.com/jaideepsethiya</t>
  </si>
  <si>
    <t>http://twitter.com/celecarba</t>
  </si>
  <si>
    <t>http://twitter.com/superlaura</t>
  </si>
  <si>
    <t>http://twitter.com/jana_marchesi</t>
  </si>
  <si>
    <t>http://twitter.com/progressteve</t>
  </si>
  <si>
    <t>http://twitter.com/onelegsandpiper</t>
  </si>
  <si>
    <t>http://twitter.com/jjprojects</t>
  </si>
  <si>
    <t>http://twitter.com/oliyoung</t>
  </si>
  <si>
    <t>http://twitter.com/sunili</t>
  </si>
  <si>
    <t>http://twitter.com/coreenergetics</t>
  </si>
  <si>
    <t>http://twitter.com/tammois</t>
  </si>
  <si>
    <t>http://twitter.com/tcollins</t>
  </si>
  <si>
    <t>http://twitter.com/sqeptiq</t>
  </si>
  <si>
    <t>http://twitter.com/dbvalentine</t>
  </si>
  <si>
    <t>http://twitter.com/randykinz</t>
  </si>
  <si>
    <t>http://twitter.com/sanjarogic</t>
  </si>
  <si>
    <t>http://twitter.com/jitomon</t>
  </si>
  <si>
    <t>http://twitter.com/danieljleibing</t>
  </si>
  <si>
    <t>http://twitter.com/fischx</t>
  </si>
  <si>
    <t>http://twitter.com/diego_maxxx</t>
  </si>
  <si>
    <t>http://twitter.com/withoutbag</t>
  </si>
  <si>
    <t>http://twitter.com/ryosuke_kb</t>
  </si>
  <si>
    <t>http://twitter.com/1t0t</t>
  </si>
  <si>
    <t>http://twitter.com/bizmediawatch</t>
  </si>
  <si>
    <t>http://twitter.com/tuxjuin</t>
  </si>
  <si>
    <t>http://twitter.com/fabricionofx</t>
  </si>
  <si>
    <t>http://twitter.com/000jhs</t>
  </si>
  <si>
    <t>http://twitter.com/iqxs</t>
  </si>
  <si>
    <t>http://twitter.com/ishtarmuz</t>
  </si>
  <si>
    <t>http://twitter.com/carolyuenaz</t>
  </si>
  <si>
    <t>http://twitter.com/us_propaganda</t>
  </si>
  <si>
    <t>http://twitter.com/fabriciokc</t>
  </si>
  <si>
    <t>http://twitter.com/felippe_ramos</t>
  </si>
  <si>
    <t>http://twitter.com/carolina_elias</t>
  </si>
  <si>
    <t>http://twitter.com/luludelbosque</t>
  </si>
  <si>
    <t>http://twitter.com/brinquiitos</t>
  </si>
  <si>
    <t>http://twitter.com/lamparadiogenes</t>
  </si>
  <si>
    <t>http://twitter.com/tavlesh</t>
  </si>
  <si>
    <t>http://twitter.com/bleuz00m</t>
  </si>
  <si>
    <t>http://twitter.com/rainbow892</t>
  </si>
  <si>
    <t>http://twitter.com/fcsoaress</t>
  </si>
  <si>
    <t>http://twitter.com/rafmujica1006</t>
  </si>
  <si>
    <t>http://twitter.com/doyoufy</t>
  </si>
  <si>
    <t>http://twitter.com/politicolnews</t>
  </si>
  <si>
    <t>http://twitter.com/reginagallucci</t>
  </si>
  <si>
    <t>http://twitter.com/leons_twiet</t>
  </si>
  <si>
    <t>http://twitter.com/hhersan</t>
  </si>
  <si>
    <t>http://twitter.com/clagoslira</t>
  </si>
  <si>
    <t>http://twitter.com/ms_lemon</t>
  </si>
  <si>
    <t>http://twitter.com/freelancing_job</t>
  </si>
  <si>
    <t>http://twitter.com/robertbland</t>
  </si>
  <si>
    <t>http://twitter.com/anat5</t>
  </si>
  <si>
    <t>http://twitter.com/juanrsjuan</t>
  </si>
  <si>
    <t>http://twitter.com/fernanditoccs34</t>
  </si>
  <si>
    <t>http://twitter.com/uphoyaax</t>
  </si>
  <si>
    <t>http://twitter.com/fantomas_real</t>
  </si>
  <si>
    <t>http://twitter.com/szfebje</t>
  </si>
  <si>
    <t>http://twitter.com/proudmedicswife</t>
  </si>
  <si>
    <t>http://twitter.com/usactionnews</t>
  </si>
  <si>
    <t>http://twitter.com/pirata13</t>
  </si>
  <si>
    <t>http://twitter.com/simonmazzet</t>
  </si>
  <si>
    <t>http://twitter.com/bete_davis</t>
  </si>
  <si>
    <t>http://twitter.com/cidocacid</t>
  </si>
  <si>
    <t>http://twitter.com/amanditas1904</t>
  </si>
  <si>
    <t>http://twitter.com/leormarqs</t>
  </si>
  <si>
    <t>http://twitter.com/brnsantanna</t>
  </si>
  <si>
    <t>http://twitter.com/eliasandraade</t>
  </si>
  <si>
    <t>http://twitter.com/guilho_tine</t>
  </si>
  <si>
    <t>http://twitter.com/hgottfried</t>
  </si>
  <si>
    <t>http://twitter.com/suzyazeharie</t>
  </si>
  <si>
    <t>http://twitter.com/hyeres</t>
  </si>
  <si>
    <t>http://twitter.com/luckvilla</t>
  </si>
  <si>
    <t>http://twitter.com/kasons4</t>
  </si>
  <si>
    <t>http://twitter.com/therightwingnew</t>
  </si>
  <si>
    <t>http://twitter.com/niftyjames</t>
  </si>
  <si>
    <t>http://twitter.com/dicarrey</t>
  </si>
  <si>
    <t>http://twitter.com/diariotlover</t>
  </si>
  <si>
    <t>http://twitter.com/edsonosvaldo</t>
  </si>
  <si>
    <t>http://twitter.com/ogeek_</t>
  </si>
  <si>
    <t>http://twitter.com/augenklappe</t>
  </si>
  <si>
    <t>http://twitter.com/nemetscek</t>
  </si>
  <si>
    <t>http://twitter.com/carlabezerra</t>
  </si>
  <si>
    <t>http://twitter.com/jipim</t>
  </si>
  <si>
    <t>http://twitter.com/bobc_mass</t>
  </si>
  <si>
    <t>http://twitter.com/shaine</t>
  </si>
  <si>
    <t>http://twitter.com/marcestarriola</t>
  </si>
  <si>
    <t>http://twitter.com/pablog666</t>
  </si>
  <si>
    <t>http://twitter.com/sikamikanico</t>
  </si>
  <si>
    <t>http://twitter.com/alaa_ibrahim</t>
  </si>
  <si>
    <t>http://twitter.com/casasilasbb</t>
  </si>
  <si>
    <t>http://twitter.com/carma0</t>
  </si>
  <si>
    <t>http://twitter.com/carlosaray</t>
  </si>
  <si>
    <t>http://twitter.com/punkretro</t>
  </si>
  <si>
    <t>http://twitter.com/kinniska</t>
  </si>
  <si>
    <t>http://twitter.com/juliodia</t>
  </si>
  <si>
    <t>http://twitter.com/abelgonzalez</t>
  </si>
  <si>
    <t>http://twitter.com/desireefairooz</t>
  </si>
  <si>
    <t>http://twitter.com/topbeauti</t>
  </si>
  <si>
    <t>http://twitter.com/belekinhas</t>
  </si>
  <si>
    <t>http://twitter.com/kirsty_hay</t>
  </si>
  <si>
    <t>http://twitter.com/lowpira</t>
  </si>
  <si>
    <t>http://twitter.com/infominiupdate</t>
  </si>
  <si>
    <t>http://twitter.com/biancamireyita</t>
  </si>
  <si>
    <t>http://twitter.com/fast_webhosting</t>
  </si>
  <si>
    <t>http://twitter.com/feedjunkie</t>
  </si>
  <si>
    <t>http://twitter.com/sciencefictionx</t>
  </si>
  <si>
    <t>http://twitter.com/h3nroide</t>
  </si>
  <si>
    <t>http://twitter.com/deluxdontalks</t>
  </si>
  <si>
    <t>http://twitter.com/marcusgreig</t>
  </si>
  <si>
    <t>http://twitter.com/cepsibo</t>
  </si>
  <si>
    <t>http://twitter.com/didiervallette</t>
  </si>
  <si>
    <t>http://twitter.com/cancoskun</t>
  </si>
  <si>
    <t>http://twitter.com/iheijoushin</t>
  </si>
  <si>
    <t>http://twitter.com/jorgeroriz</t>
  </si>
  <si>
    <t>http://twitter.com/simone_assis</t>
  </si>
  <si>
    <t>http://twitter.com/julie_vit</t>
  </si>
  <si>
    <t>http://twitter.com/iaresven</t>
  </si>
  <si>
    <t>http://twitter.com/frenchrh</t>
  </si>
  <si>
    <t>http://twitter.com/ligoapola</t>
  </si>
  <si>
    <t>http://twitter.com/creative_author</t>
  </si>
  <si>
    <t>http://twitter.com/sourcegeek</t>
  </si>
  <si>
    <t>http://twitter.com/florenciaddn</t>
  </si>
  <si>
    <t>http://twitter.com/beppo22</t>
  </si>
  <si>
    <t>http://twitter.com/web_3puntocero</t>
  </si>
  <si>
    <t>http://twitter.com/lifeachievers</t>
  </si>
  <si>
    <t>http://twitter.com/laurallbrandao</t>
  </si>
  <si>
    <t>http://twitter.com/vlrme</t>
  </si>
  <si>
    <t>http://twitter.com/tara__thorne</t>
  </si>
  <si>
    <t>http://twitter.com/deolhonajihad</t>
  </si>
  <si>
    <t>http://twitter.com/retailjudo</t>
  </si>
  <si>
    <t>http://twitter.com/urbizneedsasite</t>
  </si>
  <si>
    <t>http://twitter.com/amy_willis23</t>
  </si>
  <si>
    <t>http://twitter.com/kaiserlino</t>
  </si>
  <si>
    <t>http://twitter.com/pop_mattters</t>
  </si>
  <si>
    <t>http://twitter.com/netadvanced</t>
  </si>
  <si>
    <t>http://twitter.com/shaenews</t>
  </si>
  <si>
    <t>http://twitter.com/gamingforce1</t>
  </si>
  <si>
    <t>http://twitter.com/fakeyero</t>
  </si>
  <si>
    <t>http://twitter.com/wavedingo</t>
  </si>
  <si>
    <t>http://twitter.com/wezlo</t>
  </si>
  <si>
    <t>http://twitter.com/redsquirrel</t>
  </si>
  <si>
    <t>http://twitter.com/fitobierzo</t>
  </si>
  <si>
    <t>http://twitter.com/pra_dypta</t>
  </si>
  <si>
    <t>http://twitter.com/haikumonk</t>
  </si>
  <si>
    <t>http://twitter.com/yvonnedavis</t>
  </si>
  <si>
    <t>http://twitter.com/jeffreywescott</t>
  </si>
  <si>
    <t>http://twitter.com/asdlfsdfk</t>
  </si>
  <si>
    <t>http://twitter.com/ssonick</t>
  </si>
  <si>
    <t>http://twitter.com/naldin</t>
  </si>
  <si>
    <t>http://twitter.com/fun100percent</t>
  </si>
  <si>
    <t>http://twitter.com/ziva_c</t>
  </si>
  <si>
    <t>http://twitter.com/agebee</t>
  </si>
  <si>
    <t>http://twitter.com/mrduranch</t>
  </si>
  <si>
    <t>http://twitter.com/technige</t>
  </si>
  <si>
    <t>http://twitter.com/mzetallstar</t>
  </si>
  <si>
    <t>http://twitter.com/feedelissimo</t>
  </si>
  <si>
    <t>http://twitter.com/spy011</t>
  </si>
  <si>
    <t>http://twitter.com/adamcurtis</t>
  </si>
  <si>
    <t>http://twitter.com/piggyhouse5239</t>
  </si>
  <si>
    <t>http://twitter.com/julianquiroga</t>
  </si>
  <si>
    <t>http://twitter.com/motion_graphic</t>
  </si>
  <si>
    <t>http://twitter.com/soulflsepulcher</t>
  </si>
  <si>
    <t>http://twitter.com/yoavmusic</t>
  </si>
  <si>
    <t>http://twitter.com/osakanews</t>
  </si>
  <si>
    <t>http://twitter.com/olddominionblog</t>
  </si>
  <si>
    <t>http://twitter.com/silongfarid</t>
  </si>
  <si>
    <t>http://twitter.com/veneactivo</t>
  </si>
  <si>
    <t>http://twitter.com/topquark</t>
  </si>
  <si>
    <t>http://twitter.com/webseosydney</t>
  </si>
  <si>
    <t>http://twitter.com/snouri</t>
  </si>
  <si>
    <t>http://twitter.com/lucianalester</t>
  </si>
  <si>
    <t>http://twitter.com/fanboycomix</t>
  </si>
  <si>
    <t>http://twitter.com/lizyybg2</t>
  </si>
  <si>
    <t>http://twitter.com/zhonsterj</t>
  </si>
  <si>
    <t>http://twitter.com/claverto</t>
  </si>
  <si>
    <t>http://twitter.com/simonbilling</t>
  </si>
  <si>
    <t>http://twitter.com/niceboy9</t>
  </si>
  <si>
    <t>http://twitter.com/salaniojr</t>
  </si>
  <si>
    <t>http://twitter.com/panprdel</t>
  </si>
  <si>
    <t>http://twitter.com/rcamoro</t>
  </si>
  <si>
    <t>http://twitter.com/dscoughlin</t>
  </si>
  <si>
    <t>http://twitter.com/alex_lanstein</t>
  </si>
  <si>
    <t>http://twitter.com/bjnilesh</t>
  </si>
  <si>
    <t>http://twitter.com/ingcg</t>
  </si>
  <si>
    <t>http://twitter.com/kurt_sterling</t>
  </si>
  <si>
    <t>http://twitter.com/hotonfacebook</t>
  </si>
  <si>
    <t>http://twitter.com/mobiuscydonia</t>
  </si>
  <si>
    <t>http://twitter.com/lendar</t>
  </si>
  <si>
    <t>http://twitter.com/bostonskin</t>
  </si>
  <si>
    <t>http://twitter.com/mailupget</t>
  </si>
  <si>
    <t>http://twitter.com/dyeget</t>
  </si>
  <si>
    <t>http://twitter.com/helenaairesb</t>
  </si>
  <si>
    <t>http://twitter.com/fernando1708</t>
  </si>
  <si>
    <t>http://twitter.com/joa_joa</t>
  </si>
  <si>
    <t>http://twitter.com/pkintellectuals</t>
  </si>
  <si>
    <t>http://twitter.com/onyxbook</t>
  </si>
  <si>
    <t>http://twitter.com/marukaalvarado</t>
  </si>
  <si>
    <t>http://twitter.com/maurjr</t>
  </si>
  <si>
    <t>http://twitter.com/hackstricks333</t>
  </si>
  <si>
    <t>http://twitter.com/motherhoodmag</t>
  </si>
  <si>
    <t>http://twitter.com/ssnb</t>
  </si>
  <si>
    <t>http://twitter.com/nauvinurintania</t>
  </si>
  <si>
    <t>http://twitter.com/wikileaksnewsus</t>
  </si>
  <si>
    <t>http://twitter.com/rowankrieger</t>
  </si>
  <si>
    <t>http://twitter.com/mallorquii</t>
  </si>
  <si>
    <t>http://twitter.com/castillosuardia</t>
  </si>
  <si>
    <t>http://twitter.com/faxsindical</t>
  </si>
  <si>
    <t>http://twitter.com/aumarchitects</t>
  </si>
  <si>
    <t>http://twitter.com/fluffy_nuts</t>
  </si>
  <si>
    <t>http://twitter.com/albertiago</t>
  </si>
  <si>
    <t>http://twitter.com/newsbyifm</t>
  </si>
  <si>
    <t>http://twitter.com/phlip808</t>
  </si>
  <si>
    <t>http://twitter.com/gauravpaliwal</t>
  </si>
  <si>
    <t>http://twitter.com/propuestaoaxaca</t>
  </si>
  <si>
    <t>http://twitter.com/matt0678</t>
  </si>
  <si>
    <t>http://twitter.com/ginapt2010</t>
  </si>
  <si>
    <t>http://twitter.com/zerocau</t>
  </si>
  <si>
    <t>http://twitter.com/prajnamu</t>
  </si>
  <si>
    <t>http://twitter.com/dionysus2001</t>
  </si>
  <si>
    <t>http://twitter.com/graemelion</t>
  </si>
  <si>
    <t>http://twitter.com/aidanjmccarthy</t>
  </si>
  <si>
    <t>http://twitter.com/nomoforeclosure</t>
  </si>
  <si>
    <t>http://twitter.com/obichan</t>
  </si>
  <si>
    <t>http://twitter.com/azharitaufik</t>
  </si>
  <si>
    <t>http://twitter.com/zaezalmeida</t>
  </si>
  <si>
    <t>http://twitter.com/yellowlugh</t>
  </si>
  <si>
    <t>http://twitter.com/cadu_oliveira</t>
  </si>
  <si>
    <t>http://twitter.com/regis13</t>
  </si>
  <si>
    <t>http://twitter.com/subcanada</t>
  </si>
  <si>
    <t>http://twitter.com/tragetedtraffic</t>
  </si>
  <si>
    <t>http://twitter.com/fikrifauzi</t>
  </si>
  <si>
    <t>http://twitter.com/extream</t>
  </si>
  <si>
    <t>http://twitter.com/sevenforasecret</t>
  </si>
  <si>
    <t>http://twitter.com/minus43</t>
  </si>
  <si>
    <t>http://twitter.com/girigiri234</t>
  </si>
  <si>
    <t>http://twitter.com/cesarmramirez</t>
  </si>
  <si>
    <t>http://twitter.com/anahuacpg</t>
  </si>
  <si>
    <t>http://twitter.com/ciprojo</t>
  </si>
  <si>
    <t>http://twitter.com/mirihar</t>
  </si>
  <si>
    <t>http://twitter.com/overtimeshow</t>
  </si>
  <si>
    <t>http://twitter.com/polomello</t>
  </si>
  <si>
    <t>http://twitter.com/fabryz</t>
  </si>
  <si>
    <t>http://twitter.com/gabhidal</t>
  </si>
  <si>
    <t>http://twitter.com/mantarjoe</t>
  </si>
  <si>
    <t>http://twitter.com/mikes_web_page</t>
  </si>
  <si>
    <t>http://twitter.com/sheenadin</t>
  </si>
  <si>
    <t>http://twitter.com/marialva</t>
  </si>
  <si>
    <t>http://twitter.com/barnaby_b</t>
  </si>
  <si>
    <t>http://twitter.com/alltop_news</t>
  </si>
  <si>
    <t>http://twitter.com/araujo_renan</t>
  </si>
  <si>
    <t>http://twitter.com/zackthejack</t>
  </si>
  <si>
    <t>http://twitter.com/marutonn</t>
  </si>
  <si>
    <t>http://twitter.com/bbnworldnews</t>
  </si>
  <si>
    <t>http://twitter.com/universal_info</t>
  </si>
  <si>
    <t>http://twitter.com/cumorahnet</t>
  </si>
  <si>
    <t>http://twitter.com/feedrssreader</t>
  </si>
  <si>
    <t>http://twitter.com/fashiongrinder</t>
  </si>
  <si>
    <t>http://twitter.com/davidwhite7589</t>
  </si>
  <si>
    <t>http://twitter.com/ashwinpande</t>
  </si>
  <si>
    <t>http://twitter.com/followme_ok</t>
  </si>
  <si>
    <t>http://twitter.com/geografikaa</t>
  </si>
  <si>
    <t>http://twitter.com/oobi</t>
  </si>
  <si>
    <t>http://twitter.com/itto_ogami</t>
  </si>
  <si>
    <t>http://twitter.com/grungepunk</t>
  </si>
  <si>
    <t>http://twitter.com/makodfilu</t>
  </si>
  <si>
    <t>http://twitter.com/marinabarter</t>
  </si>
  <si>
    <t>http://twitter.com/gsus5</t>
  </si>
  <si>
    <t>http://twitter.com/ravinanduri</t>
  </si>
  <si>
    <t>http://twitter.com/thaminedias</t>
  </si>
  <si>
    <t>http://twitter.com/mateuzinho</t>
  </si>
  <si>
    <t>http://twitter.com/diogofigueiro</t>
  </si>
  <si>
    <t>http://twitter.com/leonciokof</t>
  </si>
  <si>
    <t>http://twitter.com/laggedhero</t>
  </si>
  <si>
    <t>http://twitter.com/richardsonbq</t>
  </si>
  <si>
    <t>http://twitter.com/cctxrecords</t>
  </si>
  <si>
    <t>http://twitter.com/dionysia8</t>
  </si>
  <si>
    <t>http://twitter.com/mlhetland</t>
  </si>
  <si>
    <t>http://twitter.com/rattus90</t>
  </si>
  <si>
    <t>http://twitter.com/lianabarcelos</t>
  </si>
  <si>
    <t>http://twitter.com/joe_m_h</t>
  </si>
  <si>
    <t>http://twitter.com/wildatweedie36</t>
  </si>
  <si>
    <t>http://twitter.com/ciczan</t>
  </si>
  <si>
    <t>http://twitter.com/cyrin</t>
  </si>
  <si>
    <t>http://twitter.com/marialeo82</t>
  </si>
  <si>
    <t>http://twitter.com/apirux</t>
  </si>
  <si>
    <t>http://twitter.com/jnewsreader</t>
  </si>
  <si>
    <t>http://twitter.com/chiprdale</t>
  </si>
  <si>
    <t>http://twitter.com/jhen811</t>
  </si>
  <si>
    <t>http://twitter.com/ciciross</t>
  </si>
  <si>
    <t>http://twitter.com/itsjustemily</t>
  </si>
  <si>
    <t>http://twitter.com/sign2u2012</t>
  </si>
  <si>
    <t>http://twitter.com/herveschell</t>
  </si>
  <si>
    <t>http://twitter.com/thiagitto</t>
  </si>
  <si>
    <t>http://twitter.com/shaepol</t>
  </si>
  <si>
    <t>http://twitter.com/agitgustam</t>
  </si>
  <si>
    <t>http://twitter.com/pag1com</t>
  </si>
  <si>
    <t>http://twitter.com/joeycarvalho</t>
  </si>
  <si>
    <t>http://twitter.com/evzmo405</t>
  </si>
  <si>
    <t>http://twitter.com/getfoundfirst</t>
  </si>
  <si>
    <t>http://twitter.com/easyez</t>
  </si>
  <si>
    <t>http://twitter.com/rbrant</t>
  </si>
  <si>
    <t>http://twitter.com/kstar102talk</t>
  </si>
  <si>
    <t>http://twitter.com/sarasilver</t>
  </si>
  <si>
    <t>http://twitter.com/isamartina</t>
  </si>
  <si>
    <t>http://twitter.com/lacreatura</t>
  </si>
  <si>
    <t>http://twitter.com/rc7680</t>
  </si>
  <si>
    <t>http://twitter.com/distortn2statc</t>
  </si>
  <si>
    <t>http://twitter.com/harisrajopatuih</t>
  </si>
  <si>
    <t>http://twitter.com/gcrelier</t>
  </si>
  <si>
    <t>http://twitter.com/reutersasiaregs</t>
  </si>
  <si>
    <t>http://twitter.com/ferberetta</t>
  </si>
  <si>
    <t>http://twitter.com/k80did2</t>
  </si>
  <si>
    <t>http://twitter.com/fiarisalfabeta</t>
  </si>
  <si>
    <t>http://twitter.com/jivanht</t>
  </si>
  <si>
    <t>http://twitter.com/ketonholi</t>
  </si>
  <si>
    <t>http://twitter.com/abimelech_tovar</t>
  </si>
  <si>
    <t>http://twitter.com/ivanlasso</t>
  </si>
  <si>
    <t>http://twitter.com/im_canada_news</t>
  </si>
  <si>
    <t>http://twitter.com/comedia_cq</t>
  </si>
  <si>
    <t>http://twitter.com/notitwitscoa</t>
  </si>
  <si>
    <t>http://twitter.com/gonzohunter</t>
  </si>
  <si>
    <t>http://twitter.com/jaanu2k</t>
  </si>
  <si>
    <t>http://twitter.com/tkelbough</t>
  </si>
  <si>
    <t>http://twitter.com/tengonoticias</t>
  </si>
  <si>
    <t>http://twitter.com/summ_r</t>
  </si>
  <si>
    <t>http://twitter.com/hughstephens</t>
  </si>
  <si>
    <t>http://twitter.com/pietra_vaz</t>
  </si>
  <si>
    <t>http://twitter.com/chartaholic</t>
  </si>
  <si>
    <t>http://twitter.com/yokekung</t>
  </si>
  <si>
    <t>http://twitter.com/tacoselecta</t>
  </si>
  <si>
    <t>http://twitter.com/pixoy</t>
  </si>
  <si>
    <t>http://twitter.com/moisaprado</t>
  </si>
  <si>
    <t>http://twitter.com/luke_walding</t>
  </si>
  <si>
    <t>http://twitter.com/poisonpeacock</t>
  </si>
  <si>
    <t>http://twitter.com/websitenewsman</t>
  </si>
  <si>
    <t>http://twitter.com/sgbreakingnews</t>
  </si>
  <si>
    <t>http://twitter.com/milot35</t>
  </si>
  <si>
    <t>http://twitter.com/ignorefunction</t>
  </si>
  <si>
    <t>http://twitter.com/smallvideo</t>
  </si>
  <si>
    <t>http://twitter.com/jonainanmlves15</t>
  </si>
  <si>
    <t>http://twitter.com/pablopsald</t>
  </si>
  <si>
    <t>http://twitter.com/pixelmorning</t>
  </si>
  <si>
    <t>http://twitter.com/yankeejosh</t>
  </si>
  <si>
    <t>http://twitter.com/xsilvamx</t>
  </si>
  <si>
    <t>http://twitter.com/hmonoticias</t>
  </si>
  <si>
    <t>http://twitter.com/diablo7000</t>
  </si>
  <si>
    <t>http://twitter.com/jbergloffgr</t>
  </si>
  <si>
    <t>http://twitter.com/twilippines</t>
  </si>
  <si>
    <t>http://twitter.com/cliqzausnews</t>
  </si>
  <si>
    <t>http://twitter.com/pig_news_</t>
  </si>
  <si>
    <t>http://twitter.com/jiezl_shannon</t>
  </si>
  <si>
    <t>http://twitter.com/akeybondo</t>
  </si>
  <si>
    <t>http://twitter.com/moukaouame</t>
  </si>
  <si>
    <t>http://twitter.com/o_reporter</t>
  </si>
  <si>
    <t>http://twitter.com/joanneturner589</t>
  </si>
  <si>
    <t>http://twitter.com/isleymm</t>
  </si>
  <si>
    <t>http://twitter.com/slugbucket</t>
  </si>
  <si>
    <t>http://twitter.com/rafazoubel</t>
  </si>
  <si>
    <t>http://twitter.com/klauscaetano</t>
  </si>
  <si>
    <t>http://twitter.com/simonnews</t>
  </si>
  <si>
    <t>http://twitter.com/juanmanquilepi</t>
  </si>
  <si>
    <t>http://twitter.com/kyotocracy</t>
  </si>
  <si>
    <t>http://twitter.com/naylorbusiness</t>
  </si>
  <si>
    <t>http://twitter.com/johnbumgarner</t>
  </si>
  <si>
    <t>http://twitter.com/ahmadhito</t>
  </si>
  <si>
    <t>http://twitter.com/iondigitalmedia</t>
  </si>
  <si>
    <t>http://twitter.com/ashok999333</t>
  </si>
  <si>
    <t>http://twitter.com/cormeum</t>
  </si>
  <si>
    <t>http://twitter.com/freewebsitenews</t>
  </si>
  <si>
    <t>http://twitter.com/abogadostwitero</t>
  </si>
  <si>
    <t>http://twitter.com/globalnews4u</t>
  </si>
  <si>
    <t>http://twitter.com/just2host</t>
  </si>
  <si>
    <t>http://twitter.com/appirioeng</t>
  </si>
  <si>
    <t>http://twitter.com/carlosjota7426</t>
  </si>
  <si>
    <t>http://twitter.com/erickguevarad</t>
  </si>
  <si>
    <t>http://twitter.com/vingeviciute</t>
  </si>
  <si>
    <t>http://twitter.com/esperanzagalera</t>
  </si>
  <si>
    <t>http://twitter.com/merky588</t>
  </si>
  <si>
    <t>http://twitter.com/andresnovais</t>
  </si>
  <si>
    <t>http://twitter.com/russianewsnet</t>
  </si>
  <si>
    <t>http://twitter.com/1nomer</t>
  </si>
  <si>
    <t>http://twitter.com/ha_abogados</t>
  </si>
  <si>
    <t>http://twitter.com/miosotisr</t>
  </si>
  <si>
    <t>http://twitter.com/leooportella</t>
  </si>
  <si>
    <t>http://twitter.com/gonzotrujillo</t>
  </si>
  <si>
    <t>http://twitter.com/so_noticia</t>
  </si>
  <si>
    <t>http://twitter.com/enandrw</t>
  </si>
  <si>
    <t>http://twitter.com/yuasatohru</t>
  </si>
  <si>
    <t>http://twitter.com/_eastcoastgirl</t>
  </si>
  <si>
    <t>http://twitter.com/aerohaveno</t>
  </si>
  <si>
    <t>http://twitter.com/menilmuche</t>
  </si>
  <si>
    <t>http://twitter.com/dayaal</t>
  </si>
  <si>
    <t>http://twitter.com/_avivah_</t>
  </si>
  <si>
    <t>http://twitter.com/sheldonled</t>
  </si>
  <si>
    <t>http://twitter.com/arnimb</t>
  </si>
  <si>
    <t>http://twitter.com/brettweisg</t>
  </si>
  <si>
    <t>http://twitter.com/nelsonpray</t>
  </si>
  <si>
    <t>http://twitter.com/madmaxflyingj</t>
  </si>
  <si>
    <t>http://twitter.com/2real2handle</t>
  </si>
  <si>
    <t>http://twitter.com/pabloafain</t>
  </si>
  <si>
    <t>http://twitter.com/gastonguillaux</t>
  </si>
  <si>
    <t>http://twitter.com/michelwilker</t>
  </si>
  <si>
    <t>http://twitter.com/dcmetrolatino</t>
  </si>
  <si>
    <t>http://twitter.com/ettiekellie</t>
  </si>
  <si>
    <t>http://twitter.com/zazzlerandom</t>
  </si>
  <si>
    <t>http://twitter.com/avgjoepub</t>
  </si>
  <si>
    <t>http://twitter.com/jhonjhony_1909</t>
  </si>
  <si>
    <t>http://twitter.com/davidcarrmusic</t>
  </si>
  <si>
    <t>http://twitter.com/miminashi</t>
  </si>
  <si>
    <t>http://twitter.com/aikogasparetto</t>
  </si>
  <si>
    <t>http://twitter.com/reptilenews</t>
  </si>
  <si>
    <t>http://twitter.com/gui13ferreira</t>
  </si>
  <si>
    <t>http://twitter.com/kennkeuj</t>
  </si>
  <si>
    <t>http://twitter.com/wwpthreads</t>
  </si>
  <si>
    <t>http://twitter.com/cesarpoli</t>
  </si>
  <si>
    <t>http://twitter.com/r00te4</t>
  </si>
  <si>
    <t>http://twitter.com/my_googlereader</t>
  </si>
  <si>
    <t>http://twitter.com/veryrood</t>
  </si>
  <si>
    <t>http://twitter.com/kaesar_cggb</t>
  </si>
  <si>
    <t>http://twitter.com/socotustra</t>
  </si>
  <si>
    <t>http://twitter.com/jhonda21</t>
  </si>
  <si>
    <t>http://twitter.com/ryanjkirk</t>
  </si>
  <si>
    <t>http://twitter.com/terjewold</t>
  </si>
  <si>
    <t>http://twitter.com/jedmitten</t>
  </si>
  <si>
    <t>http://twitter.com/dolphieness</t>
  </si>
  <si>
    <t>http://twitter.com/extr_big_mouth</t>
  </si>
  <si>
    <t>http://twitter.com/hemoda</t>
  </si>
  <si>
    <t>http://twitter.com/wikioit</t>
  </si>
  <si>
    <t>http://twitter.com/freegiftcard00</t>
  </si>
  <si>
    <t>http://twitter.com/bacardidavis</t>
  </si>
  <si>
    <t>http://twitter.com/militiajim</t>
  </si>
  <si>
    <t>http://twitter.com/ultramaman</t>
  </si>
  <si>
    <t>http://twitter.com/worldnewsvideos</t>
  </si>
  <si>
    <t>http://twitter.com/jatpe</t>
  </si>
  <si>
    <t>http://twitter.com/elonoir</t>
  </si>
  <si>
    <t>http://twitter.com/newstrade</t>
  </si>
  <si>
    <t>http://twitter.com/dystec</t>
  </si>
  <si>
    <t>http://twitter.com/vientros</t>
  </si>
  <si>
    <t>http://twitter.com/hikaru_soshimg</t>
  </si>
  <si>
    <t>http://twitter.com/glemr</t>
  </si>
  <si>
    <t>http://twitter.com/aharpaz</t>
  </si>
  <si>
    <t>http://twitter.com/edrferraz</t>
  </si>
  <si>
    <t>http://twitter.com/gnewsweek</t>
  </si>
  <si>
    <t>http://twitter.com/admabm</t>
  </si>
  <si>
    <t>http://twitter.com/hazuwai</t>
  </si>
  <si>
    <t>http://twitter.com/graser19</t>
  </si>
  <si>
    <t>http://twitter.com/timsneath</t>
  </si>
  <si>
    <t>http://twitter.com/generalniagara</t>
  </si>
  <si>
    <t>http://twitter.com/madinabeat</t>
  </si>
  <si>
    <t>http://twitter.com/yenyrv</t>
  </si>
  <si>
    <t>http://twitter.com/notitwitsmic</t>
  </si>
  <si>
    <t>http://twitter.com/osmardeoliveira</t>
  </si>
  <si>
    <t>http://twitter.com/compusecure</t>
  </si>
  <si>
    <t>http://twitter.com/pacego_</t>
  </si>
  <si>
    <t>http://twitter.com/chrismonnier</t>
  </si>
  <si>
    <t>http://twitter.com/taufikzamzami</t>
  </si>
  <si>
    <t>http://twitter.com/hiro_matsuno</t>
  </si>
  <si>
    <t>http://twitter.com/eduwontroba</t>
  </si>
  <si>
    <t>http://twitter.com/yurenaghm</t>
  </si>
  <si>
    <t>http://twitter.com/samatjain</t>
  </si>
  <si>
    <t>http://twitter.com/hostingscams</t>
  </si>
  <si>
    <t>http://twitter.com/modelprogress</t>
  </si>
  <si>
    <t>http://twitter.com/erllon</t>
  </si>
  <si>
    <t>http://twitter.com/rapabalan</t>
  </si>
  <si>
    <t>http://twitter.com/barkybree</t>
  </si>
  <si>
    <t>http://twitter.com/anitacawala</t>
  </si>
  <si>
    <t>http://twitter.com/cloudmig</t>
  </si>
  <si>
    <t>http://twitter.com/mdilustraciones</t>
  </si>
  <si>
    <t>http://twitter.com/uktechnews</t>
  </si>
  <si>
    <t>http://twitter.com/ecotopics</t>
  </si>
  <si>
    <t>http://twitter.com/andril21</t>
  </si>
  <si>
    <t>http://twitter.com/hmac8744</t>
  </si>
  <si>
    <t>http://twitter.com/johnrheard</t>
  </si>
  <si>
    <t>http://twitter.com/bstcursos</t>
  </si>
  <si>
    <t>http://twitter.com/andrefsrp</t>
  </si>
  <si>
    <t>http://twitter.com/mylatvianews</t>
  </si>
  <si>
    <t>http://twitter.com/yessiflix</t>
  </si>
  <si>
    <t>http://twitter.com/michaelcoffs</t>
  </si>
  <si>
    <t>http://twitter.com/kaciehanako</t>
  </si>
  <si>
    <t>http://twitter.com/andres_fco</t>
  </si>
  <si>
    <t>http://twitter.com/rafaelgaonna</t>
  </si>
  <si>
    <t>http://twitter.com/damisilvatwitte</t>
  </si>
  <si>
    <t>http://twitter.com/dikmansn165</t>
  </si>
  <si>
    <t>http://twitter.com/mominreallife</t>
  </si>
  <si>
    <t>http://twitter.com/belraven</t>
  </si>
  <si>
    <t>http://twitter.com/hugorosin</t>
  </si>
  <si>
    <t>http://twitter.com/mmarico</t>
  </si>
  <si>
    <t>http://twitter.com/obamarama1</t>
  </si>
  <si>
    <t>http://twitter.com/muzysflipboard</t>
  </si>
  <si>
    <t>http://twitter.com/candinoca</t>
  </si>
  <si>
    <t>http://twitter.com/zuckerbaby</t>
  </si>
  <si>
    <t>http://twitter.com/theorocha</t>
  </si>
  <si>
    <t>http://twitter.com/geeniemart</t>
  </si>
  <si>
    <t>http://twitter.com/pietfitrie</t>
  </si>
  <si>
    <t>@wikileaks Assanage will be extradited under the EAW under Eu law, no legal representation is taken into account. 4-6wks it will take #UKIP</t>
  </si>
  <si>
    <t>"We've done the time, we may as well do the crime": Mistaken identity victims easyDNS support Wikileaks | http://is.gd/isz4k</t>
  </si>
  <si>
    <t>RT @laelastica: Que una voz autorizada como la de Lula da Silva defienda @wikileaks http://cort.as/0RU9 me parece una de las mejores noticias del día de hoy</t>
  </si>
  <si>
    <t>RT @crisprodrigues: RT @andreraboni: O twitter tentou explicar pq #wikileaks não chega ao TT. Era melhor ter ficado calado... --&gt; http://verd.in/umn #PayBack</t>
  </si>
  <si>
    <t>O blog da Natalia Viana parceria c/ @cartacapital #WikiLeaks tá show de bola. Excelentes conteúdos! http://verd.in/kbh</t>
  </si>
  <si>
    <t>RT @wikileaks: Brazilian President Lula speaks out in defence of Wikileaks: http://bit.ly/foaWa5</t>
  </si>
  <si>
    <t>RT @wikileaks: Petition: "Stop the crackdown on WikiLeaks and its partners." 275,000 have signed. Will you? http://is.gd/iraFX</t>
  </si>
  <si>
    <t>RT @crisprodrigues: RT @torturra Wikileaks diz q Pfizer testou remédios ilegalmte em crianças na África e EUA encobriu.E qm vai preso é Assange via @andreraboni</t>
  </si>
  <si>
    <t>RT @EdKaz: The WikiLeaks Revenge Squad has hacked into my Kindle and changed the ending to my Danielle Steele novel! Well that tears it!</t>
  </si>
  <si>
    <t>The WikiLeaks Revenge Squad has hacked into my Kindle and changed the ending to my Danielle Steele novel! Well that tears it!</t>
  </si>
  <si>
    <t>RT @evagolinger: RT @wikileaks Brazilian President Lula speaks out in defence of Wikileaks: http://bit.ly/foaWa5</t>
  </si>
  <si>
    <t>@wikileaks is becoming a craze...defense, cyber attacks, spending, friendships...i want a leak for my calculus final.lol</t>
  </si>
  <si>
    <t>RT @sufehmi: "Apparently Swedish laws are unique.  If you have a penis, you're half a rapist" http://goo.gl/h0ilD Hilarious Dilbert blog on @WikiLeaks :D</t>
  </si>
  <si>
    <t>RT @PogoWasRight: John Kass #wikileaks commentary includes history about how FDR wanted Chicago Tribune tried for treason during WWII http://bit.ly/gWd3t9 #n</t>
  </si>
  <si>
    <t>RT @petehoekstra: State Dept continues to withhold wikileaks info from Intell Committee. Der Spiegal/NYT/privates can have it but Congress can't. Outragous!</t>
  </si>
  <si>
    <t>RT @lukekhamilton: Together we've raised an amazing $228k for our wikileaks campaign - help us reach $250k 4 a full page ad in the (cont) http://tl.gd/7dgrro</t>
  </si>
  <si>
    <t>Together we've raised an amazing $228k for our wikileaks campaign - help us reach $250k 4 a full page ad in the (cont) http://tl.gd/7dgrro</t>
  </si>
  <si>
    <t>RT @LudovicoTechniq: The only person worth putting in my 'people who inspire you' bit on the new Facebook is #JulianAssange @wikileaks</t>
  </si>
  <si>
    <t>ZeRuela apóia @wikileaks :P:@:P!!!!</t>
  </si>
  <si>
    <t>RT @agirregabiria: Lula critica enérgicamente la detención de Assange y muestra su apoyo a Wikileaks http://bit.ly/hLfAVF</t>
  </si>
  <si>
    <t>wikileaks eta Euskal Herria: Zapatero babestuko zuela esan zion EAJk AEBetako enbaxadoreari - Nahiz eta egun... http://tumblr.com/xfuzpy218</t>
  </si>
  <si>
    <t>wikileaks eta EH: Zapatero babestuko zuela esan zion EAJk AEBetako enbaxadoreari http://bit.ly/fcW25j #zabaldu</t>
  </si>
  <si>
    <t>Let's just be rude&amp; condescending &amp; hopefully #wikileaks won't pick up the cable. Go politics..smh</t>
  </si>
  <si>
    <t>Forthcoming release from #wikileaks will include vatican related material, you heard it here first.</t>
  </si>
  <si>
    <t>Se o Lula apóia tanto o Wikileaks, devia usar um dos "leaked cables" pra trocar msgs com o Zé Dirceu... #wikileaks #lula #leakedmensalao</t>
  </si>
  <si>
    <t>RT @dangerroom Military Bans Disks, Threatens Courts-Martials to Stop New #WikiLeaks http://wrd.tw/gTYgoL</t>
  </si>
  <si>
    <t>RT @yeziddaniel: Wikileaks tiene a todo el mundo muerto del miedo..!</t>
  </si>
  <si>
    <t>@josegreghg Dr. José G: no valdría la pena preguntarse hasta donde llega el alcance de las embajadas de USA? es ese su asunto?
#wikileaks</t>
  </si>
  <si>
    <t>@damokeeffe @2ser I'll dedicate the set to #Wikileaks .  What's the date and time again?</t>
  </si>
  <si>
    <t>RT @Anon_Operationn: Free access to learn how step by step Irc: http://yfrog.com/7bl3ez #Payback #Ddos #Wikileaks #Loic</t>
  </si>
  <si>
    <t>RT @ajamaica: #aldeadigital http://walhez.com/loic ayuden a wikileaks</t>
  </si>
  <si>
    <t>RT @kellyhclay: Do Facebook and Twitter really support free speech? Or do their policies protect us from ourselves? http://bit.ly/hrWveq</t>
  </si>
  <si>
    <t>#assange #wikileaks www.freewikileaks.eu 
Por la Libertad de EXPRESIÓN. Manifestación el Sábado, 11 de Diciembre 2010, a favor de wikileaks.</t>
  </si>
  <si>
    <t>@glorybeful Ohhh I can't tell a lady that. Secret men's business! Hmm I hope WikiLeaks isn't reading this!! ;)</t>
  </si>
  <si>
    <t>And so it begins. RT @OpenLeaks #openleaks - Several key figures behind #wikileaks have left to create @OpenLeaks</t>
  </si>
  <si>
    <t>WikiLeaks climate change cables: the unanswered questions | Damian Carrington http://t.co/GYyQerW via @guardian</t>
  </si>
  <si>
    <t>(CNN) -- U.S. agencies have warned some employees that reading the classified State Department documents released by WikiLeaks puts them&gt;</t>
  </si>
  <si>
    <t>@sybradbury   I had forgotten how manipulative people can be. If we get out on a blacklist for supporting wikileaks, so what?</t>
  </si>
  <si>
    <t>WikiLeaks cables cast Hosni #Mubarak as #Egypt's ruler for life http://t.co/OLVKwys via @guardian #Pharaoh</t>
  </si>
  <si>
    <t>#Wikileaks, #TheGreenRevolution and the #OpenSource movement are all extensions of the struggle for a new world order.</t>
  </si>
  <si>
    <t>global payment processing systems under attack with wikileaks ...: this is total madness they are attacking the ... http://bit.ly/fVOpYL</t>
  </si>
  <si>
    <t>US Looks into Cyber Attacks on WikiLeaks Foes http://goo.gl/fb/QSQ7L</t>
  </si>
  <si>
    <t>Una cosa es promover la transparencia de los gobiernos, es otra divulgar información privada y potencialmente peligrosa #wikileaks</t>
  </si>
  <si>
    <t>RT @VVperiodistas: Desde aquí hemos criticado el cerco contra Wikileaks, el único que no tiene moral para hablar de censura es el gobierno #FreeInternetVE</t>
  </si>
  <si>
    <t>Vem pro Brasil:Em nome da liberdade de imprensa, Presidente Lula defende Assange, o fundador do #Wikileaks. http://bit.ly/i42nwk #tamojunto"</t>
  </si>
  <si>
    <t>#wikileaks demands better tech literacies. how many journos are reading up on DNS right now? http://213.251.145.96/</t>
  </si>
  <si>
    <t>Estamos traduciendo et tiraje de wikileaks en http://wiki.partidopirataco.org/</t>
  </si>
  <si>
    <t>RT @torturra: Wikileaks revelou que Pfizer testou remédios ilegalmente em crianças na África e EUA encobriram. E quem vai preso é o Assange. FA-CIS-MO</t>
  </si>
  <si>
    <t>RT @Beler: RT @KrunoVidic: evo jedan zanimljivi #wikileaks o .hr http://tinyurl.com/2vhrvr4 #cablegate</t>
  </si>
  <si>
    <t>Pirate Parties Supply Wikileaks With Much Needed Servers http://t.co/jXUIs6j</t>
  </si>
  <si>
    <t>BRÉSIL - Lula soutient Julian Assange et WikiLeaks http://tinyurl.com/3266c68</t>
  </si>
  <si>
    <t>Robert Scheer on Assange, US govt &amp; free speech - http://bit.ly/faXw0f #wikileaks, #cablegate</t>
  </si>
  <si>
    <t>Pakistani media publish fake WikiLeaks cables attacking India. http://bit.ly/dNrH7f</t>
  </si>
  <si>
    <t>RT @ivanmarulanda: Wikileaks mostrará a los colombianos cómo se les engaña desde el poder.. será divertido el desfile de la farsa al desnudo.. ya empezó..</t>
  </si>
  <si>
    <t>@HablandoMierda  Al General le reventaron varios problemas con Wikileaks.. dormirá menos tranquilo que ayer.. y todos los del confesionario</t>
  </si>
  <si>
    <t>Filtraciones de WikiLeaks: los peces siendo pescados...por culpa de su boca.</t>
  </si>
  <si>
    <t>RT @KevinRuddExPM: Unlike Gillard I believe Wikileaks serves an immeasurably important purpose in our democracy. Donate whatever you can: http://j.mp/gg80dD</t>
  </si>
  <si>
    <t>RT @realrissa: Why does Assange praise Netanyahu in this TIME interview? :  http://bit.ly/dHNVoT #wikileaks</t>
  </si>
  <si>
    <t>RT @ivanchild -Mientras se critica la acción del Imperio para acallar Wikileaks vienen estos payasos a querer ll... http://bit.ly/i3qkwm</t>
  </si>
  <si>
    <t>Acabo de firmar una petición para que terminen con la campaña contra #WikiLeaks. Suma tu firma en @Avaaz http://avaaz.org/wksp y reenvía!</t>
  </si>
  <si>
    <t>Breaking News: Lula defends Wikileaks' Assange: Brazilian President Lula da Silva calls the arrest of Wikileaks ... http://bbc.in/g0bMBk</t>
  </si>
  <si>
    <t>RT @AnonyWatcher: Calling Anonymous "hackers" is like calling dishwashers "restaurant utensil sanitation engineers". Silly media. #payback #wikileaks #DDoS</t>
  </si>
  <si>
    <t>RT @guardian: Pfizer used dirty tricks to avoid clinical trial payout http://t.co/tdBEmGq #Wikileaks #cablegate</t>
  </si>
  <si>
    <t>@rafaelpalacci os caras do wikileaks sabem hackear qualquer coisa pede ajuda pra eles n</t>
  </si>
  <si>
    <t>RT @tuttyvasques CIA tramou vazamento na camisinha do dono da WikiLeaks para incriminá-lo por estupro na Suécia</t>
  </si>
  <si>
    <t>@xshay you going to the rally at the state library this arvo? #wikileaks</t>
  </si>
  <si>
    <t>RT @NewtonMark: That's exactly what Assange wanted :) RT @wired: Military bans disks, threatens courts-martial to stop new #WikiLeaks http://wrd.tw/gTYgoL</t>
  </si>
  <si>
    <t>young idiot ♺ @SBSNews Dutch police have arrested a 16yo who admits to staging cyber attacks on opponents of #WikiLeaks http://bit.ly/iiiMSC</t>
  </si>
  <si>
    <t>Wikileaks' IT firm threatens to sue Visa and Mastercard http://tinyurl.com/367fwa2</t>
  </si>
  <si>
    <t>Palin Confirms Cyberattack by WikiLeaks Supporters. http://tinyurl.com/2u8ntye</t>
  </si>
  <si>
    <t>"Some Questions To Consider" Ron Paul Defends WikiLeaks "Killing The Messenger For Bad News"  http://tiny.ly/RV2i</t>
  </si>
  <si>
    <t>RT @ericosx: RT @Cyroultwit RT @Mallox: RT @wikileaks_pp: Statement on #DDOS attacks http://is.gd/isIBb #cablegate #operationpayback</t>
  </si>
  <si>
    <t>http://pastehtml.com/view/1c8i33u.html @anonops @anonopsnet #WikiLeaks #anonops #payback</t>
  </si>
  <si>
    <t>RT @Op_Payback: Pro-WikiLeaks hackers change target to PayPal http://bit.ly/dJsg8o #payback #CNN #wikileaks #ddos</t>
  </si>
  <si>
    <t>http://i.imgur.com/Fg2r1.jpg for the #dutch . #netherlands #amsterdam #wikileaks #ddos #anon</t>
  </si>
  <si>
    <t>Realy??kena Hukum cambuk dong RT @temponewsroom: Internasional - WikiLeaks: Pangeran Saudi Gemar Narkoba dan Pesta   http://bit.ly/fVBM95</t>
  </si>
  <si>
    <t>RT @wikileaks The #cablegate stories they tried to censor: Shell has people in every Nigerian ministry http://is.gd/irYEd #bigoil</t>
  </si>
  <si>
    <t>RT @JulietaLionetti: ¿Y si Assange no fuese más que el catalizador de este clarísimo y largamente planificado avance sobre las libertades de Internet? #wikileaks</t>
  </si>
  <si>
    <t>Eu já assinei a petição contra a perseguição ao #WikiLeaks. Assine na #AvaazPo http://avaaz.org/wkpo e RT!</t>
  </si>
  <si>
    <t>estou mais por fora que cebola na salada de frutas #wikileaks</t>
  </si>
  <si>
    <t>@laurentmunier we had numerous stories about #wikileaks online but interesting point.</t>
  </si>
  <si>
    <t>Apoio  WikiLeaks, hackers iniciam 1ª Guerra da Informação http://ow.ly/3mPYM Lembrou o ColetivoSabotage Conhecimento não se compra, se toma!</t>
  </si>
  <si>
    <t>Stop all #aid. It will crumble away.
RT @MotherJones:What #Wikileaks Tells Us About How Washington Runs #Pakistan http://mojo.ly/g9dRvg</t>
  </si>
  <si>
    <t>RT @ian_black: After 12 days of WikiLeaks cables, the world looks on US with new eyes http://gu.com/p/2ym49/tf</t>
  </si>
  <si>
    <t>RT @orlandojm: "Wikileaks: Los tweets desaparecidos de Anna Ardin", una de las denunciantes de Julian #Assange : http://is.gd/isZJu Recomiendo lectura.</t>
  </si>
  <si>
    <t>@YolandaMart ¿Cual, la de mi perfil? Muchas gracias. Me la puse por esto de Wikileaks. :)</t>
  </si>
  <si>
    <t>RT @BiancaJagger: I love it RT @arusbridger: Very funny: latest NMA animation on #wikileaks http://youtu.be/w0xLyoc9DxU</t>
  </si>
  <si>
    <t>I've just signed a petition to end to the #WikiLeaks crackdown. Sign up @Avaaz http://avaaz.org/wkl and please RT!</t>
  </si>
  <si>
    <t>対アメリカに関して南米の歴史に学ぶこと大きい RT @Macky0121: 南米人の矜持だろうか@wikileaks Brazilian President Lula speaks out in defence of Wikileaks: http://bit.ly/foaWa5</t>
  </si>
  <si>
    <t>Protests, cyber-skirmishes rage over WikiLeaks 
    (AP): AP - Skirmishes raged across cyberspace Thursday betwe... http://bit.ly/f9A5G5</t>
  </si>
  <si>
    <t>@PsychicRevolution WikiLeaks UFO Files: Not What You Were Expecting...: NEWS BRIEF... WikiL... http://bit.ly/gqVFtn — http://plzRT.me/</t>
  </si>
  <si>
    <t>Lula defends Wikileaks' Assange http://bbc.in/elrPiC</t>
  </si>
  <si>
    <t>WikiLeaks Supporters Step Up Cyber War - http://newzfor.me/?a2py</t>
  </si>
  <si>
    <t>Silencing WikiLeaks A Free Speech Challenge For U.S.: Administration officials, angry over the disclosure of sensi... http://n.pr/gS1orn</t>
  </si>
  <si>
    <t>Well played. RT @jeffjarvis Quoted on page 1 of the Age re Wikileaks, I'm told. http://bit.ly/eqAa6N</t>
  </si>
  <si>
    <t>“Anonymous” Posts Video Describing “Operation Payback” http://bit.ly/eL7UZd #ddos #Payback #Anonymous #wikileaks</t>
  </si>
  <si>
    <t>RT @wconeybeer: 1st arrest in DDoS attacks, while WikiLeaks denounces them; 19,000 DDoS tool downloads today; EFF speaks out: http://bit.ly/gk3fH0 #cyberwar</t>
  </si>
  <si>
    <t>@jrasmussen Yeah, it seems like he committed treason. I was talking about Assange/Wikileaks.</t>
  </si>
  <si>
    <t>OMG! RT @BreakingNews: More WikiLeaks: Cables suggest Burma is building secret nuclear sites - Guardian http://bit.ly/f1s6A1</t>
  </si>
  <si>
    <t>RT @judecore: #wikileaks reveals US tax dollars fund child sex slavery in Afghanistan http://bit.ly/ePcveZ  #operationpayback #bradass87</t>
  </si>
  <si>
    <t>RT @BarjaTex: Y Wikileaks tendra algo que ver con Wikipedia? // Ya viste los wikitweets?, veelos son muy buenos</t>
  </si>
  <si>
    <t>Y Wikileaks tendra algo que ver con Wikipedia?</t>
  </si>
  <si>
    <t>RT @Op_Payback: Target is: api.paypal.com  Instructions: http://pastehtml.com/view/1c8i33u.html (ignore the warning) #ddos #payback #wikileaks</t>
  </si>
  <si>
    <t>RT @WikileaksAus: When people fear #BigGovt, that is TYRANNY. When #BigGovt fears its people, that is DEMOCRACY. @wikileaks @wikileaksEurope @bravowikileaks</t>
  </si>
  <si>
    <t>Video - U.S GOV FIRED FIRST SHOT -- Operation Payback by Anonymous: Cyber War in revenge for #WikiLeaks http://t.co/ad16FMP via @youtube</t>
  </si>
  <si>
    <t>RT @perthtones "@wikileaksAUS IMPORTANT: MUST SEE  RT #FF @WikiAdvocate #AssangeBio {TwittEssay} @wikileaks @AnonQC @JemKhan @SarahAMurdoch</t>
  </si>
  <si>
    <t>"In a time of universal deceit, telling the truth becomes a revolutionary act." George Orwell (1984) http://bit.ly/fMKEgv</t>
  </si>
  <si>
    <t>RT @gazetaru_all: Президент Бразилии выступил в поддержку основателя Wikileaks http://www.gazeta.ru/news/lenta/2010/12/10/n_1609625.shtml</t>
  </si>
  <si>
    <t>Президент Бразилии выступил в защиту основателя WikiLeaks  http://vesti.ru/t?412896</t>
  </si>
  <si>
    <t>何事も鵜呑みにしないことだ。本当に思えても別の見方もしてみればいい。"「一斉報道」何によらず眉唾ものだ"「WikiLeaksを巡る疑念はてんこもり」http://eigokiji.cocolog-nifty.com/blog/2010/12/wikileaks-6780.html</t>
  </si>
  <si>
    <t>#Wikileaks - 'No Chiado? Mais concretamente onde?': http://t.co/3q9Ob93</t>
  </si>
  <si>
    <t>RT @doctorboss: RT: @jilliancyork The KKK can accept payments via Visa and PayPal, but #WikiLeaks cannot. What a just world we live in.</t>
  </si>
  <si>
    <t>RT @BRKnews_es: Este es el "hacker" que delató al espía de Wikileaks http://bit.ly/hNoPKP</t>
  </si>
  <si>
    <t>Este es el "hacker" que delató al espía de Wikileaks http://bit.ly/hNoPKP</t>
  </si>
  <si>
    <t>RT @cubadebate: Analista de TV norteamericano pide asesinato de Julian Assange (+ Video) http://bit.ly/dKA1uG @wikileaks #EEUU #wikileaks</t>
  </si>
  <si>
    <t>Lula pede manifestação contra prisão do dono do site WikiLeaks  http://bit.ly/gFbI3u #folha_poder</t>
  </si>
  <si>
    <t>EUA dizem a Lula que prisão de Assange não está relacionada ao WikiLeaks http://www.folha.com.br/po843444 #folha</t>
  </si>
  <si>
    <t>#WikiLeaks confirmou existência de armas químicas no Iraque. Bush tinha razão. http://tinyurl.com/3aymhmw</t>
  </si>
  <si>
    <t>RT @TurboKitty: RT @paulfreed: LOL! Wikileaks followers shut down $arah Palin's PAC site! #palin #teaparty #tcot #tlot #p2 #p21 #p2b #progressive</t>
  </si>
  <si>
    <t>RT @paulfreed: LOL! Wikileaks followers shut down $arah Palin's PAC site! #palin #teaparty #tcot #tlot #p2 #p21 #p2b #progressive</t>
  </si>
  <si>
    <t>RT.@angelsavant: RT @paulfreed: LOL! Wikileaks followers shut down $arah Palin's PAC site! #p2 #GREAT_JOB_whoever_did_this !!!</t>
  </si>
  <si>
    <t>RT @wikileaks: Cablegate: Pfizer used dirty tricks to avoid clinical trial payout | http://is.gd/iszst</t>
  </si>
  <si>
    <t>RT @ikebukuro: これ、ちょっとやばい。NYT：Wikileaks漏洩情報　2008年9月ソマリア沖合で海賊が乗っ取ったタンカーに32台の中古戦車を含む大量の武器が積まれていた事件がありましたが、ウクライナから南スーダンの反政府軍に密輸されていたもの。http://nyti.ms/dMOhj0</t>
  </si>
  <si>
    <t>RT @torturra: Wikileaks revelou que Pfizer testou remédios ilegalmente em crianças na África e EUA encobriram. E quem vai preso é o Assange.</t>
  </si>
  <si>
    <t>RT @hyperconectado: Y apenas van como 8 cables de Wikileaks. ¿qué nos deparará el futuro?</t>
  </si>
  <si>
    <t>Y apenas van como 8 cables de Wikileaks. ¿qué nos deparará el futuro?</t>
  </si>
  <si>
    <t>Da nerds startin a virtual Jihad to defend Wikileaks dude lol</t>
  </si>
  <si>
    <t>RT @pas5974: RT @wikileaks: The #cablegate stories they tried to censor: Shell has people in every Nigerian ministry http://is.gd/irYEd</t>
  </si>
  <si>
    <t>great! - This was the #journalism nadir - 09/08/02 RT @jayrosen_nyu: http://jr.ly/6brd From Judith Miller to Julian Assange. #wikileaks #fb</t>
  </si>
  <si>
    <t>WikiLeaks backers threaten more cyber attacks 
    (Reuters)
 - http://newzfor.me/?akqy</t>
  </si>
  <si>
    <t>Going to the rally in support of @WikiLeaks today, 4:30pm at the State Library Lawns in Vic. Hope the turnout's decent.</t>
  </si>
  <si>
    <t>RT @MLKtoSCL: Vocero de MasterCard confirma ataque a su web, sospechan de seguidores de WikiLeaks. Estos son genios..</t>
  </si>
  <si>
    <t>Vocero de MasterCard confirma ataque a su web, sospechan de seguidores de WikiLeaks. Estos son genios..</t>
  </si>
  <si>
    <t>Wikileaks: Socios comerciales temen insolvencia de Cuba en dos años http://bit.ly/ftCqV9</t>
  </si>
  <si>
    <t>WikiLeaks: Birmania coopera en el programa nuclear de Corea del Norte, con la construcción de una base/JA</t>
  </si>
  <si>
    <t>Detienen al presunto “hacker” de los sitios Visa y Mastercard, tiene 16 años http://bit.ly/g1IUjK @wikileaks #Holanda</t>
  </si>
  <si>
    <t>(WikiLeaks) Acreedores e inversores no dan a economía de Cuba más de dos años de vida - http://tinyurl.com/2v2u3jk</t>
  </si>
  <si>
    <t>WikiRebels – The Documentary
Exclusive rough-cut of first in-depth documentary on WikiLeaks and the people behind... http://fb.me/vbfaIyHS</t>
  </si>
  <si>
    <t>RT @NDtitulares: (WikiLeaks) Acreedores e inversores no dan a economía de Cuba más de dos años de vida - http://tinyurl.com/2v2u3jk</t>
  </si>
  <si>
    <t>RT @cableleaks: Visa, Mastercard Paypal won't process Wikileaks' donations but will process those of "White Nationalist Community"? http://is.gd/isEOP</t>
  </si>
  <si>
    <t>@ajamaica Pues eso ayuda más a Anonymous que a #Wikileaks</t>
  </si>
  <si>
    <t>RT @IvanDawidowski:  #wikileaks filtra los títulos de propiedad del #indoamericano y ahí  quiero ver.// no queda ni un funcionario vivo.....</t>
  </si>
  <si>
    <t>En cualquier momento #wikileaks filtra los títulos de propiedad del #indoamericano y ahí los quiero ver.</t>
  </si>
  <si>
    <t>RT @PrisonReformMvt: #WikiLeaks releases secret files about Guantanamo inmates - FOCUS Information Agency: http://bit.ly/gvqISQ</t>
  </si>
  <si>
    <t>#WikiLeaks releases secret files about Guantanamo inmates - FOCUS Information Agency: http://bit.ly/gvqISQ</t>
  </si>
  <si>
    <t>RT @wallie_09: #Facebook y #Twitter suspenden las cuentas de los ‘vengadores’ de #WikiLeaks
 http://ow.ly/3mykc  #redessociales</t>
  </si>
  <si>
    <t>#Facebook y #Twitter suspenden las cuentas de los ‘vengadores’ de #WikiLeaks
 http://ow.ly/3mykc  #redessociales</t>
  </si>
  <si>
    <t>It's a fine line between Wikileaks cablegate and Rove outing Valerie Plame. It's all about how you sell it.</t>
  </si>
  <si>
    <t>@openleaksorg is not open. we dont want middle-men (aka, mainstream press) putting their own spin on leaks. #openleaks #wikileaks #cablegate</t>
  </si>
  <si>
    <t>RT @ricardosetti: WikiLeaks: Cuba não tem recursos para sobreviver mais de três anos. http://ow.ly/3mPx7</t>
  </si>
  <si>
    <t>firma la petición terminar con la #censura a #WikiLeaks@Avaaz http://avaaz.org/wksp NUESTRA #LIBERTAD DE #EXPRESION ESTA EN #JUEGO</t>
  </si>
  <si>
    <t>After 12 days of WikiLeaks cables, the world looks on US with new eyes; great round-up http://bit.ly/etQk5j #cablegate #guardian #wikileaks</t>
  </si>
  <si>
    <t>Wikileaks komt morgenochtend wel</t>
  </si>
  <si>
    <t>RT @andreraboni: O twitter tentou explicar pq #wikileaks não chega ao TT. Era melhor ter ficado calado... --&gt; http://verd.in/umn #PayBack</t>
  </si>
  <si>
    <t>tchau pessoal , agora vou ler ...Milionários por acaso ....a intrigante  história do Facebook ....see you tomorrow and think about wikileaks</t>
  </si>
  <si>
    <t>@Moutaz_D you happy now? Dina will trend and wikileaks was not even close #freedina</t>
  </si>
  <si>
    <t>RT @AhmadFahmy: Assange's #wikileaks is but exposing the greedy murderers in each and every corporation and government .They are free , Assange's imprisoned</t>
  </si>
  <si>
    <t>RT @VVperiodistas: Wikileaks: Socios comerciales temen insolvencia de Cuba en dos años http://bit.ly/fVkZzn #FreeInternetVE</t>
  </si>
  <si>
    <t>Abaixo a censura do Twitter nos TT's! #WikiLeaks #WikiLeaks #WikiLeaks #WikiLeaks #WikiLeaks #WikiLeaks #WikiLeaks #WikiLeaks #WikiLeaks</t>
  </si>
  <si>
    <t>Jetzt hat - laut #Amazon - der Autor das EBook aus dem Verkauf genommen http://is.gd/iroUX #wikileaks #cablegate</t>
  </si>
  <si>
    <t>TenthAmendment: #10th: Wikileaks constitutional issues http://bit.ly/gc5pRW: TenthAmendment: #10th: Wikileaks co... http://bit.ly/dKFCeW</t>
  </si>
  <si>
    <t>宇宙人から見たら地球は幼稚園みたいに見えるに違いない　RT @gloomynews: WikiLeaksがこれまでに暴露した米公電を3分27秒でビジュアルに解説した愉快なビデオ。http://ow.ly/3mRCq</t>
  </si>
  <si>
    <t>RT @r_rrodrigues: O Lula acaba de falar sobre o Wikileaks: "O rapaz foi preso e até agora não vi nenhum protesto contra a falta de liberdade de expressão"</t>
  </si>
  <si>
    <t>RT @OneLegSandpiper: RT .@GlennBeckClips Today's show is posted. Wikileaks is part of the progressive plan for revolution. Links here: http://glennbeckclips.com</t>
  </si>
  <si>
    <t>RT @shannynmoore: Between the Senate &amp; Wikileaks, I feel like I'm watching the face melting scene in Raiders of the Lost Ark.</t>
  </si>
  <si>
    <t>FTA악역을 떠맡은 김종훈의 비굴한 미소를 볼때마다 '니 자식들한테 참 쪽팔리겄다'는 생각이 든다..반면 위키릭스 어싼지의 아들은 '아버지의 대의명분을 지지한다'고 했다니 자식에게 인정받은 그는 그 자체로 성공한 인생인 것이다 #wikileaks</t>
  </si>
  <si>
    <t>RT @tulio_r: Con una #LeyResorte como la de Jaua, #WikiLeaks no existiría y mucho menos la felicitación de Chávez a su fundador http://bit.ly/g2fJTC</t>
  </si>
  <si>
    <t>Es evidente pero seguimos manteniendolos.RT@yangreisi Wikileaks: Cuba carece de recursos para sobrevivir más de dos años http://ff.im/-uXBfL</t>
  </si>
  <si>
    <t>Fox News is disgusting and vile and fucking evil   http://bit.ly/hBXz7y #imwikileaks #wikileaks #assange #cablegate</t>
  </si>
  <si>
    <t>The Ecuadorian government has been Wikileaks' most vocal supporter in LA offering Julian Assange residency "without any conditions".</t>
  </si>
  <si>
    <t>ReadWriteWeb: "ReadWriteWeb's Comprehensive WikiLeaks Timeline" http://rww.tw/ghnIjj</t>
  </si>
  <si>
    <t>El mi edo de wikileaks obliga a los gob. Irresponsables a dominar la red sera que piensan que no somos capaces de inventarnos una idea</t>
  </si>
  <si>
    <t>RT @NonRadical: Want to understand #wikileaks a little better? Read this: http://en.wikipedia.org/wiki/Cypherpunk</t>
  </si>
  <si>
    <t>Muita vergonha do papelão do twitter no caso #Wikileaks RT @ufa The revolution will not be tweeted. #payback</t>
  </si>
  <si>
    <t>RT @helovianna81: Twitter tentando explicar o inexplicável: porque #WikiLeaks não entra para os Trending Topics http://tinyurl.com/2dzd3dd</t>
  </si>
  <si>
    <t>RT @rafinhabastos: A Wikileaks tem o apoio do Lula, o mesmo cara q, por questões de segurança, impediu a divulgação dos gastos de seu cartão corporativo.</t>
  </si>
  <si>
    <t>WikiLeaks: Myanmar building nuclear sites http://bit.ly/gqW0Et</t>
  </si>
  <si>
    <t>RT @semiramis: Muita vergonha do papelão do twitter no caso #Wikileaks RT @ufa The revolution will not be tweeted. #payback</t>
  </si>
  <si>
    <t>WOW Just WOW.. where have all you ppl shocked over the wikileaks exposing the news of yellowcake being found in Iraq been?? That's OLD news!</t>
  </si>
  <si>
    <t>Bradley Manning: American hero or villain? — RT: Supporters of the resolution believe Manning is a true American... http://bit.ly/fTmhE0</t>
  </si>
  <si>
    <t>no hablen de #wikileaks ya que les pueden cerrar las cuentas !!</t>
  </si>
  <si>
    <t>RT @DanielEllsberg: I will be on @StephenAtHome (Colbert Report) tonight defending @wikileaks, Assange and Manning</t>
  </si>
  <si>
    <t>RT @MLKtoSCL: Vocero de MasterCard confirma ataque a su web, sospechan de seguidores de WikiLeaks. Estos son genios.. \\ jajajajajajajajaj</t>
  </si>
  <si>
    <t>RT @jeffjarvis: Great Guardian Wikileaks editorial about internet freedom http://bit.ly/fVblxS</t>
  </si>
  <si>
    <t>@chrisscriss go to http://213.163.66.134/wikileaks/flood.html</t>
  </si>
  <si>
    <t>RT @AnonoJ: please explain this video straight to me you rulers! http://migre.me/2Q6NH #Wikileaks #loic #ddos #Payback #anon</t>
  </si>
  <si>
    <t>RT @diariopanorama: Ciberactivistas prometen una "guerra informática" en apoyo a Wikileaks. http://bit.ly/hajvUY #LeoPANORAMA</t>
  </si>
  <si>
    <t>RT @Jinjirrie: RT @kissability: Brisbane Times report on the #Wikileaks protest in Brisbane yesterday evening. http://bit.ly/hLkh7C</t>
  </si>
  <si>
    <t>#WikiLeaks challenges corrupted relationship between media &amp; political elites : A Loewenstein (@antloewenstein) http://bit.ly/gy53Qq</t>
  </si>
  <si>
    <t>RT @uk_media: After 12 days of WikiLeaks cables, the world looks on US with new eyes - from Media Guardian: Reaction across th... http://bit.ly/fbM4TS</t>
  </si>
  <si>
    <t>Quem já viu este vídeo no youtube? #wikileaks http://www.youtube.com/watch?v=NVQ81p2yRcg</t>
  </si>
  <si>
    <t>#WikiLeaks expose European chill on #Israel after Cast Lead, and Lebanese advice on defeating #Hezbollah: http://bit.ly/hlTnP1 via @addthis</t>
  </si>
  <si>
    <t>RT @RogerWaters: Big Mother is trying unlawfully to silence 'Wikileaks'. Please visit http://Avaaz.org/ to suport @Wikileaks</t>
  </si>
  <si>
    <t>RT @ChyaraSales: Existe coerência no Lula? Ao mesmo tempo que defende regime cubano/iraniano, faz protesto a favor do wikileaks.</t>
  </si>
  <si>
    <t>Whoally crap Wikileaks mirrors are up to 1368 sites and counting http://wikileaks.ch/mirrors.html</t>
  </si>
  <si>
    <t>Inhoud pagina: 16-jarige jongen aangehouden vanwege WikiLeaks-aanvallen #wikihero #thefutureisnow http://su.pr/34OnrG</t>
  </si>
  <si>
    <t>RT @wikileaks: Support Wikileaks: sign the Avaaz petition: http://is.gd/iraFX</t>
  </si>
  <si>
    <t>#Cuba #LiberenlosYA Pinceladas de Cuba y WikiLeaks: Como autor y editor de Pinceladas de Cuba no apo... http://bit.ly/e6PaKe #ZapataVive</t>
  </si>
  <si>
    <t>#RaulCastro Alanacubana1962: #wikileaks deberia ser la tendencia de este mes, pero no aparece en lo... http://bit.ly/gGLXkB #FidelCastro</t>
  </si>
  <si>
    <t>#Cubana #Cubano Alanacubana1962: #wikileaks deberia ser la tendencia de este mes, pero no apa... http://bit.ly/g2lFs5 #LiberenlosYa #OZT</t>
  </si>
  <si>
    <t>Piratas informáticos contraatacan en defensa de WikiLeaks http://bit.ly/eMM6ol</t>
  </si>
  <si>
    <t>@CarlosLoret  cuando hacen un reporte especial de wikileaks? Son temas de interes tan publico como privado esperare ancioso</t>
  </si>
  <si>
    <t>Awesome T-Shirt http://bit.ly/glT6Ub #Wikileaks</t>
  </si>
  <si>
    <t>RT @NonRadical: Forthcoming release from #wikileaks will include vatican related material, you heard it here first.</t>
  </si>
  <si>
    <t>RT @wikileaks: "We've done the time, we may as well do the crime": Mistaken identity victims easyDNS support #Wikileaks | http://is.gd/isz4k</t>
  </si>
  <si>
    <t>RT @anonops: We want freedom of speech and press. But most media are in the same hands. We have to do something with that. #anonops #payback #Wikileaks</t>
  </si>
  <si>
    <t>#wikileaks Hintergrund: Wie legen Wikileaks-Fans Websites lahm? (Handelsblatt.com): Mit den Angriffen auf Websit... http://bit.ly/gtRLdF</t>
  </si>
  <si>
    <t>RT @JornalOGlobo: WikiLeaks: Cuba não tem recursos para sobreviver mais de três anos. http://ow.ly/3mPx7</t>
  </si>
  <si>
    <t>Brasil tiene al mejor presidente eveeer &lt;3 http://www.youtube.com/watch?v=UoHHhOdqT6I
#Lula #Wikileaks</t>
  </si>
  <si>
    <t>Dylan Horrocks: An open letter to journalists regarding Wikileaks. http://t.co/dgCOGMi #wikileaks</t>
  </si>
  <si>
    <t>プーチン首相　WikiLeaksアサンジ氏の逮捕を批判　http://ow.ly/3mRS2</t>
  </si>
  <si>
    <t>Президент Бразилии выступил в защиту основателя WikiLeaks Джулиана Ассанжа http://www.1001hls.com/ru/r1794887</t>
  </si>
  <si>
    <t>“@TheInDecider: WikiLeaks Hackers Shut Down Sarah Palin's Website After Guessing Password: "1234"”//LOL!</t>
  </si>
  <si>
    <t>Pfizer used dirty tricks to avoid clinical trial payout-guardian.co.uk http://is.gd/it0Vj</t>
  </si>
  <si>
    <t>RT @MisterShuffles: Why do humans like to lock up animals &amp; each other in cages so much? #Wikileaks</t>
  </si>
  <si>
    <t>V3 News: WikiLeaks dissenters set up rival Openleaks site http://bit.ly/dEYwWO</t>
  </si>
  <si>
    <t>RT @melhoresfrases: RT @tuttyvasques CIA tramou vazamento na camisinha do dono da WikiLeaks para incriminá-lo por estupro na Suécia</t>
  </si>
  <si>
    <t>RT @mathieuklinger: #1pc24 is NUMBER ONE !!!!!!!! on Twirus also!!! Above Wikileaks !!! YES, we did it! http://www.twirus.nl/</t>
  </si>
  <si>
    <t>Voelt wel lekker om de Twitter battle tegen Wikileaks te winnen !!!  :D #1pc24 @1procentclub</t>
  </si>
  <si>
    <t>RT @mathieuklinger: Voelt wel lekker om de Twitter battle tegen Wikileaks te winnen !!!  :D #1pc24 @1procentclub</t>
  </si>
  <si>
    <t>RT @paulocoelho: It is dangerous to be right in matters on which the authorities are wrong (Voltaire) #wikileaks</t>
  </si>
  <si>
    <t>RT @SuperdramaTV: RT: @gloomynews: WikiLeaksがこれまでに暴露した米公電を3分27秒でビジュアルに解説した愉快なビデオ。http://ow.ly/3mRCq</t>
  </si>
  <si>
    <t>Many Europeans Find U.S. Attacks on WikiLeaks Puzzling - http://nyti.ms/gzp4QF</t>
  </si>
  <si>
    <t>Lula dice que la detención de Assange 'atenta contra la libertad de expresión' http://t.co/0eGHCU0 vía @el_pais #FreeAssange #Wikileaks</t>
  </si>
  <si>
    <t>RT @gauravkhan: I've just signed a petition to end to the #WikiLeaks crackdown. Sign up @Avaaz http://avaaz.org/wkl and please RT! #imwikileaks #cablegate</t>
  </si>
  <si>
    <t>RT @hackertimes: How pro-WikiLeaks hackers wage cyberwar without hijacking your computer http://bit.ly/fIPZ37 http://hackertimes.com #hackers</t>
  </si>
  <si>
    <t>#Putin joins with #Lula in condemning treatment of #Assange #wikileaks Good someone is defending him and free speech</t>
  </si>
  <si>
    <t>RT @setzerknight: Lula apóia o Wikileaks? Podia começar abrindo a caixa-preta da ditadura, né?</t>
  </si>
  <si>
    <t>RT @wikileaks: UN Representative for freedom of expression defends Wikileaks and Julian Assange: http://is.gd/irEQg</t>
  </si>
  <si>
    <t>RT @AlisCNN: WikiLeaks: EU teme que el narco mexicano tenga misiles antiaéreos http://cnn.mx/n000DQY</t>
  </si>
  <si>
    <t>RT @wikileaks: New WikiLeaks servers placed in nuclear bunker http://bit.ly/cvjdz6</t>
  </si>
  <si>
    <t>RT @RaeBeta: Wow. http://blog.easydns.org/2010/12/07/timeline-of-an-epic-fail-the-wikileaks-takedown-fiasco/ #wikileaks #easydns #badjournalism</t>
  </si>
  <si>
    <t>The U.S. is hosting world press freedom day. Who is going to go protest? http://bit.ly/ekXEQs #teaparty #tlot #wikileaks</t>
  </si>
  <si>
    <t>#Internet Analista de TV norteamericano pide asesinato de Julian Assange (+ Video) http://bit.ly/dKA1uG @wikileaks #EEUU</t>
  </si>
  <si>
    <t>Analista de TV norteamericano pide asesinato de Julian Assange (+ Video) http://bit.ly/dKA1uG @wikileaks #EEUU #wikileaks</t>
  </si>
  <si>
    <t>#Internet: Analista de TV norteamericano pide asesinato de Julian Assange (+ Video) http://bit.ly/dKA1uG @wikileaks #EEUU</t>
  </si>
  <si>
    <t>RT @aidwatch: Today's post: Irony much? US govt asks all govts to respect World Press and Internet Freedom Day http://bit.ly/fVwT9c #wikileaks</t>
  </si>
  <si>
    <t>Fascist ~ RT @santiagodecuba_: Analista de TV norteamericano pide asesinato de Julian Assange (+ Video) http://bit.ly/dKA1uG #wikileaks</t>
  </si>
  <si>
    <t>RT @EduardoCBraga: Fascist ~ RT @santiagodecuba_: Analista de TV norteamericano pide asesinato de Julian Assange (+ Video) http://bit.ly/dKA1uG #wikileaks</t>
  </si>
  <si>
    <t>@ Yohandry8787 Las opiniones en #Cuba sobre los cambios y las medidas económicas están mejor que el cablegrama que me he leído. #wikileaks</t>
  </si>
  <si>
    <t>RT @ESET_ES: Wikileaks y los ataques DDoS: http://bota.me/wikileaks</t>
  </si>
  <si>
    <t>Acusado de espionaje, fundador de Wikileaks podría ser juzgado por EU http://ow.ly/3mRWN "Por sacar nuestros trapitos al Sol" dice EU</t>
  </si>
  <si>
    <t>#Wikileaks: Analista de TV norteamericano pide asesinato de Julian Assange (+ Video) http://bit.ly/dKA1uG @wikileaks #EEUU</t>
  </si>
  <si>
    <t>Ex empleados de Assange preparan una nueva web y un libro con secretos de Wikileaks · ELPAÍS.com: http://bit.ly/fAq4EC via @addthis</t>
  </si>
  <si>
    <t>RT @Vedomosti: В Голландии арестован подросток за хакерские атаки в защиту Wikileaks http://vedomosti.ru/~K3U8J</t>
  </si>
  <si>
    <t>@smendezsilva: RT @ontobelli: EU teme que narco adquiera misiles: WikiLeaks http://is.gd/isVTx #MexicoEstadoFallido #FreeAssange #WikiLeaks</t>
  </si>
  <si>
    <t>O'rly? RT @joemccann: "@TheInDecider: WikiLeaks Hackers Shut Down Sarah Palin's Website After Guessing Password: "1234"" // epic hilarity</t>
  </si>
  <si>
    <t>Berbagai Bocoran WikiLeaks yang Bikin Heboh http://bit.ly/hee2Jg</t>
  </si>
  <si>
    <t>The lawless Wild West attacks WikiLeaks http://shar.es/Xq4NO</t>
  </si>
  <si>
    <t>Texto bacana, mais uma do wikileaks - @DesabafoBrasil Os esforços dos EUA para minar a influência de Chavez: http://bit.ly/hRCifZ</t>
  </si>
  <si>
    <t>Booo :( RT @MilesKjeller: Dutch 4Chan Teen Arrested for WikiLeaks Revenge Attacks [Wikileaks] http://pulsene.ws/tWyi</t>
  </si>
  <si>
    <t>Dutch 4Chan Teen Arrested for WikiLeaks Revenge Attacks [Wikileaks] http://pulsene.ws/tWyi</t>
  </si>
  <si>
    <t>RT @exiledsurfer: WikiRebels: Rough Cut A coming 57min documentary on #WikiLeaks from Swedish national television http://bit.ly/fDvRDW #cablegate #imassange</t>
  </si>
  <si>
    <t>RT @SBSnews: Dutch police have arrested a 16-year-old who admits to staging cyber attacks on opponents of #WikiLeaks http://bit.ly/iiiMSC</t>
  </si>
  <si>
    <t>"2 understand assange &amp; the weird reactions 2 him in American press we need 2 tell a story that starts w Judy Miller &amp; ends w wikileaks"</t>
  </si>
  <si>
    <t>I had a hunch that Amazon was way too strong. RT @cschweitz Anonymous Attack On Amazon Fails, Who's Next? http://bit.ly/fF2ozZ #wikileaks</t>
  </si>
  <si>
    <t>Anonymous Attack On Amazon Fails, Who's Next? http://bit.ly/fF2ozZ #wikileaks #cablegate</t>
  </si>
  <si>
    <t>"@fastcompany: With @WikiLeaks Looming Large, @StateDept Announces Hosting of Press Freedom Event http://bit.ly/grzkYG" //no ma, el colmo</t>
  </si>
  <si>
    <t>Blog Post: "Wikileaks, a hipocrisia" http://bit.ly/hL3Nmq #WikiLeaks #fb</t>
  </si>
  <si>
    <t>Apoio à WikiLeaks: Chiado, Lisboa, 11.12.2010 15h http://nblo.gs/bFqsF</t>
  </si>
  <si>
    <t>Wikileaks divulga que Papai Noel não existe.</t>
  </si>
  <si>
    <t>Si apoyo a #wikileaks me cierran mi #twiter? Y la libertad ha muerto..http://www.cambiodigital.com.mx/mosno.php?nota=49680&amp;seccion=Principal</t>
  </si>
  <si>
    <t>The WikiLeaks Debate - A Great Analysis of Events: The following video is by far the best analysis of that which... http://bit.ly/eSxTaI</t>
  </si>
  <si>
    <t>Lula defende Wikileaks ingles, espanhol, italiano e frances http://bit.ly/crVJY7 grata aos colaboradores  @deniseSQ @La_gradisca</t>
  </si>
  <si>
    <t>Lula e Palácio do Planalto oficializam primeiro apoio formal de um chefe de estado a Assange: http://is.gd/irBGX #WikiLeaks #FreeAssange</t>
  </si>
  <si>
    <t>@PiewhivanHirtum Zal paypal plat gaan vannacht? #Wikileaks</t>
  </si>
  <si>
    <t>RT @jesperwsbs: #wikileaks target is api.paypal.com:443/ http://bit.ly/hYsD1j #wikileaks #wikileaks #wikileaks #wikileaks  #FREEJULIANASSANGE</t>
  </si>
  <si>
    <t>RT @HuffingtonPost: Want to keep up with #WikiLeaks? Bookmark this page. It's always updating http://huff.to/WikiL</t>
  </si>
  <si>
    <t>RT @wikileaks: UN High Commissioner for Human Rights "concerned" by #wikileaks #censorship: http://is.gd/irYbs</t>
  </si>
  <si>
    <t>RT @venezuelaprensa: #PatriaGrande: Detienen al presunto “hacker” de los sitios Visa y Mastercard, tiene 16... http://bit.ly/g1IUjK @wikileaks</t>
  </si>
  <si>
    <t>#PatriaGrande: Detienen al presunto “hacker” de los sitios Visa y Mastercard, tiene 16... http://bit.ly/g1IUjK @wikileaks</t>
  </si>
  <si>
    <t>La diplomacia ES un servicio público #wikileaks #fb</t>
  </si>
  <si>
    <t>UNAM EN REBELDÍA (declara como píe de página) "Quieren callar la verdad, (...) Hoy todos somos Julian (Assange). ¡Libertad!" #wikileaks</t>
  </si>
  <si>
    <t>@EmmanuelAntares chetos! y lo quieren exhibir en 3D? q valor! #wikileaks</t>
  </si>
  <si>
    <t>#ASSANGE #FREE GET DOWNLOAD #CABLEGATE FULL IN http://tinyurl.com/26yonjw #NEWS #WIKILEAKS #rT #LEWEB #us #uk</t>
  </si>
  <si>
    <t>RT @Bunkerglo: Ex empleados de Assange preparan una nueva web y un libro con secretos de #Wikileaks http://ow.ly/3mRjl</t>
  </si>
  <si>
    <t>I liked a YouTube video -- WikiLeaks raw US Apache footage http://youtu.be/25EWUUBjPMo?a</t>
  </si>
  <si>
    <t>Lula protesta contra prisão do fundador do WikiLeaks | Knight Center for Journalism in the Americas http://t.co/9kH4Rpl</t>
  </si>
  <si>
    <t>Vamos lá pessoal, a favor da LIBERDADE DE EXPRESSÃO! Você defende o Wikileaks? Nós defendemos http://twitvou.com/163</t>
  </si>
  <si>
    <t>RT @caroldemarchi: tá rolando o debate no #gvbr RT@IDGNow: Após ataques, PayPal anuncia que irá liberar dinheiro doado ao Wikileaks http://bit.ly/fzOuVC</t>
  </si>
  <si>
    <t>e per finire #FF @wikileaks ... perchè ... #AssangeFree !!! #V</t>
  </si>
  <si>
    <t>@saconsalvi El dpto de estado norteamericano dice lo contrario. Wikileaks</t>
  </si>
  <si>
    <t>Welcome 2 wikileaks family :D RT @oynxgal: **just passing by**&lt;RT DANEY_josef Paypal was the easiest...*very weak security system</t>
  </si>
  <si>
    <t>RT @31daSarrafada: Apoio à WikiLeaks: Chiado, Lisboa, 11.12.2010 15h http://nblo.gs/bFqsF</t>
  </si>
  <si>
    <t>@bocadesabao - Vcs praticamente são o WIKILEAKS da PMERJ... Bom serviço. Parabéns!!!</t>
  </si>
  <si>
    <t>@gregorylent If only they would defend people's right to privacy as viciously as the do the Gov's right, ey? #wikileaks</t>
  </si>
  <si>
    <t>If privacy is such a huge buzzword for you and me, of course it applies to governments too, especially "representative" ones. #wikileaks</t>
  </si>
  <si>
    <t>RT @ChasLicc: Telling US Embassy about my upcoming garage sale. Hoping I'll get some front-page coverage for it. #wikileaks</t>
  </si>
  <si>
    <t>@Bunkerglo con el objetivo de desalentar la prestación de alojamiento y otros servicios a Wikileaks.</t>
  </si>
  <si>
    <t>@lapatriagrande @wikileaks PARA EL ALBERGE DE MENORES,ESE HAKER</t>
  </si>
  <si>
    <t>ANTIIMPERIALISTAS, CONDENAN LOS ATAQUES A #Wikileaks  PERO NO DICEN NI ÑE DE LA CENSURA DEL INTERNET EN VENEZUELA. FARISEOS HIPOCRITAS!</t>
  </si>
  <si>
    <t>RT @mrbutterworth: Read of the day, from @civilbeat: The chilling message for small publishers from WikiLeaks crackdown http://bit.ly/i9Np4Y (h/t @romenesko)</t>
  </si>
  <si>
    <t>#Dutch Arrest Teen Pro #WikiLeaks Attack on Visa n MasterCard Websites http://www.wired.com/threatlevel/2010/12/wikileaks_anonymous_arrests/</t>
  </si>
  <si>
    <t>@AnonOpsNet twitter üzerinden yönlendirilen siber savaşın karargahı #LOIC #OperationPayback #wikileaks</t>
  </si>
  <si>
    <t>RT @PENAmerican: RT @amnesty: Q&amp;A: #Wikileaks and Freedom of Expression http://ow.ly/3my72 #humanrights</t>
  </si>
  <si>
    <t>Pro-WikiLeaks Group May Attack U.S. Senate Website Next | Atlantic Mobile http://t.co/tWJ6kfu via @AddThis</t>
  </si>
  <si>
    <t>@milton_neves Tô no twitter agora!! Preciso potencializar minhas operações do site #WikiLeaks #WikiLeaksbr - Ajuda ai Miltão!</t>
  </si>
  <si>
    <t>RT @miltontemer: Alguém mais competente pode me explicar por que #WikiLeaks, #cablegate e #assenge não constam da lista de Trends? Sabotagem do Twitter?</t>
  </si>
  <si>
    <t>@claulopezgarzon Wikileaks no chuzó, reveló información. El fin de Wikileaks no es el mismo del gobierno pasado.</t>
  </si>
  <si>
    <t>Qué buen programa el de @rcnlaradio con @ClauMoralesRCN... Tema #wikileaks...</t>
  </si>
  <si>
    <t>RT @claulopezgarzon de verdad que si es muy raro que #Wikileaks no haya dicho nada sobre Bin Laden</t>
  </si>
  <si>
    <t>Quer saber, falar sobre o WikiLeaks e finalmente falar uma dica que muitos vão querer no Ubuntu</t>
  </si>
  <si>
    <t>RT @muitapimenta: Novo post: O caso WikiLeaks e a primeira ciberguerra da história http://migre.me/2Q7sE</t>
  </si>
  <si>
    <t>RT @fabioscheffer52: lula defende o Wikileaks. assista. http://youtu.be/_No3PuIiJ4Q</t>
  </si>
  <si>
    <t>Think that #wikileaks will show #sarahpalin for what she really is: in collusion with the banksters to rob US middle class</t>
  </si>
  <si>
    <t>Off to the #Wikileaks Rally in Sydney! http://bit.ly/ik6k1o #FOI</t>
  </si>
  <si>
    <t>RT @EonlineLatino: WIKILEAKS &gt; La serie Friends ayudó a disminuir el terrorismo en el medio oriente (¿?) Entérate de los detalles http://eonli.ne/e2IiNL</t>
  </si>
  <si>
    <t>WIKILEAKS &gt; La serie Friends ayudó a disminuir el terrorismo en el medio oriente (¿?) Entérate de los detalles http://eonli.ne/e2IiNL</t>
  </si>
  <si>
    <t>WikiLeaks dissenters set up rival Openleaks site http://bit.ly/flOqZc | v3.co.uk</t>
  </si>
  <si>
    <t>Key Lawmakers Up Pressure on WikiLeaks and Defend Visa and Mastercard: Senator Joe Lieberman, who was instrument... http://bit.ly/h4bnGE</t>
  </si>
  <si>
    <t>RT @PauloQuerido: RT @JNegocios: ONU, Rússia e Brasil criticam pressão política sobre WikiLeaks http://xl.pt/r/fywfWc</t>
  </si>
  <si>
    <t>WikiLeaks http://t.co/uRXzyzT</t>
  </si>
  <si>
    <t>愉快な仲間達・・・おもろい!(^^)!@gloomynews WikiLeaksがこれまでに暴露した米公電を3分27秒でビジュアルに解説した愉快なビデオ。http://ow.ly/3mRCq</t>
  </si>
  <si>
    <t>最近アメリカ人はやたらWikileaksに腹を立てている。</t>
  </si>
  <si>
    <t>RT @automotivas: Site da Citroen Brasil é hackeado a favor do dono do Wikileaks http://bit.ly/fUnEV9</t>
  </si>
  <si>
    <t>Aloco, o site da Citroen foi hackeado pelos manos da #Wikileaks Oo http://www.citroen.com.br/</t>
  </si>
  <si>
    <t>RT @p4ula: Wow. Spread this: http://svtplay.se/v/2264028/wikirebels_the_documentary #wikileaks</t>
  </si>
  <si>
    <t>RT @heruyaheru: RT @wikileaks Petition: "Stop the crackdown on WikiLeaks and its partners." 275,000 have signed. Will you? http://is.gd/iraFX</t>
  </si>
  <si>
    <t>RT @linuxmall: Vamos lá pessoal, a favor da LIBERDADE DE EXPRESSÃO! Você defende o Wikileaks? Nós defendemos http://twitvou.com/163</t>
  </si>
  <si>
    <t>President Lula speaks out in defence of Wikileaks: English subtitles http://migre.me/2Q2VM Galgo Chari Jhota Eufemiano #cuentame Freixenet</t>
  </si>
  <si>
    <t>Liberdade is all tranperencia tb. contra a perseguição ao #WikiLeaks. Assine na #AvaazPo http://avaaz.org/wkpo</t>
  </si>
  <si>
    <t>Voy a aprender a hackear y me voy a unir a @wikileaks</t>
  </si>
  <si>
    <t>wikileaks: shell???  http://bit.ly/hzyeMq #Assange #imWikileaks #imAssange Free #Wikileaks</t>
  </si>
  <si>
    <t>WikiLeaks cables had a huge impact in Spain, says El Pais editor-in-chief http://t.co/w4ENIyw @twitter_es</t>
  </si>
  <si>
    <t>@Yohandry8787 Ya te avisé hace días de que Wikileaks no te iba a traer muchas buenas noticias... ¡Y lo que te espera!</t>
  </si>
  <si>
    <t>@knottienature Pretty much all of Wikileaks' leaks were old news! LOL</t>
  </si>
  <si>
    <t>are these Wikileaks a-holes trying to prevent a 3rd World War or cause one to erupt?</t>
  </si>
  <si>
    <t>Berkeley may pass resolution honoring Army private who gave classified docs to Wikileaks: http://tinyurl.com/2ax2lua #tcot</t>
  </si>
  <si>
    <t>RT @bravowikileaks: Video - U.S GOV FIRED FIRST SHOT -- Operation Payback by Anonymous: Cyber War in revenge for #WikiLeaks http://t.co/ad16FMP via @youtube</t>
  </si>
  <si>
    <t>RT @WikileaksAus: RT @bravowikileaks    Assange passport must be guaranteed: Brown http://t.co/RjjLXCu #wikileaksaus #wikileaks #</t>
  </si>
  <si>
    <t>‘Operation Payback’: la venganza de WikiLeaks http://bit.ly/iccsu0</t>
  </si>
  <si>
    <t>RT @raulliborio: A Primeira Grande Guerra Cibernértica tá comendo solta!!! #WikiLeaks #Payback #LOIC #ddos</t>
  </si>
  <si>
    <t>Quanto menor for sua mensagem de UDP/TCP no #LOIC, mais rápido serão as suas requisições ;D #WikiLeaks #DDOS #Payback</t>
  </si>
  <si>
    <t>@Boarbeque I think it might be because they thought it would bring them some attention and take some away from wikileaks.</t>
  </si>
  <si>
    <t>RT @jilliancyork: The KKK can accept payments via Visa and PayPal, but #WikiLeaks cannot.  What a just world we live in.</t>
  </si>
  <si>
    <t>RT @InfoPriv: Ultimas - Em solidariedade ao WikiLeaks, hackers coordenam ataque contra PayPal: Agência EFE - O gru... http://bit.ly/gSAqDb</t>
  </si>
  <si>
    <t>Ultimas - Em solidariedade ao WikiLeaks, hackers coordenam ataque contra PayPal: Agência EFE - O grupo de hacker... http://bit.ly/gSAqDb</t>
  </si>
  <si>
    <t>@anapossamaii Até o #WikiLeaks vai vazar este boletim....... vai ser mais uma arma nesta guerra cibernética...</t>
  </si>
  <si>
    <t>muito conveniente, não?: RT @OGlobo_Mundo 'Não condenamos nem aplaudimos os ciberataques', diz WikiLeaks. http://ow.ly/3mRzj</t>
  </si>
  <si>
    <t>@chaosupdates "Ladda ner Flash Player"- kommt für mich ¬ in Frage. Alterantives any1? #wikileaks #wikirebels</t>
  </si>
  <si>
    <t>EE.UU: futuros diplomáticos no pueden hablar de #WikiLeaks vía @lavozcomar http://t.co/3c0fChF</t>
  </si>
  <si>
    <t>Eu vou: Eu Defendo o Wikileaks - http://tvou.tk/163 #twitvou</t>
  </si>
  <si>
    <t>RT @anonops: "Information is the Antidote to Fear: Wikileaks, the Law, and You" &gt;&gt; http://goo.gl/FrJqL #anonops #payback #Wikileaks</t>
  </si>
  <si>
    <t>RT @WikileaksAus: Still @UN MUTE on #FreeAssange UK #humanrights violations "@UN Glaciers in southern South America &amp; Alaska melting faster .. #UN" @wikileaks</t>
  </si>
  <si>
    <t>RT @OGlobo_Mundo 'Não condenamos nem aplaudimos os ciberataques', diz WikiLeaks. http://ow.ly/3mRzj</t>
  </si>
  <si>
    <t>Tweet plagiado 1. RT @WiltonArten  Caro Wikileaks, favor revelar as conversas sigilosas entre Tulla Luana e seu marido. Grato.</t>
  </si>
  <si>
    <t>Acho exagerado o esforço governamental anti-Wikileaks. Mas mantenho minha posição diplomática. // #VforVendetta</t>
  </si>
  <si>
    <t>Ha! She's a hypocrite... RT @seanbonner Photo: Hillary Clinton predicted Wikileaks http://tumblr.com/xlwzpwajf</t>
  </si>
  <si>
    <t>Oh, I'm not so confident that Sweden can be trusted http://huff.to/i957rP #wikileaks</t>
  </si>
  <si>
    <t>RT @nasyabahfen: One day we'll be telling our grandkids about the First Cyber War of 2010 #wikileaks #cablegate</t>
  </si>
  <si>
    <t>RT @gloomynews: WikiLeaksがこれまでに暴露した米公電を3分27秒でビジュアルに解説した愉快なビデオ。http://ow.ly/3mRCq</t>
  </si>
  <si>
    <t>Entrevista de Assange, o bam-bam-bam do WikiLeaks: http://migre.me/2PPmk</t>
  </si>
  <si>
    <t>RT @lizgiel: RT @taulpaul: Wikileaks will forever change journalism as we...OMG!?!? Oprah is doing another giveaway!</t>
  </si>
  <si>
    <t>RT @taulpaul: Wikileaks will forever change journalism as we...OMG!?!? Oprah is doing another giveaway!</t>
  </si>
  <si>
    <t>http://edition.cnn.com/2010/WORLD/europe/12/09/world.wikileaks/index.html - SUCH BULLSHIT... I don't believe ANYTHING I see anymore..</t>
  </si>
  <si>
    <t>Que tal comprar um Citroen? http://bit.ly/ajjU4M OH WAIT - #wikileaks</t>
  </si>
  <si>
    <t>"Lula protesta por encarcelamiento del fundador de WikiLeakshttp:( http://bit.ly/eRjFLW )</t>
  </si>
  <si>
    <t>Este es el "hacker" que delató al espía de @Wikileaks http://bit.ly/hRKDSX @soyunhereje @infoWARS @ciberguerra #freeAssange</t>
  </si>
  <si>
    <t>RT @ggreenwald: Great Editorial on WikiLeaks from The Guardian - read this:  http://is.gd/isUU4  (via @jeffjarvis)</t>
  </si>
  <si>
    <t>Free Julian Assange! #wikileaks #Anonymous #freedomofspeech</t>
  </si>
  <si>
    <t>#wikileaks I DON'T UNDERSTAND THIS. SOMEONE TELL ME! #wikileaks</t>
  </si>
  <si>
    <t>I must be some kind of anarchist:I love #wikileaks It's not like they're giving away nuclear codes.  (Heck, we almost gave them to SPalin.)</t>
  </si>
  <si>
    <t>Segun un cable de #Wikileaks el fantasma de Hitler se habria apoderado de los vecinos de Soldati..</t>
  </si>
  <si>
    <t>Lula se solidarizó con el líder de WikiLeaks http://dlvr.it/B4N4K</t>
  </si>
  <si>
    <t>HUH?! @koerbagh , hoe kan dat nou? #wikileaks is toch de nieuwe transparantie religie?</t>
  </si>
  <si>
    <t>RT @JulianAssange_: Breaking News: Lula defends Wikileaks' Assange: Brazilian President Lula da Silva calls the arrest of Wikileaks ... http://bbc.in/g0bMBk</t>
  </si>
  <si>
    <t>@PiewhivanHirtum mooizo! #nachtploeg #wikileaks #FREEJULIANASSAGNE</t>
  </si>
  <si>
    <t>RT @PiewhivanHirtum: Respect #nachtploeg  RT @jesperwsbs: #wikileaks target is api.paypal.com:443/ http://bit.ly/hYsD1j</t>
  </si>
  <si>
    <t>RT @paulocoelho: "Instead of blaming who leaked, blame those who wrote (the cables)" (Lula, Brazilian president, today) #wikileaks #proudofBrasil</t>
  </si>
  <si>
    <t>“@wired: Dutch teen arrested for pro-WikiLeaks attack on Visa and MasterCard sites - http://wrd.tw/ifYuub”</t>
  </si>
  <si>
    <t>RT @paulocoelho: "Everything you have said in the dark will be heard in the daylight" (Luke 12:2-3 ) #wikileaks</t>
  </si>
  <si>
    <t>RT @Crazy_Dymnd: Quieres ayudar a la causa Wikileaks/Assange sin andar "hackeando" y no sabes cómo? Sigue a @FreeAssangeCL</t>
  </si>
  <si>
    <t>Quieres ayudar a la causa Wikileaks/Assange sin andar "hackeando" y no sabes cómo? Sigue a @FreeAssangeCL</t>
  </si>
  <si>
    <t>este texto do umberto eco (ah, releva, vai) sobre o wikileaks é ok: http://bit.ly/dIpuSQ. eles vigiam, mas agora são vigiados.</t>
  </si>
  <si>
    <t>I support @WikiLeaks and Julian Assange. If you do too, add a #twibbon to your avatar now! http://twb.ly/h3h10U #cablegate #wikileaks</t>
  </si>
  <si>
    <t>RT @m_clem: Wikileaks cables detail how Mugabe &amp; pals fund themselves while destroying Zimbabwe's economy http://bit.ly/gfBYOo @dickinsonbeth</t>
  </si>
  <si>
    <t>NPR News: Silencing WikiLeaks A Free Speech Challenge For U.S. http://n.pr/hoTOK2 #TFB</t>
  </si>
  <si>
    <t>@DylanBrann well i figured with all my wikileaks crap i'm going down anyways might as well got down in a blaze of glory</t>
  </si>
  <si>
    <t>@JQ1QHO おはようございます　→で見られます　http://wikileaks.ch/</t>
  </si>
  <si>
    <t>Mny tnx “@JH0KHR: @JQ1QHO おはようございます　→で見られます　http://wikileaks.ch/”</t>
  </si>
  <si>
    <t>Se alguém mais não conseguir acessar através de: http://bit.ly/ghXIwQ p/ o blog, tentem: http://www.youtube.com/user/PalaciodoPlanalto</t>
  </si>
  <si>
    <t>#WikiLeaks: se desató la primera guerra en internet http://goo.gl/G4ttP</t>
  </si>
  <si>
    <t>RT @ShoebridgeMLC: speaking at #wikileaks rally Syd Town Hall 1pm with #Greens senator-elect @leerhiannon and @antloewenstein. Come along!</t>
  </si>
  <si>
    <t>RT @valessiobrito: fire! fire! fire! paypal.. Acesse e entre nessa guerra. http://files.hl2forums.com/uploads/1e55b2e_JS_LOIC_v0_1.htm #wikileaks #payback</t>
  </si>
  <si>
    <t>RT @wl_central: WLCentral: From Wikileaks to Wikileaks World #WikiLeaks #Assange #Cablegate http://t.co/rV34VQt</t>
  </si>
  <si>
    <t>@RealJohnArmless @paulocoelho  #wikileaks makes no claim to have been elected - it simply emerged out of necessity</t>
  </si>
  <si>
    <t>Wikileaks "estremece" al Gobierno de Nicaragua http://dlvr.it/B1QkJ</t>
  </si>
  <si>
    <t>Wikileaks: crudo no basta para impulsar socialismo | Últimas Noticias: http://bit.ly/hgGFuO</t>
  </si>
  <si>
    <t>RT @marcvidal: no salgo de mi asombro... Facebook cierra la cuenta del grupo de ciberactivistas defensores de Wikileaks : http://wik.io/Fe9Tl</t>
  </si>
  <si>
    <t>RT @CNNMex: #WikiLeaks: Un menor arrestado, acusado de atacar los sitios de
#Visa y #MasterCard http://cnn.mx/n000DR8</t>
  </si>
  <si>
    <t>Think people in Melbourne should start their #wikileaks protest early @ Fed Sqr while Oprah &amp; the PM are there - great chance to speak up!!1</t>
  </si>
  <si>
    <t>@laurentmunier do you think @theprovince really has anything to add about #wikileaks? No bike lanes or canucks=no ink</t>
  </si>
  <si>
    <t>@BarackObama @JuliaGillard no mention of #JulianAssange #Wikileaks? even Australians have rights - including the presumption of innocence.</t>
  </si>
  <si>
    <t>Dutch police arrest 16-year-old in Wikileaks cyber attack probe http://tinyurl.com/38teoq3</t>
  </si>
  <si>
    <t>WikiLeaks Mirror List now boasts 1300+ hosts: http://t.co/E5vwVCT #imwikileaks</t>
  </si>
  <si>
    <t>El portal de Visa fue atacado por hackers en nombre de WikiLeaks http://bit.ly/f9bT9T #CulturaTecno</t>
  </si>
  <si>
    <t>Memeoooo raí náut #NojodasAYusse RT @LuisVaporub: #Wikileaks El iPod de @yussepin contiene canciones de Ricky Martin (Grandes Exitos)</t>
  </si>
  <si>
    <t>El portal de Visa fue atacado por hackers en nombre de WikiLeaks: El sitio quedó inoperable durante algunos instantes. http://bit.ly/f9bT9T</t>
  </si>
  <si>
    <t>meanwhile in china: http://bit.ly/fhSogy #wikileaks (via @colOchimba)</t>
  </si>
  <si>
    <t>I favorited a YouTube video -- Wikileaks keeps on publishing despite arrest http://youtu.be/w0xLyoc9DxU?a</t>
  </si>
  <si>
    <t>travelling to #melbourne today for the #protest in support of #wikileaks and #assange,  #tagslut</t>
  </si>
  <si>
    <t>RT @Enfurecido: Será que o @BarackObama leu o Wikileaks.org?</t>
  </si>
  <si>
    <t>@Sen_Cristovam Conhece o WikiLeaks? Como seria se houvesse uma versão Nacional do mesmo tipo?</t>
  </si>
  <si>
    <t>RT @nuneznoda: RT @linda0863: #Wikileaks China paga en la práctica x crudo venezolano 5 $ x barril, y las compañías chinas (cont) http://tl.gd/7dgr1m</t>
  </si>
  <si>
    <t>Julian Assange put in segregation unit as lawyers aim for bail | Media | The Guardian - http://bit.ly/eYvaXO</t>
  </si>
  <si>
    <t>RT @luismiguex: Si queremos ayudar a Oponops y a wikileaks...   entren  http://loic1.tk/ #wikileaks</t>
  </si>
  <si>
    <t>Lula: “E aí aparece o tal do Wikileaks, desnuda a diplomacia que parecia inatingível, parecia a mais certa do mundo”</t>
  </si>
  <si>
    <t>RT @bruno__giordano: #Viva President Lula esse é o MELHOR... Esse merece palmas... #DemocraciaForever #LiberdadedeExpressão #Wikileaks</t>
  </si>
  <si>
    <t>RT @CulturaTecno: El portal de Visa fue atacado por hackers en nombre de WikiLeaks http://bit.ly/f9bT9T #CulturaTecno</t>
  </si>
  <si>
    <t>@glohlopes @wikileaks President Lula?Lula's farse which speach =  robberies+ corrupt Congress +bias Justice= dictators' alike #WIKILEAKS</t>
  </si>
  <si>
    <t>@Eduardohomem41 RT @OGlobo_Mundo  'Não condenamos nem aplaudimos os ciberataques', diz WikiLeaks. http://ow.ly/3mRzj</t>
  </si>
  <si>
    <t>Fresh attacks in Wikileaks cyberwar - World Politics, World - The Independent http://retwt.me/1Q4fZ (via @nieuwsmedia)</t>
  </si>
  <si>
    <t>WikiLeaks dissenters set up rival Openleaks site: Iain Thomson in San Francisco, V3.co.uk, Friday 10 December 20... http://bit.ly/flOqZc</t>
  </si>
  <si>
    <t>WikiLeaks backers threaten more cyber attacks - Reuters http://tinyurl.com/38b4cpc</t>
  </si>
  <si>
    <t>Lula defends Wikileaks' Assange http://dlvr.it/B4N5q</t>
  </si>
  <si>
    <t>Lula defends Wikileaks' Assange http://dlvr.it/B4N7p</t>
  </si>
  <si>
    <t>Protests, cyber-skirmishes rage over WikiLeaks 
    (AP): AP - Skirmishes raged across cyberspace Thursday betwe... http://bit.ly/eIA5cK</t>
  </si>
  <si>
    <t>Protests, cyber-skirmishes rage over WikiLeaks (#sprnch) http://tinyurl.com/33p3m9a http://bit.ly/XNAeR</t>
  </si>
  <si>
    <t>RT @news_com_au: 'The Americans are responsible': KEVIN Rudd and John Howard both say Julian Assange shouldn't be blamed for Cablegate. http://bit.ly/i84j19</t>
  </si>
  <si>
    <t>Protests, cyber-skirmishes rage over WikiLeaks 
    (AP)
 http://tinyurl.com/346z56y</t>
  </si>
  <si>
    <t>Wikileaks and the TEA Party | American Socialism for the Rich http://bit.ly/gdPWqK -- FREEDOM</t>
  </si>
  <si>
    <t>Gesprek Verhagen-Clinton gelekt (NOS.nl, Nieuws): Voor het eerst is via Wikileaks een Amerikaans ambtsbericht ge... http://bit.ly/h8MAay</t>
  </si>
  <si>
    <t>On WikiLeaks, India, Pakistan and a partisan media | Analysis ... http://reut.rs/eur14e #swat</t>
  </si>
  <si>
    <t>#Wikileaks is waking everybody up from a Fox/CNN induced coma. This is bound to change political journalism as we know it.</t>
  </si>
  <si>
    <t>@ArturAnjos eu acho que isto já me tinha acontecido com a TAP mas esquecera-me.. é horrível, pensei que fosse problemas VISA-Wikileaks..</t>
  </si>
  <si>
    <t>É engraçado ver o Lula defender a liberdade de expressão e apoiar o Wikileaks uma vez que ele sempre quis controlar a imprensa brasileira.</t>
  </si>
  <si>
    <t>#EFF sobre #Wikileaks http://bit.ly/gAeOoO #EnIngles</t>
  </si>
  <si>
    <t>A solidariedade de Lula ao WikiLeaks http://is.gd/it0s6</t>
  </si>
  <si>
    <t>RT @midiacrucis: Lula defende Wikileaks  ingles, espanhol, italiano e frances http://bit.ly/crVJY7 grata aos colaboradores @stanleyburburin @tsavkko @emerguy</t>
  </si>
  <si>
    <t>Confira este site: Clipping do Mario -- http://bit.ly/iaParN</t>
  </si>
  <si>
    <t>Peter Sarsgaard is playing julian assange in the wikileaks movie, right?</t>
  </si>
  <si>
    <t>Glenn Beck – WikiLeaks and Revolution http://is.gd/it0h3</t>
  </si>
  <si>
    <t>@Luz_Mila Pero si vienen aqui a hablar de wikileaks, como si realmente defendieran a wikileaks los muy hipocritas</t>
  </si>
  <si>
    <t>RT @WikiLeaksEurope: "Those who deny freedom to others deserve it not for themselves." - Abraham Lincoln #PayBack #WikiLeaks #Assange @anonops #Censorship</t>
  </si>
  <si>
    <t>LIBERTAD PARA JULIAN DE WIKILEAKS .ENCARCELES A LOS ASESINOS DEL EJERCITO A...(http://youtu.be/sQKZzzVzYSE?a de YouTube)</t>
  </si>
  <si>
    <t>Hello, peolpe - support WikiLeaks !</t>
  </si>
  <si>
    <t>http://blogs.elpais.com/aguas-internacionales/2010/12/la-primera-guerra-mundial-cibertenica-contra-wikileaks.html  @JMem0 checate</t>
  </si>
  <si>
    <t>"@P4Nd3m0n1uM: GO wikileaks!!" // aweeeeee!!!</t>
  </si>
  <si>
    <t>Entrevista do Assange, de julho de 2010: http://ponto.outraspalavras.net/2010/12/08/entrevista-com-assenge-fundador-do-wikileaks/</t>
  </si>
  <si>
    <t>RT @Deeercy: O Lula diz que não tem medo da WikiLeaks. Se eu não soubesse escrever também não teria medo.</t>
  </si>
  <si>
    <t>Another brilliantly entertaining video from @getwhirled http://bit.ly/fjvfVp #wikileaks</t>
  </si>
  <si>
    <t>Fiscalía no descartó citar como testigo de chuzadas a Naranjo http://t.co/Bjq1C4C vía @eltiempocom - ¡¡¡¡La prueba del delito!!!!</t>
  </si>
  <si>
    <t>RT @HeyPogo: Hice unos Iconos para Twitter y Facebook en apoyo a #Wikileaks úsenlos y siéntanse libres de redistribuirlos  http://yfrog.com/gzc76hj</t>
  </si>
  <si>
    <t>Hice unos Iconos para Twitter y Facebook en apoyo a #Wikileaks úsenlos y siéntanse libres de redistribuirlos  http://yfrog.com/gzc76hj</t>
  </si>
  <si>
    <t>В Нидерландах задержали 16-летнего хакера-сторонника WikiLeaks: Полиция Нидерландов задержала 16-летнего юношу, ... http://bit.ly/hWiCxy</t>
  </si>
  <si>
    <t>В Нидерландах задержали 16-летнего хакера-сторонника WikiLeaks</t>
  </si>
  <si>
    <t>O caso Wikileaks me lembra outro filme: Uma Verdade Inconveniente...</t>
  </si>
  <si>
    <t>Pakistani media publish fake WikiLeaks cables attacking India http://t.co/1Z57w4u via @guardian /via @JKdownunder</t>
  </si>
  <si>
    <t>www.AsiaDude.com WikiLeaks: Myanmar building nuclear sites  http://tiny.ly/k63x</t>
  </si>
  <si>
    <t>RT @lapatriagrande: Detienen al presunto “hacker” de los sitios Visa y Mastercard, tiene 16 años http://bit.ly/g1IUjK @wikileaks #Holanda</t>
  </si>
  <si>
    <t>Es posible comprar los cables de WikiLeaks en Amazon con Visa o Mastercard / Para Kindle - http://bit.ly/eMSXF5</t>
  </si>
  <si>
    <t>RT @betoshibata Wikileaks ganhar mirror no Brasil. Boa! http://wikileaks.liberdadedeexpressao.net #wikileaks</t>
  </si>
  <si>
    <t>“@torturra: Wikileaks ganhar mirror no Brasil. Boa! http://wikileaks.liberdadedeexpressao.net/”</t>
  </si>
  <si>
    <t>Amazon UK selling Wikileaks cables for Kindle. http://amzn.to/g9FQEe</t>
  </si>
  <si>
    <t>#AU Blame #US , Not WikiLeaks - Australia Minister http://bit.ly/fOLS8G</t>
  </si>
  <si>
    <t>ONU manifiesta preocupación por presiones a Wikileaks
http://bit.ly/eexd2h</t>
  </si>
  <si>
    <t>RT @abcthedrum: WikiLeaks challenges the entire corrupted relationship between media and political elites, writes Antony Loewenstein http://bit.ly/gy53Qq</t>
  </si>
  <si>
    <t>RT @franksting: What a duopoly @ireckon: so now the Visa + Mastercard issue makes more sense http://ireck.in/3p #wikileaks</t>
  </si>
  <si>
    <t>Amazon you fuck-knuckle, you boot Wikileaks off but then sell a Kindle version of the leaked cables? GTFO.</t>
  </si>
  <si>
    <t>Wine Vault Radio with @Jayson_Bryant: Morton Methode Traditionnelle &amp; Wikileaks [VIDEO] http://bit.ly/fjPcHK</t>
  </si>
  <si>
    <t>David Aaronovitch cuts through much of the bullshit surrounding Julian Assange &amp; #wikileaks http://bit.ly/hPK1ON</t>
  </si>
  <si>
    <t>RT @Crazy_Dymnd Quieres ayudar a la causa Wikileaks/Assange sin andar "hackeando" y no sabes cómo? Sigue a @FreeAssangeCL &gt; van!</t>
  </si>
  <si>
    <t>RT @GetUp: Together we've raised an amazing $228k for our wikileaks campaign - help us reach $250k 4 a full page ad in the NY Times? http://ow.ly/3mRw0</t>
  </si>
  <si>
    <t>Acusado de espionaje, fundador de Wikileaks podría ser juzgado por EU http://ow.ly/3mRY3 "Por sacar nuestros trapitos al Sol" dice EU</t>
  </si>
  <si>
    <t>RT @thedailybeast: A #wikileaks cable shows Murdoch trying to expand his reach into Saudi Arabia, reports @HowardKurtz http://thebea.st/hBMNlO #payback</t>
  </si>
  <si>
    <t>WikiLeaks cables: Pfizer used dirty tricks to avoid clinical trial payout | Business | The Guardian http://me.lt/848YP</t>
  </si>
  <si>
    <t>RT @CCortesC: Los párrafos censurados de los cables de #Wikileaks. Blog Subversión de los Hechos @lasillavacia http://ow.ly/3mRLG #cablegate</t>
  </si>
  <si>
    <t>All About Assange: Obama May Need to Resign a http://t.co/RC6mZ3i via @TIMENewsFeed</t>
  </si>
  <si>
    <t>RT @Mimi_FL: Dá-lhe Tio Rei &gt;&gt; RT @aeonav Wikileaks: Um molusco que cacareja | by @reinaldoazevedo http://fb.me/QoIjQgji</t>
  </si>
  <si>
    <t>RT @tvigy: The WikiLeaks Vindication of George W. Bush -  http://goo.gl/fvb8L</t>
  </si>
  <si>
    <t>Com certeza o motivo não é o Wikileaks http://migre.me/2Q8n7 #ironia</t>
  </si>
  <si>
    <t>RT @singlepayer: RT.@angelsavant: RT @paulfreed: LOL! Wikileaks followers shut down $arah Palin's PAC site! #p2 #GREAT_JOB_whoever_did_this !!!</t>
  </si>
  <si>
    <t>RT .@GlennBeckClips Today's show is posted. Wikileaks is part of the progressive plan for revolution. Links here: http://glennbeckclips.com</t>
  </si>
  <si>
    <t>Sarah Palin has said she is under heavy cyber attack from London-based supporters of the Wikileaks website.  http://bit.ly/fzSmS0</t>
  </si>
  <si>
    <t>…and boom goes your support RT @Anon_Operations: So @EFF doesn't condone cyber-vigilantism?? Wanna be next, wise guy? #AnonOps #WikiLeaks</t>
  </si>
  <si>
    <t>For the few left who bother to care about Freedom of Speech: #Wikileaks rally at 1pm today #Sydney Town Hall http://bit.ly/fFe4ag</t>
  </si>
  <si>
    <t>“@wired: Military bans disks, threatens courts-martial to stop new #WikiLeaks - http://wrd.tw/gTYgoL”</t>
  </si>
  <si>
    <t>WikiLeaks cables: US 'lobbied Russia on behalf of Visa and MasterCard' | World news | The Guardian http://bit.ly/fBgqXN</t>
  </si>
  <si>
    <t>I told Sarah Palin not to diss WikiLeaks &amp; Anonymous, but would she listen? Nooo. &amp; now her book sales suffer. Think about it.</t>
  </si>
  <si>
    <t>WHAT A SHAM! @wikileaks RT #cablegate stories they tried to censor: Shell has people in every Nigerian ministry http://is.gd/irYEd #corrupt</t>
  </si>
  <si>
    <t>I'm not surprised if newspapers all over the world has such a section like this one http://www.theage.com.au/technology/wikileaks</t>
  </si>
  <si>
    <t>RT @SynLeejm: "Operation Payback has not targetted any individuals CCs and won't ever"--AnonyWatcher #OperationPayback #Wikileaks</t>
  </si>
  <si>
    <t>e se rolasse um WikiLeaks nos e-mails trocados entre as uniões e divisões da IASD, o que descobriríamos? fica a idéia</t>
  </si>
  <si>
    <t>Pela iberdade de expressão, defendo o trabalho do #wikileaks</t>
  </si>
  <si>
    <t>#WikiLeaks is censored by twitter - thats happening...</t>
  </si>
  <si>
    <t>1ª “Guerra da Informação” http://ow.ly/3mPYM  @via @HominisCanidaee #WikiLeaks</t>
  </si>
  <si>
    <t>RT @HominisCanidaee: Apoio  WikiLeaks, hackers iniciam 1ª Guerra da Informação http://ow.ly/3mPYM Lembrou o ColetivoSabotage Conhecimento não se compra, se toma!</t>
  </si>
  <si>
    <t>wikileaksの事務所が超かっこいいwwwHDRだから余計にかっこよく見えるっていうのはあると思んだけども。。。男心をくすぐるよね。  http://plixi.com/p/61983375</t>
  </si>
  <si>
    <t>RT @kyojiohno: すみません。もう一度拡散リツイート希望です。
Wikileaksをサポートするための署名。http://www.avaaz.org/en/wikileaks_petition/97.php?cl_tta_sign=43fd10fea4ae36cc216091076eb0b970</t>
  </si>
  <si>
    <t>ウィキリークス：創設者がついに逮捕。賛否両論の内部告発サイトの実像とは？: 12月7日、内部告発サイト「ウィキリークス（WikiLeaks）」の創設者が英国で逮捕された。イラク戦争や… http://goo.gl/fb/Jn7qq</t>
  </si>
  <si>
    <t>quero minha camisa!rs RT @LinuxMall Vamos lá pessoal, a favor da LIBERDADE DE EXPRESSÃO! Você defende o Wikileaks? ...http://twitvou.com/163</t>
  </si>
  <si>
    <t>RT @IQXS: » NEW: WikiLeaks UFO Files: Not What You Were Expecting... http://j.mp/fnEbnz</t>
  </si>
  <si>
    <t>» NEW: WikiLeaks UFO Files: Not What You Were Expecting... http://j.mp/fnEbnz</t>
  </si>
  <si>
    <t>RT @sqeptiq: #WikiLeaks RT @RepRonPaul: In a society where truth becomes treason, we are in big trouble</t>
  </si>
  <si>
    <t>RT @cnalatest: WikiLeaks: Myanmar building nuclear sites http://bit.ly/gqW0Et</t>
  </si>
  <si>
    <t>RT @thenation: First they came for #WikiLeaks. Then... http://bit.ly/fajbSy</t>
  </si>
  <si>
    <t>RT @tassia_cam: @wikileaks with subtitles President Lula Brazil, supports WikiLeaks against the powerful States, companies and media http://bit.ly/fF65NG wh</t>
  </si>
  <si>
    <t>@chavezcandanga qué tal hablar en defensa del premio nobel para Assange? Lula defendió WikiLeaks:  http://bit.ly/fF65NG</t>
  </si>
  <si>
    <t>RT @BRINQUIITOS: Este es el "hacker" que delató al espía de Wikileaks http://bit.ly/hNoPKP</t>
  </si>
  <si>
    <t>Internacional: Washington defiende la libertad de prensa mientras ataca a WikiLeaks http://dlvr.it/B4MXS</t>
  </si>
  <si>
    <t>RT @wikileaks: "We've done the time, we may as well do the crime": Mistaken identity victims easyDNS support Wikileaks | http://is.gd/isz4k</t>
  </si>
  <si>
    <t>(cnet) Dutch police arrest suspected pro- #WikiLeaks hacker http://bit.ly/h6uojo #p2 #tcot --no word on looking into attacks *on* WikiLeaks</t>
  </si>
  <si>
    <t>MT WikiLeaks reveals Pfizer used dirty tricks to avoid clinical trial payout.GuardianUK: http://bit.ly/gf1DfY HT ,THX &amp; #FF @NJDOC</t>
  </si>
  <si>
    <t>RT @welshman007: RT @InformedPatriot: Rep @PeteHoekstra Says Admin Blocking Full Scope of Wikileaks Breach from Intel Committee  http://abcn.ws/hd23d1</t>
  </si>
  <si>
    <t>RT @EMERGENCIAVZLA: Wikileaks: 'Economía de Cuba colapsará en 2011, antes si la "inestable Venezuela" corta ayuda'</t>
  </si>
  <si>
    <t>@EileenLeft A Democrat, name withheld, will be published from Wikileaks soon.</t>
  </si>
  <si>
    <t>RT @sibelefausto: RT @radfahrer RT @malvados: Tem coisas que só o Wikileaks traz para você: http://t.co/dH4GAQq</t>
  </si>
  <si>
    <t>RT @Spartz: Persbericht Piratenpartij: Demonstratie voor persvrijheid en WikiLeaks
De Piratenpartij organiseert zaterdag (cont) http://tl.gd/7dfcvl</t>
  </si>
  <si>
    <t>#Wikileaks En algunos acuerdos el precio que China paga en la práctica por el crudo venezolano es de 5 dólares por barril</t>
  </si>
  <si>
    <t>"@IDL_Reporteros:  #cablegate RT @jeffjarvis Great Guardian Wikileaks editorial about internet freedom http://bit.ly/fVblxS"/wena wena edit</t>
  </si>
  <si>
    <t>Wikipedia Editors Delete Article Listing WikiLeaks Mirror Sites by @rwwmike http://t.co/qyw5sge via @RWW</t>
  </si>
  <si>
    <t>Author Pulls WikiLeaks E-Book from Amazon: Given that Amazon Web Services recently cut off access to WikiLeaks' servers because - Ama...</t>
  </si>
  <si>
    <t>Lula defends Wikileaks' Assange: Brazilian President Lula da Silva calls the arrest of Wikileaks founder Julian ... http://bbc.in/ewJUNy</t>
  </si>
  <si>
    <t>RT @nodolibre: #EFF sobre #Wikileaks http://bit.ly/gAeOoO #EnIngles</t>
  </si>
  <si>
    <t>"EEUU prohibe hablar de WikiLeaks en Facebook o en Twitter" http://www.aporrea.org/tiburon/n171098.html</t>
  </si>
  <si>
    <t>Adrian Lamo fue el idiota que entrego a Bradley Manning, quien entrego la info a Julian #Assange #WikiLeaks http://youtu.be/lAAfaqh-n04</t>
  </si>
  <si>
    <t>WikiLeaks Julian Assange at Anna Ardin apartment (#2) (secret camera)http://www.youtube.com/watch?v=rSNXkjuQW28</t>
  </si>
  <si>
    <t>@kellyhclay censoring Wikileaks answers that question clearly enough for me...</t>
  </si>
  <si>
    <t>RT @usACTIONnews: The WikiLeaks Vindication of George W. Bush: The WikiLeaks de facto declassification of privileged material make... http://bit.ly/gyTXJ8</t>
  </si>
  <si>
    <t>The WikiLeaks Vindication of George W. Bush: The WikiLeaks de facto declassification of privileged m... http://tinyurl.com/33dxou2 #tcot</t>
  </si>
  <si>
    <t>“@chronic: RT @wikileaks: The #cablegate stories they tried to censor: Shell has people in every Nigerian ministry http://is.gd/irYEd”</t>
  </si>
  <si>
    <t>A todo esto, que ha pasado con  pruebas del HAARP? que tanto se hablaban, al parecer wikileaks fue una de sus victimas, filtraciones varias</t>
  </si>
  <si>
    <t>RT @fernandoike: Uma beleza!!!! Amazon vende e-book com documentos vazados pelo WikiLeaks - http://t.co/V65CHMz</t>
  </si>
  <si>
    <t>RT @Tsavkko: "Vazamentos" são comuns na diplomacia mundial, a novidade do #WikiLEaks foi a escala global, a proporção http://is.gd/irxNk</t>
  </si>
  <si>
    <t>Agora tá todo mundo querendo censurar o #Wikileaks http://bit.ly/fojM9m</t>
  </si>
  <si>
    <t>RT “@slashdot: WikiLeaks Defenders Threaten Amazon http://bit.ly/eGes2y”
ops... tomara que isso não nos afete! #glup!  #fodel</t>
  </si>
  <si>
    <t>Membaca dokumen WikiLeaks, memasang link nya,dikomputer pribadi pun,utk PNS di AS,bisa dipecat?Mana itu kebebasan mendptkan informasi di AS?</t>
  </si>
  <si>
    <t>RT @StephenKanitz: Brazil's President Lula defends WikiLeaks/Assange - http://is.gd/irYpb //  e não há nada a ser contestado na fala do Lula</t>
  </si>
  <si>
    <t>WikiLeaks founder is jailed in Britain in sex case - San Diego, California Talk Radio Station http://fb.me/Q7VH9el3</t>
  </si>
  <si>
    <t>Até eu preferiria negociar com a França. #WikiLeaks  http://twitpic.com/3ehbnw</t>
  </si>
  <si>
    <t>Foda esse twitter censurando geral que apoie a Wikileaks, cade a liberdade de expressão? Querem controlar a internet agora?</t>
  </si>
  <si>
    <t>@rheinzeitung Ihr Ärmsten, lasst euch die Brühe schmecken. #A3 Hoffe, ihr habt Decken dabei. Ich lese etwas guardian.co.uk . #wikileaks</t>
  </si>
  <si>
    <t>RT @pituca_amiglo: Lula: "Wikileaks, minha solidariedade pela divulgação das coisas" http://bit.ly/fqXqpJ  #wikileaks .</t>
  </si>
  <si>
    <t>RT @leorossatto: Os 2 maiores homens do mundo atualmente, Lula e Assange. RT @samadeu Blog do Planalto se solidariza com Wikileaks http://ur1.ca/2jls4</t>
  </si>
  <si>
    <t>Daniel Ellsberg, ancien officier du service secret USA défend #Wikileaks http://bit.ly/eZnep8  "A Memoir of Vietnam and the Pentagon Papers.</t>
  </si>
  <si>
    <t>The specter of Wikileaks is haunting the world: The recent Wikileaks story is, in part, a tale of fear... http://bit.ly/fUfu82 #homeland</t>
  </si>
  <si>
    <t>More than 1000 Wikileaks mirror sites spring up in a week http://bit.ly/f6m6Is</t>
  </si>
  <si>
    <t>Vaig a llegir nous cables de Wikileaks. Cada dia igual... fins quan durarà això?</t>
  </si>
  <si>
    <t>Wikileaks support rally 1pm Town Hall. Wish I could be there.</t>
  </si>
  <si>
    <t>RT @BiancaJagger: RT @ian_black: After 12 days of WikiLeaks cables, the world looks on US with new eyes http://gu.com/p/2ym49/tf</t>
  </si>
  <si>
    <t>The Outcasts - The Cops Are Coming http://tinyurl.com/35r7a3k  Dutch Teen Arrested in #WikiLeaks  Related Cyber A... ♫ http://blip.fm/~zhvwj</t>
  </si>
  <si>
    <t>RT @hrana: News: WikiLeaks cables: Pfizer used dirty tricks to avoid clinical trial payout  http://bit.ly/hG3n34 - #health #pharma</t>
  </si>
  <si>
    <t>WikiLeaks Founder Rape Accusations Falling Apart?  http://huff.to/dYwxLQ via @huffingtonpost</t>
  </si>
  <si>
    <t>Hackers: 'We will fight' for WikiLeaks: If you think there's a group of nerdish hackers somewhere hunched over t... http://bit.ly/fYPwoQ</t>
  </si>
  <si>
    <t>RT @marcelotas: Facebook e Twitter bloqueiam perfis que defendem o Wikileaks. Só se pode pensar de um jeito? É a Franklinmartinização do mundo, Jesus!</t>
  </si>
  <si>
    <t>@ronaldrios É nóis que dedura Wikileaks. Boa noite Ronald!</t>
  </si>
  <si>
    <t>Inilah Daftar 'Musuh' Wikileaks http://goo.gl/fb/6M3lK</t>
  </si>
  <si>
    <t>Este es el "hacker" que delató al espía de Wikileaks  Se llama Adrián Lamo y fue quien dejó al descubierto a... http://fb.me/DmJKBOlb</t>
  </si>
  <si>
    <t>#wikileaks hosting bunker... best webhosting web hosting, get '50off' discount for $2.95/mo, Coupon Code:50OFF click http://bit.ly/d6cEG1</t>
  </si>
  <si>
    <t>WikiLeaks dissenters set up rival Openleaks site: Iain Thomson in San Francisco, V3.co.uk… http://goo.gl/fb/GFXcy</t>
  </si>
  <si>
    <t>WikiLeaks UFO Files: Not What You Were Expecting... http://bit.ly/fYf0bI</t>
  </si>
  <si>
    <t>viendo videos e imagines en #wikileaks malditos gringos!</t>
  </si>
  <si>
    <t>RT @paypal: PayPal Guards Against Attack From WikiLeaks Hackers: http://bit.ly/f2QOzn (via  @BW)</t>
  </si>
  <si>
    <t>julian will become a martyr #wikileaks</t>
  </si>
  <si>
    <t>Berbagai Bocoran WikiLeaks yang Bikin Heboh: http://wp.me/p8GMS-7c</t>
  </si>
  <si>
    <t>Je viens tout juste de signer cette pétition pour stopper la répression de #WikiLeaks. Inscrivez-vous à @Avaaz http://avaaz.org/wkfr et RT</t>
  </si>
  <si>
    <t>Wikileaks'in sürekli açıklanmaya devam eden belgelerinde hala 'Ajdar' ile ilgili dosya olmaması beni kıllandırıyor. 'Ajan' olduğuna emindim.</t>
  </si>
  <si>
    <t>Want To Know Why Visa &amp; Mastercard Cut Off Wikileaks? Because Its Latest Leak Was About Them... http://j.mp/eiX2JM</t>
  </si>
  <si>
    <t>EUA dizem a Lula que prisão de Assange não está relacionada ao WikiLeaks: http://wp.me/p6Q8u-agK</t>
  </si>
  <si>
    <t>Support Thanks to WikiLeaks!, add a #twibbon now! - http://twb.ly/e5LRUr - Create one here - http://twb.ly/f02AU3</t>
  </si>
  <si>
    <t>Funny recap of Wikileaks  http://bit.ly/dRzIwl</t>
  </si>
  <si>
    <t>Totally agree. RT @Eric_Carl: This whole WikiLeaks thing is amazing. Kind of feel like I am watching history unfold.</t>
  </si>
  <si>
    <t>RT @cringely: Cyber Rumble: There’s a global electronic battle going on, we’re told, between those who support Wikileaks and t... http://bit.ly/gOUoEh</t>
  </si>
  <si>
    <t>Naftemporiki.gr: WikiLeaks - Οι αμερικανικές αρχές εξετάζουν τις κυβερνοεπιθέσεις σε μεγάλες εταιρείες http://bit.ly/hhy6Fz</t>
  </si>
  <si>
    <t>Lol están hablando mal de Wikileaks</t>
  </si>
  <si>
    <t>En unos instantes lo más reciente del caso #Wikileaks y al respecto una entrevista con Darío Ramírez, de Artículo 19, en FórmulaDDN 1470am.</t>
  </si>
  <si>
    <t>Presidente presta solidariedade em público ao Wikileaks » Blog do Planalto http://bit.ly/eCfZ21</t>
  </si>
  <si>
    <t>UPDATE: #WikiLeaks "Hactivists" have now taken down Visa.  See screen shots and video detailing their operation  http://su.pr/1L7MRO</t>
  </si>
  <si>
    <t>RT @cartacapital: Equipe do #WikiLeaks comemora apoio do presidente Lula http://cartacapitalwikileaks.wordpress.com</t>
  </si>
  <si>
    <t>Em solidariedade ao WikiLeaks, hackers coordenam ataque contra PayPal 
http://vlr.me/gma9y Economia e negócios</t>
  </si>
  <si>
    <t>RT @johnchow: Confused about the WikiLeaks Saga so far? No worries! This video will get you caught up! http://ow.ly/3mOIh</t>
  </si>
  <si>
    <t>O que o documentos vazados pelo Wikileaks não vão te mostrar sobre a tortura no Iraque (Aviso: imagens chocantes... http://bit.ly/h7ku8z</t>
  </si>
  <si>
    <t>Ex-WikiLeaks staff to launch rival site: report: "Our long-term goal is to build a strong, transparent platform ... http://bit.ly/h57lcq</t>
  </si>
  <si>
    <t>Ex-WikiLeaks staff to launch rival site: report: "Our long-term goal is to build a strong, transparent platform ... http://bit.ly/ffzcfB</t>
  </si>
  <si>
    <t>Viva la Wikileaks!</t>
  </si>
  <si>
    <t>Saiba por que a tag #wikileaks não está nem esteve nos trending topics: http://bit.ly/elM7gu</t>
  </si>
  <si>
    <t>The #Pop #Culture Channel:  Wikileaks condensed #News #Cool #Weird #Bizarre http://bit.ly/gxykt0</t>
  </si>
  <si>
    <t>Holder: DOJ Investigating Pro-WikiLeaks Cyber Attacks [Huffington] http://twlv.net/YYP2te</t>
  </si>
  <si>
    <t>wikileaks reveals a famous video game player http://bit.ly/gPTR9e #gaming #videogames</t>
  </si>
  <si>
    <t>RT @blainecapatch: they're closing in on the wikileaks guy, but not osama bin laden. that's really all you need to know.</t>
  </si>
  <si>
    <t>Reading Thoreau: "Under a government which imprisons unjustly, the true place for a just man is also a prison." Bad news4 Julian #Wikileaks</t>
  </si>
  <si>
    <t>RT @ARJWright: [Reading] Dealing with WikiLeaks: The right reaction http://t.co/mIquzFl via @theeconomist</t>
  </si>
  <si>
    <t>RT @starkness: Who needs domains anyway? "WikiLeaks is strong enough now that it can survive as a number." 213.251.145.96 http://bit.ly/eY1Ezo</t>
  </si>
  <si>
    <t>Lo que nos faltaba... RT @corbaxSEO Wikileaks, la Ley Sinde y el Estado de Alarma http://bit.ly/fvtyqI</t>
  </si>
  <si>
    <t>#tahukahanda dokumen As yg bocor o/ wikileaks mengenai Indonesia yaitu mslh timor-timur 5 nov 99</t>
  </si>
  <si>
    <t>Thumbs down on the Obama adminstration for going after WikiLeaks rather than the TSA. Different president same old BS.</t>
  </si>
  <si>
    <t>RT @vnaylon: Shell’s grip on Nigerian government isn't news. US gov’t trading intelligence with Shell is. http://bit.ly/gTFw00 (via j) #wikileaks</t>
  </si>
  <si>
    <t>Silencing WikiLeaks A Free Speech Challenge For U.S.: Administration officials, angry over the disclosure of sensi... http://n.pr/hukKjM</t>
  </si>
  <si>
    <t>RT @cgibbo @ged If #Assange was in China doing the same thing the West would have called him dissident &amp; given him a Nobel prize #wikileaks</t>
  </si>
  <si>
    <t>Pediu arrego. RT @IDGNow: Após ataques, PayPal anuncia que irá liberar dinheiro doado ao Wikileaks http://bit.ly/fzOuVC</t>
  </si>
  <si>
    <t>President Clinton on Technology, WikiLeaks &amp; the World’s Problems http://bit.ly/ib1nZK</t>
  </si>
  <si>
    <t>RT @cnn: Will reading WikiLeaks cost students jobs with the federal government? http://on.cnn.com/fSPJHu</t>
  </si>
  <si>
    <t>type IDKFA on Doom to get all weapons and keys #wikileaks</t>
  </si>
  <si>
    <t>RT @lasillarota: Preocupa a EU que narco en México adquiera misiles: WikiLeakshttp://bit.ly/fTheCt</t>
  </si>
  <si>
    <t>"it has emerged that Amazon, which last week refused to host Wikileaks, is selling a Kindle version of the documents Wikileaks has leaked."</t>
  </si>
  <si>
    <t>VIVA LA Freedom of Speech #Wikileaks</t>
  </si>
  <si>
    <t>Wikileaks, Assange, Putin. Democrazia e libertà. http://ff.im/-uXURw</t>
  </si>
  <si>
    <t>RT:@Tau_Zero Folks confuse WikiLeaks w/the people who leak 2 them. Like hating bittorrent itself instead of pirates.</t>
  </si>
  <si>
    <t>RT @Hora20: Wikileaks: Naranjo habría conversado con Brownfield sobre chuzadas. Señaló a José O.Gaviria y B. Moreno como autores. ¿Se acerca la verdad?</t>
  </si>
  <si>
    <t>Attacking a site is getting easier and easier. http://bit.ly/hYsD1j #wikileaks</t>
  </si>
  <si>
    <t>#PharmaWikileaks: #Pfizer played dirty politics to bully attorney over controversial child drug trial  http://tinyurl.com/35furbg</t>
  </si>
  <si>
    <t>Scariest WikiLeaks' tales show U.S. wandering in fog http://tf.to/XYn</t>
  </si>
  <si>
    <t>Aggregator : The WikiLeaks Vindication of George W. Bush http://is.gd/it1pY #TCOT #TLOT</t>
  </si>
  <si>
    <t>Sy k'.. Bagi Link dong..RT @justHityou: Beyond any controversion, wikileaks slaps me hard with all the info's! Ada yg suka baca juga??</t>
  </si>
  <si>
    <t>@chavezofficial @pdvsaofficial Wiki Wiki tiñe verdades descoloridas Wikileaks destiñe mentiras solidamente pintadas</t>
  </si>
  <si>
    <t>the web is "a corporate sphere that tolerates public speech.”: Hackers Defend WikiLeaks, Testing Online Speech: http://nyti.ms/ehWCSG</t>
  </si>
  <si>
    <t>✓ Wikileaks hackers attack Visa; get banned by Facebook, Twitter  http://bit.ly/fRDm7K</t>
  </si>
  <si>
    <t>Super-Hero WikiLeaks: Diplomatic Cables From Your Favorite Comic Book Universes!!! http://fb.me/CpVPoddJ</t>
  </si>
  <si>
    <t>RT @ToddWasserman: Seems fitting that the founder of Wikileaks isn't a big fan of condoms</t>
  </si>
  <si>
    <t>@Funakz NEWS: Trojan Condoms Are The New Corporate Sponsor of Wikileaks ...WOW, great move by Trojan!!! :O LOL http://ciqf.t6h.ru/bvqcI</t>
  </si>
  <si>
    <t>@Hora20 No es irónico que la verdad de las chuzadas (DAS) se esté revelando a través de otras chuzadas (Wikileaks)?</t>
  </si>
  <si>
    <t>http://bit.ly/ieQNVT (via @mrderekpayne) Brilliant it is. Political system receiving an overdue enema between student protests and wikileaks</t>
  </si>
  <si>
    <t>President Clinton on Technology, WikiLeaks &amp; the World’s Problems http://bit.ly/fZyTO7</t>
  </si>
  <si>
    <t>RT @paulocoelho: É perigoso estar certo quando as autoridades estão erradas (Voltaire) #wikileaks</t>
  </si>
  <si>
    <t>RT @SteveLevine1: Mostly everything from WikiLeaks in 3 minutes - This short, hilarious "WikiWecap" video, a rapid-fire rundown of the... http://ht.ly/1anMK8</t>
  </si>
  <si>
    <t>RT @BretWeinstein: I dont think the Wikileaks storm is about internet freedom. Its about the growing tyranny of markets over governance @ggreenwald @jeffjarvis</t>
  </si>
  <si>
    <t>RT @binarybits: I'm not comfortable with the government attacks on Wikileaks, but I hope the Anonymous DDOS people rot in prison.</t>
  </si>
  <si>
    <t>The WikiLeaks Saga: The Animated Edition [Video]: 
				 Co... http://gizmo.do/eoKeBL ©bjnilesh©</t>
  </si>
  <si>
    <t>Presión internacional evita que Irán lapide a Sakineh. Wikileaks y Julian Assange esperan el mismo apoyo.</t>
  </si>
  <si>
    <t>@kevinrose if the info in Wikileaks is ever remotely true and accurate then the American people have a right to know.  That's pro-Merica</t>
  </si>
  <si>
    <t>Facebook and Twitter Censor WikiLeaks Supporters « Social Media 
http://safe.mn/203i</t>
  </si>
  <si>
    <t>slow dancing and wikileaks protest turned this day around.</t>
  </si>
  <si>
    <t>Итоги 2010 от Google http://youtu.be/F0QXB5pw2qE wikileaks в кадре всего полсекунды, а так ничего</t>
  </si>
  <si>
    <t>Who be Time magazines Person of the Year? WikiLeaks dude or maybe Chilean miners?</t>
  </si>
  <si>
    <t>RT @TechCrunchJAPAN: メディアはWikiLeaksの味方だ–”情報をリークした者が勝つ”（LeWebカンファレンスで） http://t.co/WbkuNaL by @parislemon 翻訳 @hiwabird</t>
  </si>
  <si>
    <t>RT @freire_roberto: Lula,mais um despautério.Grande defensor liberdade do Wikileaks,mas guarda,como segredo total,contas dos cartões coorporativos presidencial</t>
  </si>
  <si>
    <t>BBC News - Wikileaks: Brazil President Lula backs Julian Assange http://www.bbc.co.uk/news/world-latin-america-11966193</t>
  </si>
  <si>
    <t>@bombsofgold hasta que se "filtre" en wikileaks</t>
  </si>
  <si>
    <t>Open door: the readers' editor on... why we were right to publish the WikiLeaks material http://fb.me/wkoJiG5Q</t>
  </si>
  <si>
    <t>OB: WikiLeaks backers threaten more cyber attacks (Reuters) http://bit.ly/gR8zcu</t>
  </si>
  <si>
    <t>Brazilian president lula speaks out in defence of wikileaks. Waw!  I'm impressed.</t>
  </si>
  <si>
    <t>Wikileaks: 'We neither condemn nor applaud DDoS attacks' http://dlvr.it/B4P2r #Wikileaks #attacks #neither #condemn #applaud</t>
  </si>
  <si>
    <t>Reuters - Cyber attacks on global companies seen as enemies of WikiLeaks drew the attention of U.S. authorities on…</t>
  </si>
  <si>
    <t>RT @korantempo: WikiLeaks: Pangeran Saudi Gemar Narkoba dan Pesta http://bit.ly/fVBM95</t>
  </si>
  <si>
    <t>#wikileaks The Empire Strikes Back: Cyberhackers Attack Websites Of Companies That Blocked Wikileaks (Crooks and... http://bit.ly/gP9r0U</t>
  </si>
  <si>
    <t>RT @JPBarlow: RT @cshirku Amazon selling content from #Wikileaks cables as a Kindle book: http://amzn.to/ebn00R</t>
  </si>
  <si>
    <t>Hackers afirmam que mais pessoas se unem a ataques pró-Wikileaks - notícias em Tecnologia e Games( http://bit.ly/f89FuM )</t>
  </si>
  <si>
    <t>RT @RahulBose1: what a time for the world! london student protests, wikileaks, 2g, leaked telephone transcript...</t>
  </si>
  <si>
    <t>@DrOxidePHD pardon my ignorance but what the fuck is wikileaks</t>
  </si>
  <si>
    <t>Active Gaming Media : Julian Assange, WikiLeaks and Technologys Double-Edged Sword - TechNewsWorld http://uxp.in/23680588</t>
  </si>
  <si>
    <t>NPR - Silencing WikiLeaks A Free Speech Challenge For U.S.: Administration officials, angry over the discl... http://tinyurl.com/34nlhx7</t>
  </si>
  <si>
    <t>RT @schestowitz: Richard Stallman says support #wikileaks . #fsf #gnu</t>
  </si>
  <si>
    <t>Fundador de #Wikileaks es homenajeado por #periodistas en #México http://bit.ly/g5hd1p @propuestaoaxaca #noticias #news #twitteroax</t>
  </si>
  <si>
    <t>This whole Wikileaks thing is getting ridiclously huge. I'm calling this Web War I.</t>
  </si>
  <si>
    <t>Check this video out -- Operation Payback by Anonymous: Cyber War in revenge for WikiLeaks http://t.co/I6WRpCb via @youtube</t>
  </si>
  <si>
    <t>Alguém mais recebeu um e-mail com uma petição contra a intimidação ao site wikileaks? tipo um abaixo assinado pela liberdade de expressão..</t>
  </si>
  <si>
    <t>RT @wikupedia: from socmed2day : WikiLeaks: A right to speak and leak? - So I’ve been thinking a lot about the WikiLeaks fiasco and... http://ow.ly/1anuHq</t>
  </si>
  <si>
    <t>Wikileaks is the strong arm of democracy and so are the student protests in London; too long have we been sheep to the elite, time to fight!</t>
  </si>
  <si>
    <t>Oh.  Okay.  One thing on Wikileaks. Just one.  YOU CAN'T BE FUCKING TRAITOROUS TO THE US IF YOU'RE NOT A US CITIZEN.</t>
  </si>
  <si>
    <t>Gotta love it - another cool Julian Assange T-shirt, Spartacus style: http://bit.ly/gnoAfc
#wikileaks #assange</t>
  </si>
  <si>
    <t>Well, help me!!!: How I can download documents from WikiLeaks? Thank for all http://bit.ly/fawTS5</t>
  </si>
  <si>
    <t>#WikiLeaks, #Amazon and the new threat to internet speech, and why lieberman is dangerous - http://bit.ly/fCU43X By Rebecca MacKinnon</t>
  </si>
  <si>
    <t>RT @beritaindonesia: Inilah Daftar 'Musuh' Wikileaks: Klipberita.com. Dunia sedang dilanda perang data di dunia ... http://bit.ly/gsLKfW http://bit.ly/ddpnCC</t>
  </si>
  <si>
    <t>RT @delaorden: Esse golpe contra o Assenge e o Wikileaks  doeu muito na Internet. É preciso se proteger e formar opiniões. A Internet deve ser LIVRE</t>
  </si>
  <si>
    <t>e o bafon do Wikileaks hein?! EUA jura que a prisão não tem nada a ver com a repressão... #ahramclaudiasentala</t>
  </si>
  <si>
    <t>RT @elciosiqueira: Legal! Já temos uma coluna da revista Carta Capital com material do Wikileaks! http://www.cartacapital.com.br/author/Natalia%20Viana</t>
  </si>
  <si>
    <t>Wikileaks</t>
  </si>
  <si>
    <t>Teen arrested in cyber-attacks; others pursued: By Shaun Waterman A supporter of whistle-blowing website WikiLeaks' founder Julian As...</t>
  </si>
  <si>
    <t>Twitter dan Facebook Blokir Pendukung Wikileaks via @kompasdotcom http://bit.ly/i5uq18</t>
  </si>
  <si>
    <t>WikiLeaks backers threaten more cyber attacks http://su.pr/3mDmEF</t>
  </si>
  <si>
    <t>RT @alqaeda: PakiLeaks: all the news that's fit to invent. http://bit.ly/eS58LR  #wikileaks #pakileaks</t>
  </si>
  <si>
    <t>RT @kwang82: 위키릭스(Wikileaks) 페이스북 팬(독자)이 급증했군요. 현재 111만명. 계속 10만명대에 머물다가 문건 폭로 후 급증해 최근 한달새 97만명이 늘었습니다. http://goo.gl/LgO3u</t>
  </si>
  <si>
    <t>El tema de los documentos diplomáticos revelados por #Wikileaks está fuerte ._.</t>
  </si>
  <si>
    <t>RT @bramosv: +1 RT @Netoraton Lula Da Silva en solidaridad con Wikileaks. Eso es un líder (cont) http://tl.gd/7dgrhl</t>
  </si>
  <si>
    <t>@mirihar 16-jähriger nach Wikileaks-Attacken festgenommen http://tinyurl.com/2vmjpnh</t>
  </si>
  <si>
    <t>Now we're talking #WikiLeaks. How are you protecting your data online?</t>
  </si>
  <si>
    <t>Watch movies for free http://www.freemoviez.biz   Great  Ways to Help your Solve Problems Martin Jol  wikileaks kool  #thingssomepeopledont</t>
  </si>
  <si>
    <t>Wikileaks keeps on publishing despite arrest http://ff.im/-uXUyf</t>
  </si>
  <si>
    <t>RT @Treintanyero: Qué hijos de puta los de la farmacéutica Pfizer #cablegate #wikileaks http://j.mp/iaBf7Q</t>
  </si>
  <si>
    <t>Watch movies for free http://www.freemoviez.biz   Great Find Out to face Your Deepest Problems  kool nicer  wikileaks  #thingssomepeopledon</t>
  </si>
  <si>
    <t>INFOWARS.com Russian official: WikiLeaks’ Julian Assange should receive Nobel prize: Eric W. Dol... http://bit.ly/hg52Vg @mikes_web_page</t>
  </si>
  <si>
    <t>Disgusting: US quashed news story about military contractors buying sex from children claiming article "endangers lives" http://ow.ly/3mEKm</t>
  </si>
  <si>
    <t>WikiLeaks: Cables reveal U.S. military role in Muslim world http://bit.ly/hr1N98 News.alltop</t>
  </si>
  <si>
    <t>Em documento vazado pelo WikiLeaks, Ronaldinho Gaúcho admite que tentou cruzar no gol de falta contra a Inglaterra em 2002.</t>
  </si>
  <si>
    <t>@Rune_Priest Hehehe http://www.advivo.com.br/blog/luisnassif/o-wikileaks-bloqueado-pela-serpro</t>
  </si>
  <si>
    <t>貴殿のような一部の方のツイートが貴重な情報源です！RT @ikebukuro: 今回の「Wikileaks」をめぐる事態があまりにもサイバーであまりにもグローバルであまりにも加速していてあまりも情報量がおびただしいため、日本の旧メディアが本件に関して、ほぼご臨終との印象を受けます</t>
  </si>
  <si>
    <t>New post: THE INTERNET STRIKES BACK: MasterCard, Visa Hacked in Support of WikiLeaks http://bit.ly/hM2QAG</t>
  </si>
  <si>
    <t>RT @MorningEdition: RT @wired: Dutch teen arrested for pro-WikiLeaks attack on Visa and MasterCard sites - http://wrd.tw/ifYuub</t>
  </si>
  <si>
    <t>algo esta pasando y mucho preferimos ingnorarlo WIKILEAKS: http://anuxi.tumblr.com/post/2159953104 via @addthis</t>
  </si>
  <si>
    <t>WikiLeaks: parceiros comerciais temem insolvência de Cuba: HAVANA, 9 dez 2010 (AFP)  Diplomatas dos principais p... http://bit.ly/ieHkGj</t>
  </si>
  <si>
    <t>Is Twitter blocking #wikileaks from trending? - Digitaltrends.com Reuters Is Twitter blocking #wikileaks from trending?  http://tiny.ly/Wt7m</t>
  </si>
  <si>
    <t>Twitter: we're not blocking #Wikileaks - msnbc.com #ifihadsuperpowers http://bit.ly/hJ4TCv</t>
  </si>
  <si>
    <t>Loved this article on WikiLeaks. Not Such Wicked Leaks - Umberto Eco : http://bit.ly/hlRdCw</t>
  </si>
  <si>
    <t>WikiLeaks New Strategy: http://wp.me/pMCc5-1tW</t>
  </si>
  <si>
    <t>wikileaks attempts to expose palin's thoughts find nothing: http://bit.ly/fuOFG1</t>
  </si>
  <si>
    <t>@falibrahim The real reason #wikileaks is evil:  http://bit.ly/i6JE2X</t>
  </si>
  <si>
    <t>Dutch 4Chan Teen Arrested for #WikiLeaks Revenge Attacks [Wikileaks] http://gizmo.do/fMhPa7</t>
  </si>
  <si>
    <t>#WikiLeaks #sindemocracia en el #estadodealarma http://www.internautas.org/html/6436.html</t>
  </si>
  <si>
    <t>Una teoria (para mi muy posible) sobre el verdadero objetivo de Wikileaks http://corneta.org/no_127/wikileaks_es_ciberguerra_imperial.html</t>
  </si>
  <si>
    <t>Define Irony - USA to host World Press Freedom Day in 2011, while it tries to jail Assange of WikiLeaks ...</t>
  </si>
  <si>
    <t>RT @giovannibassi: A prisão do Assange não foi por causa do #Wikileaks. E a invasão do Iraque não foi por causa do petróleo. E Cuba é uma democracia.</t>
  </si>
  <si>
    <t>Compartidos Reader - Twitter aclara el debate en torno a WikiLeaks: ¿Qué es Trending Topics? http://is.gd/it0Wg</t>
  </si>
  <si>
    <t>RT @samir_bq: Eu já assinei a petição contra a perseguição ao #WikiLeaks. Assine na #AvaazPo http://avaaz.org/wkpo e RT!</t>
  </si>
  <si>
    <t>@billoreily says #julianassange is the leader of #cyberterrorists #operationpayback #anonymous #wikileaks</t>
  </si>
  <si>
    <t>RT @EFF: EFF doesn't condone cyber-vigilantism, be it against Mastercard or #WikiLeaks. The answer to bad speech is more speech. #netfreedom</t>
  </si>
  <si>
    <t>RT @wired: Military bans disks, threatens courts-martial to stop new #WikiLeaks - http://wrd.tw/gTYgoL</t>
  </si>
  <si>
    <t>die van wikileaks kan wel eens de hele wereld in vuur en vlam zetten lijkt mij zo!!!.</t>
  </si>
  <si>
    <t>RT @rafinhabastos: Salada de maionese ñ é salada. #wikileaks</t>
  </si>
  <si>
    <t>WikiLeaks backers threaten more cyber attacks http://us.mobile.reuters.com/article/idUSL3E6N80HH20101210?ca=rdt</t>
  </si>
  <si>
    <t>Domain Hosting | close reduction Immune to Wikileaks, says researcher: Display Extensive network from attacks a... http://bit.ly/h7y4Rv</t>
  </si>
  <si>
    <t>Pra você que não sabe o que é Wikileaks http://www.technologyreview.com/computing/26875/?p1=A1&amp;a=f</t>
  </si>
  <si>
    <t>Wikileaks keeps on publishing despite arrest http://t.co/sBHqivn via @youtube</t>
  </si>
  <si>
    <t>RT @artinfodotcom: Latest revelation from the #WikiLeaks cables details secret negotiations over a Pissarro painting: http://bit.ly/gTkIaj</t>
  </si>
  <si>
    <t>Dutch police arrest 16-year-old in Wikileaks cyber attack probe http://j.mp/dTmE3G http://j.mp/96Q2fj @europeaninfopre ⒾⓈⓇⒶⒺⓁ ⒾⓃⒻⓄ ⓅⓇⒺⓈⓈⒺ</t>
  </si>
  <si>
    <t>Check out John Perry's latest podcast: http://johnperry.podbean.com/2010/12/09/wikileaks-reveals-media-complicity/</t>
  </si>
  <si>
    <t>RT @jw: 5 of CNN.com's Top 10 stories are about Wikileaks or Assange. The fear-mongering is absurd. Information will always find a way out.</t>
  </si>
  <si>
    <t>@ExMcCloud @NeezyB wikileaks has leaked confidential government documents (globally) about war, economy, etc</t>
  </si>
  <si>
    <t>Esse Lula... &lt;3 RT @TEMPOFM: Internacional:  "Lula e russo Putin reforçam campanha pró-WikiLeaks ". Acesse http://migre.me/2Q59b</t>
  </si>
  <si>
    <t>WikiLeaks backers plan Amazon.com attack - http://bit.ly/hh5HOU #cnn</t>
  </si>
  <si>
    <t>@aterraki Oui j'ai pu voir ça à plusieurs reprises à propos de Wikileaks. C'est sorti de la bouche d'un politique ?</t>
  </si>
  <si>
    <t>The Empire Strikes Back: Cyberhackers Attack Websites Of Companies That Blocked Wikileaks [CrooksLiars] http://twlv.net/vNmbDy</t>
  </si>
  <si>
    <t>O Homem Mais Perigoso do Ciberespaço http://is.gd/it0On #wikileaks #tor</t>
  </si>
  <si>
    <t>Photo: Not sure how I feel about the whole wikileaks controversy. Its very interesting… http://tumblr.com/xjlzpzgy6</t>
  </si>
  <si>
    <t>I think the hose tap in my back garden has sprung one of those wikileaks now there is a thaw on.</t>
  </si>
  <si>
    <t>I'm not a conspiracy theorist, nor am I a politician, but we are blind if we think wikileaks is good for the US http://t.co/SopUHJg</t>
  </si>
  <si>
    <t>Agree or not with amazon inre wikileaks, you have to admire their powers: http://twitter.com/#!/AnonOpsNet/status/12912392266579968</t>
  </si>
  <si>
    <t>CALLER:  Could WikiLeaks just be a diversion to cover up much bigger socialist &amp; progressive objectives?  I suspect this is true.</t>
  </si>
  <si>
    <t>Soo....I dont know what the hell is Wikileaks, am I weird ? Or do I need to read more ? lol</t>
  </si>
  <si>
    <t>What does /b/ have to say bout #wikileaks being a global trolldom?</t>
  </si>
  <si>
    <t>Wikileaks, Hackean pagos de Mastercad por bloquear donaciones - http://bit.ly/dE4G96</t>
  </si>
  <si>
    <t>I guess the next logical thing to do is take our keyboards.RT @wired Military bans disks, threatens courts-martial to stop new WikiLeaks</t>
  </si>
  <si>
    <t>Semboyan yg cukup bagus dari om Julian Assange "HELP WIKILEAKS KEEP GOVERMENT OPEN"</t>
  </si>
  <si>
    <t>Agora, a #imprensa das revistas de fofoca fazerem #Wikileaks com a vida alheia dos artistas e celebridades pode! Nenhum governo cai em cima</t>
  </si>
  <si>
    <t>WikiLeaks furor raises risk issue for financial firms -Complinet on http://reut.rs/fM0dJ9</t>
  </si>
  <si>
    <t>I've found a fast way to clean up the followers list: support WikiLeaks and all the fake followers disappear.</t>
  </si>
  <si>
    <t>Stop the crackdown on #WikiLeaks and the assault on free speech. http://bit.ly/gfEIfU Please share &amp; RT</t>
  </si>
  <si>
    <t>Me he colado en la sede de Wikileaks http://bit.ly/eo0U96</t>
  </si>
  <si>
    <t>Acabo de firmar una petición para poner fin a la ofensiva # Wikileaks. Regístrate@Avaaz http://avaaz.org/wkl and please RT!</t>
  </si>
  <si>
    <t>RT @marceloresgate: #WikiLeaks gospel haha...os que se dizem poderosos vão tremer...</t>
  </si>
  <si>
    <t>RT @El_Universal_Mx: Facebook cierra cuenta de activistas pro WikiLeaks http://bit.ly/eFjrCW</t>
  </si>
  <si>
    <t>Photo: El mal - Manel Fontdevila #wikileaks http://tumblr.com/x1szpzdjt</t>
  </si>
  <si>
    <t>WikiLeaks backers threaten more cyber attacks - Reuters http://buzzup.com/1gnxa</t>
  </si>
  <si>
    <t>Demás que les dedicamos un "WikiLeaks Channel" a la tole-tole del fútbol chileno!!! http://fb.me/AYBHy2Yy</t>
  </si>
  <si>
    <t>SOL LAGUNA Wikileaks muestran la "decadencia” de Estados Unidos: Evo Morales: Los cables dip... http://bit.ly/eD8aUS Coa www.bit.ly/Coa-</t>
  </si>
  <si>
    <t>RT @allWiredFeeds: DNS Provider Mistakenly Caught in WikiLeaks Saga Now Supports the Group http://bit.ly/hvomFN</t>
  </si>
  <si>
    <t>Lula defends Wikileaks' Assange http://www.bbc.co.uk/go/rss/int/news/-/news/world-latin-america-11966193</t>
  </si>
  <si>
    <t>http://t.co/HbIJmIR</t>
  </si>
  <si>
    <t>Ex empleados de Assange preparan una nueva web y un libro con secretos de Wikileaks http://tinyurl.com/37tej9q</t>
  </si>
  <si>
    <t>WIKILEAKS News Update: http://reut.rs/guydmz</t>
  </si>
  <si>
    <t>RT @australianit: WikiLeaks acts 'illegal': Gillard government: THE Gillard government has hardened its position on the WikiLeaks ... http://bit.ly/gwnT70</t>
  </si>
  <si>
    <t>É, o lance do WikiLeaks é tenso, eu sei, mas pra mim grande parte disso é sensacionalismo.</t>
  </si>
  <si>
    <t>National Inflation Association Discusses WikiLeaks, Bernanke, and Hyperinflation http://inflation.us/wikileaks.html</t>
  </si>
  <si>
    <t>@armaxy จาก wikileaks</t>
  </si>
  <si>
    <t>to achando mtu da hra esse grupo de hackers fazendo esses ataques aos sites que tao vetando o apoio financeiro ao wikileaks</t>
  </si>
  <si>
    <t>RT: @Lai: Operaciones Digitales es el autor intelectual de Wikileaks y de crear a Che Cu... Jajajajajajajaj</t>
  </si>
  <si>
    <t>Twitter explica porque #WikiLeaks não entra para os Trending Topics - http://me.lt/6081Y -</t>
  </si>
  <si>
    <t>Just signed @GetUp's Wikileaks petition. Add your name before it's printed in NY Times! http://is.gd/ipT2f</t>
  </si>
  <si>
    <t>Silencing WikiLeaks A Free Speech Challenge For U.S. http://tinyurl.com/34zfz4d</t>
  </si>
  <si>
    <t>Inside the Wikileaks 'bunker': Stephen Evans goes inside the former nuclear bunker in Stockholm housing the servers that host whistle...</t>
  </si>
  <si>
    <t>#singapore news: WikiLeaks: Myanmar building nuclear sites: WASHINGTON: Dockworkers and foreign businessmen have... http://bit.ly/hrAIaB</t>
  </si>
  <si>
    <t>한번들어보죠 RT @TEDxHanyang: RT @PINGiDEA 장안의 화제~ #테아_ RT @mr_Q: TED - 줄리안 어샌지: 위키리크(WikiLeaks)가 필요한 이유[한글자막] http://j.mp/gIKiMI</t>
  </si>
  <si>
    <t>Stop the crackdown on #WikiLeaks and the assault on free speech. http://bit.ly/ftiK4C</t>
  </si>
  <si>
    <t>wikileaks .....How Shell infiltrated Nigeria http://goo.gl/fb/g31rQ</t>
  </si>
  <si>
    <t>@Its_ME_2B *lol* RT grienauer: Neue Enthüllung von Wikileaks... OMG! http://zry.m2r.ru/9SO2M das geht jetzt aber zu weit!!! fb</t>
  </si>
  <si>
    <t>Wikileaks,la crisis,las manifestaciones estudiantiles,... parece que estemos en los preámbulos de una revolución, la gente no esta contenta.</t>
  </si>
  <si>
    <t>River Ave Blues is down? Did the guys subvert wikileaks somehow?</t>
  </si>
  <si>
    <t>RT @reporteros: PrimeraPlanaMx: Crimen organizado en México podría recibir armamento de la guerrilla colombiana, revela Wikileaks. http://ow.ly/3mOgW</t>
  </si>
  <si>
    <t>Facebook y Twitter cancelan cuentas de partidarios de WikiLeaks http://j.mp/egQV4Z</t>
  </si>
  <si>
    <t>@gulli_com @gulli_news Vote For Julian Assange at German FOCUS Magazine for MAN OF THE YEAR 2010 http://bit.ly/hk0CyO #assange #wikileaks</t>
  </si>
  <si>
    <t>UPDATE: Author Pulls His Self-Published Wikileaks E-Book From Amazon's UK Store http://goo.gl/fb/XjpXs</t>
  </si>
  <si>
    <t>RT - Amazon weathers attack by pro-WikiLeaks hackers.. http://tsek.me/869fU via @inquirerdotnet</t>
  </si>
  <si>
    <t>Analysis: Wikileaks battle - a new amateur face of cyber war? http://bit.ly/gpYhzk</t>
  </si>
  <si>
    <t>Além do Brasil,agora a Rússia sai em defesa de Julian Assange do Wikileaks.</t>
  </si>
  <si>
    <t>RT @nopira: ウィキリークスを翻訳するウィキが登場/ どっちもウィキだけど、もちろんどっちもウィキペディアとは関係ない / Wikileaks/ウィキリークス 翻訳まとめ - トップページ http://htn.to/tGx6KB</t>
  </si>
  <si>
    <t>RT @AstridSalin: Vous avez vu la timeline de @lemondefr ? Ils ont choisis le camp Wikileaks dans la bataille du net ! :)</t>
  </si>
  <si>
    <t>Lula defende criador do WikiLeaks http://bit.ly/hoP25Q</t>
  </si>
  <si>
    <t>Twitter: we're not blocking #Wikileaks - msnbc.com #ifihadsuperpowers http://bit.ly/hJnAjO</t>
  </si>
  <si>
    <t>Vive les pays d'Amérique du sud: Brésil, Uruguay, Argentine... Respect! #palestine #wikileaks #boycottisrael”</t>
  </si>
  <si>
    <t>I favorited a YouTube video -- True News: The Truth About Wikileaks http://youtu.be/AV5N_2nuYzY?a</t>
  </si>
  <si>
    <t>RT @fernandompneto: Eu já assinei a petição contra a perseguição ao #WikiLeaks. Assine na #AvaazPo http://avaaz.org/wkpo e RT!</t>
  </si>
  <si>
    <t>RT @paulocoelho: Quem não tem colírio, usa oculos escuros (R.Seixas &amp; @paulocoelho ) #wikileaks</t>
  </si>
  <si>
    <t>WikiLeaks: Myanmar building nuclear sites: WASHINGTON: Dockworkers and foreign businessmen have seen evidence of... http://bit.ly/i2g0Ki</t>
  </si>
  <si>
    <t>@carolaricke  WikiLeaks: Birmania coopera en el programa nuclear de Corea del Norte http://www.bbc.co.uk ///  ya  esta adios!!</t>
  </si>
  <si>
    <t>@teamtrust check it yadig http://bit.ly/dMFXUS</t>
  </si>
  <si>
    <t>RT @hackertimes: Pro-#WikiLeaks cyber army gains strength; thousands join DDoS attacks  http://bit.ly/dHNhwp  #hacktheplanet</t>
  </si>
  <si>
    <t>RT @gloomynews: WikiLeaks男泣きドラマ：逮捕され、独居房で来週火曜日の出廷を待つジュリアン・アサンジに、他の独居房の住人たちが扉の下からメッセージカード：「ようジュリアン。グッドラック」「気の毒にな。こんなの間違ってる」「ここじゃ俺たちは仲間だ。メリークリスマス」　#wl_jp</t>
  </si>
  <si>
    <t>Is Twitter blocking #wikileaks from trending? - Digitaltrends.com  #Twitter http://tiny.ly/el6o</t>
  </si>
  <si>
    <t>freesoftwa.blogspot Wikileaks: 'We neither condemn nor applaud DDoS attacks': Wikileaks has issued a ... http://tinyurl.com/2vf8mr2 .com</t>
  </si>
  <si>
    <t>Free Website News: WIKILEAKS- VIOLATIONS OF HUMAN RIGHTS BY THE UNITED STATES  http://bit.ly/c2g8NY</t>
  </si>
  <si>
    <t>RT @elobservadortap: ¡No dejemos de twittear! ¡Por nuestras voces hablará nuestro espíritu! #freeassange #libertadhbautista #wikileaks #censurachiapas</t>
  </si>
  <si>
    <t>WikiLeaks cables show deeper US military role in Muslim world http://bit.ly/grPhvb</t>
  </si>
  <si>
    <t>Cheap Hosting: WIKILEAKS- VIOLATIONS OF HUMAN RIGHTS BY THE UNITED STATES  http://bit.ly/aiJZW9</t>
  </si>
  <si>
    <t>iein: WikiLeaks - I don't have a lot to say about WikiLeaks, but I do want to make a few points. 1. Encryption isn't... http://bit.ly/gHkPtI</t>
  </si>
  <si>
    <t>#Anonymus atacará twitter por bloquear la cuenta de #wikileaks... Y comenzo la guerra!</t>
  </si>
  <si>
    <t>Secrets.Japan's government vowed to toughen the law and current system for managing classified information. http://ht.ly/2795t #wikileaks</t>
  </si>
  <si>
    <t>Hagamos algo, yo ya lo he hecho! RT @meneame_net: Campaña de Avaaz.org para poner fin al asalto contra Wikileaks http://m.menea.me/nvhq</t>
  </si>
  <si>
    <t>Blogged WikiLeaks Cyberwar: How Much Worse Could It Get?: http://tinyurl.com/33e98x6</t>
  </si>
  <si>
    <t>RT @edrenekivitz: Tudo o que em trevas dissestes, à luz será ouvido. [Jesus de Nazaré] #WikiLeaks?</t>
  </si>
  <si>
    <t>Putin leads backlash over WikiLeaks boss detention http://tf.to/XVK</t>
  </si>
  <si>
    <t>WikiLeaks сменил аккаунт в Twitter http://goo.gl/fb/VMxTf via @antonlemur</t>
  </si>
  <si>
    <t>RT @Diario_La_Razon: Amazon vende cables de WikiLeaks :: La Razón :: 9 de diciembre de 2010 http://t.co/w44osMy vía @Diario_La_Razon</t>
  </si>
  <si>
    <t>RT @el_pais: RT @antonio_cano_ En dos horas, papeles de #Wikileaks sobre Venezuela, petróleo, Cuba y su situación económica. #cablegate</t>
  </si>
  <si>
    <t>Estou pesquisando e lendo para escrever nos blogs sobre o Wikileaks. Não jantei ainda por causa desse texto...</t>
  </si>
  <si>
    <t>Em solidariedade ao WikiLeaks, hackers coordenam ataque contra PayPal http://migre.me/2Q7Wq</t>
  </si>
  <si>
    <t>Talked w/ PPL today, asked abt #wikileaks - they didnt know or care. PPL we're talking about HR violations, Loss of Free Speech. get into it</t>
  </si>
  <si>
    <t>RT @gloomynews: ロシアのバットマン＆ロビンが連携？プーチン露首相がWikiLeaksアサンジ擁護発言。「なぜアサンジ氏を刑務所に隠すのだ？それが民主主義だというのか？」　http://ow.ly/3mGZW 　#wl_jp</t>
  </si>
  <si>
    <t>RT @Noompa: Wikileaks Story Turns Even More Spy-Thriller-Ish, Somehow http://nblo.gs/bDTAo</t>
  </si>
  <si>
    <t>I've just donated $30 to GetUp's campaign to support #WikiLeaks Julian Assange's rights. To add your voice, visit http://www.getup.org.au/</t>
  </si>
  <si>
    <t>via @djmimifr Animation #WikiLeaks http://t.co/tld0r43 (cc @WikileaksActus @Lohiel)</t>
  </si>
  <si>
    <t>Get ready for FB and Twitter to go down: Facebook and Twitter slam door on WikiLeaks avengers - http://bit.ly/g8cLW3 #wikileaks #anonymous</t>
  </si>
  <si>
    <t>Hackers estão aí pra provar que o anarquismo pode existir!!! (Anarquismo, não anarquia) Wikileaks win!!!</t>
  </si>
  <si>
    <t>While #payback Marc Rotenberg, @rebeccaparsons, @timbray discuss on @therealnews about #wikileaks and the free internet http://goo.gl/Hkr7S</t>
  </si>
  <si>
    <t>RT @BreakingNews: More WikiLeaks: Cables suggest Burma is building secret nuclear sites - Guardian http://bit.ly/f1s6A1</t>
  </si>
  <si>
    <t>16 year old pro Wikileaks hacker arrested; I wonder if the anti Wiikileaks hacker was arrested... http://huff.to/h0Mf9d #news #fb</t>
  </si>
  <si>
    <t>Stop the crackdown on #WikiLeaks and the assault on free speech. http://bit.ly/i99lhM</t>
  </si>
  <si>
    <t>To the #Wikileaks mtfs...please stop messing with the credit card companies cuz you worry them and they worry me</t>
  </si>
  <si>
    <t>#Wikileaks, tema de charla en cena familiar</t>
  </si>
  <si>
    <t>RT @olhardigital: Operação Vingança: Paypal reativa conta do WikiLeaks http://migre.me/2PScf</t>
  </si>
  <si>
    <t>#wikileaks #facts http://pics.blameitonthevoices.com/122010/batman_vs_wikileaks.jpg</t>
  </si>
  <si>
    <t>New post: La campaña en pro de WikiLeaks se refuerza con los respaldos de Lula y de Putin http://bit.ly/fH6KzB</t>
  </si>
  <si>
    <t>WikiLeaks cables reveal Pfizer used dirty tricks to avoid clinical trial payout | Business | ... http://bit.ly/hpi5LW</t>
  </si>
  <si>
    <t>WikiLeaks cables reveal Pfizer used dirty tricks to avoid clinical trial payout | Business | ... http://bit.ly/dZVPmu</t>
  </si>
  <si>
    <t>WikiLeaks cables reveal Pfizer used dirty tricks to avoid clinical trial payout | Business | ... http://bit.ly/fdpVU2</t>
  </si>
  <si>
    <t>RT @Cooperativa: Hackers tomaron bandera de Wikileaks para iniciar la "I Guerra de la Información" http://bit.ly/i6c9mq</t>
  </si>
  <si>
    <t>Mostly everything from WikiLeaks in 3 minutes http://t.co/o7WyXSw via @msnbc_tech</t>
  </si>
  <si>
    <t>RT @akamatsu: Wikileaksはテクノ・パンクだと思う。音楽ではテクノもパンクも情緒でしかなかったが、Wikileaksは国家を揺るがしている。</t>
  </si>
  <si>
    <t>US depends on Aussie antivenom: WikiLeaks - ABC Online http://tinyurl.com/29649f6 #antivenom #reptilenews</t>
  </si>
  <si>
    <t>Acabei de assinar a petição pró WikiLeaks. Para defesa da livre informação, assine também: http://www.avaaz.org/po/wikileaks_petition/97.php</t>
  </si>
  <si>
    <t>@itslindzbitch LoL RT yogan52: Wikileaks: pertandingan lawan thailand ditonton Presiden, timnas resah nyengirkuda http://ynn.aaa.ai/Occyi</t>
  </si>
  <si>
    <t>Reclaim the internet: Anonymous should not only protect wikileaks, piratebay, but should help us al... http://bit.ly/eGa3Kk #scientology</t>
  </si>
  <si>
    <t>http://t.co/lXmk3ig</t>
  </si>
  <si>
    <t>WikiLeaksはAmazonの利用規約に違反している。しかしKindleストアでは本が売られている http://dlvr.it/B4MlG</t>
  </si>
  <si>
    <t>RT @MarcsStores: I think WikiLeaks hacked our site www.marcs.com &amp; lowered the prices on everything! ....False alarm they're always that low!</t>
  </si>
  <si>
    <t>RT @RevistaDinero: Facebook y Twitter cancelan cuentas de partidarios de WikiLeaks http://bit.ly/fnrY9a</t>
  </si>
  <si>
    <t>Best editorial I've seen yet on the #wikileaks DDoS attacks, by the Guardian: http://is.gd/it0l3</t>
  </si>
  <si>
    <t>WikiLeaks Gets Its Own “Axis of Evil” Defense Network: http://t.co/aLZynUi via @gigaom</t>
  </si>
  <si>
    <t>RT @theRealMFK This week in Internet: Everybody's butthurt over Wikileaks. Meanwhile, OG's @ Cryptome wonder what everybody's QQ'ing about.</t>
  </si>
  <si>
    <t>RT @lakesunrise: @GregWHoward Manning is the treasonous bastard. #courtmartialhim Wikileaks did what Wikileaks does which is make available truth documents.</t>
  </si>
  <si>
    <t>#wikileaks La Wikileaks italiana: "Così la Confidustria foraggia i sindacati" (ilGiornale.it): Il segretario gen... http://bit.ly/hED1GY</t>
  </si>
  <si>
    <t>Author Pulls WikiLeaks E-Book from Amazon - PC Magazine http://bit.ly/fq5VTz</t>
  </si>
  <si>
    <t>hey guys join my website, its under construction though so give me some slack lol just go to http://anti-wikileaks.webs.com/   go to members</t>
  </si>
  <si>
    <t>RT @jpnadia: Dear government: "douchebag", "criminal", and "terrorist" are all different, even if there is some overlap. Stop confusing them. #wikileaks</t>
  </si>
  <si>
    <t>RT @australian: Anon hackers fail to take down Amazon: AFTER hitting the websites of Visa, Mastercard and others with cyber atta... http://bit.ly/hHlGeV</t>
  </si>
  <si>
    <t>Aljazeera: WikiLeaks' Swedish bunkers http://dlvr.it/B4MXZ</t>
  </si>
  <si>
    <t>Los efectos de Wikileaks en España. http://twurl.nl/7szo30</t>
  </si>
  <si>
    <t>RT @Spartz: I've favourited a YouTube video -- Wikileaks keeps on publishing despite arrest http://youtu.be/iw7j_c2nTHM?a</t>
  </si>
  <si>
    <t>WikiLeaks backers threaten more cyber attacks - Reuters - http://1vp.com/sh2</t>
  </si>
  <si>
    <t>Cablesearch, primer buscador de documentos de WikiLeaks http://ping.fm/nE3Bd</t>
  </si>
  <si>
    <t>http://t.co/SPrDMdy</t>
  </si>
  <si>
    <t>@tipsconsazon RT"marleenee: Which is more damaging to the US WikiLeaks or	Palin?"&lt;~LoL! Such a good question! http://ztsl.da1.ro/UAWxK</t>
  </si>
  <si>
    <t>RT @paulocoelho: "Ao invés de culpar quem divulgou os documentos, culpem quem os escreveu"(Lula,  hoje ) #wikileaks</t>
  </si>
  <si>
    <t>RT @counternotions: WikiLeaks. The Baader-Meinhof Complex. Hitchens: "Once upon a Time in Germany" http://bit.ly/gNNMLq</t>
  </si>
  <si>
    <t>@MauricioRicardo MR, será q o Obama ainda acha q o Lula é o cara dpois da discurso pró WikiLeaks de hj?</t>
  </si>
  <si>
    <t>Dutch Police detained a 16-year-old who they suspect of participating in attacks on Web sites hostile to WikiLeaks.</t>
  </si>
  <si>
    <t>@7pmproject Funny but true take on the Wikileaks cyber war http://bit.ly/gueIIE</t>
  </si>
  <si>
    <t>サウスパークはネタにしないかなぁ今の状況を。どんなときでも笑っていたいですなぁ、
 RT @gloomynews: WikiLeaksがこれまでに暴露した米公電を3分27秒でビジュアルに解説した愉快なビデオ。http://ow.ly/3mRCq</t>
  </si>
  <si>
    <t>@AbtMartin verfolge gespannt Ihre Tweets. Was mich aber brennend interessiert, was sagen Sie zum Thema Wikileaks / Assange? #wikileaks</t>
  </si>
  <si>
    <t>I 1000% agree with this article on Wikileaks: http://tinyurl.com/wikisneaks. Openness != sharing everything with everyone.</t>
  </si>
  <si>
    <t>http://onlywire.com/r/15954294 Where is the headquarters WikiLeaks? In fact, there are countries that began to suspect other countries in th</t>
  </si>
  <si>
    <t>A
"ويكيليكس" 
الموقع الذي يشغل العالم حالياً .. ماذا تعرف عنه ؟
هنا بعض المعلومات التي جمعناها عن 
WikiLeaks
-... http://fb.me/O76aoxJa</t>
  </si>
  <si>
    <t>Memeoooo raí náut #NojodasAYusse RT @LuisVaporub: #Wikileaks El iPod de @yussepin contiene ... http://bit.ly/fviHY0 http://bit.ly/de63C1</t>
  </si>
  <si>
    <t>SOL MORELIA Wikileaks muestran la "decadencia” de Estados Unidos: Evo Morales: Los cables di... http://bit.ly/dLjDfh Mic www.bit.ly/Mic-</t>
  </si>
  <si>
    <t>Sou a favor do WikiLeaks!</t>
  </si>
  <si>
    <t>How pro-WikiLeaks hackers wage cyberwar without hijacking your computer  http://sns.ly/OmR73</t>
  </si>
  <si>
    <t>Les partisans de WikiLeaks ripostent - LCN - Le monde: http://bit.ly/eOKN5F via @addthis</t>
  </si>
  <si>
    <t>@binarybits In case you have spare time, I'd love to read a blog post about Anon/Wikileaks. Not sure I understand why they're *so* bad.</t>
  </si>
  <si>
    <t>Apakah AS negara bebas yg menjunjung tinggi kemerdekaan pers - stlh aksinya membendung Wikileaks?</t>
  </si>
  <si>
    <t>おいおい…: hiro-matsunoです。
Wikileaksのサイバー攻撃の件ですが…。
洒落にならないことになってきてますね…。
これってまずいことでは…。
WikiLeaksめぐる攻撃、サイバー戦争の様相に
htt... http://amba.to/dYWpID</t>
  </si>
  <si>
    <t>Problemas con Internet, espero que no sea por WikiLeaks ni por el vendaval...</t>
  </si>
  <si>
    <t>#EveryDNS != #easyDNS. Former terminated #WikiLeaks, latter now hosts WkiLeaks.ch http://www.wired.com/threatlevel/2010/12/easydns/</t>
  </si>
  <si>
    <t>My off topic, rambling plea to supporters of Wikileaks http://fb.me/N09rE9IS</t>
  </si>
  <si>
    <t>#Tech #News Re: Everyone at Le Web is Wrong: Wikileaks Should be Condemned not Celebrated http://tcrn.ch/fckxLO #ModelProgress</t>
  </si>
  <si>
    <t>@IGustavoAraujo  entra no site da Wikileaks e ve o ataque aereo dos estados unidos no Afeganistão muito firme esse video era secreto</t>
  </si>
  <si>
    <t>@timaumiller I kid, I kid. Btw, you looked into any of the #wikileaks cables?</t>
  </si>
  <si>
    <t>Like all other good ideas, Wikileaks shows a good idea can be taken too far, turning it into a bad idea. Am saddened by it all ...</t>
  </si>
  <si>
    <t>How to act to defend Wikileaks.: Capitalism is launching an all our assault to keep its secrets and lies behind ... http://bit.ly/feJAC1</t>
  </si>
  <si>
    <t>RT @Cooperativa: Facebook y Twitter cerraron cuentas de activistas pro Wikileaks http://bit.ly/hsQLpI</t>
  </si>
  <si>
    <t>RT @drblues: #WikiLeaks en español gracias a #Bolivia http://www.readwriteweb.es/tecnologias/wikileaks-espanol-gracias-bolivia/</t>
  </si>
  <si>
    <t>[V3] WikiLeaks dissenters set up rival Openleaks site http://bit.ly/fuiu6P</t>
  </si>
  <si>
    <t>Wikileaks and climate change http://rttopics.com/q:992 #rtt #topics #talk</t>
  </si>
  <si>
    <t>Ternyata Wikileaks buatan Dep. Luar Negeri AS utk ndongkrak popularitas USA didunia maya. T'utama sejak kemenagan beruntun Timnas Indonesia.</t>
  </si>
  <si>
    <t>へー“@nopira: ウィキリークスを翻訳するウィキが登場/ どっちもウィキだけど、もちろんどっちもウィキペディアとは関係ない / Wikileaks/ウィキリークス 翻訳まとめ - トップページ http://htn.to/tGx6KB”</t>
  </si>
  <si>
    <t>RT @mparent77772: Why ... put Assange in jail, is that democracy at work? - Vladimir Putin http://bit.ly/hhYFUC - in Russia they kill 'em</t>
  </si>
  <si>
    <t>Nació Cablesearch, el buscador de documentos filtrados por Wikileaks http://t.co/4u4B3pS</t>
  </si>
  <si>
    <t>#wikileaks é mt legal..e o nome me lembra #Nesquik ...Nesquik ainda existe? ahahahaha</t>
  </si>
  <si>
    <t>WikiLeaks Exposes NATO Plans for Full Scale War Against Russia http://myfeedme.com/m/5887554</t>
  </si>
  <si>
    <t>if they'd had wikileaks would hitler have been hitler?</t>
  </si>
  <si>
    <t>RT @SueeSylvester: WikiLeaks sounds like some kind of Pokemon on it's period.</t>
  </si>
  <si>
    <t>RT @El_incorrecto_: Las típicas contradicciones del règimen bolivariano: Hurras para Wikileaks y censura total para las redes en Venezuela via @GeorgianaG</t>
  </si>
  <si>
    <t>wikileaks!!  vicia!</t>
  </si>
  <si>
    <t>Free Wikileaks, free Assange!</t>
  </si>
  <si>
    <t>RT @panggi: Hacker toolkits attracting volunteers to defend WikiLeaks | Naked Security http://t.co/tEbdiTp</t>
  </si>
  <si>
    <t>RT @nicolesandler: RT @2600: donate to the Ku Klux Klan at kkk.com? Visa &amp; Mastercard make it easy. Want to donate to #wikileaks? Visa &amp; Mastercard forbid it.</t>
  </si>
  <si>
    <t>How pro-WikiLeaks hackers wage cyberwar without hijacking your computer: No matter how many there are, the main ... http://bit.ly/gCCTrD</t>
  </si>
  <si>
    <t>RT @mjleite: Freedom of expression is priceless. For everything else, there's MasterCard. #wikileaks @anon_operation</t>
  </si>
  <si>
    <t>AG vows accountability for WikiLeaks participants http://bit.ly/dN8DLG</t>
  </si>
  <si>
    <t>Honey traps: Do spies use sex to extract secrets?: WikiLeaks founder Julian Assange turned himself in to British... http://bit.ly/i4cUHq</t>
  </si>
  <si>
    <t>RT @TrendMicro: #GSA goes #cloud. #Secure? Depth of #security? Another poss. #government #WikiLeaks? TrendMicro VP says: http://bit.ly/eW5bEt Pls RT</t>
  </si>
  <si>
    <t>Soon off to work Xmas all afternoon lunch. Eh. Everyone at the #Wikileaks demo at Town Hall, chant extra loud for me, 'kay?</t>
  </si>
  <si>
    <t>Dutch Arrest 16-year-old Related to WikiLeaks Attacks http://bit.ly/hyvKL4</t>
  </si>
  <si>
    <t>RT @korantempo: WikiLeaks: Pangeran Saudi Gemar Narkoba dan Pesta http://bit.ly/fVBM95 http://myloc.me/f6VaD</t>
  </si>
  <si>
    <t>Autofill Workbook Settings</t>
  </si>
  <si>
    <t>Graph Type</t>
  </si>
  <si>
    <t>NodeXL Version</t>
  </si>
  <si>
    <t>1.0.1.157</t>
  </si>
  <si>
    <t>Subgraph</t>
  </si>
  <si>
    <t>G1</t>
  </si>
  <si>
    <t>G2</t>
  </si>
  <si>
    <t>G3</t>
  </si>
  <si>
    <t>G4</t>
  </si>
  <si>
    <t>G5</t>
  </si>
  <si>
    <t>G6</t>
  </si>
  <si>
    <t>G7</t>
  </si>
  <si>
    <t>G8</t>
  </si>
  <si>
    <t>G9</t>
  </si>
  <si>
    <t>G10</t>
  </si>
  <si>
    <t>G11</t>
  </si>
  <si>
    <t>G12</t>
  </si>
  <si>
    <t>G13</t>
  </si>
  <si>
    <t>G14</t>
  </si>
  <si>
    <t>G15</t>
  </si>
  <si>
    <t>G16</t>
  </si>
  <si>
    <t>G17</t>
  </si>
  <si>
    <t>G18</t>
  </si>
  <si>
    <t>G19</t>
  </si>
  <si>
    <t>G20</t>
  </si>
  <si>
    <t>G21</t>
  </si>
  <si>
    <t>G22</t>
  </si>
  <si>
    <t>G23</t>
  </si>
  <si>
    <t>G24</t>
  </si>
  <si>
    <t>G25</t>
  </si>
  <si>
    <t>G26</t>
  </si>
  <si>
    <t>G27</t>
  </si>
  <si>
    <t>G28</t>
  </si>
  <si>
    <t>G29</t>
  </si>
  <si>
    <t>G30</t>
  </si>
  <si>
    <t>Blue</t>
  </si>
  <si>
    <t>Orange</t>
  </si>
  <si>
    <t>Lime</t>
  </si>
  <si>
    <t>Magenta</t>
  </si>
  <si>
    <t>Yellow</t>
  </si>
  <si>
    <t>Cyan</t>
  </si>
  <si>
    <t>Marked?</t>
  </si>
  <si>
    <t>Automate Tasks on Open</t>
  </si>
  <si>
    <t xml:space="preserve">DevonESawa </t>
  </si>
  <si>
    <t xml:space="preserve"> beige_flicka </t>
  </si>
  <si>
    <t xml:space="preserve">xannlynn </t>
  </si>
  <si>
    <t xml:space="preserve"> JennniBieber </t>
  </si>
  <si>
    <t xml:space="preserve">LegalsluvJDB </t>
  </si>
  <si>
    <t xml:space="preserve"> LegalsluvJDB </t>
  </si>
  <si>
    <t xml:space="preserve">BieberIsATreat </t>
  </si>
  <si>
    <t xml:space="preserve"> Blazewarwolf </t>
  </si>
  <si>
    <t xml:space="preserve"> justinesmiley </t>
  </si>
  <si>
    <t xml:space="preserve"> adryanaxx </t>
  </si>
  <si>
    <t xml:space="preserve"> omgBIEBERismine </t>
  </si>
  <si>
    <t xml:space="preserve"> amandabieebs </t>
  </si>
  <si>
    <t xml:space="preserve"> meloveskidrauhl </t>
  </si>
  <si>
    <t xml:space="preserve"> BieberIsLuv__ </t>
  </si>
  <si>
    <t xml:space="preserve"> Lihssa </t>
  </si>
  <si>
    <t xml:space="preserve"> TheBiebersMusic </t>
  </si>
  <si>
    <t xml:space="preserve"> meiliapratiwi </t>
  </si>
  <si>
    <t xml:space="preserve">DABieberBeat </t>
  </si>
  <si>
    <t xml:space="preserve"> quackiBELIEB </t>
  </si>
  <si>
    <t xml:space="preserve">vpbo131 </t>
  </si>
  <si>
    <t xml:space="preserve"> KandyCavalli </t>
  </si>
  <si>
    <t xml:space="preserve">TijanaSelakk </t>
  </si>
  <si>
    <t xml:space="preserve"> rrachaelbieber </t>
  </si>
  <si>
    <t xml:space="preserve">kachlicka </t>
  </si>
  <si>
    <t xml:space="preserve"> lukys </t>
  </si>
  <si>
    <t xml:space="preserve">JDBAustralia </t>
  </si>
  <si>
    <t xml:space="preserve"> AngieKristenJDB </t>
  </si>
  <si>
    <t xml:space="preserve">CyrusBelief </t>
  </si>
  <si>
    <t xml:space="preserve"> Taylaaxx3 </t>
  </si>
  <si>
    <t xml:space="preserve"> BieberNacho </t>
  </si>
  <si>
    <t xml:space="preserve"> fuckyehbiebs </t>
  </si>
  <si>
    <t xml:space="preserve">naanorumuttaal </t>
  </si>
  <si>
    <t xml:space="preserve"> Iushe0_0 </t>
  </si>
  <si>
    <t xml:space="preserve">DaBelieberMafia </t>
  </si>
  <si>
    <t xml:space="preserve"> JileysArmy </t>
  </si>
  <si>
    <t xml:space="preserve">xbeautifulme </t>
  </si>
  <si>
    <t xml:space="preserve"> saras_iss </t>
  </si>
  <si>
    <t xml:space="preserve">Bieberswassup </t>
  </si>
  <si>
    <t xml:space="preserve"> iHotmess </t>
  </si>
  <si>
    <t xml:space="preserve"> I_catexbieber </t>
  </si>
  <si>
    <t xml:space="preserve"> zzooeyy </t>
  </si>
  <si>
    <t xml:space="preserve"> dganituzan6 </t>
  </si>
  <si>
    <t xml:space="preserve"> jennyyo_ </t>
  </si>
  <si>
    <t xml:space="preserve"> BustinJieberID </t>
  </si>
  <si>
    <t xml:space="preserve"> cutiesapphi </t>
  </si>
  <si>
    <t xml:space="preserve"> MizzJBieberLuv </t>
  </si>
  <si>
    <t xml:space="preserve"> ThatBieberSex </t>
  </si>
  <si>
    <t xml:space="preserve"> officialFISHY </t>
  </si>
  <si>
    <t xml:space="preserve"> bieberpoppy </t>
  </si>
  <si>
    <t xml:space="preserve"> JadenBieberswag </t>
  </si>
  <si>
    <t xml:space="preserve"> jessicagoodwin4 </t>
  </si>
  <si>
    <t xml:space="preserve"> GomezBiebGalaxy </t>
  </si>
  <si>
    <t xml:space="preserve"> xhamminga </t>
  </si>
  <si>
    <t xml:space="preserve"> _AnnaBieber__ </t>
  </si>
  <si>
    <t xml:space="preserve"> ladyrachysuxx </t>
  </si>
  <si>
    <t xml:space="preserve"> JustinCowbell </t>
  </si>
  <si>
    <t xml:space="preserve"> CyrusBelief </t>
  </si>
  <si>
    <t xml:space="preserve"> anieka2 </t>
  </si>
  <si>
    <t xml:space="preserve"> Jesslofthouse </t>
  </si>
  <si>
    <t xml:space="preserve"> LoveanpeaceNik </t>
  </si>
  <si>
    <t xml:space="preserve"> DaBieberBadass </t>
  </si>
  <si>
    <t xml:space="preserve"> shiffsAnastasie </t>
  </si>
  <si>
    <t xml:space="preserve">BieberPotato </t>
  </si>
  <si>
    <t xml:space="preserve"> kairawidodo </t>
  </si>
  <si>
    <t xml:space="preserve">JBiebsSexySwag </t>
  </si>
  <si>
    <t xml:space="preserve"> McBieber16_2 </t>
  </si>
  <si>
    <t xml:space="preserve">TheBieberFlash </t>
  </si>
  <si>
    <t xml:space="preserve">marymaryloves </t>
  </si>
  <si>
    <t xml:space="preserve"> zombies4L </t>
  </si>
  <si>
    <t xml:space="preserve">omfgjbieber </t>
  </si>
  <si>
    <t xml:space="preserve"> UchechiEseonu </t>
  </si>
  <si>
    <t xml:space="preserve">TheUKBieberArmy </t>
  </si>
  <si>
    <t xml:space="preserve"> RWills_ </t>
  </si>
  <si>
    <t xml:space="preserve">SmexiBeastJBieb </t>
  </si>
  <si>
    <t xml:space="preserve"> GRACE_YA_ITS_ME </t>
  </si>
  <si>
    <t xml:space="preserve">augustio_boy </t>
  </si>
  <si>
    <t xml:space="preserve"> Johnsormin </t>
  </si>
  <si>
    <t xml:space="preserve">MizzJBieberLuv </t>
  </si>
  <si>
    <t xml:space="preserve"> Dilanx3JBieber </t>
  </si>
  <si>
    <t xml:space="preserve">johnthecannon </t>
  </si>
  <si>
    <t xml:space="preserve"> GoldieHagan6456 </t>
  </si>
  <si>
    <t xml:space="preserve">xxWordsUnfoldxx </t>
  </si>
  <si>
    <t xml:space="preserve">Em_Biebs </t>
  </si>
  <si>
    <t xml:space="preserve"> LeeSan13 </t>
  </si>
  <si>
    <t xml:space="preserve"> Harry_Justin_X </t>
  </si>
  <si>
    <t xml:space="preserve"> bieberschwagger </t>
  </si>
  <si>
    <t xml:space="preserve">Twelieber28 </t>
  </si>
  <si>
    <t xml:space="preserve"> _JustBieberrr_ </t>
  </si>
  <si>
    <t xml:space="preserve">Maireadcummins </t>
  </si>
  <si>
    <t xml:space="preserve"> defianatriani </t>
  </si>
  <si>
    <t xml:space="preserve">malaysiabieber </t>
  </si>
  <si>
    <t xml:space="preserve"> jewelhellokitty </t>
  </si>
  <si>
    <t xml:space="preserve">Kelsey_Sugar </t>
  </si>
  <si>
    <t xml:space="preserve">beccabranniganx </t>
  </si>
  <si>
    <t xml:space="preserve"> OnlyYou_Shawty </t>
  </si>
  <si>
    <t xml:space="preserve">lefaker </t>
  </si>
  <si>
    <t xml:space="preserve"> DynamiteFaux </t>
  </si>
  <si>
    <t xml:space="preserve"> itbesmiley </t>
  </si>
  <si>
    <t xml:space="preserve">Nkulie_B </t>
  </si>
  <si>
    <t xml:space="preserve"> LolliepoppxoxO </t>
  </si>
  <si>
    <t xml:space="preserve">SchmidtHolics </t>
  </si>
  <si>
    <t xml:space="preserve"> BieberYahoo </t>
  </si>
  <si>
    <t xml:space="preserve"> BieberPotato </t>
  </si>
  <si>
    <t xml:space="preserve">ditahersiyanti </t>
  </si>
  <si>
    <t xml:space="preserve">Me_Viiv_Ink </t>
  </si>
  <si>
    <t xml:space="preserve"> Meegyyyy </t>
  </si>
  <si>
    <t xml:space="preserve">causeimchinee </t>
  </si>
  <si>
    <t xml:space="preserve"> rebljay </t>
  </si>
  <si>
    <t xml:space="preserve">kennyhamitlon </t>
  </si>
  <si>
    <t xml:space="preserve"> jb_blog </t>
  </si>
  <si>
    <t xml:space="preserve"> drodriguezdgaf </t>
  </si>
  <si>
    <t xml:space="preserve"> "0hDangLetsBang_" </t>
  </si>
  <si>
    <t xml:space="preserve"> elerie_taylan </t>
  </si>
  <si>
    <t xml:space="preserve"> jasminehim </t>
  </si>
  <si>
    <t xml:space="preserve"> SEXIBIEBER_ </t>
  </si>
  <si>
    <t xml:space="preserve">MireyaRay </t>
  </si>
  <si>
    <t xml:space="preserve"> Veronika_H_ </t>
  </si>
  <si>
    <t xml:space="preserve">twitpic </t>
  </si>
  <si>
    <t xml:space="preserve"> MONTIPORN </t>
  </si>
  <si>
    <t xml:space="preserve"> aDANiSHBELiEBER </t>
  </si>
  <si>
    <t xml:space="preserve">BadAssAlexG </t>
  </si>
  <si>
    <t xml:space="preserve"> jessceisenberg </t>
  </si>
  <si>
    <t xml:space="preserve"> OhMyCarrot </t>
  </si>
  <si>
    <t xml:space="preserve"> AssholeJoe </t>
  </si>
  <si>
    <t xml:space="preserve">jonasnatasha </t>
  </si>
  <si>
    <t xml:space="preserve"> cavenstein </t>
  </si>
  <si>
    <t xml:space="preserve"> saldiary </t>
  </si>
  <si>
    <t xml:space="preserve">sallyhutami </t>
  </si>
  <si>
    <t xml:space="preserve"> shellysilviani </t>
  </si>
  <si>
    <t xml:space="preserve">AmeSweet </t>
  </si>
  <si>
    <t xml:space="preserve"> Its_OnlyManu </t>
  </si>
  <si>
    <t xml:space="preserve">FansJelena </t>
  </si>
  <si>
    <t xml:space="preserve"> Dinda_rayready </t>
  </si>
  <si>
    <t xml:space="preserve"> agicakun </t>
  </si>
  <si>
    <t xml:space="preserve"> fansjelena </t>
  </si>
  <si>
    <t xml:space="preserve">JDBsimpsonizer </t>
  </si>
  <si>
    <t xml:space="preserve"> misstrouble7 </t>
  </si>
  <si>
    <t xml:space="preserve">TheJelenaArmy </t>
  </si>
  <si>
    <t xml:space="preserve">Mr_Master_ </t>
  </si>
  <si>
    <t xml:space="preserve"> JDBiebsAlways </t>
  </si>
  <si>
    <t xml:space="preserve">JunBeliebers09 </t>
  </si>
  <si>
    <t xml:space="preserve"> ReaganBieber_ </t>
  </si>
  <si>
    <t xml:space="preserve">PolishOLLG </t>
  </si>
  <si>
    <t xml:space="preserve"> seldemibieber </t>
  </si>
  <si>
    <t xml:space="preserve">iBieberZayn </t>
  </si>
  <si>
    <t xml:space="preserve"> sarahheartamor </t>
  </si>
  <si>
    <t xml:space="preserve">BiebsCrown </t>
  </si>
  <si>
    <t xml:space="preserve"> gabimahony </t>
  </si>
  <si>
    <t xml:space="preserve"> JBsSecret_Ninja </t>
  </si>
  <si>
    <t xml:space="preserve"> verolovesjb </t>
  </si>
  <si>
    <t xml:space="preserve">JohnSormin </t>
  </si>
  <si>
    <t xml:space="preserve">Justjazysuprass </t>
  </si>
  <si>
    <t xml:space="preserve">BieberIsLuv__ </t>
  </si>
  <si>
    <t xml:space="preserve">elletsabita </t>
  </si>
  <si>
    <t xml:space="preserve"> poetblind </t>
  </si>
  <si>
    <t xml:space="preserve">JustinB_4Lifeee </t>
  </si>
  <si>
    <t xml:space="preserve"> bieberschool </t>
  </si>
  <si>
    <t xml:space="preserve"> _loveyahbiebz_ </t>
  </si>
  <si>
    <t xml:space="preserve"> BieberLovesAuus </t>
  </si>
  <si>
    <t xml:space="preserve">selgom2 </t>
  </si>
  <si>
    <t xml:space="preserve"> StellaK06 </t>
  </si>
  <si>
    <t xml:space="preserve">TrendZuela </t>
  </si>
  <si>
    <t xml:space="preserve"> BritItalyArmy </t>
  </si>
  <si>
    <t xml:space="preserve">LVeraF </t>
  </si>
  <si>
    <t xml:space="preserve">RajnikanthJokes </t>
  </si>
  <si>
    <t xml:space="preserve"> fashai </t>
  </si>
  <si>
    <t xml:space="preserve">iBieberVintage </t>
  </si>
  <si>
    <t xml:space="preserve">Dinda_rayready </t>
  </si>
  <si>
    <t xml:space="preserve">dlianaa </t>
  </si>
  <si>
    <t xml:space="preserve"> itsmesheenabee </t>
  </si>
  <si>
    <t xml:space="preserve">quackiBELIEB </t>
  </si>
  <si>
    <t xml:space="preserve"> JBxxlove </t>
  </si>
  <si>
    <t xml:space="preserve"> SFergsxoJB </t>
  </si>
  <si>
    <t xml:space="preserve">Tahtayy </t>
  </si>
  <si>
    <t xml:space="preserve"> smileymileyJF </t>
  </si>
  <si>
    <t xml:space="preserve"> SabineGeorgia </t>
  </si>
  <si>
    <t xml:space="preserve"> chaygorre </t>
  </si>
  <si>
    <t xml:space="preserve"> StharGallaxiiah </t>
  </si>
  <si>
    <t xml:space="preserve">JuliaTuvesson </t>
  </si>
  <si>
    <t xml:space="preserve">fansjelena </t>
  </si>
  <si>
    <t xml:space="preserve"> gabiebs13 </t>
  </si>
  <si>
    <t xml:space="preserve"> rosh_hyuk </t>
  </si>
  <si>
    <t xml:space="preserve">emilythecarrot </t>
  </si>
  <si>
    <t xml:space="preserve">BIEBERSKINGDOM </t>
  </si>
  <si>
    <t xml:space="preserve"> ibiebersparkles </t>
  </si>
  <si>
    <t xml:space="preserve">TrendingUSA </t>
  </si>
  <si>
    <t xml:space="preserve"> igetnasty </t>
  </si>
  <si>
    <t xml:space="preserve">michelleagoogoo </t>
  </si>
  <si>
    <t xml:space="preserve"> _Miiicheliiin_ </t>
  </si>
  <si>
    <t xml:space="preserve">mylamo </t>
  </si>
  <si>
    <t xml:space="preserve"> phe_ye </t>
  </si>
  <si>
    <t xml:space="preserve">DearPleaseSays </t>
  </si>
  <si>
    <t xml:space="preserve"> dejaspears </t>
  </si>
  <si>
    <t xml:space="preserve"> angeignacioo </t>
  </si>
  <si>
    <t xml:space="preserve">QUEENA609 </t>
  </si>
  <si>
    <t xml:space="preserve"> MyleeNotPerez </t>
  </si>
  <si>
    <t xml:space="preserve">iaseel </t>
  </si>
  <si>
    <t xml:space="preserve"> sourpatchki </t>
  </si>
  <si>
    <t xml:space="preserve">TeamGomezGR </t>
  </si>
  <si>
    <t xml:space="preserve"> TheBieberLena </t>
  </si>
  <si>
    <t xml:space="preserve">FabtasticBieber </t>
  </si>
  <si>
    <t xml:space="preserve"> bieberxaimeex </t>
  </si>
  <si>
    <t xml:space="preserve"> eAHancHooeY </t>
  </si>
  <si>
    <t xml:space="preserve"> MirandaMikaela </t>
  </si>
  <si>
    <t xml:space="preserve"> Livsss_x </t>
  </si>
  <si>
    <t xml:space="preserve"> jennifermurad </t>
  </si>
  <si>
    <t xml:space="preserve"> EmmaCarlssons </t>
  </si>
  <si>
    <t xml:space="preserve"> ILoveAriGrandex </t>
  </si>
  <si>
    <t xml:space="preserve"> TheJoshiBieber </t>
  </si>
  <si>
    <t xml:space="preserve"> MaisieKennedy </t>
  </si>
  <si>
    <t xml:space="preserve"> zufeeqahrazak </t>
  </si>
  <si>
    <t xml:space="preserve"> nizhakalai </t>
  </si>
  <si>
    <t xml:space="preserve"> ollie_xx </t>
  </si>
  <si>
    <t xml:space="preserve"> _camille_mc </t>
  </si>
  <si>
    <t xml:space="preserve"> xxBeliebItxx </t>
  </si>
  <si>
    <t xml:space="preserve"> sophmcnally </t>
  </si>
  <si>
    <t xml:space="preserve"> breezy_biebs </t>
  </si>
  <si>
    <t xml:space="preserve"> ChidSoClassie </t>
  </si>
  <si>
    <t xml:space="preserve"> Amandabieber116 </t>
  </si>
  <si>
    <t xml:space="preserve"> UniqueGrande </t>
  </si>
  <si>
    <t xml:space="preserve"> itsREIGA </t>
  </si>
  <si>
    <t xml:space="preserve"> BiancaFever </t>
  </si>
  <si>
    <t xml:space="preserve"> xxMichelle_R </t>
  </si>
  <si>
    <t xml:space="preserve"> Mehrerlyn </t>
  </si>
  <si>
    <t xml:space="preserve"> sarahglx </t>
  </si>
  <si>
    <t xml:space="preserve">FabtasticBieber" </t>
  </si>
  <si>
    <t xml:space="preserve"> jadKenpAul </t>
  </si>
  <si>
    <t xml:space="preserve"> SarahWithersX </t>
  </si>
  <si>
    <t xml:space="preserve"> _sarahmorgan </t>
  </si>
  <si>
    <t xml:space="preserve"> SwagJasonDeeps </t>
  </si>
  <si>
    <t xml:space="preserve"> senayerliii </t>
  </si>
  <si>
    <t xml:space="preserve">bieberarmour </t>
  </si>
  <si>
    <t xml:space="preserve"> DeniceAvila </t>
  </si>
  <si>
    <t xml:space="preserve">theinsanelife </t>
  </si>
  <si>
    <t xml:space="preserve"> hear_mymuzic </t>
  </si>
  <si>
    <t xml:space="preserve">jennybetixo </t>
  </si>
  <si>
    <t xml:space="preserve"> BiiebsPoland </t>
  </si>
  <si>
    <t xml:space="preserve"> brionyTW_TT </t>
  </si>
  <si>
    <t xml:space="preserve"> Hollie_Guthrie </t>
  </si>
  <si>
    <t xml:space="preserve">H8Slutlena </t>
  </si>
  <si>
    <t xml:space="preserve"> SelenaWhore </t>
  </si>
  <si>
    <t xml:space="preserve">MthaFcknJAZZY </t>
  </si>
  <si>
    <t xml:space="preserve"> InsideVictoria </t>
  </si>
  <si>
    <t xml:space="preserve">DJust_06 </t>
  </si>
  <si>
    <t xml:space="preserve"> Bieber_Patchie </t>
  </si>
  <si>
    <t xml:space="preserve">MayGiran </t>
  </si>
  <si>
    <t xml:space="preserve"> SeattleShopBuzz </t>
  </si>
  <si>
    <t xml:space="preserve">JustinCowbell </t>
  </si>
  <si>
    <t xml:space="preserve"> BiebersBaiibe </t>
  </si>
  <si>
    <t xml:space="preserve">NextToJustinB </t>
  </si>
  <si>
    <t xml:space="preserve"> JoseehxJB </t>
  </si>
  <si>
    <t xml:space="preserve"> bree_arnold </t>
  </si>
  <si>
    <t xml:space="preserve"> bayluvsjbieber </t>
  </si>
  <si>
    <t xml:space="preserve">Maria97_JB </t>
  </si>
  <si>
    <t xml:space="preserve">brandonrofl </t>
  </si>
  <si>
    <t xml:space="preserve"> ShariWasHere </t>
  </si>
  <si>
    <t xml:space="preserve">ImmaBelieber69 </t>
  </si>
  <si>
    <t xml:space="preserve">TheBiebersMusic </t>
  </si>
  <si>
    <t xml:space="preserve">BieberRockk </t>
  </si>
  <si>
    <t xml:space="preserve">DopeJustin </t>
  </si>
  <si>
    <t xml:space="preserve"> Elleblahhh </t>
  </si>
  <si>
    <t xml:space="preserve"> jessicabl97 </t>
  </si>
  <si>
    <t xml:space="preserve"> alexxamurri </t>
  </si>
  <si>
    <t xml:space="preserve">DopeJBieber </t>
  </si>
  <si>
    <t xml:space="preserve"> CassidyRae3194 </t>
  </si>
  <si>
    <t xml:space="preserve">itbesmiley </t>
  </si>
  <si>
    <t xml:space="preserve"> LeFaker </t>
  </si>
  <si>
    <t xml:space="preserve"> osnapitzjassy </t>
  </si>
  <si>
    <t xml:space="preserve">itsohjelena </t>
  </si>
  <si>
    <t xml:space="preserve"> MeloveJelena </t>
  </si>
  <si>
    <t xml:space="preserve">SelenaWhore </t>
  </si>
  <si>
    <t xml:space="preserve"> misssteacup </t>
  </si>
  <si>
    <t xml:space="preserve"> LozengerLoves </t>
  </si>
  <si>
    <t xml:space="preserve">DatBieberAss </t>
  </si>
  <si>
    <t xml:space="preserve">SelgomezINAFC </t>
  </si>
  <si>
    <t xml:space="preserve">JelenaBimez </t>
  </si>
  <si>
    <t xml:space="preserve"> selgom2 </t>
  </si>
  <si>
    <t xml:space="preserve">LeFaker </t>
  </si>
  <si>
    <t xml:space="preserve"> Skittles_Whore </t>
  </si>
  <si>
    <t xml:space="preserve">theangelasims </t>
  </si>
  <si>
    <t xml:space="preserve"> lifeasalexandra </t>
  </si>
  <si>
    <t xml:space="preserve"> LOLamberforrest </t>
  </si>
  <si>
    <t xml:space="preserve"> Andromedic </t>
  </si>
  <si>
    <t xml:space="preserve">khad_perrera </t>
  </si>
  <si>
    <t xml:space="preserve">VanesaGittyP96 </t>
  </si>
  <si>
    <t xml:space="preserve"> Anne_Kirrin </t>
  </si>
  <si>
    <t xml:space="preserve"> amrirahayu </t>
  </si>
  <si>
    <t xml:space="preserve">christinaabui </t>
  </si>
  <si>
    <t>DevonESawa</t>
  </si>
  <si>
    <t>beige_flicka</t>
  </si>
  <si>
    <t>xannlynn</t>
  </si>
  <si>
    <t>JennniBieber</t>
  </si>
  <si>
    <t>LegalsluvJDB</t>
  </si>
  <si>
    <t>BieberIsATreat</t>
  </si>
  <si>
    <t>Blazewarwolf</t>
  </si>
  <si>
    <t>justinesmiley</t>
  </si>
  <si>
    <t>adryanaxx</t>
  </si>
  <si>
    <t>omgBIEBERismine</t>
  </si>
  <si>
    <t>amandabieebs</t>
  </si>
  <si>
    <t>meloveskidrauhl</t>
  </si>
  <si>
    <t>BieberIsLuv__</t>
  </si>
  <si>
    <t>Lihssa</t>
  </si>
  <si>
    <t>TheBiebersMusic</t>
  </si>
  <si>
    <t>meiliapratiwi</t>
  </si>
  <si>
    <t>DABieberBeat</t>
  </si>
  <si>
    <t>quackiBELIEB</t>
  </si>
  <si>
    <t>vpbo131</t>
  </si>
  <si>
    <t>KandyCavalli</t>
  </si>
  <si>
    <t>TijanaSelakk</t>
  </si>
  <si>
    <t>rrachaelbieber</t>
  </si>
  <si>
    <t>kachlicka</t>
  </si>
  <si>
    <t>lukys</t>
  </si>
  <si>
    <t>JDBAustralia</t>
  </si>
  <si>
    <t>AngieKristenJDB</t>
  </si>
  <si>
    <t>CyrusBelief</t>
  </si>
  <si>
    <t>Taylaaxx3</t>
  </si>
  <si>
    <t>BieberNacho</t>
  </si>
  <si>
    <t>fuckyehbiebs</t>
  </si>
  <si>
    <t>naanorumuttaal</t>
  </si>
  <si>
    <t>Iushe0_0</t>
  </si>
  <si>
    <t>DaBelieberMafia</t>
  </si>
  <si>
    <t>JileysArmy</t>
  </si>
  <si>
    <t>xbeautifulme</t>
  </si>
  <si>
    <t>saras_iss</t>
  </si>
  <si>
    <t>Bieberswassup</t>
  </si>
  <si>
    <t>iHotmess</t>
  </si>
  <si>
    <t>I_catexbieber</t>
  </si>
  <si>
    <t>zzooeyy</t>
  </si>
  <si>
    <t>dganituzan6</t>
  </si>
  <si>
    <t>jennyyo_</t>
  </si>
  <si>
    <t>BustinJieberID</t>
  </si>
  <si>
    <t>cutiesapphi</t>
  </si>
  <si>
    <t>MizzJBieberLuv</t>
  </si>
  <si>
    <t>ThatBieberSex</t>
  </si>
  <si>
    <t>officialFISHY</t>
  </si>
  <si>
    <t>bieberpoppy</t>
  </si>
  <si>
    <t>JadenBieberswag</t>
  </si>
  <si>
    <t>jessicagoodwin4</t>
  </si>
  <si>
    <t>GomezBiebGalaxy</t>
  </si>
  <si>
    <t>xhamminga</t>
  </si>
  <si>
    <t>_AnnaBieber__</t>
  </si>
  <si>
    <t>ladyrachysuxx</t>
  </si>
  <si>
    <t>JustinCowbell</t>
  </si>
  <si>
    <t>anieka2</t>
  </si>
  <si>
    <t>Jesslofthouse</t>
  </si>
  <si>
    <t>LoveanpeaceNik</t>
  </si>
  <si>
    <t>DaBieberBadass</t>
  </si>
  <si>
    <t>shiffsAnastasie</t>
  </si>
  <si>
    <t>BieberPotato</t>
  </si>
  <si>
    <t>kairawidodo</t>
  </si>
  <si>
    <t>JBiebsSexySwag</t>
  </si>
  <si>
    <t>McBieber16_2</t>
  </si>
  <si>
    <t>TheBieberFlash</t>
  </si>
  <si>
    <t>marymaryloves</t>
  </si>
  <si>
    <t>zombies4L</t>
  </si>
  <si>
    <t>omfgjbieber</t>
  </si>
  <si>
    <t>UchechiEseonu</t>
  </si>
  <si>
    <t>TheUKBieberArmy</t>
  </si>
  <si>
    <t>RWills_</t>
  </si>
  <si>
    <t>SmexiBeastJBieb</t>
  </si>
  <si>
    <t>GRACE_YA_ITS_ME</t>
  </si>
  <si>
    <t>augustio_boy</t>
  </si>
  <si>
    <t>Johnsormin</t>
  </si>
  <si>
    <t>Dilanx3JBieber</t>
  </si>
  <si>
    <t>johnthecannon</t>
  </si>
  <si>
    <t>GoldieHagan6456</t>
  </si>
  <si>
    <t>xxWordsUnfoldxx</t>
  </si>
  <si>
    <t>Em_Biebs</t>
  </si>
  <si>
    <t>LeeSan13</t>
  </si>
  <si>
    <t>Harry_Justin_X</t>
  </si>
  <si>
    <t>bieberschwagger</t>
  </si>
  <si>
    <t>Twelieber28</t>
  </si>
  <si>
    <t>_JustBieberrr_</t>
  </si>
  <si>
    <t>Maireadcummins</t>
  </si>
  <si>
    <t>defianatriani</t>
  </si>
  <si>
    <t>malaysiabieber</t>
  </si>
  <si>
    <t>jewelhellokitty</t>
  </si>
  <si>
    <t>Kelsey_Sugar</t>
  </si>
  <si>
    <t>beccabranniganx</t>
  </si>
  <si>
    <t>OnlyYou_Shawty</t>
  </si>
  <si>
    <t>lefaker</t>
  </si>
  <si>
    <t>DynamiteFaux</t>
  </si>
  <si>
    <t>itbesmiley</t>
  </si>
  <si>
    <t>Nkulie_B</t>
  </si>
  <si>
    <t>LolliepoppxoxO</t>
  </si>
  <si>
    <t>SchmidtHolics</t>
  </si>
  <si>
    <t>BieberYahoo</t>
  </si>
  <si>
    <t>ditahersiyanti</t>
  </si>
  <si>
    <t>Me_Viiv_Ink</t>
  </si>
  <si>
    <t>Meegyyyy</t>
  </si>
  <si>
    <t>causeimchinee</t>
  </si>
  <si>
    <t>rebljay</t>
  </si>
  <si>
    <t>kennyhamitlon</t>
  </si>
  <si>
    <t>jb_blog</t>
  </si>
  <si>
    <t>drodriguezdgaf</t>
  </si>
  <si>
    <t>"0hDangLetsBang_"</t>
  </si>
  <si>
    <t>elerie_taylan</t>
  </si>
  <si>
    <t>jasminehim</t>
  </si>
  <si>
    <t>SEXIBIEBER_</t>
  </si>
  <si>
    <t>MireyaRay</t>
  </si>
  <si>
    <t>Veronika_H_</t>
  </si>
  <si>
    <t>twitpic</t>
  </si>
  <si>
    <t>MONTIPORN</t>
  </si>
  <si>
    <t>aDANiSHBELiEBER</t>
  </si>
  <si>
    <t>BadAssAlexG</t>
  </si>
  <si>
    <t>jessceisenberg</t>
  </si>
  <si>
    <t>OhMyCarrot</t>
  </si>
  <si>
    <t>AssholeJoe</t>
  </si>
  <si>
    <t>jonasnatasha</t>
  </si>
  <si>
    <t>cavenstein</t>
  </si>
  <si>
    <t>saldiary</t>
  </si>
  <si>
    <t>sallyhutami</t>
  </si>
  <si>
    <t>shellysilviani</t>
  </si>
  <si>
    <t>AmeSweet</t>
  </si>
  <si>
    <t>Its_OnlyManu</t>
  </si>
  <si>
    <t>FansJelena</t>
  </si>
  <si>
    <t>Dinda_rayready</t>
  </si>
  <si>
    <t>agicakun</t>
  </si>
  <si>
    <t>fansjelena</t>
  </si>
  <si>
    <t>JDBsimpsonizer</t>
  </si>
  <si>
    <t>misstrouble7</t>
  </si>
  <si>
    <t>TheJelenaArmy</t>
  </si>
  <si>
    <t>Mr_Master_</t>
  </si>
  <si>
    <t>JDBiebsAlways</t>
  </si>
  <si>
    <t>JunBeliebers09</t>
  </si>
  <si>
    <t>ReaganBieber_</t>
  </si>
  <si>
    <t>PolishOLLG</t>
  </si>
  <si>
    <t>seldemibieber</t>
  </si>
  <si>
    <t>iBieberZayn</t>
  </si>
  <si>
    <t>sarahheartamor</t>
  </si>
  <si>
    <t>BiebsCrown</t>
  </si>
  <si>
    <t>gabimahony</t>
  </si>
  <si>
    <t>JBsSecret_Ninja</t>
  </si>
  <si>
    <t>verolovesjb</t>
  </si>
  <si>
    <t>JohnSormin</t>
  </si>
  <si>
    <t>Justjazysuprass</t>
  </si>
  <si>
    <t>elletsabita</t>
  </si>
  <si>
    <t>poetblind</t>
  </si>
  <si>
    <t>JustinB_4Lifeee</t>
  </si>
  <si>
    <t>bieberschool</t>
  </si>
  <si>
    <t>_loveyahbiebz_</t>
  </si>
  <si>
    <t>BieberLovesAuus</t>
  </si>
  <si>
    <t>selgom2</t>
  </si>
  <si>
    <t>StellaK06</t>
  </si>
  <si>
    <t>TrendZuela</t>
  </si>
  <si>
    <t>BritItalyArmy</t>
  </si>
  <si>
    <t>LVeraF</t>
  </si>
  <si>
    <t>RajnikanthJokes</t>
  </si>
  <si>
    <t>fashai</t>
  </si>
  <si>
    <t>iBieberVintage</t>
  </si>
  <si>
    <t>dlianaa</t>
  </si>
  <si>
    <t>itsmesheenabee</t>
  </si>
  <si>
    <t>JBxxlove</t>
  </si>
  <si>
    <t>SFergsxoJB</t>
  </si>
  <si>
    <t>Tahtayy</t>
  </si>
  <si>
    <t>smileymileyJF</t>
  </si>
  <si>
    <t>SabineGeorgia</t>
  </si>
  <si>
    <t>chaygorre</t>
  </si>
  <si>
    <t>StharGallaxiiah</t>
  </si>
  <si>
    <t>JuliaTuvesson</t>
  </si>
  <si>
    <t>gabiebs13</t>
  </si>
  <si>
    <t>rosh_hyuk</t>
  </si>
  <si>
    <t>emilythecarrot</t>
  </si>
  <si>
    <t>BIEBERSKINGDOM</t>
  </si>
  <si>
    <t>ibiebersparkles</t>
  </si>
  <si>
    <t>TrendingUSA</t>
  </si>
  <si>
    <t>igetnasty</t>
  </si>
  <si>
    <t>michelleagoogoo</t>
  </si>
  <si>
    <t>_Miiicheliiin_</t>
  </si>
  <si>
    <t>mylamo</t>
  </si>
  <si>
    <t>phe_ye</t>
  </si>
  <si>
    <t>DearPleaseSays</t>
  </si>
  <si>
    <t>dejaspears</t>
  </si>
  <si>
    <t>angeignacioo</t>
  </si>
  <si>
    <t>QUEENA609</t>
  </si>
  <si>
    <t>MyleeNotPerez</t>
  </si>
  <si>
    <t>iaseel</t>
  </si>
  <si>
    <t>sourpatchki</t>
  </si>
  <si>
    <t>TeamGomezGR</t>
  </si>
  <si>
    <t>TheBieberLena</t>
  </si>
  <si>
    <t>FabtasticBieber</t>
  </si>
  <si>
    <t>bieberxaimeex</t>
  </si>
  <si>
    <t>eAHancHooeY</t>
  </si>
  <si>
    <t>MirandaMikaela</t>
  </si>
  <si>
    <t>Livsss_x</t>
  </si>
  <si>
    <t>jennifermurad</t>
  </si>
  <si>
    <t>EmmaCarlssons</t>
  </si>
  <si>
    <t>ILoveAriGrandex</t>
  </si>
  <si>
    <t>TheJoshiBieber</t>
  </si>
  <si>
    <t>MaisieKennedy</t>
  </si>
  <si>
    <t>zufeeqahrazak</t>
  </si>
  <si>
    <t>nizhakalai</t>
  </si>
  <si>
    <t>ollie_xx</t>
  </si>
  <si>
    <t>_camille_mc</t>
  </si>
  <si>
    <t>xxBeliebItxx</t>
  </si>
  <si>
    <t>sophmcnally</t>
  </si>
  <si>
    <t>breezy_biebs</t>
  </si>
  <si>
    <t>ChidSoClassie</t>
  </si>
  <si>
    <t>Amandabieber116</t>
  </si>
  <si>
    <t>UniqueGrande</t>
  </si>
  <si>
    <t>itsREIGA</t>
  </si>
  <si>
    <t>BiancaFever</t>
  </si>
  <si>
    <t>xxMichelle_R</t>
  </si>
  <si>
    <t>Mehrerlyn</t>
  </si>
  <si>
    <t>sarahglx</t>
  </si>
  <si>
    <t>FabtasticBieber"</t>
  </si>
  <si>
    <t>jadKenpAul</t>
  </si>
  <si>
    <t>SarahWithersX</t>
  </si>
  <si>
    <t>_sarahmorgan</t>
  </si>
  <si>
    <t>SwagJasonDeeps</t>
  </si>
  <si>
    <t>senayerliii</t>
  </si>
  <si>
    <t>bieberarmour</t>
  </si>
  <si>
    <t>DeniceAvila</t>
  </si>
  <si>
    <t>theinsanelife</t>
  </si>
  <si>
    <t>hear_mymuzic</t>
  </si>
  <si>
    <t>jennybetixo</t>
  </si>
  <si>
    <t>BiiebsPoland</t>
  </si>
  <si>
    <t>brionyTW_TT</t>
  </si>
  <si>
    <t>Hollie_Guthrie</t>
  </si>
  <si>
    <t>H8Slutlena</t>
  </si>
  <si>
    <t>SelenaWhore</t>
  </si>
  <si>
    <t>MthaFcknJAZZY</t>
  </si>
  <si>
    <t>InsideVictoria</t>
  </si>
  <si>
    <t>DJust_06</t>
  </si>
  <si>
    <t>Bieber_Patchie</t>
  </si>
  <si>
    <t>MayGiran</t>
  </si>
  <si>
    <t>SeattleShopBuzz</t>
  </si>
  <si>
    <t>BiebersBaiibe</t>
  </si>
  <si>
    <t>NextToJustinB</t>
  </si>
  <si>
    <t>JoseehxJB</t>
  </si>
  <si>
    <t>bree_arnold</t>
  </si>
  <si>
    <t>bayluvsjbieber</t>
  </si>
  <si>
    <t>Maria97_JB</t>
  </si>
  <si>
    <t>brandonrofl</t>
  </si>
  <si>
    <t>ShariWasHere</t>
  </si>
  <si>
    <t>ImmaBelieber69</t>
  </si>
  <si>
    <t>BieberRockk</t>
  </si>
  <si>
    <t>DopeJustin</t>
  </si>
  <si>
    <t>Elleblahhh</t>
  </si>
  <si>
    <t>jessicabl97</t>
  </si>
  <si>
    <t>alexxamurri</t>
  </si>
  <si>
    <t>DopeJBieber</t>
  </si>
  <si>
    <t>CassidyRae3194</t>
  </si>
  <si>
    <t>LeFaker</t>
  </si>
  <si>
    <t>osnapitzjassy</t>
  </si>
  <si>
    <t>itsohjelena</t>
  </si>
  <si>
    <t>MeloveJelena</t>
  </si>
  <si>
    <t>misssteacup</t>
  </si>
  <si>
    <t>LozengerLoves</t>
  </si>
  <si>
    <t>DatBieberAss</t>
  </si>
  <si>
    <t>SelgomezINAFC</t>
  </si>
  <si>
    <t>JelenaBimez</t>
  </si>
  <si>
    <t>Skittles_Whore</t>
  </si>
  <si>
    <t>theangelasims</t>
  </si>
  <si>
    <t>lifeasalexandra</t>
  </si>
  <si>
    <t>LOLamberforrest</t>
  </si>
  <si>
    <t>Andromedic</t>
  </si>
  <si>
    <t>khad_perrera</t>
  </si>
  <si>
    <t>VanesaGittyP96</t>
  </si>
  <si>
    <t>Anne_Kirrin</t>
  </si>
  <si>
    <t>amrirahayu</t>
  </si>
  <si>
    <t>christinaabui</t>
  </si>
  <si>
    <t>Green</t>
  </si>
  <si>
    <t>222, 16, 0</t>
  </si>
  <si>
    <t>Red</t>
  </si>
  <si>
    <t>248, 3, 0</t>
  </si>
  <si>
    <t>235, 10, 0</t>
  </si>
  <si>
    <t>242, 7, 0</t>
  </si>
  <si>
    <t>Green</t>
    <phoneticPr fontId="12" type="noConversion"/>
  </si>
  <si>
    <t>222, 16, 0</t>
    <phoneticPr fontId="12" type="noConversion"/>
  </si>
  <si>
    <t>Red</t>
    <phoneticPr fontId="12" type="noConversion"/>
  </si>
  <si>
    <t>248, 3, 0</t>
    <phoneticPr fontId="12" type="noConversion"/>
  </si>
  <si>
    <t>235, 10, 0</t>
    <phoneticPr fontId="12" type="noConversion"/>
  </si>
  <si>
    <t>242, 7, 0</t>
    <phoneticPr fontId="12" type="noConversion"/>
  </si>
  <si>
    <t>▓0▓0▓0▓True▓Black▓Black▓▓▓0▓0▓0▓0▓0▓▓0▓0▓0▓0▓0▓In-Degree▓0▓350▓0▓True▓Red▓Green▓▓PageRank▓0▓102.684363▓3▓3.5▓50▓▓0▓0▓0▓0▓0▓▓0▓0▓0▓0▓0▓▓0▓0▓0▓0▓0</t>
  </si>
  <si>
    <t>VertexLabelPositionDetails▓GreaterThan	0	Bottom Center	Nowhere▓VertexPolarAngleDetails▓False	False	0	0	0	359	False	False▓VertexColorDetails▓False	False	0	10	Red	Green	False	False	True▓VertexLabelFillColorDetails▓False	False	0	10	Red	Green	False	False	True▓VertexVisibilitySourceColumnName▓▓VertexLabelSourceColumnName▓Marked?▓VertexAlphaSourceColumnName▓▓EdgeColorDetails▓False	False	0	10	Red	Green	False	False	True▓VertexPolarRSourceColumnName▓▓EdgeAlphaSourceColumnName▓▓EdgeVisibilitySourceColumnName▓▓VertexYDetails▓False	False	0	0	0	9999	False	False▓VertexRadiusSourceColumnName▓PageRank▓EdgeAlphaDetails▓False	False	0	100	10	100	False	False▓VertexPolarAngleSourceColumnName▓▓VertexShapeSourceColumnName▓▓EdgeWidthSourceColumnName▓▓VertexXSourceColumnName▓▓VertexLayoutOrderSourceColumnName▓▓VertexXDetails▓False	False	0	0	0	9999	False	False▓EdgeWidthDetails▓False	False	1	10	1	10	False	False▓VertexAlphaDetails▓False	False	0	100	10	100	False	False▓VertexColorSourceColumnName▓In-Degree▓EdgeLabelSourceColumnName▓▓VertexYSourceColumnName▓▓VertexShapeDetails▓GreaterThan	0	Solid Square	Disk▓VertexVisibilityDetails▓GreaterThan	0	Show if in an Edge	Skip▓VertexLayoutOrderDetails▓False	False	0	0	1	9999	False	False▓VertexLabelFillColorSourceColumnName▓In-Degree▓VertexToolTipSourceColumnName▓▓EdgeVisibilityDetails▓GreaterThan	0	Show	Skip▓VertexLabelPositionSourceColumnName▓▓EdgeColorSourceColumnName▓▓VertexPolarRDetails▓False	False	0	0	0	1	False	False▓VertexRadiusDetails▓False	False	0	0	3.5	50	False	False</t>
  </si>
</sst>
</file>

<file path=xl/styles.xml><?xml version="1.0" encoding="utf-8"?>
<styleSheet xmlns="http://schemas.openxmlformats.org/spreadsheetml/2006/main">
  <numFmts count="4">
    <numFmt numFmtId="176" formatCode="0.0"/>
    <numFmt numFmtId="177" formatCode="#,##0.0"/>
    <numFmt numFmtId="178" formatCode="#,##0.000"/>
    <numFmt numFmtId="179" formatCode="0.000"/>
  </numFmts>
  <fonts count="30">
    <font>
      <sz val="11"/>
      <color theme="1"/>
      <name val="新細明體"/>
      <family val="2"/>
      <scheme val="minor"/>
    </font>
    <font>
      <b/>
      <sz val="11"/>
      <color theme="1"/>
      <name val="新細明體"/>
      <family val="2"/>
      <scheme val="minor"/>
    </font>
    <font>
      <b/>
      <sz val="8"/>
      <color indexed="81"/>
      <name val="Tahoma"/>
      <family val="2"/>
    </font>
    <font>
      <sz val="8"/>
      <color indexed="81"/>
      <name val="Tahoma"/>
      <family val="2"/>
    </font>
    <font>
      <u/>
      <sz val="8"/>
      <color indexed="81"/>
      <name val="Tahoma"/>
      <family val="2"/>
    </font>
    <font>
      <sz val="11"/>
      <color theme="1"/>
      <name val="新細明體"/>
      <family val="2"/>
      <scheme val="minor"/>
    </font>
    <font>
      <sz val="11"/>
      <color theme="0"/>
      <name val="新細明體"/>
      <family val="2"/>
      <scheme val="minor"/>
    </font>
    <font>
      <b/>
      <sz val="11"/>
      <color theme="0"/>
      <name val="新細明體"/>
      <family val="2"/>
      <scheme val="minor"/>
    </font>
    <font>
      <b/>
      <sz val="9"/>
      <color indexed="81"/>
      <name val="Tahoma"/>
      <charset val="1"/>
    </font>
    <font>
      <sz val="9"/>
      <color indexed="81"/>
      <name val="Tahoma"/>
      <family val="2"/>
    </font>
    <font>
      <sz val="9"/>
      <color indexed="81"/>
      <name val="Tahoma"/>
      <charset val="1"/>
    </font>
    <font>
      <sz val="11"/>
      <color theme="1"/>
      <name val="新細明體"/>
      <family val="1"/>
      <charset val="136"/>
      <scheme val="minor"/>
    </font>
    <font>
      <sz val="9"/>
      <name val="新細明體"/>
      <family val="3"/>
      <charset val="136"/>
      <scheme val="minor"/>
    </font>
    <font>
      <b/>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1"/>
      <color rgb="FF006100"/>
      <name val="新細明體"/>
      <family val="2"/>
      <charset val="136"/>
      <scheme val="minor"/>
    </font>
    <font>
      <sz val="11"/>
      <color rgb="FF9C0006"/>
      <name val="新細明體"/>
      <family val="2"/>
      <charset val="136"/>
      <scheme val="minor"/>
    </font>
    <font>
      <sz val="11"/>
      <color rgb="FF9C6500"/>
      <name val="新細明體"/>
      <family val="2"/>
      <charset val="136"/>
      <scheme val="minor"/>
    </font>
    <font>
      <sz val="11"/>
      <color rgb="FF3F3F76"/>
      <name val="新細明體"/>
      <family val="2"/>
      <charset val="136"/>
      <scheme val="minor"/>
    </font>
    <font>
      <b/>
      <sz val="11"/>
      <color rgb="FF3F3F3F"/>
      <name val="新細明體"/>
      <family val="2"/>
      <charset val="136"/>
      <scheme val="minor"/>
    </font>
    <font>
      <b/>
      <sz val="11"/>
      <color rgb="FFFA7D00"/>
      <name val="新細明體"/>
      <family val="2"/>
      <charset val="136"/>
      <scheme val="minor"/>
    </font>
    <font>
      <sz val="11"/>
      <color rgb="FFFA7D00"/>
      <name val="新細明體"/>
      <family val="2"/>
      <charset val="136"/>
      <scheme val="minor"/>
    </font>
    <font>
      <b/>
      <sz val="11"/>
      <color theme="0"/>
      <name val="新細明體"/>
      <family val="2"/>
      <charset val="136"/>
      <scheme val="minor"/>
    </font>
    <font>
      <sz val="11"/>
      <color rgb="FFFF0000"/>
      <name val="新細明體"/>
      <family val="2"/>
      <charset val="136"/>
      <scheme val="minor"/>
    </font>
    <font>
      <i/>
      <sz val="11"/>
      <color rgb="FF7F7F7F"/>
      <name val="新細明體"/>
      <family val="2"/>
      <charset val="136"/>
      <scheme val="minor"/>
    </font>
    <font>
      <b/>
      <sz val="11"/>
      <color theme="1"/>
      <name val="新細明體"/>
      <family val="2"/>
      <charset val="136"/>
      <scheme val="minor"/>
    </font>
    <font>
      <sz val="11"/>
      <color theme="0"/>
      <name val="新細明體"/>
      <family val="2"/>
      <charset val="136"/>
      <scheme val="minor"/>
    </font>
    <font>
      <sz val="11"/>
      <color theme="1"/>
      <name val="新細明體"/>
      <family val="2"/>
      <charset val="136"/>
      <scheme val="minor"/>
    </font>
  </fonts>
  <fills count="41">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style="thin">
        <color theme="0"/>
      </right>
      <top style="thin">
        <color theme="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1">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76"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alignment vertical="center"/>
    </xf>
    <xf numFmtId="0" fontId="14" fillId="0" borderId="9" applyNumberFormat="0" applyFill="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6" fillId="0" borderId="0" applyNumberFormat="0" applyFill="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12" applyNumberFormat="0" applyAlignment="0" applyProtection="0">
      <alignment vertical="center"/>
    </xf>
    <xf numFmtId="0" fontId="21" fillId="14" borderId="13" applyNumberFormat="0" applyAlignment="0" applyProtection="0">
      <alignment vertical="center"/>
    </xf>
    <xf numFmtId="0" fontId="22" fillId="14" borderId="12" applyNumberFormat="0" applyAlignment="0" applyProtection="0">
      <alignment vertical="center"/>
    </xf>
    <xf numFmtId="0" fontId="23" fillId="0" borderId="14" applyNumberFormat="0" applyFill="0" applyAlignment="0" applyProtection="0">
      <alignment vertical="center"/>
    </xf>
    <xf numFmtId="0" fontId="24" fillId="15" borderId="15" applyNumberForma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7" applyNumberFormat="0" applyFill="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28" fillId="36" borderId="0" applyNumberFormat="0" applyBorder="0" applyAlignment="0" applyProtection="0">
      <alignment vertical="center"/>
    </xf>
    <xf numFmtId="0" fontId="28" fillId="37" borderId="0" applyNumberFormat="0" applyBorder="0" applyAlignment="0" applyProtection="0">
      <alignment vertical="center"/>
    </xf>
    <xf numFmtId="0" fontId="29" fillId="38" borderId="0" applyNumberFormat="0" applyBorder="0" applyAlignment="0" applyProtection="0">
      <alignment vertical="center"/>
    </xf>
    <xf numFmtId="0" fontId="29" fillId="39" borderId="0" applyNumberFormat="0" applyBorder="0" applyAlignment="0" applyProtection="0">
      <alignment vertical="center"/>
    </xf>
    <xf numFmtId="0" fontId="28" fillId="40" borderId="0" applyNumberFormat="0" applyBorder="0" applyAlignment="0" applyProtection="0">
      <alignment vertical="center"/>
    </xf>
    <xf numFmtId="0" fontId="29" fillId="0" borderId="0">
      <alignment vertical="center"/>
    </xf>
    <xf numFmtId="0" fontId="29" fillId="16" borderId="16" applyNumberFormat="0" applyFont="0" applyAlignment="0" applyProtection="0">
      <alignment vertical="center"/>
    </xf>
  </cellStyleXfs>
  <cellXfs count="113">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76" fontId="0" fillId="0" borderId="0" xfId="0" applyNumberFormat="1"/>
    <xf numFmtId="0" fontId="0" fillId="0" borderId="0" xfId="0" applyAlignment="1">
      <alignment vertical="top" wrapText="1"/>
    </xf>
    <xf numFmtId="0" fontId="0" fillId="0" borderId="0" xfId="0" applyNumberFormat="1" applyAlignment="1">
      <alignment wrapText="1"/>
    </xf>
    <xf numFmtId="176"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1" fontId="0" fillId="0" borderId="0" xfId="0" applyNumberFormat="1"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76"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79" fontId="5" fillId="4" borderId="1" xfId="5" applyNumberFormat="1"/>
    <xf numFmtId="49" fontId="0" fillId="0" borderId="0" xfId="3" applyNumberFormat="1" applyFont="1" applyAlignment="1">
      <alignment wrapText="1"/>
    </xf>
    <xf numFmtId="1" fontId="5" fillId="4" borderId="1" xfId="5" applyNumberFormat="1" applyAlignment="1"/>
    <xf numFmtId="179" fontId="5" fillId="4" borderId="1" xfId="5" applyNumberFormat="1" applyAlignment="1"/>
    <xf numFmtId="0" fontId="0" fillId="5" borderId="1" xfId="4" applyNumberFormat="1" applyFont="1" applyAlignment="1">
      <alignment wrapText="1"/>
    </xf>
    <xf numFmtId="176"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76" fontId="0" fillId="3" borderId="1" xfId="7" applyNumberFormat="1" applyFont="1" applyAlignment="1">
      <alignment wrapText="1"/>
    </xf>
    <xf numFmtId="177" fontId="0" fillId="3" borderId="1" xfId="7" applyNumberFormat="1" applyFont="1" applyAlignment="1">
      <alignment wrapText="1"/>
    </xf>
    <xf numFmtId="178"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1" fontId="0" fillId="5" borderId="1" xfId="4" applyNumberFormat="1" applyFont="1"/>
    <xf numFmtId="0" fontId="0" fillId="2" borderId="1" xfId="1" applyNumberFormat="1" applyFont="1"/>
    <xf numFmtId="49" fontId="0" fillId="0" borderId="0" xfId="3"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176" fontId="0" fillId="5" borderId="1" xfId="4" applyNumberFormat="1" applyFont="1"/>
    <xf numFmtId="0" fontId="6" fillId="6" borderId="1" xfId="6" applyNumberFormat="1"/>
    <xf numFmtId="0" fontId="0" fillId="3" borderId="1" xfId="7" applyNumberFormat="1" applyFont="1"/>
    <xf numFmtId="176" fontId="0" fillId="3" borderId="1" xfId="7" applyNumberFormat="1" applyFont="1"/>
    <xf numFmtId="177" fontId="0" fillId="3" borderId="1" xfId="7" applyNumberFormat="1" applyFont="1"/>
    <xf numFmtId="178" fontId="0" fillId="3" borderId="1" xfId="7" applyNumberFormat="1" applyFont="1"/>
    <xf numFmtId="0" fontId="0" fillId="0" borderId="0" xfId="2" applyNumberFormat="1" applyFont="1"/>
    <xf numFmtId="49" fontId="0" fillId="0" borderId="0" xfId="3" applyNumberFormat="1" applyFont="1" applyBorder="1"/>
    <xf numFmtId="0" fontId="0" fillId="5" borderId="8" xfId="4" applyNumberFormat="1" applyFont="1" applyBorder="1"/>
    <xf numFmtId="176" fontId="0" fillId="5" borderId="8" xfId="4" applyNumberFormat="1" applyFont="1" applyBorder="1"/>
    <xf numFmtId="1" fontId="0" fillId="5" borderId="8" xfId="4" applyNumberFormat="1" applyFont="1" applyBorder="1"/>
    <xf numFmtId="49" fontId="6" fillId="6" borderId="8" xfId="6" applyNumberFormat="1" applyBorder="1"/>
    <xf numFmtId="0" fontId="6" fillId="6" borderId="8" xfId="6" applyNumberFormat="1" applyBorder="1"/>
    <xf numFmtId="176" fontId="0" fillId="3" borderId="8" xfId="7" applyNumberFormat="1" applyFont="1" applyBorder="1"/>
    <xf numFmtId="177" fontId="0" fillId="3" borderId="8" xfId="7" applyNumberFormat="1" applyFont="1" applyBorder="1"/>
    <xf numFmtId="0" fontId="0" fillId="3" borderId="8" xfId="7" applyNumberFormat="1" applyFont="1" applyBorder="1"/>
    <xf numFmtId="178" fontId="0" fillId="3" borderId="8" xfId="7" applyNumberFormat="1" applyFont="1" applyBorder="1"/>
    <xf numFmtId="0" fontId="0" fillId="2" borderId="8" xfId="1" applyNumberFormat="1" applyFont="1" applyBorder="1"/>
    <xf numFmtId="0" fontId="0" fillId="0" borderId="0" xfId="2" applyNumberFormat="1" applyFont="1" applyBorder="1"/>
    <xf numFmtId="49" fontId="0" fillId="0" borderId="0" xfId="3" applyNumberFormat="1" applyFont="1" applyBorder="1" applyAlignment="1"/>
    <xf numFmtId="0" fontId="0" fillId="5" borderId="1" xfId="4" applyNumberFormat="1" applyFont="1" applyAlignment="1"/>
    <xf numFmtId="0" fontId="0" fillId="5" borderId="8" xfId="4" applyNumberFormat="1" applyFont="1" applyBorder="1" applyAlignment="1"/>
    <xf numFmtId="0" fontId="0" fillId="0" borderId="0" xfId="0" quotePrefix="1" applyAlignment="1"/>
    <xf numFmtId="0" fontId="5" fillId="5" borderId="1" xfId="8" applyNumberFormat="1" applyAlignment="1"/>
    <xf numFmtId="0" fontId="11" fillId="2" borderId="1" xfId="1" applyNumberFormat="1" applyFont="1" applyBorder="1"/>
    <xf numFmtId="1" fontId="5" fillId="4" borderId="1" xfId="5" applyNumberFormat="1" applyBorder="1" applyAlignment="1"/>
    <xf numFmtId="179" fontId="5" fillId="4" borderId="1" xfId="5" applyNumberFormat="1" applyBorder="1" applyAlignment="1"/>
    <xf numFmtId="0" fontId="0" fillId="0" borderId="0" xfId="0" applyNumberFormat="1" applyAlignment="1"/>
    <xf numFmtId="1" fontId="0" fillId="5" borderId="1" xfId="4" applyNumberFormat="1" applyFont="1" applyBorder="1"/>
    <xf numFmtId="0" fontId="0" fillId="0" borderId="0" xfId="0" applyFill="1" applyBorder="1"/>
    <xf numFmtId="0" fontId="0" fillId="0" borderId="0" xfId="0" applyFill="1" applyBorder="1" applyAlignment="1"/>
    <xf numFmtId="0" fontId="0" fillId="0" borderId="0" xfId="0" applyFill="1"/>
    <xf numFmtId="179" fontId="5" fillId="4" borderId="8" xfId="5" applyNumberFormat="1" applyBorder="1" applyAlignment="1"/>
    <xf numFmtId="0" fontId="0" fillId="5" borderId="1" xfId="4" applyNumberFormat="1" applyFont="1" applyBorder="1"/>
    <xf numFmtId="1" fontId="5" fillId="4" borderId="8" xfId="5" applyNumberFormat="1" applyBorder="1" applyAlignment="1"/>
    <xf numFmtId="49" fontId="11" fillId="0" borderId="7" xfId="3" applyNumberFormat="1" applyFont="1" applyBorder="1" applyAlignment="1"/>
    <xf numFmtId="0" fontId="0" fillId="0" borderId="0" xfId="0"/>
    <xf numFmtId="0" fontId="29" fillId="0" borderId="0" xfId="49">
      <alignment vertical="center"/>
    </xf>
  </cellXfs>
  <cellStyles count="51">
    <cellStyle name="20% - Accent1" xfId="26" builtinId="30" customBuiltin="1"/>
    <cellStyle name="20% - Accent2" xfId="30" builtinId="34" customBuiltin="1"/>
    <cellStyle name="20% - Accent3" xfId="34" builtinId="38" customBuiltin="1"/>
    <cellStyle name="20% - Accent4" xfId="38" builtinId="42" customBuiltin="1"/>
    <cellStyle name="20% - Accent5" xfId="42" builtinId="46" customBuiltin="1"/>
    <cellStyle name="20% - Accent6" xfId="46"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3" builtinId="47" customBuiltin="1"/>
    <cellStyle name="40% - Accent6" xfId="47"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4" builtinId="48" customBuiltin="1"/>
    <cellStyle name="60% - Accent6" xfId="48"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5" builtinId="49" customBuiltin="1"/>
    <cellStyle name="Bad" xfId="15" builtinId="27" customBuiltin="1"/>
    <cellStyle name="Calculation" xfId="19" builtinId="22" customBuiltin="1"/>
    <cellStyle name="Check Cell" xfId="21" builtinId="23" customBuiltin="1"/>
    <cellStyle name="Explanatory Text" xfId="23" builtinId="53" customBuiltin="1"/>
    <cellStyle name="Good" xfId="14" builtinId="26" customBuiltin="1"/>
    <cellStyle name="Heading 1" xfId="10" builtinId="16" customBuiltin="1"/>
    <cellStyle name="Heading 2" xfId="11" builtinId="17" customBuiltin="1"/>
    <cellStyle name="Heading 3" xfId="12" builtinId="18" customBuiltin="1"/>
    <cellStyle name="Heading 4" xfId="13" builtinId="19" customBuiltin="1"/>
    <cellStyle name="Input" xfId="17" builtinId="20" customBuiltin="1"/>
    <cellStyle name="Linked Cell" xfId="20" builtinId="24" customBuiltin="1"/>
    <cellStyle name="Neutral" xfId="16" builtinId="28" customBuiltin="1"/>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 name="Normal 2" xfId="49"/>
    <cellStyle name="Note 2" xfId="50"/>
    <cellStyle name="Output" xfId="18" builtinId="21" customBuiltin="1"/>
    <cellStyle name="Title" xfId="9" builtinId="15" customBuiltin="1"/>
    <cellStyle name="Total" xfId="24" builtinId="25" customBuiltin="1"/>
    <cellStyle name="Warning Text" xfId="22" builtinId="11" customBuiltin="1"/>
  </cellStyles>
  <dxfs count="107">
    <dxf>
      <font>
        <b/>
        <i val="0"/>
        <strike val="0"/>
        <condense val="0"/>
        <extend val="0"/>
        <outline val="0"/>
        <shadow val="0"/>
        <u val="none"/>
        <vertAlign val="baseline"/>
        <sz val="11"/>
        <color theme="1"/>
        <name val="Calibri"/>
        <scheme val="minor"/>
      </font>
      <alignment horizontal="general" vertical="bottom" textRotation="0" wrapText="1" indent="0" relativeIndent="0" justifyLastLine="0" shrinkToFit="0" mergeCell="0" readingOrder="0"/>
    </dxf>
    <dxf>
      <font>
        <b/>
        <i val="0"/>
        <strike val="0"/>
        <condense val="0"/>
        <extend val="0"/>
        <outline val="0"/>
        <shadow val="0"/>
        <u val="none"/>
        <vertAlign val="baseline"/>
        <sz val="11"/>
        <color theme="1"/>
        <name val="Calibri"/>
        <scheme val="minor"/>
      </font>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numFmt numFmtId="30" formatCode="@"/>
    </dxf>
    <dxf>
      <numFmt numFmtId="30" formatCode="@"/>
    </dxf>
    <dxf>
      <numFmt numFmtId="179" formatCode="0.000"/>
      <alignment horizontal="general" vertical="bottom" textRotation="0" wrapText="0" indent="0" relativeIndent="255" justifyLastLine="0" shrinkToFit="0" mergeCell="0" readingOrder="0"/>
    </dxf>
    <dxf>
      <numFmt numFmtId="179" formatCode="0.00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font>
        <b val="0"/>
        <i val="0"/>
        <strike val="0"/>
        <condense val="0"/>
        <extend val="0"/>
        <outline val="0"/>
        <shadow val="0"/>
        <u val="none"/>
        <vertAlign val="baseline"/>
        <sz val="11"/>
        <color theme="1"/>
        <name val="Calibri"/>
        <scheme val="minor"/>
      </font>
      <numFmt numFmtId="0" formatCode="General"/>
      <border outline="0">
        <right style="thin">
          <color theme="0"/>
        </right>
      </border>
    </dxf>
    <dxf>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30" formatCode="@"/>
      <alignment horizontal="general" vertical="bottom" textRotation="0" wrapText="0" indent="0" relativeIndent="255"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numFmt numFmtId="0" formatCode="General"/>
    </dxf>
    <dxf>
      <numFmt numFmtId="0" formatCode="General"/>
    </dxf>
    <dxf>
      <numFmt numFmtId="0" formatCode="General"/>
    </dxf>
    <dxf>
      <numFmt numFmtId="178" formatCode="#,##0.000"/>
    </dxf>
    <dxf>
      <numFmt numFmtId="178" formatCode="#,##0.000"/>
    </dxf>
    <dxf>
      <numFmt numFmtId="0" formatCode="General"/>
    </dxf>
    <dxf>
      <numFmt numFmtId="177" formatCode="#,##0.0"/>
    </dxf>
    <dxf>
      <numFmt numFmtId="177" formatCode="#,##0.0"/>
    </dxf>
    <dxf>
      <numFmt numFmtId="176" formatCode="0.0"/>
    </dxf>
    <dxf>
      <numFmt numFmtId="30" formatCode="@"/>
    </dxf>
    <dxf>
      <numFmt numFmtId="0" formatCode="General"/>
    </dxf>
    <dxf>
      <numFmt numFmtId="0" formatCode="General"/>
    </dxf>
    <dxf>
      <numFmt numFmtId="30" formatCode="@"/>
    </dxf>
    <dxf>
      <numFmt numFmtId="0" formatCode="General"/>
      <border outline="0">
        <left style="thin">
          <color theme="0"/>
        </left>
      </border>
    </dxf>
    <dxf>
      <numFmt numFmtId="0" formatCode="General"/>
      <alignment horizontal="general" vertical="bottom" textRotation="0" wrapText="0" indent="0" relativeIndent="255" justifyLastLine="0" shrinkToFit="0" mergeCell="0" readingOrder="0"/>
    </dxf>
    <dxf>
      <numFmt numFmtId="1" formatCode="0"/>
      <border outline="0">
        <right style="thin">
          <color theme="0"/>
        </right>
      </border>
    </dxf>
    <dxf>
      <numFmt numFmtId="176" formatCode="0.0"/>
    </dxf>
    <dxf>
      <numFmt numFmtId="0" formatCode="General"/>
    </dxf>
    <dxf>
      <numFmt numFmtId="0" formatCode="General"/>
      <border outline="0">
        <left style="thin">
          <color theme="0"/>
        </left>
      </border>
    </dxf>
    <dxf>
      <numFmt numFmtId="179" formatCode="0.000"/>
      <alignment horizontal="general" vertical="bottom" textRotation="0" wrapText="0" indent="0" relativeIndent="255" justifyLastLine="0" shrinkToFit="0" mergeCell="0" readingOrder="0"/>
      <border outline="0">
        <left style="thin">
          <color theme="0"/>
        </left>
      </border>
    </dxf>
    <dxf>
      <numFmt numFmtId="179" formatCode="0.000"/>
      <alignment horizontal="general" vertical="bottom" textRotation="0" wrapText="0" indent="0" relativeIndent="255" justifyLastLine="0" shrinkToFit="0" mergeCell="0" readingOrder="0"/>
    </dxf>
    <dxf>
      <numFmt numFmtId="179" formatCode="0.000"/>
      <alignment horizontal="general" vertical="bottom" textRotation="0" wrapText="0" indent="0" relativeIndent="255" justifyLastLine="0" shrinkToFit="0" mergeCell="0" readingOrder="0"/>
      <border outline="0">
        <right style="thin">
          <color theme="0"/>
        </right>
      </border>
    </dxf>
    <dxf>
      <numFmt numFmtId="179" formatCode="0.000"/>
      <alignment horizontal="general" vertical="bottom" textRotation="0" wrapText="0" indent="0" relativeIndent="255" justifyLastLine="0" shrinkToFit="0" mergeCell="0" readingOrder="0"/>
      <border outline="0">
        <right style="thin">
          <color theme="0"/>
        </right>
      </border>
    </dxf>
    <dxf>
      <numFmt numFmtId="179" formatCode="0.00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font>
        <b val="0"/>
        <i val="0"/>
        <strike val="0"/>
        <condense val="0"/>
        <extend val="0"/>
        <outline val="0"/>
        <shadow val="0"/>
        <u val="none"/>
        <vertAlign val="baseline"/>
        <sz val="11"/>
        <color theme="1"/>
        <name val="Calibri"/>
        <scheme val="minor"/>
      </font>
      <numFmt numFmtId="30" formatCode="@"/>
      <alignment horizontal="general" vertical="bottom" textRotation="0" wrapText="0" indent="0" relativeIndent="0" justifyLastLine="0" shrinkToFit="0" mergeCell="0" readingOrder="0"/>
      <border outline="0">
        <right style="thin">
          <color theme="0"/>
        </right>
      </border>
    </dxf>
    <dxf>
      <numFmt numFmtId="30" formatCode="@"/>
    </dxf>
    <dxf>
      <numFmt numFmtId="30" formatCode="@"/>
    </dxf>
    <dxf>
      <numFmt numFmtId="30" formatCode="@"/>
      <alignment horizontal="general" vertical="bottom" textRotation="0" wrapText="1"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numFmt numFmtId="0" formatCode="General"/>
      <alignment horizontal="general" vertical="bottom" textRotation="0" wrapText="1" indent="0" relativeIndent="255" justifyLastLine="0" shrinkToFit="0" mergeCell="0" readingOrder="0"/>
    </dxf>
    <dxf>
      <numFmt numFmtId="0" formatCode="General"/>
      <alignment horizontal="general" vertical="bottom" textRotation="0" wrapText="1" indent="0" relativeIndent="255" justifyLastLine="0" shrinkToFit="0" mergeCell="0" readingOrder="0"/>
    </dxf>
    <dxf>
      <numFmt numFmtId="0" formatCode="General"/>
      <alignment horizontal="general" vertical="bottom" textRotation="0" wrapText="1" indent="0" relativeIndent="255" justifyLastLine="0" shrinkToFit="0" mergeCell="0" readingOrder="0"/>
    </dxf>
    <dxf>
      <numFmt numFmtId="0" formatCode="General"/>
      <alignment horizontal="general" vertical="bottom" textRotation="0" wrapText="1" indent="0" relativeIndent="255" justifyLastLine="0" shrinkToFit="0" mergeCell="0" readingOrder="0"/>
    </dxf>
    <dxf>
      <numFmt numFmtId="0" formatCode="General"/>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0" formatCode="General"/>
      <alignment horizontal="general" vertical="bottom" textRotation="0" wrapText="1" indent="0" relativeIndent="255" justifyLastLine="0" shrinkToFit="0" mergeCell="0" readingOrder="0"/>
    </dxf>
    <dxf>
      <numFmt numFmtId="1" formatCode="0"/>
      <alignment horizontal="general" vertical="bottom" textRotation="0" wrapText="1" indent="0" relativeIndent="255" justifyLastLine="0" shrinkToFit="0" mergeCell="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relativeIndent="255" justifyLastLine="0" shrinkToFit="0" mergeCell="0" readingOrder="0"/>
    </dxf>
    <dxf>
      <numFmt numFmtId="176" formatCode="0.0"/>
      <alignment horizontal="general" vertical="bottom" textRotation="0" wrapText="1" indent="0" relativeIndent="255" justifyLastLine="0" shrinkToFit="0" mergeCell="0" readingOrder="0"/>
    </dxf>
    <dxf>
      <numFmt numFmtId="0" formatCode="General"/>
      <alignment horizontal="general" vertical="bottom" textRotation="0" wrapText="1" indent="0" relativeIndent="255" justifyLastLine="0" shrinkToFit="0" mergeCell="0" readingOrder="0"/>
    </dxf>
    <dxf>
      <numFmt numFmtId="30" formatCode="@"/>
      <alignment horizontal="general" vertical="bottom" textRotation="0" wrapText="0" indent="0" relativeIndent="255" justifyLastLine="0" shrinkToFit="0" mergeCell="0" readingOrder="0"/>
    </dxf>
    <dxf>
      <numFmt numFmtId="30" formatCode="@"/>
      <alignment horizontal="general" vertical="bottom" textRotation="0" wrapText="0" indent="0" relativeIndent="255"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1" indent="0" relativeIndent="255" justifyLastLine="0" shrinkToFit="0" mergeCell="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106"/>
    </tableStyle>
  </tableStyle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zh-TW"/>
  <c:chart>
    <c:autoTitleDeleted val="1"/>
    <c:plotArea>
      <c:layout/>
      <c:barChart>
        <c:barDir val="col"/>
        <c:grouping val="clustered"/>
        <c:ser>
          <c:idx val="1"/>
          <c:order val="0"/>
          <c:tx>
            <c:strRef>
              <c:f>'Overall Metrics'!$E$2</c:f>
              <c:strCache>
                <c:ptCount val="1"/>
                <c:pt idx="0">
                  <c:v>#REF!</c:v>
                </c:pt>
              </c:strCache>
            </c:strRef>
          </c:tx>
          <c:spPr>
            <a:solidFill>
              <a:schemeClr val="accent1"/>
            </a:solidFill>
          </c:spPr>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348544384"/>
        <c:axId val="348550656"/>
      </c:barChart>
      <c:catAx>
        <c:axId val="348544384"/>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title>
        <c:numFmt formatCode="#,##0.00" sourceLinked="1"/>
        <c:tickLblPos val="none"/>
        <c:crossAx val="348550656"/>
        <c:crosses val="autoZero"/>
        <c:auto val="1"/>
        <c:lblAlgn val="ctr"/>
        <c:lblOffset val="100"/>
      </c:catAx>
      <c:valAx>
        <c:axId val="348550656"/>
        <c:scaling>
          <c:orientation val="minMax"/>
        </c:scaling>
        <c:axPos val="l"/>
        <c:majorGridlines/>
        <c:title>
          <c:tx>
            <c:rich>
              <a:bodyPr rot="-5400000" vert="horz"/>
              <a:lstStyle/>
              <a:p>
                <a:pPr>
                  <a:defRPr/>
                </a:pPr>
                <a:r>
                  <a:rPr lang="en-US"/>
                  <a:t>Frequency</a:t>
                </a:r>
              </a:p>
            </c:rich>
          </c:tx>
          <c:layout/>
        </c:title>
        <c:numFmt formatCode="General" sourceLinked="1"/>
        <c:tickLblPos val="nextTo"/>
        <c:crossAx val="348544384"/>
        <c:crosses val="autoZero"/>
        <c:crossBetween val="between"/>
      </c:valAx>
    </c:plotArea>
  </c:chart>
  <c:printSettings>
    <c:headerFooter/>
    <c:pageMargins b="0.75000000000001232" l="0.70000000000000062" r="0.70000000000000062" t="0.750000000000012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TW"/>
  <c:chart>
    <c:autoTitleDeleted val="1"/>
    <c:plotArea>
      <c:layout/>
      <c:barChart>
        <c:barDir val="col"/>
        <c:grouping val="clustered"/>
        <c:ser>
          <c:idx val="1"/>
          <c:order val="0"/>
          <c:tx>
            <c:strRef>
              <c:f>'Overall Metrics'!$G$2</c:f>
              <c:strCache>
                <c:ptCount val="1"/>
                <c:pt idx="0">
                  <c:v>1031</c:v>
                </c:pt>
              </c:strCache>
            </c:strRef>
          </c:tx>
          <c:spPr>
            <a:solidFill>
              <a:schemeClr val="accent1"/>
            </a:solidFill>
          </c:spPr>
          <c:cat>
            <c:numRef>
              <c:f>'Overall Metrics'!$F$2:$F$45</c:f>
              <c:numCache>
                <c:formatCode>#,##0.00</c:formatCode>
                <c:ptCount val="44"/>
                <c:pt idx="0">
                  <c:v>0</c:v>
                </c:pt>
                <c:pt idx="1">
                  <c:v>8.1395348837209305</c:v>
                </c:pt>
                <c:pt idx="2">
                  <c:v>16.279069767441861</c:v>
                </c:pt>
                <c:pt idx="3">
                  <c:v>24.418604651162791</c:v>
                </c:pt>
                <c:pt idx="4">
                  <c:v>32.558139534883722</c:v>
                </c:pt>
                <c:pt idx="5">
                  <c:v>40.697674418604649</c:v>
                </c:pt>
                <c:pt idx="6">
                  <c:v>48.837209302325576</c:v>
                </c:pt>
                <c:pt idx="7">
                  <c:v>56.976744186046503</c:v>
                </c:pt>
                <c:pt idx="8">
                  <c:v>65.11627906976743</c:v>
                </c:pt>
                <c:pt idx="9">
                  <c:v>73.255813953488357</c:v>
                </c:pt>
                <c:pt idx="10">
                  <c:v>81.395348837209283</c:v>
                </c:pt>
                <c:pt idx="11">
                  <c:v>89.53488372093021</c:v>
                </c:pt>
                <c:pt idx="12">
                  <c:v>97.674418604651137</c:v>
                </c:pt>
                <c:pt idx="13">
                  <c:v>105.81395348837206</c:v>
                </c:pt>
                <c:pt idx="14">
                  <c:v>113.95348837209299</c:v>
                </c:pt>
                <c:pt idx="15">
                  <c:v>122.09302325581392</c:v>
                </c:pt>
                <c:pt idx="16">
                  <c:v>130.23255813953486</c:v>
                </c:pt>
                <c:pt idx="17">
                  <c:v>138.37209302325579</c:v>
                </c:pt>
                <c:pt idx="18">
                  <c:v>146.51162790697671</c:v>
                </c:pt>
                <c:pt idx="19">
                  <c:v>154.65116279069764</c:v>
                </c:pt>
                <c:pt idx="20">
                  <c:v>162.79069767441857</c:v>
                </c:pt>
                <c:pt idx="21">
                  <c:v>170.93023255813949</c:v>
                </c:pt>
                <c:pt idx="22">
                  <c:v>179.06976744186042</c:v>
                </c:pt>
                <c:pt idx="23">
                  <c:v>187.20930232558135</c:v>
                </c:pt>
                <c:pt idx="24">
                  <c:v>195.34883720930227</c:v>
                </c:pt>
                <c:pt idx="25">
                  <c:v>203.4883720930232</c:v>
                </c:pt>
                <c:pt idx="26">
                  <c:v>211.62790697674413</c:v>
                </c:pt>
                <c:pt idx="27">
                  <c:v>219.76744186046506</c:v>
                </c:pt>
                <c:pt idx="28">
                  <c:v>227.90697674418598</c:v>
                </c:pt>
                <c:pt idx="29">
                  <c:v>236.04651162790691</c:v>
                </c:pt>
                <c:pt idx="30">
                  <c:v>244.18604651162784</c:v>
                </c:pt>
                <c:pt idx="31">
                  <c:v>252.32558139534876</c:v>
                </c:pt>
                <c:pt idx="32">
                  <c:v>260.46511627906972</c:v>
                </c:pt>
                <c:pt idx="33">
                  <c:v>268.60465116279067</c:v>
                </c:pt>
                <c:pt idx="34">
                  <c:v>276.74418604651163</c:v>
                </c:pt>
                <c:pt idx="35">
                  <c:v>284.88372093023258</c:v>
                </c:pt>
                <c:pt idx="36">
                  <c:v>293.02325581395354</c:v>
                </c:pt>
                <c:pt idx="37">
                  <c:v>301.1627906976745</c:v>
                </c:pt>
                <c:pt idx="38">
                  <c:v>309.30232558139545</c:v>
                </c:pt>
                <c:pt idx="39">
                  <c:v>317.44186046511641</c:v>
                </c:pt>
                <c:pt idx="40">
                  <c:v>325.58139534883736</c:v>
                </c:pt>
                <c:pt idx="41">
                  <c:v>333.72093023255832</c:v>
                </c:pt>
                <c:pt idx="42">
                  <c:v>341.86046511627927</c:v>
                </c:pt>
                <c:pt idx="43">
                  <c:v>350</c:v>
                </c:pt>
              </c:numCache>
            </c:numRef>
          </c:cat>
          <c:val>
            <c:numRef>
              <c:f>'Overall Metrics'!$G$2:$G$45</c:f>
              <c:numCache>
                <c:formatCode>General</c:formatCode>
                <c:ptCount val="44"/>
                <c:pt idx="0">
                  <c:v>1031</c:v>
                </c:pt>
                <c:pt idx="1">
                  <c:v>14</c:v>
                </c:pt>
                <c:pt idx="2">
                  <c:v>1</c:v>
                </c:pt>
                <c:pt idx="3">
                  <c:v>2</c:v>
                </c:pt>
                <c:pt idx="4">
                  <c:v>0</c:v>
                </c:pt>
                <c:pt idx="5">
                  <c:v>0</c:v>
                </c:pt>
                <c:pt idx="6">
                  <c:v>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ser>
        <c:gapWidth val="0"/>
        <c:axId val="348575232"/>
        <c:axId val="348577152"/>
      </c:barChart>
      <c:catAx>
        <c:axId val="348575232"/>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title>
        <c:numFmt formatCode="#,##0.00" sourceLinked="1"/>
        <c:tickLblPos val="none"/>
        <c:crossAx val="348577152"/>
        <c:crosses val="autoZero"/>
        <c:auto val="1"/>
        <c:lblAlgn val="ctr"/>
        <c:lblOffset val="100"/>
      </c:catAx>
      <c:valAx>
        <c:axId val="348577152"/>
        <c:scaling>
          <c:orientation val="minMax"/>
        </c:scaling>
        <c:axPos val="l"/>
        <c:majorGridlines/>
        <c:title>
          <c:tx>
            <c:rich>
              <a:bodyPr rot="-5400000" vert="horz"/>
              <a:lstStyle/>
              <a:p>
                <a:pPr>
                  <a:defRPr/>
                </a:pPr>
                <a:r>
                  <a:rPr lang="en-US"/>
                  <a:t>Frequency</a:t>
                </a:r>
              </a:p>
            </c:rich>
          </c:tx>
        </c:title>
        <c:numFmt formatCode="General" sourceLinked="1"/>
        <c:tickLblPos val="nextTo"/>
        <c:crossAx val="348575232"/>
        <c:crosses val="autoZero"/>
        <c:crossBetween val="between"/>
      </c:valAx>
    </c:plotArea>
  </c:chart>
  <c:printSettings>
    <c:headerFooter/>
    <c:pageMargins b="0.75000000000001255" l="0.70000000000000062" r="0.70000000000000062" t="0.750000000000012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TW"/>
  <c:chart>
    <c:autoTitleDeleted val="1"/>
    <c:plotArea>
      <c:layout/>
      <c:barChart>
        <c:barDir val="col"/>
        <c:grouping val="clustered"/>
        <c:ser>
          <c:idx val="1"/>
          <c:order val="0"/>
          <c:tx>
            <c:strRef>
              <c:f>'Overall Metrics'!$I$2</c:f>
              <c:strCache>
                <c:ptCount val="1"/>
                <c:pt idx="0">
                  <c:v>447</c:v>
                </c:pt>
              </c:strCache>
            </c:strRef>
          </c:tx>
          <c:spPr>
            <a:solidFill>
              <a:schemeClr val="accent1"/>
            </a:solidFill>
          </c:spPr>
          <c:cat>
            <c:numRef>
              <c:f>'Overall Metrics'!$H$2:$H$45</c:f>
              <c:numCache>
                <c:formatCode>#,##0.00</c:formatCode>
                <c:ptCount val="44"/>
                <c:pt idx="0">
                  <c:v>0</c:v>
                </c:pt>
                <c:pt idx="1">
                  <c:v>0.41860465116279072</c:v>
                </c:pt>
                <c:pt idx="2">
                  <c:v>0.83720930232558144</c:v>
                </c:pt>
                <c:pt idx="3">
                  <c:v>1.2558139534883721</c:v>
                </c:pt>
                <c:pt idx="4">
                  <c:v>1.6744186046511629</c:v>
                </c:pt>
                <c:pt idx="5">
                  <c:v>2.0930232558139537</c:v>
                </c:pt>
                <c:pt idx="6">
                  <c:v>2.5116279069767442</c:v>
                </c:pt>
                <c:pt idx="7">
                  <c:v>2.9302325581395348</c:v>
                </c:pt>
                <c:pt idx="8">
                  <c:v>3.3488372093023253</c:v>
                </c:pt>
                <c:pt idx="9">
                  <c:v>3.7674418604651159</c:v>
                </c:pt>
                <c:pt idx="10">
                  <c:v>4.1860465116279064</c:v>
                </c:pt>
                <c:pt idx="11">
                  <c:v>4.604651162790697</c:v>
                </c:pt>
                <c:pt idx="12">
                  <c:v>5.0232558139534875</c:v>
                </c:pt>
                <c:pt idx="13">
                  <c:v>5.4418604651162781</c:v>
                </c:pt>
                <c:pt idx="14">
                  <c:v>5.8604651162790686</c:v>
                </c:pt>
                <c:pt idx="15">
                  <c:v>6.2790697674418592</c:v>
                </c:pt>
                <c:pt idx="16">
                  <c:v>6.6976744186046497</c:v>
                </c:pt>
                <c:pt idx="17">
                  <c:v>7.1162790697674403</c:v>
                </c:pt>
                <c:pt idx="18">
                  <c:v>7.5348837209302308</c:v>
                </c:pt>
                <c:pt idx="19">
                  <c:v>7.9534883720930214</c:v>
                </c:pt>
                <c:pt idx="20">
                  <c:v>8.3720930232558128</c:v>
                </c:pt>
                <c:pt idx="21">
                  <c:v>8.7906976744186043</c:v>
                </c:pt>
                <c:pt idx="22">
                  <c:v>9.2093023255813957</c:v>
                </c:pt>
                <c:pt idx="23">
                  <c:v>9.6279069767441872</c:v>
                </c:pt>
                <c:pt idx="24">
                  <c:v>10.046511627906979</c:v>
                </c:pt>
                <c:pt idx="25">
                  <c:v>10.46511627906977</c:v>
                </c:pt>
                <c:pt idx="26">
                  <c:v>10.883720930232561</c:v>
                </c:pt>
                <c:pt idx="27">
                  <c:v>11.302325581395353</c:v>
                </c:pt>
                <c:pt idx="28">
                  <c:v>11.720930232558144</c:v>
                </c:pt>
                <c:pt idx="29">
                  <c:v>12.139534883720936</c:v>
                </c:pt>
                <c:pt idx="30">
                  <c:v>12.558139534883727</c:v>
                </c:pt>
                <c:pt idx="31">
                  <c:v>12.976744186046519</c:v>
                </c:pt>
                <c:pt idx="32">
                  <c:v>13.39534883720931</c:v>
                </c:pt>
                <c:pt idx="33">
                  <c:v>13.813953488372102</c:v>
                </c:pt>
                <c:pt idx="34">
                  <c:v>14.232558139534893</c:v>
                </c:pt>
                <c:pt idx="35">
                  <c:v>14.651162790697684</c:v>
                </c:pt>
                <c:pt idx="36">
                  <c:v>15.069767441860476</c:v>
                </c:pt>
                <c:pt idx="37">
                  <c:v>15.488372093023267</c:v>
                </c:pt>
                <c:pt idx="38">
                  <c:v>15.906976744186059</c:v>
                </c:pt>
                <c:pt idx="39">
                  <c:v>16.325581395348848</c:v>
                </c:pt>
                <c:pt idx="40">
                  <c:v>16.74418604651164</c:v>
                </c:pt>
                <c:pt idx="41">
                  <c:v>17.162790697674431</c:v>
                </c:pt>
                <c:pt idx="42">
                  <c:v>17.581395348837223</c:v>
                </c:pt>
                <c:pt idx="43">
                  <c:v>18</c:v>
                </c:pt>
              </c:numCache>
            </c:numRef>
          </c:cat>
          <c:val>
            <c:numRef>
              <c:f>'Overall Metrics'!$I$2:$I$45</c:f>
              <c:numCache>
                <c:formatCode>General</c:formatCode>
                <c:ptCount val="44"/>
                <c:pt idx="0">
                  <c:v>447</c:v>
                </c:pt>
                <c:pt idx="1">
                  <c:v>0</c:v>
                </c:pt>
                <c:pt idx="2">
                  <c:v>334</c:v>
                </c:pt>
                <c:pt idx="3">
                  <c:v>0</c:v>
                </c:pt>
                <c:pt idx="4">
                  <c:v>117</c:v>
                </c:pt>
                <c:pt idx="5">
                  <c:v>0</c:v>
                </c:pt>
                <c:pt idx="6">
                  <c:v>0</c:v>
                </c:pt>
                <c:pt idx="7">
                  <c:v>47</c:v>
                </c:pt>
                <c:pt idx="8">
                  <c:v>0</c:v>
                </c:pt>
                <c:pt idx="9">
                  <c:v>36</c:v>
                </c:pt>
                <c:pt idx="10">
                  <c:v>0</c:v>
                </c:pt>
                <c:pt idx="11">
                  <c:v>18</c:v>
                </c:pt>
                <c:pt idx="12">
                  <c:v>0</c:v>
                </c:pt>
                <c:pt idx="13">
                  <c:v>0</c:v>
                </c:pt>
                <c:pt idx="14">
                  <c:v>23</c:v>
                </c:pt>
                <c:pt idx="15">
                  <c:v>0</c:v>
                </c:pt>
                <c:pt idx="16">
                  <c:v>9</c:v>
                </c:pt>
                <c:pt idx="17">
                  <c:v>0</c:v>
                </c:pt>
                <c:pt idx="18">
                  <c:v>0</c:v>
                </c:pt>
                <c:pt idx="19">
                  <c:v>4</c:v>
                </c:pt>
                <c:pt idx="20">
                  <c:v>0</c:v>
                </c:pt>
                <c:pt idx="21">
                  <c:v>5</c:v>
                </c:pt>
                <c:pt idx="22">
                  <c:v>0</c:v>
                </c:pt>
                <c:pt idx="23">
                  <c:v>2</c:v>
                </c:pt>
                <c:pt idx="24">
                  <c:v>0</c:v>
                </c:pt>
                <c:pt idx="25">
                  <c:v>0</c:v>
                </c:pt>
                <c:pt idx="26">
                  <c:v>1</c:v>
                </c:pt>
                <c:pt idx="27">
                  <c:v>0</c:v>
                </c:pt>
                <c:pt idx="28">
                  <c:v>2</c:v>
                </c:pt>
                <c:pt idx="29">
                  <c:v>0</c:v>
                </c:pt>
                <c:pt idx="30">
                  <c:v>0</c:v>
                </c:pt>
                <c:pt idx="31">
                  <c:v>0</c:v>
                </c:pt>
                <c:pt idx="32">
                  <c:v>0</c:v>
                </c:pt>
                <c:pt idx="33">
                  <c:v>1</c:v>
                </c:pt>
                <c:pt idx="34">
                  <c:v>0</c:v>
                </c:pt>
                <c:pt idx="35">
                  <c:v>1</c:v>
                </c:pt>
                <c:pt idx="36">
                  <c:v>0</c:v>
                </c:pt>
                <c:pt idx="37">
                  <c:v>0</c:v>
                </c:pt>
                <c:pt idx="38">
                  <c:v>1</c:v>
                </c:pt>
                <c:pt idx="39">
                  <c:v>0</c:v>
                </c:pt>
                <c:pt idx="40">
                  <c:v>1</c:v>
                </c:pt>
                <c:pt idx="41">
                  <c:v>0</c:v>
                </c:pt>
                <c:pt idx="42">
                  <c:v>0</c:v>
                </c:pt>
                <c:pt idx="43">
                  <c:v>1</c:v>
                </c:pt>
              </c:numCache>
            </c:numRef>
          </c:val>
        </c:ser>
        <c:gapWidth val="0"/>
        <c:axId val="348478848"/>
        <c:axId val="348493312"/>
      </c:barChart>
      <c:catAx>
        <c:axId val="348478848"/>
        <c:scaling>
          <c:orientation val="minMax"/>
        </c:scaling>
        <c:delete val="1"/>
        <c:axPos val="b"/>
        <c:title>
          <c:tx>
            <c:rich>
              <a:bodyPr/>
              <a:lstStyle/>
              <a:p>
                <a:pPr>
                  <a:defRPr/>
                </a:pPr>
                <a:r>
                  <a:rPr lang="en-US"/>
                  <a:t>Out-Degree</a:t>
                </a:r>
              </a:p>
            </c:rich>
          </c:tx>
          <c:layout>
            <c:manualLayout>
              <c:xMode val="edge"/>
              <c:yMode val="edge"/>
              <c:x val="0.41379516818709683"/>
              <c:y val="0.8089889086444958"/>
            </c:manualLayout>
          </c:layout>
        </c:title>
        <c:numFmt formatCode="#,##0.00" sourceLinked="1"/>
        <c:tickLblPos val="none"/>
        <c:crossAx val="348493312"/>
        <c:crosses val="autoZero"/>
        <c:auto val="1"/>
        <c:lblAlgn val="ctr"/>
        <c:lblOffset val="100"/>
      </c:catAx>
      <c:valAx>
        <c:axId val="348493312"/>
        <c:scaling>
          <c:orientation val="minMax"/>
        </c:scaling>
        <c:axPos val="l"/>
        <c:majorGridlines/>
        <c:title>
          <c:tx>
            <c:rich>
              <a:bodyPr rot="-5400000" vert="horz"/>
              <a:lstStyle/>
              <a:p>
                <a:pPr>
                  <a:defRPr/>
                </a:pPr>
                <a:r>
                  <a:rPr lang="en-US"/>
                  <a:t>Frequency</a:t>
                </a:r>
              </a:p>
            </c:rich>
          </c:tx>
        </c:title>
        <c:numFmt formatCode="General" sourceLinked="1"/>
        <c:tickLblPos val="nextTo"/>
        <c:crossAx val="348478848"/>
        <c:crosses val="autoZero"/>
        <c:crossBetween val="between"/>
      </c:valAx>
    </c:plotArea>
  </c:chart>
  <c:printSettings>
    <c:headerFooter/>
    <c:pageMargins b="0.75000000000001255" l="0.70000000000000062" r="0.70000000000000062" t="0.750000000000012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zh-TW"/>
  <c:chart>
    <c:autoTitleDeleted val="1"/>
    <c:plotArea>
      <c:layout/>
      <c:barChart>
        <c:barDir val="col"/>
        <c:grouping val="clustered"/>
        <c:ser>
          <c:idx val="1"/>
          <c:order val="0"/>
          <c:tx>
            <c:strRef>
              <c:f>'Overall Metrics'!$K$2</c:f>
              <c:strCache>
                <c:ptCount val="1"/>
                <c:pt idx="0">
                  <c:v>1039</c:v>
                </c:pt>
              </c:strCache>
            </c:strRef>
          </c:tx>
          <c:spPr>
            <a:solidFill>
              <a:schemeClr val="accent1"/>
            </a:solidFill>
          </c:spPr>
          <c:cat>
            <c:numRef>
              <c:f>'Overall Metrics'!$J$2:$J$45</c:f>
              <c:numCache>
                <c:formatCode>#,##0.00</c:formatCode>
                <c:ptCount val="44"/>
                <c:pt idx="0">
                  <c:v>0</c:v>
                </c:pt>
                <c:pt idx="1">
                  <c:v>8287.46015072093</c:v>
                </c:pt>
                <c:pt idx="2">
                  <c:v>16574.92030144186</c:v>
                </c:pt>
                <c:pt idx="3">
                  <c:v>24862.38045216279</c:v>
                </c:pt>
                <c:pt idx="4">
                  <c:v>33149.84060288372</c:v>
                </c:pt>
                <c:pt idx="5">
                  <c:v>41437.30075360465</c:v>
                </c:pt>
                <c:pt idx="6">
                  <c:v>49724.76090432558</c:v>
                </c:pt>
                <c:pt idx="7">
                  <c:v>58012.22105504651</c:v>
                </c:pt>
                <c:pt idx="8">
                  <c:v>66299.68120576744</c:v>
                </c:pt>
                <c:pt idx="9">
                  <c:v>74587.14135648837</c:v>
                </c:pt>
                <c:pt idx="10">
                  <c:v>82874.6015072093</c:v>
                </c:pt>
                <c:pt idx="11">
                  <c:v>91162.06165793023</c:v>
                </c:pt>
                <c:pt idx="12">
                  <c:v>99449.52180865116</c:v>
                </c:pt>
                <c:pt idx="13">
                  <c:v>107736.98195937209</c:v>
                </c:pt>
                <c:pt idx="14">
                  <c:v>116024.44211009302</c:v>
                </c:pt>
                <c:pt idx="15">
                  <c:v>124311.90226081395</c:v>
                </c:pt>
                <c:pt idx="16">
                  <c:v>132599.36241153488</c:v>
                </c:pt>
                <c:pt idx="17">
                  <c:v>140886.82256225581</c:v>
                </c:pt>
                <c:pt idx="18">
                  <c:v>149174.28271297674</c:v>
                </c:pt>
                <c:pt idx="19">
                  <c:v>157461.74286369767</c:v>
                </c:pt>
                <c:pt idx="20">
                  <c:v>165749.2030144186</c:v>
                </c:pt>
                <c:pt idx="21">
                  <c:v>174036.66316513953</c:v>
                </c:pt>
                <c:pt idx="22">
                  <c:v>182324.12331586046</c:v>
                </c:pt>
                <c:pt idx="23">
                  <c:v>190611.58346658139</c:v>
                </c:pt>
                <c:pt idx="24">
                  <c:v>198899.04361730232</c:v>
                </c:pt>
                <c:pt idx="25">
                  <c:v>207186.50376802325</c:v>
                </c:pt>
                <c:pt idx="26">
                  <c:v>215473.96391874418</c:v>
                </c:pt>
                <c:pt idx="27">
                  <c:v>223761.42406946511</c:v>
                </c:pt>
                <c:pt idx="28">
                  <c:v>232048.88422018604</c:v>
                </c:pt>
                <c:pt idx="29">
                  <c:v>240336.34437090697</c:v>
                </c:pt>
                <c:pt idx="30">
                  <c:v>248623.8045216279</c:v>
                </c:pt>
                <c:pt idx="31">
                  <c:v>256911.26467234883</c:v>
                </c:pt>
                <c:pt idx="32">
                  <c:v>265198.72482306976</c:v>
                </c:pt>
                <c:pt idx="33">
                  <c:v>273486.18497379066</c:v>
                </c:pt>
                <c:pt idx="34">
                  <c:v>281773.64512451156</c:v>
                </c:pt>
                <c:pt idx="35">
                  <c:v>290061.10527523246</c:v>
                </c:pt>
                <c:pt idx="36">
                  <c:v>298348.56542595336</c:v>
                </c:pt>
                <c:pt idx="37">
                  <c:v>306636.02557667426</c:v>
                </c:pt>
                <c:pt idx="38">
                  <c:v>314923.48572739516</c:v>
                </c:pt>
                <c:pt idx="39">
                  <c:v>323210.94587811606</c:v>
                </c:pt>
                <c:pt idx="40">
                  <c:v>331498.40602883697</c:v>
                </c:pt>
                <c:pt idx="41">
                  <c:v>339785.86617955787</c:v>
                </c:pt>
                <c:pt idx="42">
                  <c:v>348073.32633027877</c:v>
                </c:pt>
                <c:pt idx="43">
                  <c:v>356360.78648100002</c:v>
                </c:pt>
              </c:numCache>
            </c:numRef>
          </c:cat>
          <c:val>
            <c:numRef>
              <c:f>'Overall Metrics'!$K$2:$K$45</c:f>
              <c:numCache>
                <c:formatCode>General</c:formatCode>
                <c:ptCount val="44"/>
                <c:pt idx="0">
                  <c:v>1039</c:v>
                </c:pt>
                <c:pt idx="1">
                  <c:v>8</c:v>
                </c:pt>
                <c:pt idx="2">
                  <c:v>1</c:v>
                </c:pt>
                <c:pt idx="3">
                  <c:v>0</c:v>
                </c:pt>
                <c:pt idx="4">
                  <c:v>0</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ser>
        <c:gapWidth val="0"/>
        <c:axId val="325715456"/>
        <c:axId val="325717376"/>
      </c:barChart>
      <c:catAx>
        <c:axId val="325715456"/>
        <c:scaling>
          <c:orientation val="minMax"/>
        </c:scaling>
        <c:delete val="1"/>
        <c:axPos val="b"/>
        <c:title>
          <c:tx>
            <c:rich>
              <a:bodyPr/>
              <a:lstStyle/>
              <a:p>
                <a:pPr>
                  <a:defRPr/>
                </a:pPr>
                <a:r>
                  <a:rPr lang="en-US"/>
                  <a:t>Betweenness Centrality</a:t>
                </a:r>
              </a:p>
            </c:rich>
          </c:tx>
          <c:layout>
            <c:manualLayout>
              <c:xMode val="edge"/>
              <c:yMode val="edge"/>
              <c:x val="0.32728710116055626"/>
              <c:y val="0.82619320971975252"/>
            </c:manualLayout>
          </c:layout>
        </c:title>
        <c:numFmt formatCode="#,##0.00" sourceLinked="1"/>
        <c:tickLblPos val="none"/>
        <c:crossAx val="325717376"/>
        <c:crosses val="autoZero"/>
        <c:auto val="1"/>
        <c:lblAlgn val="ctr"/>
        <c:lblOffset val="100"/>
      </c:catAx>
      <c:valAx>
        <c:axId val="325717376"/>
        <c:scaling>
          <c:orientation val="minMax"/>
        </c:scaling>
        <c:axPos val="l"/>
        <c:majorGridlines/>
        <c:title>
          <c:tx>
            <c:rich>
              <a:bodyPr rot="-5400000" vert="horz"/>
              <a:lstStyle/>
              <a:p>
                <a:pPr>
                  <a:defRPr/>
                </a:pPr>
                <a:r>
                  <a:rPr lang="en-US"/>
                  <a:t>Frequency</a:t>
                </a:r>
              </a:p>
            </c:rich>
          </c:tx>
        </c:title>
        <c:numFmt formatCode="General" sourceLinked="1"/>
        <c:tickLblPos val="nextTo"/>
        <c:crossAx val="325715456"/>
        <c:crosses val="autoZero"/>
        <c:crossBetween val="between"/>
      </c:valAx>
    </c:plotArea>
  </c:chart>
  <c:printSettings>
    <c:headerFooter/>
    <c:pageMargins b="0.75000000000001255" l="0.70000000000000062" r="0.70000000000000062" t="0.750000000000012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zh-TW"/>
  <c:chart>
    <c:autoTitleDeleted val="1"/>
    <c:plotArea>
      <c:layout/>
      <c:barChart>
        <c:barDir val="col"/>
        <c:grouping val="clustered"/>
        <c:ser>
          <c:idx val="1"/>
          <c:order val="0"/>
          <c:tx>
            <c:strRef>
              <c:f>'Overall Metrics'!$M$2</c:f>
              <c:strCache>
                <c:ptCount val="1"/>
                <c:pt idx="0">
                  <c:v>1023</c:v>
                </c:pt>
              </c:strCache>
            </c:strRef>
          </c:tx>
          <c:spPr>
            <a:solidFill>
              <a:schemeClr val="accent1"/>
            </a:solidFill>
          </c:spPr>
          <c:cat>
            <c:numRef>
              <c:f>'Overall Metrics'!$L$2:$L$45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Metrics'!$M$2:$M$45</c:f>
              <c:numCache>
                <c:formatCode>General</c:formatCode>
                <c:ptCount val="44"/>
                <c:pt idx="0">
                  <c:v>1023</c:v>
                </c:pt>
                <c:pt idx="1">
                  <c:v>0</c:v>
                </c:pt>
                <c:pt idx="2">
                  <c:v>0</c:v>
                </c:pt>
                <c:pt idx="3">
                  <c:v>0</c:v>
                </c:pt>
                <c:pt idx="4">
                  <c:v>0</c:v>
                </c:pt>
                <c:pt idx="5">
                  <c:v>0</c:v>
                </c:pt>
                <c:pt idx="6">
                  <c:v>0</c:v>
                </c:pt>
                <c:pt idx="7">
                  <c:v>0</c:v>
                </c:pt>
                <c:pt idx="8">
                  <c:v>0</c:v>
                </c:pt>
                <c:pt idx="9">
                  <c:v>0</c:v>
                </c:pt>
                <c:pt idx="10">
                  <c:v>0</c:v>
                </c:pt>
                <c:pt idx="11">
                  <c:v>0</c:v>
                </c:pt>
                <c:pt idx="12">
                  <c:v>0</c:v>
                </c:pt>
                <c:pt idx="13">
                  <c:v>0</c:v>
                </c:pt>
                <c:pt idx="14">
                  <c:v>2</c:v>
                </c:pt>
                <c:pt idx="15">
                  <c:v>0</c:v>
                </c:pt>
                <c:pt idx="16">
                  <c:v>0</c:v>
                </c:pt>
                <c:pt idx="17">
                  <c:v>0</c:v>
                </c:pt>
                <c:pt idx="18">
                  <c:v>0</c:v>
                </c:pt>
                <c:pt idx="19">
                  <c:v>0</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24</c:v>
                </c:pt>
              </c:numCache>
            </c:numRef>
          </c:val>
        </c:ser>
        <c:gapWidth val="0"/>
        <c:axId val="325737856"/>
        <c:axId val="325744128"/>
      </c:barChart>
      <c:catAx>
        <c:axId val="325737856"/>
        <c:scaling>
          <c:orientation val="minMax"/>
        </c:scaling>
        <c:delete val="1"/>
        <c:axPos val="b"/>
        <c:title>
          <c:tx>
            <c:rich>
              <a:bodyPr/>
              <a:lstStyle/>
              <a:p>
                <a:pPr>
                  <a:defRPr/>
                </a:pPr>
                <a:r>
                  <a:rPr lang="en-US"/>
                  <a:t>Closeness Centrality</a:t>
                </a:r>
              </a:p>
            </c:rich>
          </c:tx>
          <c:layout>
            <c:manualLayout>
              <c:xMode val="edge"/>
              <c:yMode val="edge"/>
              <c:x val="0.35406086287407906"/>
              <c:y val="0.82619320971975252"/>
            </c:manualLayout>
          </c:layout>
        </c:title>
        <c:numFmt formatCode="#,##0.00" sourceLinked="1"/>
        <c:tickLblPos val="none"/>
        <c:crossAx val="325744128"/>
        <c:crosses val="autoZero"/>
        <c:auto val="1"/>
        <c:lblAlgn val="ctr"/>
        <c:lblOffset val="100"/>
      </c:catAx>
      <c:valAx>
        <c:axId val="325744128"/>
        <c:scaling>
          <c:orientation val="minMax"/>
        </c:scaling>
        <c:axPos val="l"/>
        <c:majorGridlines/>
        <c:title>
          <c:tx>
            <c:rich>
              <a:bodyPr rot="-5400000" vert="horz"/>
              <a:lstStyle/>
              <a:p>
                <a:pPr>
                  <a:defRPr/>
                </a:pPr>
                <a:r>
                  <a:rPr lang="en-US"/>
                  <a:t>Frequency</a:t>
                </a:r>
              </a:p>
            </c:rich>
          </c:tx>
        </c:title>
        <c:numFmt formatCode="General" sourceLinked="1"/>
        <c:tickLblPos val="nextTo"/>
        <c:crossAx val="325737856"/>
        <c:crosses val="autoZero"/>
        <c:crossBetween val="between"/>
      </c:valAx>
    </c:plotArea>
  </c:chart>
  <c:printSettings>
    <c:headerFooter/>
    <c:pageMargins b="0.75000000000001277" l="0.70000000000000062" r="0.70000000000000062" t="0.75000000000001277"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zh-TW"/>
  <c:chart>
    <c:autoTitleDeleted val="1"/>
    <c:plotArea>
      <c:layout/>
      <c:barChart>
        <c:barDir val="col"/>
        <c:grouping val="clustered"/>
        <c:ser>
          <c:idx val="1"/>
          <c:order val="0"/>
          <c:tx>
            <c:strRef>
              <c:f>'Overall Metrics'!$O$2</c:f>
              <c:strCache>
                <c:ptCount val="1"/>
                <c:pt idx="0">
                  <c:v>695</c:v>
                </c:pt>
              </c:strCache>
            </c:strRef>
          </c:tx>
          <c:spPr>
            <a:solidFill>
              <a:schemeClr val="accent1"/>
            </a:solidFill>
          </c:spPr>
          <c:cat>
            <c:numRef>
              <c:f>'Overall Metrics'!$N$2:$N$45</c:f>
              <c:numCache>
                <c:formatCode>#,##0.00</c:formatCode>
                <c:ptCount val="44"/>
                <c:pt idx="0">
                  <c:v>0</c:v>
                </c:pt>
                <c:pt idx="1">
                  <c:v>1.0765813953488373E-3</c:v>
                </c:pt>
                <c:pt idx="2">
                  <c:v>2.1531627906976746E-3</c:v>
                </c:pt>
                <c:pt idx="3">
                  <c:v>3.2297441860465121E-3</c:v>
                </c:pt>
                <c:pt idx="4">
                  <c:v>4.3063255813953491E-3</c:v>
                </c:pt>
                <c:pt idx="5">
                  <c:v>5.3829069767441862E-3</c:v>
                </c:pt>
                <c:pt idx="6">
                  <c:v>6.4594883720930233E-3</c:v>
                </c:pt>
                <c:pt idx="7">
                  <c:v>7.5360697674418603E-3</c:v>
                </c:pt>
                <c:pt idx="8">
                  <c:v>8.6126511627906983E-3</c:v>
                </c:pt>
                <c:pt idx="9">
                  <c:v>9.6892325581395353E-3</c:v>
                </c:pt>
                <c:pt idx="10">
                  <c:v>1.0765813953488372E-2</c:v>
                </c:pt>
                <c:pt idx="11">
                  <c:v>1.1842395348837209E-2</c:v>
                </c:pt>
                <c:pt idx="12">
                  <c:v>1.2918976744186047E-2</c:v>
                </c:pt>
                <c:pt idx="13">
                  <c:v>1.3995558139534884E-2</c:v>
                </c:pt>
                <c:pt idx="14">
                  <c:v>1.5072139534883721E-2</c:v>
                </c:pt>
                <c:pt idx="15">
                  <c:v>1.6148720930232559E-2</c:v>
                </c:pt>
                <c:pt idx="16">
                  <c:v>1.7225302325581397E-2</c:v>
                </c:pt>
                <c:pt idx="17">
                  <c:v>1.8301883720930234E-2</c:v>
                </c:pt>
                <c:pt idx="18">
                  <c:v>1.9378465116279071E-2</c:v>
                </c:pt>
                <c:pt idx="19">
                  <c:v>2.0455046511627908E-2</c:v>
                </c:pt>
                <c:pt idx="20">
                  <c:v>2.1531627906976745E-2</c:v>
                </c:pt>
                <c:pt idx="21">
                  <c:v>2.2608209302325582E-2</c:v>
                </c:pt>
                <c:pt idx="22">
                  <c:v>2.3684790697674419E-2</c:v>
                </c:pt>
                <c:pt idx="23">
                  <c:v>2.4761372093023256E-2</c:v>
                </c:pt>
                <c:pt idx="24">
                  <c:v>2.5837953488372093E-2</c:v>
                </c:pt>
                <c:pt idx="25">
                  <c:v>2.691453488372093E-2</c:v>
                </c:pt>
                <c:pt idx="26">
                  <c:v>2.7991116279069767E-2</c:v>
                </c:pt>
                <c:pt idx="27">
                  <c:v>2.9067697674418604E-2</c:v>
                </c:pt>
                <c:pt idx="28">
                  <c:v>3.0144279069767441E-2</c:v>
                </c:pt>
                <c:pt idx="29">
                  <c:v>3.1220860465116278E-2</c:v>
                </c:pt>
                <c:pt idx="30">
                  <c:v>3.2297441860465119E-2</c:v>
                </c:pt>
                <c:pt idx="31">
                  <c:v>3.3374023255813956E-2</c:v>
                </c:pt>
                <c:pt idx="32">
                  <c:v>3.4450604651162793E-2</c:v>
                </c:pt>
                <c:pt idx="33">
                  <c:v>3.552718604651163E-2</c:v>
                </c:pt>
                <c:pt idx="34">
                  <c:v>3.6603767441860467E-2</c:v>
                </c:pt>
                <c:pt idx="35">
                  <c:v>3.7680348837209304E-2</c:v>
                </c:pt>
                <c:pt idx="36">
                  <c:v>3.8756930232558141E-2</c:v>
                </c:pt>
                <c:pt idx="37">
                  <c:v>3.9833511627906978E-2</c:v>
                </c:pt>
                <c:pt idx="38">
                  <c:v>4.0910093023255815E-2</c:v>
                </c:pt>
                <c:pt idx="39">
                  <c:v>4.1986674418604653E-2</c:v>
                </c:pt>
                <c:pt idx="40">
                  <c:v>4.306325581395349E-2</c:v>
                </c:pt>
                <c:pt idx="41">
                  <c:v>4.4139837209302327E-2</c:v>
                </c:pt>
                <c:pt idx="42">
                  <c:v>4.5216418604651164E-2</c:v>
                </c:pt>
                <c:pt idx="43">
                  <c:v>4.6293000000000001E-2</c:v>
                </c:pt>
              </c:numCache>
            </c:numRef>
          </c:cat>
          <c:val>
            <c:numRef>
              <c:f>'Overall Metrics'!$O$2:$O$45</c:f>
              <c:numCache>
                <c:formatCode>General</c:formatCode>
                <c:ptCount val="44"/>
                <c:pt idx="0">
                  <c:v>695</c:v>
                </c:pt>
                <c:pt idx="1">
                  <c:v>3</c:v>
                </c:pt>
                <c:pt idx="2">
                  <c:v>333</c:v>
                </c:pt>
                <c:pt idx="3">
                  <c:v>17</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ser>
        <c:gapWidth val="0"/>
        <c:axId val="348517888"/>
        <c:axId val="348519808"/>
      </c:barChart>
      <c:catAx>
        <c:axId val="348517888"/>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2778"/>
              <c:y val="0.82619320971975252"/>
            </c:manualLayout>
          </c:layout>
        </c:title>
        <c:numFmt formatCode="#,##0.00" sourceLinked="1"/>
        <c:tickLblPos val="none"/>
        <c:crossAx val="348519808"/>
        <c:crosses val="autoZero"/>
        <c:auto val="1"/>
        <c:lblAlgn val="ctr"/>
        <c:lblOffset val="100"/>
      </c:catAx>
      <c:valAx>
        <c:axId val="348519808"/>
        <c:scaling>
          <c:orientation val="minMax"/>
        </c:scaling>
        <c:axPos val="l"/>
        <c:majorGridlines/>
        <c:title>
          <c:tx>
            <c:rich>
              <a:bodyPr rot="-5400000" vert="horz"/>
              <a:lstStyle/>
              <a:p>
                <a:pPr>
                  <a:defRPr/>
                </a:pPr>
                <a:r>
                  <a:rPr lang="en-US"/>
                  <a:t>Frequency</a:t>
                </a:r>
              </a:p>
            </c:rich>
          </c:tx>
        </c:title>
        <c:numFmt formatCode="General" sourceLinked="1"/>
        <c:tickLblPos val="nextTo"/>
        <c:crossAx val="348517888"/>
        <c:crosses val="autoZero"/>
        <c:crossBetween val="between"/>
      </c:valAx>
    </c:plotArea>
  </c:chart>
  <c:printSettings>
    <c:headerFooter/>
    <c:pageMargins b="0.75000000000001299" l="0.70000000000000062" r="0.70000000000000062" t="0.750000000000012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zh-TW"/>
  <c:chart>
    <c:autoTitleDeleted val="1"/>
    <c:plotArea>
      <c:layout/>
      <c:barChart>
        <c:barDir val="col"/>
        <c:grouping val="clustered"/>
        <c:ser>
          <c:idx val="1"/>
          <c:order val="0"/>
          <c:tx>
            <c:strRef>
              <c:f>'Overall Metrics'!$S$2</c:f>
              <c:strCache>
                <c:ptCount val="1"/>
                <c:pt idx="0">
                  <c:v>833</c:v>
                </c:pt>
              </c:strCache>
            </c:strRef>
          </c:tx>
          <c:spPr>
            <a:solidFill>
              <a:schemeClr val="accent1"/>
            </a:solidFill>
          </c:spPr>
          <c:cat>
            <c:numRef>
              <c:f>'Overall Metrics'!$R$2:$R$45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Metrics'!$S$2:$S$45</c:f>
              <c:numCache>
                <c:formatCode>General</c:formatCode>
                <c:ptCount val="44"/>
                <c:pt idx="0">
                  <c:v>833</c:v>
                </c:pt>
                <c:pt idx="1">
                  <c:v>3</c:v>
                </c:pt>
                <c:pt idx="2">
                  <c:v>5</c:v>
                </c:pt>
                <c:pt idx="3">
                  <c:v>7</c:v>
                </c:pt>
                <c:pt idx="4">
                  <c:v>16</c:v>
                </c:pt>
                <c:pt idx="5">
                  <c:v>5</c:v>
                </c:pt>
                <c:pt idx="6">
                  <c:v>6</c:v>
                </c:pt>
                <c:pt idx="7">
                  <c:v>29</c:v>
                </c:pt>
                <c:pt idx="8">
                  <c:v>12</c:v>
                </c:pt>
                <c:pt idx="9">
                  <c:v>1</c:v>
                </c:pt>
                <c:pt idx="10">
                  <c:v>13</c:v>
                </c:pt>
                <c:pt idx="11">
                  <c:v>4</c:v>
                </c:pt>
                <c:pt idx="12">
                  <c:v>6</c:v>
                </c:pt>
                <c:pt idx="13">
                  <c:v>0</c:v>
                </c:pt>
                <c:pt idx="14">
                  <c:v>23</c:v>
                </c:pt>
                <c:pt idx="15">
                  <c:v>4</c:v>
                </c:pt>
                <c:pt idx="16">
                  <c:v>1</c:v>
                </c:pt>
                <c:pt idx="17">
                  <c:v>9</c:v>
                </c:pt>
                <c:pt idx="18">
                  <c:v>0</c:v>
                </c:pt>
                <c:pt idx="19">
                  <c:v>3</c:v>
                </c:pt>
                <c:pt idx="20">
                  <c:v>2</c:v>
                </c:pt>
                <c:pt idx="21">
                  <c:v>45</c:v>
                </c:pt>
                <c:pt idx="22">
                  <c:v>0</c:v>
                </c:pt>
                <c:pt idx="23">
                  <c:v>0</c:v>
                </c:pt>
                <c:pt idx="24">
                  <c:v>0</c:v>
                </c:pt>
                <c:pt idx="25">
                  <c:v>8</c:v>
                </c:pt>
                <c:pt idx="26">
                  <c:v>0</c:v>
                </c:pt>
                <c:pt idx="27">
                  <c:v>0</c:v>
                </c:pt>
                <c:pt idx="28">
                  <c:v>4</c:v>
                </c:pt>
                <c:pt idx="29">
                  <c:v>0</c:v>
                </c:pt>
                <c:pt idx="30">
                  <c:v>0</c:v>
                </c:pt>
                <c:pt idx="31">
                  <c:v>0</c:v>
                </c:pt>
                <c:pt idx="32">
                  <c:v>1</c:v>
                </c:pt>
                <c:pt idx="33">
                  <c:v>0</c:v>
                </c:pt>
                <c:pt idx="34">
                  <c:v>0</c:v>
                </c:pt>
                <c:pt idx="35">
                  <c:v>0</c:v>
                </c:pt>
                <c:pt idx="36">
                  <c:v>0</c:v>
                </c:pt>
                <c:pt idx="37">
                  <c:v>0</c:v>
                </c:pt>
                <c:pt idx="38">
                  <c:v>0</c:v>
                </c:pt>
                <c:pt idx="39">
                  <c:v>0</c:v>
                </c:pt>
                <c:pt idx="40">
                  <c:v>0</c:v>
                </c:pt>
                <c:pt idx="41">
                  <c:v>0</c:v>
                </c:pt>
                <c:pt idx="42">
                  <c:v>0</c:v>
                </c:pt>
                <c:pt idx="43">
                  <c:v>10</c:v>
                </c:pt>
              </c:numCache>
            </c:numRef>
          </c:val>
        </c:ser>
        <c:gapWidth val="0"/>
        <c:axId val="348605824"/>
        <c:axId val="348624384"/>
      </c:barChart>
      <c:catAx>
        <c:axId val="348605824"/>
        <c:scaling>
          <c:orientation val="minMax"/>
        </c:scaling>
        <c:delete val="1"/>
        <c:axPos val="b"/>
        <c:title>
          <c:tx>
            <c:rich>
              <a:bodyPr/>
              <a:lstStyle/>
              <a:p>
                <a:pPr>
                  <a:defRPr/>
                </a:pPr>
                <a:r>
                  <a:rPr lang="en-US"/>
                  <a:t>Clustering Coefficient</a:t>
                </a:r>
              </a:p>
            </c:rich>
          </c:tx>
          <c:layout>
            <c:manualLayout>
              <c:xMode val="edge"/>
              <c:yMode val="edge"/>
              <c:x val="0.337327261803128"/>
              <c:y val="0.82619320971975252"/>
            </c:manualLayout>
          </c:layout>
        </c:title>
        <c:numFmt formatCode="#,##0.00" sourceLinked="1"/>
        <c:tickLblPos val="none"/>
        <c:crossAx val="348624384"/>
        <c:crosses val="autoZero"/>
        <c:auto val="1"/>
        <c:lblAlgn val="ctr"/>
        <c:lblOffset val="100"/>
      </c:catAx>
      <c:valAx>
        <c:axId val="348624384"/>
        <c:scaling>
          <c:orientation val="minMax"/>
        </c:scaling>
        <c:axPos val="l"/>
        <c:majorGridlines/>
        <c:title>
          <c:tx>
            <c:rich>
              <a:bodyPr rot="-5400000" vert="horz"/>
              <a:lstStyle/>
              <a:p>
                <a:pPr>
                  <a:defRPr/>
                </a:pPr>
                <a:r>
                  <a:rPr lang="en-US"/>
                  <a:t>Frequency</a:t>
                </a:r>
              </a:p>
            </c:rich>
          </c:tx>
        </c:title>
        <c:numFmt formatCode="General" sourceLinked="1"/>
        <c:tickLblPos val="nextTo"/>
        <c:crossAx val="348605824"/>
        <c:crosses val="autoZero"/>
        <c:crossBetween val="between"/>
      </c:valAx>
    </c:plotArea>
  </c:chart>
  <c:printSettings>
    <c:headerFooter/>
    <c:pageMargins b="0.75000000000001321" l="0.70000000000000062" r="0.70000000000000062" t="0.7500000000000132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zh-TW"/>
  <c:chart>
    <c:autoTitleDeleted val="1"/>
    <c:plotArea>
      <c:layout/>
      <c:barChart>
        <c:barDir val="col"/>
        <c:grouping val="clustered"/>
        <c:ser>
          <c:idx val="1"/>
          <c:order val="0"/>
          <c:tx>
            <c:strRef>
              <c:f>'Overall Metrics'!$Q$2</c:f>
              <c:strCache>
                <c:ptCount val="1"/>
                <c:pt idx="0">
                  <c:v>1028</c:v>
                </c:pt>
              </c:strCache>
            </c:strRef>
          </c:tx>
          <c:spPr>
            <a:solidFill>
              <a:schemeClr val="accent1"/>
            </a:solidFill>
          </c:spPr>
          <c:cat>
            <c:numRef>
              <c:f>'Overall Metrics'!$R$2:$R$45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Metrics'!$Q$2:$Q$45</c:f>
              <c:numCache>
                <c:formatCode>General</c:formatCode>
                <c:ptCount val="44"/>
                <c:pt idx="0">
                  <c:v>1028</c:v>
                </c:pt>
                <c:pt idx="1">
                  <c:v>15</c:v>
                </c:pt>
                <c:pt idx="2">
                  <c:v>5</c:v>
                </c:pt>
                <c:pt idx="3">
                  <c:v>0</c:v>
                </c:pt>
                <c:pt idx="4">
                  <c:v>0</c:v>
                </c:pt>
                <c:pt idx="5">
                  <c:v>0</c:v>
                </c:pt>
                <c:pt idx="6">
                  <c:v>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ser>
        <c:gapWidth val="0"/>
        <c:axId val="349701632"/>
        <c:axId val="349703552"/>
      </c:barChart>
      <c:catAx>
        <c:axId val="349701632"/>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title>
        <c:numFmt formatCode="#,##0.00" sourceLinked="1"/>
        <c:tickLblPos val="none"/>
        <c:crossAx val="349703552"/>
        <c:crosses val="autoZero"/>
        <c:auto val="1"/>
        <c:lblAlgn val="ctr"/>
        <c:lblOffset val="100"/>
      </c:catAx>
      <c:valAx>
        <c:axId val="349703552"/>
        <c:scaling>
          <c:orientation val="minMax"/>
        </c:scaling>
        <c:axPos val="l"/>
        <c:majorGridlines/>
        <c:title>
          <c:tx>
            <c:rich>
              <a:bodyPr rot="-5400000" vert="horz"/>
              <a:lstStyle/>
              <a:p>
                <a:pPr>
                  <a:defRPr/>
                </a:pPr>
                <a:r>
                  <a:rPr lang="en-US"/>
                  <a:t>Frequency</a:t>
                </a:r>
              </a:p>
            </c:rich>
          </c:tx>
        </c:title>
        <c:numFmt formatCode="General" sourceLinked="1"/>
        <c:tickLblPos val="nextTo"/>
        <c:crossAx val="349701632"/>
        <c:crosses val="autoZero"/>
        <c:crossBetween val="between"/>
      </c:valAx>
    </c:plotArea>
  </c:chart>
  <c:printSettings>
    <c:headerFooter/>
    <c:pageMargins b="0.75000000000001343" l="0.70000000000000062" r="0.70000000000000062" t="0.75000000000001343"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zh-TW"/>
  <c:chart>
    <c:autoTitleDeleted val="1"/>
    <c:plotArea>
      <c:layout>
        <c:manualLayout>
          <c:layoutTarget val="inner"/>
          <c:xMode val="edge"/>
          <c:yMode val="edge"/>
          <c:x val="2.7639579878386434E-3"/>
          <c:y val="8.0430855234004828E-3"/>
          <c:w val="0.9972359288422139"/>
          <c:h val="0.98391246548725086"/>
        </c:manualLayout>
      </c:layout>
      <c:barChart>
        <c:barDir val="col"/>
        <c:grouping val="clustered"/>
        <c:ser>
          <c:idx val="1"/>
          <c:order val="0"/>
          <c:tx>
            <c:strRef>
              <c:f>'Overall Metrics'!$U$2</c:f>
              <c:strCache>
                <c:ptCount val="1"/>
                <c:pt idx="0">
                  <c:v>#REF!</c:v>
                </c:pt>
              </c:strCache>
            </c:strRef>
          </c:tx>
          <c:spPr>
            <a:solidFill>
              <a:schemeClr val="accent1"/>
            </a:solidFill>
          </c:spPr>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349786112"/>
        <c:axId val="349787648"/>
      </c:barChart>
      <c:catAx>
        <c:axId val="349786112"/>
        <c:scaling>
          <c:orientation val="minMax"/>
        </c:scaling>
        <c:delete val="1"/>
        <c:axPos val="b"/>
        <c:numFmt formatCode="#,##0.00" sourceLinked="1"/>
        <c:tickLblPos val="none"/>
        <c:crossAx val="349787648"/>
        <c:crosses val="autoZero"/>
        <c:auto val="1"/>
        <c:lblAlgn val="ctr"/>
        <c:lblOffset val="100"/>
      </c:catAx>
      <c:valAx>
        <c:axId val="349787648"/>
        <c:scaling>
          <c:orientation val="minMax"/>
        </c:scaling>
        <c:delete val="1"/>
        <c:axPos val="l"/>
        <c:numFmt formatCode="General" sourceLinked="1"/>
        <c:tickLblPos val="none"/>
        <c:crossAx val="349786112"/>
        <c:crosses val="autoZero"/>
        <c:crossBetween val="between"/>
      </c:valAx>
      <c:spPr>
        <a:solidFill>
          <a:schemeClr val="bg1">
            <a:lumMod val="85000"/>
          </a:schemeClr>
        </a:solidFill>
        <a:ln>
          <a:noFill/>
        </a:ln>
      </c:spPr>
    </c:plotArea>
  </c:chart>
  <c:spPr>
    <a:noFill/>
    <a:ln>
      <a:noFill/>
    </a:ln>
  </c:spPr>
  <c:printSettings>
    <c:headerFooter/>
    <c:pageMargins b="0.75000000000001366" l="0.70000000000000062" r="0.70000000000000062" t="0.75000000000001366" header="0.30000000000000032" footer="0.30000000000000032"/>
    <c:pageSetup/>
  </c:printSettings>
</c:chartSpace>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99" Type="http://schemas.openxmlformats.org/officeDocument/2006/relationships/image" Target="../media/image299.png"/><Relationship Id="rId303" Type="http://schemas.openxmlformats.org/officeDocument/2006/relationships/image" Target="../media/image303.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324" Type="http://schemas.openxmlformats.org/officeDocument/2006/relationships/image" Target="../media/image324.png"/><Relationship Id="rId345" Type="http://schemas.openxmlformats.org/officeDocument/2006/relationships/image" Target="../media/image345.png"/><Relationship Id="rId170" Type="http://schemas.openxmlformats.org/officeDocument/2006/relationships/image" Target="../media/image170.png"/><Relationship Id="rId191" Type="http://schemas.openxmlformats.org/officeDocument/2006/relationships/image" Target="../media/image191.png"/><Relationship Id="rId205" Type="http://schemas.openxmlformats.org/officeDocument/2006/relationships/image" Target="../media/image205.png"/><Relationship Id="rId226" Type="http://schemas.openxmlformats.org/officeDocument/2006/relationships/image" Target="../media/image226.png"/><Relationship Id="rId247" Type="http://schemas.openxmlformats.org/officeDocument/2006/relationships/image" Target="../media/image247.png"/><Relationship Id="rId107" Type="http://schemas.openxmlformats.org/officeDocument/2006/relationships/image" Target="../media/image107.png"/><Relationship Id="rId268" Type="http://schemas.openxmlformats.org/officeDocument/2006/relationships/image" Target="../media/image268.png"/><Relationship Id="rId289" Type="http://schemas.openxmlformats.org/officeDocument/2006/relationships/image" Target="../media/image289.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314" Type="http://schemas.openxmlformats.org/officeDocument/2006/relationships/image" Target="../media/image314.png"/><Relationship Id="rId335" Type="http://schemas.openxmlformats.org/officeDocument/2006/relationships/image" Target="../media/image335.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16" Type="http://schemas.openxmlformats.org/officeDocument/2006/relationships/image" Target="../media/image216.png"/><Relationship Id="rId237" Type="http://schemas.openxmlformats.org/officeDocument/2006/relationships/image" Target="../media/image237.png"/><Relationship Id="rId258" Type="http://schemas.openxmlformats.org/officeDocument/2006/relationships/image" Target="../media/image258.png"/><Relationship Id="rId279" Type="http://schemas.openxmlformats.org/officeDocument/2006/relationships/image" Target="../media/image279.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290" Type="http://schemas.openxmlformats.org/officeDocument/2006/relationships/image" Target="../media/image290.png"/><Relationship Id="rId304" Type="http://schemas.openxmlformats.org/officeDocument/2006/relationships/image" Target="../media/image304.png"/><Relationship Id="rId325" Type="http://schemas.openxmlformats.org/officeDocument/2006/relationships/image" Target="../media/image325.png"/><Relationship Id="rId346" Type="http://schemas.openxmlformats.org/officeDocument/2006/relationships/image" Target="../media/image346.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92" Type="http://schemas.openxmlformats.org/officeDocument/2006/relationships/image" Target="../media/image192.png"/><Relationship Id="rId206" Type="http://schemas.openxmlformats.org/officeDocument/2006/relationships/image" Target="../media/image206.png"/><Relationship Id="rId227" Type="http://schemas.openxmlformats.org/officeDocument/2006/relationships/image" Target="../media/image227.png"/><Relationship Id="rId248" Type="http://schemas.openxmlformats.org/officeDocument/2006/relationships/image" Target="../media/image248.png"/><Relationship Id="rId269" Type="http://schemas.openxmlformats.org/officeDocument/2006/relationships/image" Target="../media/image269.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280" Type="http://schemas.openxmlformats.org/officeDocument/2006/relationships/image" Target="../media/image280.png"/><Relationship Id="rId315" Type="http://schemas.openxmlformats.org/officeDocument/2006/relationships/image" Target="../media/image315.png"/><Relationship Id="rId336" Type="http://schemas.openxmlformats.org/officeDocument/2006/relationships/image" Target="../media/image336.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png"/><Relationship Id="rId217" Type="http://schemas.openxmlformats.org/officeDocument/2006/relationships/image" Target="../media/image217.png"/><Relationship Id="rId6" Type="http://schemas.openxmlformats.org/officeDocument/2006/relationships/image" Target="../media/image6.png"/><Relationship Id="rId238" Type="http://schemas.openxmlformats.org/officeDocument/2006/relationships/image" Target="../media/image238.png"/><Relationship Id="rId259" Type="http://schemas.openxmlformats.org/officeDocument/2006/relationships/image" Target="../media/image259.png"/><Relationship Id="rId23" Type="http://schemas.openxmlformats.org/officeDocument/2006/relationships/image" Target="../media/image23.png"/><Relationship Id="rId119" Type="http://schemas.openxmlformats.org/officeDocument/2006/relationships/image" Target="../media/image119.png"/><Relationship Id="rId270" Type="http://schemas.openxmlformats.org/officeDocument/2006/relationships/image" Target="../media/image270.png"/><Relationship Id="rId291" Type="http://schemas.openxmlformats.org/officeDocument/2006/relationships/image" Target="../media/image291.png"/><Relationship Id="rId305" Type="http://schemas.openxmlformats.org/officeDocument/2006/relationships/image" Target="../media/image305.png"/><Relationship Id="rId326" Type="http://schemas.openxmlformats.org/officeDocument/2006/relationships/image" Target="../media/image326.png"/><Relationship Id="rId347" Type="http://schemas.openxmlformats.org/officeDocument/2006/relationships/image" Target="../media/image347.png"/><Relationship Id="rId44" Type="http://schemas.openxmlformats.org/officeDocument/2006/relationships/image" Target="../media/image44.png"/><Relationship Id="rId65" Type="http://schemas.openxmlformats.org/officeDocument/2006/relationships/image" Target="../media/image65.png"/><Relationship Id="rId86" Type="http://schemas.openxmlformats.org/officeDocument/2006/relationships/image" Target="../media/image86.png"/><Relationship Id="rId130" Type="http://schemas.openxmlformats.org/officeDocument/2006/relationships/image" Target="../media/image130.png"/><Relationship Id="rId151" Type="http://schemas.openxmlformats.org/officeDocument/2006/relationships/image" Target="../media/image151.png"/><Relationship Id="rId172" Type="http://schemas.openxmlformats.org/officeDocument/2006/relationships/image" Target="../media/image172.png"/><Relationship Id="rId193" Type="http://schemas.openxmlformats.org/officeDocument/2006/relationships/image" Target="../media/image193.png"/><Relationship Id="rId207" Type="http://schemas.openxmlformats.org/officeDocument/2006/relationships/image" Target="../media/image207.png"/><Relationship Id="rId228" Type="http://schemas.openxmlformats.org/officeDocument/2006/relationships/image" Target="../media/image228.png"/><Relationship Id="rId249" Type="http://schemas.openxmlformats.org/officeDocument/2006/relationships/image" Target="../media/image249.png"/><Relationship Id="rId13" Type="http://schemas.openxmlformats.org/officeDocument/2006/relationships/image" Target="../media/image13.png"/><Relationship Id="rId109" Type="http://schemas.openxmlformats.org/officeDocument/2006/relationships/image" Target="../media/image109.png"/><Relationship Id="rId260" Type="http://schemas.openxmlformats.org/officeDocument/2006/relationships/image" Target="../media/image260.png"/><Relationship Id="rId281" Type="http://schemas.openxmlformats.org/officeDocument/2006/relationships/image" Target="../media/image281.png"/><Relationship Id="rId316" Type="http://schemas.openxmlformats.org/officeDocument/2006/relationships/image" Target="../media/image316.png"/><Relationship Id="rId337" Type="http://schemas.openxmlformats.org/officeDocument/2006/relationships/image" Target="../media/image337.png"/><Relationship Id="rId34" Type="http://schemas.openxmlformats.org/officeDocument/2006/relationships/image" Target="../media/image34.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20" Type="http://schemas.openxmlformats.org/officeDocument/2006/relationships/image" Target="../media/image120.png"/><Relationship Id="rId141" Type="http://schemas.openxmlformats.org/officeDocument/2006/relationships/image" Target="../media/image141.png"/><Relationship Id="rId7" Type="http://schemas.openxmlformats.org/officeDocument/2006/relationships/image" Target="../media/image7.png"/><Relationship Id="rId162" Type="http://schemas.openxmlformats.org/officeDocument/2006/relationships/image" Target="../media/image162.png"/><Relationship Id="rId183" Type="http://schemas.openxmlformats.org/officeDocument/2006/relationships/image" Target="../media/image183.png"/><Relationship Id="rId218" Type="http://schemas.openxmlformats.org/officeDocument/2006/relationships/image" Target="../media/image218.png"/><Relationship Id="rId239" Type="http://schemas.openxmlformats.org/officeDocument/2006/relationships/image" Target="../media/image239.png"/><Relationship Id="rId250" Type="http://schemas.openxmlformats.org/officeDocument/2006/relationships/image" Target="../media/image250.png"/><Relationship Id="rId271" Type="http://schemas.openxmlformats.org/officeDocument/2006/relationships/image" Target="../media/image271.png"/><Relationship Id="rId292" Type="http://schemas.openxmlformats.org/officeDocument/2006/relationships/image" Target="../media/image292.png"/><Relationship Id="rId306" Type="http://schemas.openxmlformats.org/officeDocument/2006/relationships/image" Target="../media/image306.png"/><Relationship Id="rId24" Type="http://schemas.openxmlformats.org/officeDocument/2006/relationships/image" Target="../media/image24.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31" Type="http://schemas.openxmlformats.org/officeDocument/2006/relationships/image" Target="../media/image131.png"/><Relationship Id="rId327" Type="http://schemas.openxmlformats.org/officeDocument/2006/relationships/image" Target="../media/image327.png"/><Relationship Id="rId348" Type="http://schemas.openxmlformats.org/officeDocument/2006/relationships/image" Target="../media/image348.png"/><Relationship Id="rId152" Type="http://schemas.openxmlformats.org/officeDocument/2006/relationships/image" Target="../media/image152.png"/><Relationship Id="rId173" Type="http://schemas.openxmlformats.org/officeDocument/2006/relationships/image" Target="../media/image173.png"/><Relationship Id="rId194" Type="http://schemas.openxmlformats.org/officeDocument/2006/relationships/image" Target="../media/image194.png"/><Relationship Id="rId208" Type="http://schemas.openxmlformats.org/officeDocument/2006/relationships/image" Target="../media/image208.png"/><Relationship Id="rId229" Type="http://schemas.openxmlformats.org/officeDocument/2006/relationships/image" Target="../media/image229.png"/><Relationship Id="rId240" Type="http://schemas.openxmlformats.org/officeDocument/2006/relationships/image" Target="../media/image240.png"/><Relationship Id="rId261" Type="http://schemas.openxmlformats.org/officeDocument/2006/relationships/image" Target="../media/image261.png"/><Relationship Id="rId14" Type="http://schemas.openxmlformats.org/officeDocument/2006/relationships/image" Target="../media/image14.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282" Type="http://schemas.openxmlformats.org/officeDocument/2006/relationships/image" Target="../media/image282.png"/><Relationship Id="rId317" Type="http://schemas.openxmlformats.org/officeDocument/2006/relationships/image" Target="../media/image317.png"/><Relationship Id="rId338" Type="http://schemas.openxmlformats.org/officeDocument/2006/relationships/image" Target="../media/image338.png"/><Relationship Id="rId8" Type="http://schemas.openxmlformats.org/officeDocument/2006/relationships/image" Target="../media/image8.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184" Type="http://schemas.openxmlformats.org/officeDocument/2006/relationships/image" Target="../media/image184.png"/><Relationship Id="rId219" Type="http://schemas.openxmlformats.org/officeDocument/2006/relationships/image" Target="../media/image219.png"/><Relationship Id="rId230" Type="http://schemas.openxmlformats.org/officeDocument/2006/relationships/image" Target="../media/image230.png"/><Relationship Id="rId251" Type="http://schemas.openxmlformats.org/officeDocument/2006/relationships/image" Target="../media/image251.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272" Type="http://schemas.openxmlformats.org/officeDocument/2006/relationships/image" Target="../media/image272.png"/><Relationship Id="rId293" Type="http://schemas.openxmlformats.org/officeDocument/2006/relationships/image" Target="../media/image293.png"/><Relationship Id="rId307" Type="http://schemas.openxmlformats.org/officeDocument/2006/relationships/image" Target="../media/image307.png"/><Relationship Id="rId328" Type="http://schemas.openxmlformats.org/officeDocument/2006/relationships/image" Target="../media/image328.png"/><Relationship Id="rId349" Type="http://schemas.openxmlformats.org/officeDocument/2006/relationships/image" Target="../media/image349.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95" Type="http://schemas.openxmlformats.org/officeDocument/2006/relationships/image" Target="../media/image195.png"/><Relationship Id="rId209" Type="http://schemas.openxmlformats.org/officeDocument/2006/relationships/image" Target="../media/image209.png"/><Relationship Id="rId190" Type="http://schemas.openxmlformats.org/officeDocument/2006/relationships/image" Target="../media/image190.png"/><Relationship Id="rId204" Type="http://schemas.openxmlformats.org/officeDocument/2006/relationships/image" Target="../media/image204.png"/><Relationship Id="rId220" Type="http://schemas.openxmlformats.org/officeDocument/2006/relationships/image" Target="../media/image220.png"/><Relationship Id="rId225" Type="http://schemas.openxmlformats.org/officeDocument/2006/relationships/image" Target="../media/image225.png"/><Relationship Id="rId241" Type="http://schemas.openxmlformats.org/officeDocument/2006/relationships/image" Target="../media/image241.png"/><Relationship Id="rId246" Type="http://schemas.openxmlformats.org/officeDocument/2006/relationships/image" Target="../media/image246.png"/><Relationship Id="rId267" Type="http://schemas.openxmlformats.org/officeDocument/2006/relationships/image" Target="../media/image267.png"/><Relationship Id="rId288" Type="http://schemas.openxmlformats.org/officeDocument/2006/relationships/image" Target="../media/image288.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262" Type="http://schemas.openxmlformats.org/officeDocument/2006/relationships/image" Target="../media/image262.png"/><Relationship Id="rId283" Type="http://schemas.openxmlformats.org/officeDocument/2006/relationships/image" Target="../media/image283.png"/><Relationship Id="rId313" Type="http://schemas.openxmlformats.org/officeDocument/2006/relationships/image" Target="../media/image313.png"/><Relationship Id="rId318" Type="http://schemas.openxmlformats.org/officeDocument/2006/relationships/image" Target="../media/image318.png"/><Relationship Id="rId339" Type="http://schemas.openxmlformats.org/officeDocument/2006/relationships/image" Target="../media/image339.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185" Type="http://schemas.openxmlformats.org/officeDocument/2006/relationships/image" Target="../media/image185.png"/><Relationship Id="rId334" Type="http://schemas.openxmlformats.org/officeDocument/2006/relationships/image" Target="../media/image334.png"/><Relationship Id="rId350" Type="http://schemas.openxmlformats.org/officeDocument/2006/relationships/image" Target="../media/image350.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10" Type="http://schemas.openxmlformats.org/officeDocument/2006/relationships/image" Target="../media/image210.png"/><Relationship Id="rId215" Type="http://schemas.openxmlformats.org/officeDocument/2006/relationships/image" Target="../media/image215.png"/><Relationship Id="rId236" Type="http://schemas.openxmlformats.org/officeDocument/2006/relationships/image" Target="../media/image236.png"/><Relationship Id="rId257" Type="http://schemas.openxmlformats.org/officeDocument/2006/relationships/image" Target="../media/image257.png"/><Relationship Id="rId278" Type="http://schemas.openxmlformats.org/officeDocument/2006/relationships/image" Target="../media/image278.png"/><Relationship Id="rId26" Type="http://schemas.openxmlformats.org/officeDocument/2006/relationships/image" Target="../media/image26.png"/><Relationship Id="rId231" Type="http://schemas.openxmlformats.org/officeDocument/2006/relationships/image" Target="../media/image231.png"/><Relationship Id="rId252" Type="http://schemas.openxmlformats.org/officeDocument/2006/relationships/image" Target="../media/image252.png"/><Relationship Id="rId273" Type="http://schemas.openxmlformats.org/officeDocument/2006/relationships/image" Target="../media/image273.png"/><Relationship Id="rId294" Type="http://schemas.openxmlformats.org/officeDocument/2006/relationships/image" Target="../media/image294.png"/><Relationship Id="rId308" Type="http://schemas.openxmlformats.org/officeDocument/2006/relationships/image" Target="../media/image308.png"/><Relationship Id="rId329" Type="http://schemas.openxmlformats.org/officeDocument/2006/relationships/image" Target="../media/image329.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340" Type="http://schemas.openxmlformats.org/officeDocument/2006/relationships/image" Target="../media/image340.png"/><Relationship Id="rId196" Type="http://schemas.openxmlformats.org/officeDocument/2006/relationships/image" Target="../media/image196.png"/><Relationship Id="rId200" Type="http://schemas.openxmlformats.org/officeDocument/2006/relationships/image" Target="../media/image200.png"/><Relationship Id="rId16" Type="http://schemas.openxmlformats.org/officeDocument/2006/relationships/image" Target="../media/image16.png"/><Relationship Id="rId221" Type="http://schemas.openxmlformats.org/officeDocument/2006/relationships/image" Target="../media/image221.png"/><Relationship Id="rId242" Type="http://schemas.openxmlformats.org/officeDocument/2006/relationships/image" Target="../media/image242.png"/><Relationship Id="rId263" Type="http://schemas.openxmlformats.org/officeDocument/2006/relationships/image" Target="../media/image263.png"/><Relationship Id="rId284" Type="http://schemas.openxmlformats.org/officeDocument/2006/relationships/image" Target="../media/image284.png"/><Relationship Id="rId319" Type="http://schemas.openxmlformats.org/officeDocument/2006/relationships/image" Target="../media/image319.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330" Type="http://schemas.openxmlformats.org/officeDocument/2006/relationships/image" Target="../media/image330.png"/><Relationship Id="rId90" Type="http://schemas.openxmlformats.org/officeDocument/2006/relationships/image" Target="../media/image90.png"/><Relationship Id="rId165" Type="http://schemas.openxmlformats.org/officeDocument/2006/relationships/image" Target="../media/image165.png"/><Relationship Id="rId186" Type="http://schemas.openxmlformats.org/officeDocument/2006/relationships/image" Target="../media/image186.png"/><Relationship Id="rId211" Type="http://schemas.openxmlformats.org/officeDocument/2006/relationships/image" Target="../media/image211.png"/><Relationship Id="rId232" Type="http://schemas.openxmlformats.org/officeDocument/2006/relationships/image" Target="../media/image232.png"/><Relationship Id="rId253" Type="http://schemas.openxmlformats.org/officeDocument/2006/relationships/image" Target="../media/image253.png"/><Relationship Id="rId274" Type="http://schemas.openxmlformats.org/officeDocument/2006/relationships/image" Target="../media/image274.png"/><Relationship Id="rId295" Type="http://schemas.openxmlformats.org/officeDocument/2006/relationships/image" Target="../media/image295.png"/><Relationship Id="rId309" Type="http://schemas.openxmlformats.org/officeDocument/2006/relationships/image" Target="../media/image309.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320" Type="http://schemas.openxmlformats.org/officeDocument/2006/relationships/image" Target="../media/image320.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97" Type="http://schemas.openxmlformats.org/officeDocument/2006/relationships/image" Target="../media/image197.png"/><Relationship Id="rId341" Type="http://schemas.openxmlformats.org/officeDocument/2006/relationships/image" Target="../media/image341.png"/><Relationship Id="rId201" Type="http://schemas.openxmlformats.org/officeDocument/2006/relationships/image" Target="../media/image201.png"/><Relationship Id="rId222" Type="http://schemas.openxmlformats.org/officeDocument/2006/relationships/image" Target="../media/image222.png"/><Relationship Id="rId243" Type="http://schemas.openxmlformats.org/officeDocument/2006/relationships/image" Target="../media/image243.png"/><Relationship Id="rId264" Type="http://schemas.openxmlformats.org/officeDocument/2006/relationships/image" Target="../media/image264.png"/><Relationship Id="rId285" Type="http://schemas.openxmlformats.org/officeDocument/2006/relationships/image" Target="../media/image285.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310" Type="http://schemas.openxmlformats.org/officeDocument/2006/relationships/image" Target="../media/image310.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87" Type="http://schemas.openxmlformats.org/officeDocument/2006/relationships/image" Target="../media/image187.png"/><Relationship Id="rId331" Type="http://schemas.openxmlformats.org/officeDocument/2006/relationships/image" Target="../media/image331.png"/><Relationship Id="rId1" Type="http://schemas.openxmlformats.org/officeDocument/2006/relationships/image" Target="../media/image1.png"/><Relationship Id="rId212" Type="http://schemas.openxmlformats.org/officeDocument/2006/relationships/image" Target="../media/image212.png"/><Relationship Id="rId233" Type="http://schemas.openxmlformats.org/officeDocument/2006/relationships/image" Target="../media/image233.png"/><Relationship Id="rId254" Type="http://schemas.openxmlformats.org/officeDocument/2006/relationships/image" Target="../media/image254.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275" Type="http://schemas.openxmlformats.org/officeDocument/2006/relationships/image" Target="../media/image275.png"/><Relationship Id="rId296" Type="http://schemas.openxmlformats.org/officeDocument/2006/relationships/image" Target="../media/image296.png"/><Relationship Id="rId300" Type="http://schemas.openxmlformats.org/officeDocument/2006/relationships/image" Target="../media/image300.png"/><Relationship Id="rId60" Type="http://schemas.openxmlformats.org/officeDocument/2006/relationships/image" Target="../media/image60.png"/><Relationship Id="rId81" Type="http://schemas.openxmlformats.org/officeDocument/2006/relationships/image" Target="../media/image81.png"/><Relationship Id="rId135" Type="http://schemas.openxmlformats.org/officeDocument/2006/relationships/image" Target="../media/image135.png"/><Relationship Id="rId156" Type="http://schemas.openxmlformats.org/officeDocument/2006/relationships/image" Target="../media/image156.png"/><Relationship Id="rId177" Type="http://schemas.openxmlformats.org/officeDocument/2006/relationships/image" Target="../media/image177.png"/><Relationship Id="rId198" Type="http://schemas.openxmlformats.org/officeDocument/2006/relationships/image" Target="../media/image198.png"/><Relationship Id="rId321" Type="http://schemas.openxmlformats.org/officeDocument/2006/relationships/image" Target="../media/image321.png"/><Relationship Id="rId342" Type="http://schemas.openxmlformats.org/officeDocument/2006/relationships/image" Target="../media/image342.png"/><Relationship Id="rId202" Type="http://schemas.openxmlformats.org/officeDocument/2006/relationships/image" Target="../media/image202.png"/><Relationship Id="rId223" Type="http://schemas.openxmlformats.org/officeDocument/2006/relationships/image" Target="../media/image223.png"/><Relationship Id="rId244" Type="http://schemas.openxmlformats.org/officeDocument/2006/relationships/image" Target="../media/image244.png"/><Relationship Id="rId18" Type="http://schemas.openxmlformats.org/officeDocument/2006/relationships/image" Target="../media/image18.png"/><Relationship Id="rId39" Type="http://schemas.openxmlformats.org/officeDocument/2006/relationships/image" Target="../media/image39.png"/><Relationship Id="rId265" Type="http://schemas.openxmlformats.org/officeDocument/2006/relationships/image" Target="../media/image265.png"/><Relationship Id="rId286" Type="http://schemas.openxmlformats.org/officeDocument/2006/relationships/image" Target="../media/image286.png"/><Relationship Id="rId50" Type="http://schemas.openxmlformats.org/officeDocument/2006/relationships/image" Target="../media/image50.png"/><Relationship Id="rId104" Type="http://schemas.openxmlformats.org/officeDocument/2006/relationships/image" Target="../media/image104.png"/><Relationship Id="rId125" Type="http://schemas.openxmlformats.org/officeDocument/2006/relationships/image" Target="../media/image125.png"/><Relationship Id="rId146" Type="http://schemas.openxmlformats.org/officeDocument/2006/relationships/image" Target="../media/image146.png"/><Relationship Id="rId167" Type="http://schemas.openxmlformats.org/officeDocument/2006/relationships/image" Target="../media/image167.png"/><Relationship Id="rId188" Type="http://schemas.openxmlformats.org/officeDocument/2006/relationships/image" Target="../media/image188.png"/><Relationship Id="rId311" Type="http://schemas.openxmlformats.org/officeDocument/2006/relationships/image" Target="../media/image311.png"/><Relationship Id="rId332" Type="http://schemas.openxmlformats.org/officeDocument/2006/relationships/image" Target="../media/image332.png"/><Relationship Id="rId71" Type="http://schemas.openxmlformats.org/officeDocument/2006/relationships/image" Target="../media/image71.png"/><Relationship Id="rId92" Type="http://schemas.openxmlformats.org/officeDocument/2006/relationships/image" Target="../media/image92.png"/><Relationship Id="rId213" Type="http://schemas.openxmlformats.org/officeDocument/2006/relationships/image" Target="../media/image213.png"/><Relationship Id="rId234" Type="http://schemas.openxmlformats.org/officeDocument/2006/relationships/image" Target="../media/image234.png"/><Relationship Id="rId2" Type="http://schemas.openxmlformats.org/officeDocument/2006/relationships/image" Target="../media/image2.png"/><Relationship Id="rId29" Type="http://schemas.openxmlformats.org/officeDocument/2006/relationships/image" Target="../media/image29.png"/><Relationship Id="rId255" Type="http://schemas.openxmlformats.org/officeDocument/2006/relationships/image" Target="../media/image255.png"/><Relationship Id="rId276" Type="http://schemas.openxmlformats.org/officeDocument/2006/relationships/image" Target="../media/image276.png"/><Relationship Id="rId297" Type="http://schemas.openxmlformats.org/officeDocument/2006/relationships/image" Target="../media/image297.png"/><Relationship Id="rId40" Type="http://schemas.openxmlformats.org/officeDocument/2006/relationships/image" Target="../media/image40.png"/><Relationship Id="rId115" Type="http://schemas.openxmlformats.org/officeDocument/2006/relationships/image" Target="../media/image115.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301" Type="http://schemas.openxmlformats.org/officeDocument/2006/relationships/image" Target="../media/image301.png"/><Relationship Id="rId322" Type="http://schemas.openxmlformats.org/officeDocument/2006/relationships/image" Target="../media/image322.png"/><Relationship Id="rId343" Type="http://schemas.openxmlformats.org/officeDocument/2006/relationships/image" Target="../media/image343.png"/><Relationship Id="rId61" Type="http://schemas.openxmlformats.org/officeDocument/2006/relationships/image" Target="../media/image61.png"/><Relationship Id="rId82" Type="http://schemas.openxmlformats.org/officeDocument/2006/relationships/image" Target="../media/image82.png"/><Relationship Id="rId199" Type="http://schemas.openxmlformats.org/officeDocument/2006/relationships/image" Target="../media/image199.png"/><Relationship Id="rId203" Type="http://schemas.openxmlformats.org/officeDocument/2006/relationships/image" Target="../media/image203.png"/><Relationship Id="rId19" Type="http://schemas.openxmlformats.org/officeDocument/2006/relationships/image" Target="../media/image19.png"/><Relationship Id="rId224" Type="http://schemas.openxmlformats.org/officeDocument/2006/relationships/image" Target="../media/image224.png"/><Relationship Id="rId245" Type="http://schemas.openxmlformats.org/officeDocument/2006/relationships/image" Target="../media/image245.png"/><Relationship Id="rId266" Type="http://schemas.openxmlformats.org/officeDocument/2006/relationships/image" Target="../media/image266.png"/><Relationship Id="rId287" Type="http://schemas.openxmlformats.org/officeDocument/2006/relationships/image" Target="../media/image287.png"/><Relationship Id="rId30" Type="http://schemas.openxmlformats.org/officeDocument/2006/relationships/image" Target="../media/image3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312" Type="http://schemas.openxmlformats.org/officeDocument/2006/relationships/image" Target="../media/image312.png"/><Relationship Id="rId333" Type="http://schemas.openxmlformats.org/officeDocument/2006/relationships/image" Target="../media/image333.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189" Type="http://schemas.openxmlformats.org/officeDocument/2006/relationships/image" Target="../media/image189.png"/><Relationship Id="rId3" Type="http://schemas.openxmlformats.org/officeDocument/2006/relationships/image" Target="../media/image3.png"/><Relationship Id="rId214" Type="http://schemas.openxmlformats.org/officeDocument/2006/relationships/image" Target="../media/image214.png"/><Relationship Id="rId235" Type="http://schemas.openxmlformats.org/officeDocument/2006/relationships/image" Target="../media/image235.png"/><Relationship Id="rId256" Type="http://schemas.openxmlformats.org/officeDocument/2006/relationships/image" Target="../media/image256.png"/><Relationship Id="rId277" Type="http://schemas.openxmlformats.org/officeDocument/2006/relationships/image" Target="../media/image277.png"/><Relationship Id="rId298" Type="http://schemas.openxmlformats.org/officeDocument/2006/relationships/image" Target="../media/image298.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302" Type="http://schemas.openxmlformats.org/officeDocument/2006/relationships/image" Target="../media/image302.png"/><Relationship Id="rId323" Type="http://schemas.openxmlformats.org/officeDocument/2006/relationships/image" Target="../media/image323.png"/><Relationship Id="rId344" Type="http://schemas.openxmlformats.org/officeDocument/2006/relationships/image" Target="../media/image344.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2</xdr:row>
      <xdr:rowOff>25400</xdr:rowOff>
    </xdr:from>
    <xdr:to>
      <xdr:col>1</xdr:col>
      <xdr:colOff>749300</xdr:colOff>
      <xdr:row>2</xdr:row>
      <xdr:rowOff>501650</xdr:rowOff>
    </xdr:to>
    <xdr:pic>
      <xdr:nvPicPr>
        <xdr:cNvPr id="1052" name="Subgraph-wikileaks" descr="wikileaks.png"/>
        <xdr:cNvPicPr>
          <a:picLocks/>
        </xdr:cNvPicPr>
      </xdr:nvPicPr>
      <xdr:blipFill>
        <a:blip xmlns:r="http://schemas.openxmlformats.org/officeDocument/2006/relationships" r:embed="rId1" cstate="print"/>
        <a:stretch>
          <a:fillRect/>
        </a:stretch>
      </xdr:blipFill>
      <xdr:spPr>
        <a:xfrm>
          <a:off x="1082675" y="596900"/>
          <a:ext cx="723900" cy="476250"/>
        </a:xfrm>
        <a:prstGeom prst="rect">
          <a:avLst/>
        </a:prstGeom>
      </xdr:spPr>
    </xdr:pic>
    <xdr:clientData/>
  </xdr:twoCellAnchor>
  <xdr:twoCellAnchor editAs="oneCell">
    <xdr:from>
      <xdr:col>1</xdr:col>
      <xdr:colOff>25400</xdr:colOff>
      <xdr:row>3</xdr:row>
      <xdr:rowOff>25400</xdr:rowOff>
    </xdr:from>
    <xdr:to>
      <xdr:col>1</xdr:col>
      <xdr:colOff>749300</xdr:colOff>
      <xdr:row>3</xdr:row>
      <xdr:rowOff>501650</xdr:rowOff>
    </xdr:to>
    <xdr:pic>
      <xdr:nvPicPr>
        <xdr:cNvPr id="1053" name="Subgraph-melhoresfrases" descr="melhoresfrases.png"/>
        <xdr:cNvPicPr>
          <a:picLocks/>
        </xdr:cNvPicPr>
      </xdr:nvPicPr>
      <xdr:blipFill>
        <a:blip xmlns:r="http://schemas.openxmlformats.org/officeDocument/2006/relationships" r:embed="rId2" cstate="print"/>
        <a:stretch>
          <a:fillRect/>
        </a:stretch>
      </xdr:blipFill>
      <xdr:spPr>
        <a:xfrm>
          <a:off x="1082675" y="1120775"/>
          <a:ext cx="723900" cy="476250"/>
        </a:xfrm>
        <a:prstGeom prst="rect">
          <a:avLst/>
        </a:prstGeom>
      </xdr:spPr>
    </xdr:pic>
    <xdr:clientData/>
  </xdr:twoCellAnchor>
  <xdr:twoCellAnchor editAs="oneCell">
    <xdr:from>
      <xdr:col>1</xdr:col>
      <xdr:colOff>25400</xdr:colOff>
      <xdr:row>4</xdr:row>
      <xdr:rowOff>25400</xdr:rowOff>
    </xdr:from>
    <xdr:to>
      <xdr:col>1</xdr:col>
      <xdr:colOff>749300</xdr:colOff>
      <xdr:row>4</xdr:row>
      <xdr:rowOff>501650</xdr:rowOff>
    </xdr:to>
    <xdr:pic>
      <xdr:nvPicPr>
        <xdr:cNvPr id="1054" name="Subgraph-ukelectionnews" descr="ukelectionnews.png"/>
        <xdr:cNvPicPr>
          <a:picLocks/>
        </xdr:cNvPicPr>
      </xdr:nvPicPr>
      <xdr:blipFill>
        <a:blip xmlns:r="http://schemas.openxmlformats.org/officeDocument/2006/relationships" r:embed="rId3" cstate="print"/>
        <a:stretch>
          <a:fillRect/>
        </a:stretch>
      </xdr:blipFill>
      <xdr:spPr>
        <a:xfrm>
          <a:off x="1082675" y="1644650"/>
          <a:ext cx="723900" cy="476250"/>
        </a:xfrm>
        <a:prstGeom prst="rect">
          <a:avLst/>
        </a:prstGeom>
      </xdr:spPr>
    </xdr:pic>
    <xdr:clientData/>
  </xdr:twoCellAnchor>
  <xdr:twoCellAnchor editAs="oneCell">
    <xdr:from>
      <xdr:col>1</xdr:col>
      <xdr:colOff>25400</xdr:colOff>
      <xdr:row>5</xdr:row>
      <xdr:rowOff>25400</xdr:rowOff>
    </xdr:from>
    <xdr:to>
      <xdr:col>1</xdr:col>
      <xdr:colOff>749300</xdr:colOff>
      <xdr:row>5</xdr:row>
      <xdr:rowOff>501650</xdr:rowOff>
    </xdr:to>
    <xdr:pic>
      <xdr:nvPicPr>
        <xdr:cNvPr id="1055" name="Subgraph-nonradical" descr="nonradical.png"/>
        <xdr:cNvPicPr>
          <a:picLocks/>
        </xdr:cNvPicPr>
      </xdr:nvPicPr>
      <xdr:blipFill>
        <a:blip xmlns:r="http://schemas.openxmlformats.org/officeDocument/2006/relationships" r:embed="rId4" cstate="print"/>
        <a:stretch>
          <a:fillRect/>
        </a:stretch>
      </xdr:blipFill>
      <xdr:spPr>
        <a:xfrm>
          <a:off x="1082675" y="2168525"/>
          <a:ext cx="723900" cy="476250"/>
        </a:xfrm>
        <a:prstGeom prst="rect">
          <a:avLst/>
        </a:prstGeom>
      </xdr:spPr>
    </xdr:pic>
    <xdr:clientData/>
  </xdr:twoCellAnchor>
  <xdr:twoCellAnchor editAs="oneCell">
    <xdr:from>
      <xdr:col>1</xdr:col>
      <xdr:colOff>25400</xdr:colOff>
      <xdr:row>6</xdr:row>
      <xdr:rowOff>25400</xdr:rowOff>
    </xdr:from>
    <xdr:to>
      <xdr:col>1</xdr:col>
      <xdr:colOff>749300</xdr:colOff>
      <xdr:row>6</xdr:row>
      <xdr:rowOff>501650</xdr:rowOff>
    </xdr:to>
    <xdr:pic>
      <xdr:nvPicPr>
        <xdr:cNvPr id="1056" name="Subgraph-nelsonbocaranda" descr="nelsonbocaranda.png"/>
        <xdr:cNvPicPr>
          <a:picLocks/>
        </xdr:cNvPicPr>
      </xdr:nvPicPr>
      <xdr:blipFill>
        <a:blip xmlns:r="http://schemas.openxmlformats.org/officeDocument/2006/relationships" r:embed="rId5" cstate="print"/>
        <a:stretch>
          <a:fillRect/>
        </a:stretch>
      </xdr:blipFill>
      <xdr:spPr>
        <a:xfrm>
          <a:off x="1082675" y="2692400"/>
          <a:ext cx="723900" cy="476250"/>
        </a:xfrm>
        <a:prstGeom prst="rect">
          <a:avLst/>
        </a:prstGeom>
      </xdr:spPr>
    </xdr:pic>
    <xdr:clientData/>
  </xdr:twoCellAnchor>
  <xdr:twoCellAnchor editAs="oneCell">
    <xdr:from>
      <xdr:col>1</xdr:col>
      <xdr:colOff>25400</xdr:colOff>
      <xdr:row>7</xdr:row>
      <xdr:rowOff>25400</xdr:rowOff>
    </xdr:from>
    <xdr:to>
      <xdr:col>1</xdr:col>
      <xdr:colOff>749300</xdr:colOff>
      <xdr:row>7</xdr:row>
      <xdr:rowOff>501650</xdr:rowOff>
    </xdr:to>
    <xdr:pic>
      <xdr:nvPicPr>
        <xdr:cNvPr id="1057" name="Subgraph-linuxmall" descr="linuxmall.png"/>
        <xdr:cNvPicPr>
          <a:picLocks/>
        </xdr:cNvPicPr>
      </xdr:nvPicPr>
      <xdr:blipFill>
        <a:blip xmlns:r="http://schemas.openxmlformats.org/officeDocument/2006/relationships" r:embed="rId6" cstate="print"/>
        <a:stretch>
          <a:fillRect/>
        </a:stretch>
      </xdr:blipFill>
      <xdr:spPr>
        <a:xfrm>
          <a:off x="1082675" y="3216275"/>
          <a:ext cx="723900" cy="476250"/>
        </a:xfrm>
        <a:prstGeom prst="rect">
          <a:avLst/>
        </a:prstGeom>
      </xdr:spPr>
    </xdr:pic>
    <xdr:clientData/>
  </xdr:twoCellAnchor>
  <xdr:twoCellAnchor editAs="oneCell">
    <xdr:from>
      <xdr:col>1</xdr:col>
      <xdr:colOff>25400</xdr:colOff>
      <xdr:row>8</xdr:row>
      <xdr:rowOff>25400</xdr:rowOff>
    </xdr:from>
    <xdr:to>
      <xdr:col>1</xdr:col>
      <xdr:colOff>749300</xdr:colOff>
      <xdr:row>8</xdr:row>
      <xdr:rowOff>501650</xdr:rowOff>
    </xdr:to>
    <xdr:pic>
      <xdr:nvPicPr>
        <xdr:cNvPr id="1058" name="Subgraph-dominiofeminino" descr="dominiofeminino.png"/>
        <xdr:cNvPicPr>
          <a:picLocks/>
        </xdr:cNvPicPr>
      </xdr:nvPicPr>
      <xdr:blipFill>
        <a:blip xmlns:r="http://schemas.openxmlformats.org/officeDocument/2006/relationships" r:embed="rId7" cstate="print"/>
        <a:stretch>
          <a:fillRect/>
        </a:stretch>
      </xdr:blipFill>
      <xdr:spPr>
        <a:xfrm>
          <a:off x="1082675" y="3740150"/>
          <a:ext cx="723900" cy="476250"/>
        </a:xfrm>
        <a:prstGeom prst="rect">
          <a:avLst/>
        </a:prstGeom>
      </xdr:spPr>
    </xdr:pic>
    <xdr:clientData/>
  </xdr:twoCellAnchor>
  <xdr:twoCellAnchor editAs="oneCell">
    <xdr:from>
      <xdr:col>1</xdr:col>
      <xdr:colOff>25400</xdr:colOff>
      <xdr:row>9</xdr:row>
      <xdr:rowOff>25400</xdr:rowOff>
    </xdr:from>
    <xdr:to>
      <xdr:col>1</xdr:col>
      <xdr:colOff>749300</xdr:colOff>
      <xdr:row>9</xdr:row>
      <xdr:rowOff>501650</xdr:rowOff>
    </xdr:to>
    <xdr:pic>
      <xdr:nvPicPr>
        <xdr:cNvPr id="1059" name="Subgraph-resermarca" descr="resermarca.png"/>
        <xdr:cNvPicPr>
          <a:picLocks/>
        </xdr:cNvPicPr>
      </xdr:nvPicPr>
      <xdr:blipFill>
        <a:blip xmlns:r="http://schemas.openxmlformats.org/officeDocument/2006/relationships" r:embed="rId8" cstate="print"/>
        <a:stretch>
          <a:fillRect/>
        </a:stretch>
      </xdr:blipFill>
      <xdr:spPr>
        <a:xfrm>
          <a:off x="1082675" y="4264025"/>
          <a:ext cx="723900" cy="476250"/>
        </a:xfrm>
        <a:prstGeom prst="rect">
          <a:avLst/>
        </a:prstGeom>
      </xdr:spPr>
    </xdr:pic>
    <xdr:clientData/>
  </xdr:twoCellAnchor>
  <xdr:twoCellAnchor editAs="oneCell">
    <xdr:from>
      <xdr:col>1</xdr:col>
      <xdr:colOff>25400</xdr:colOff>
      <xdr:row>10</xdr:row>
      <xdr:rowOff>25400</xdr:rowOff>
    </xdr:from>
    <xdr:to>
      <xdr:col>1</xdr:col>
      <xdr:colOff>749300</xdr:colOff>
      <xdr:row>10</xdr:row>
      <xdr:rowOff>501650</xdr:rowOff>
    </xdr:to>
    <xdr:pic>
      <xdr:nvPicPr>
        <xdr:cNvPr id="1060" name="Subgraph-crazy_dymnd" descr="crazy_dymnd.png"/>
        <xdr:cNvPicPr>
          <a:picLocks/>
        </xdr:cNvPicPr>
      </xdr:nvPicPr>
      <xdr:blipFill>
        <a:blip xmlns:r="http://schemas.openxmlformats.org/officeDocument/2006/relationships" r:embed="rId9" cstate="print"/>
        <a:stretch>
          <a:fillRect/>
        </a:stretch>
      </xdr:blipFill>
      <xdr:spPr>
        <a:xfrm>
          <a:off x="1082675" y="4787900"/>
          <a:ext cx="723900" cy="476250"/>
        </a:xfrm>
        <a:prstGeom prst="rect">
          <a:avLst/>
        </a:prstGeom>
      </xdr:spPr>
    </xdr:pic>
    <xdr:clientData/>
  </xdr:twoCellAnchor>
  <xdr:twoCellAnchor editAs="oneCell">
    <xdr:from>
      <xdr:col>1</xdr:col>
      <xdr:colOff>25400</xdr:colOff>
      <xdr:row>11</xdr:row>
      <xdr:rowOff>25400</xdr:rowOff>
    </xdr:from>
    <xdr:to>
      <xdr:col>1</xdr:col>
      <xdr:colOff>749300</xdr:colOff>
      <xdr:row>11</xdr:row>
      <xdr:rowOff>501650</xdr:rowOff>
    </xdr:to>
    <xdr:pic>
      <xdr:nvPicPr>
        <xdr:cNvPr id="1061" name="Subgraph-rodolfomoros" descr="rodolfomoros.png"/>
        <xdr:cNvPicPr>
          <a:picLocks/>
        </xdr:cNvPicPr>
      </xdr:nvPicPr>
      <xdr:blipFill>
        <a:blip xmlns:r="http://schemas.openxmlformats.org/officeDocument/2006/relationships" r:embed="rId10" cstate="print"/>
        <a:stretch>
          <a:fillRect/>
        </a:stretch>
      </xdr:blipFill>
      <xdr:spPr>
        <a:xfrm>
          <a:off x="1082675" y="5311775"/>
          <a:ext cx="723900" cy="476250"/>
        </a:xfrm>
        <a:prstGeom prst="rect">
          <a:avLst/>
        </a:prstGeom>
      </xdr:spPr>
    </xdr:pic>
    <xdr:clientData/>
  </xdr:twoCellAnchor>
  <xdr:twoCellAnchor editAs="oneCell">
    <xdr:from>
      <xdr:col>1</xdr:col>
      <xdr:colOff>25400</xdr:colOff>
      <xdr:row>12</xdr:row>
      <xdr:rowOff>25400</xdr:rowOff>
    </xdr:from>
    <xdr:to>
      <xdr:col>1</xdr:col>
      <xdr:colOff>749300</xdr:colOff>
      <xdr:row>12</xdr:row>
      <xdr:rowOff>501650</xdr:rowOff>
    </xdr:to>
    <xdr:pic>
      <xdr:nvPicPr>
        <xdr:cNvPr id="1062" name="Subgraph-eonlinelatino" descr="eonlinelatino.png"/>
        <xdr:cNvPicPr>
          <a:picLocks/>
        </xdr:cNvPicPr>
      </xdr:nvPicPr>
      <xdr:blipFill>
        <a:blip xmlns:r="http://schemas.openxmlformats.org/officeDocument/2006/relationships" r:embed="rId11" cstate="print"/>
        <a:stretch>
          <a:fillRect/>
        </a:stretch>
      </xdr:blipFill>
      <xdr:spPr>
        <a:xfrm>
          <a:off x="1082675" y="5835650"/>
          <a:ext cx="723900" cy="476250"/>
        </a:xfrm>
        <a:prstGeom prst="rect">
          <a:avLst/>
        </a:prstGeom>
      </xdr:spPr>
    </xdr:pic>
    <xdr:clientData/>
  </xdr:twoCellAnchor>
  <xdr:twoCellAnchor editAs="oneCell">
    <xdr:from>
      <xdr:col>1</xdr:col>
      <xdr:colOff>25400</xdr:colOff>
      <xdr:row>13</xdr:row>
      <xdr:rowOff>25400</xdr:rowOff>
    </xdr:from>
    <xdr:to>
      <xdr:col>1</xdr:col>
      <xdr:colOff>749300</xdr:colOff>
      <xdr:row>13</xdr:row>
      <xdr:rowOff>501650</xdr:rowOff>
    </xdr:to>
    <xdr:pic>
      <xdr:nvPicPr>
        <xdr:cNvPr id="1063" name="Subgraph-lyndsayfarlow" descr="lyndsayfarlow.png"/>
        <xdr:cNvPicPr>
          <a:picLocks/>
        </xdr:cNvPicPr>
      </xdr:nvPicPr>
      <xdr:blipFill>
        <a:blip xmlns:r="http://schemas.openxmlformats.org/officeDocument/2006/relationships" r:embed="rId12" cstate="print"/>
        <a:stretch>
          <a:fillRect/>
        </a:stretch>
      </xdr:blipFill>
      <xdr:spPr>
        <a:xfrm>
          <a:off x="1082675" y="6359525"/>
          <a:ext cx="723900" cy="476250"/>
        </a:xfrm>
        <a:prstGeom prst="rect">
          <a:avLst/>
        </a:prstGeom>
      </xdr:spPr>
    </xdr:pic>
    <xdr:clientData/>
  </xdr:twoCellAnchor>
  <xdr:twoCellAnchor editAs="oneCell">
    <xdr:from>
      <xdr:col>1</xdr:col>
      <xdr:colOff>25400</xdr:colOff>
      <xdr:row>14</xdr:row>
      <xdr:rowOff>25400</xdr:rowOff>
    </xdr:from>
    <xdr:to>
      <xdr:col>1</xdr:col>
      <xdr:colOff>749300</xdr:colOff>
      <xdr:row>14</xdr:row>
      <xdr:rowOff>501650</xdr:rowOff>
    </xdr:to>
    <xdr:pic>
      <xdr:nvPicPr>
        <xdr:cNvPr id="1064" name="Subgraph-eduardocbraga" descr="eduardocbraga.png"/>
        <xdr:cNvPicPr>
          <a:picLocks/>
        </xdr:cNvPicPr>
      </xdr:nvPicPr>
      <xdr:blipFill>
        <a:blip xmlns:r="http://schemas.openxmlformats.org/officeDocument/2006/relationships" r:embed="rId13" cstate="print"/>
        <a:stretch>
          <a:fillRect/>
        </a:stretch>
      </xdr:blipFill>
      <xdr:spPr>
        <a:xfrm>
          <a:off x="1082675" y="6883400"/>
          <a:ext cx="723900" cy="476250"/>
        </a:xfrm>
        <a:prstGeom prst="rect">
          <a:avLst/>
        </a:prstGeom>
      </xdr:spPr>
    </xdr:pic>
    <xdr:clientData/>
  </xdr:twoCellAnchor>
  <xdr:twoCellAnchor editAs="oneCell">
    <xdr:from>
      <xdr:col>1</xdr:col>
      <xdr:colOff>25400</xdr:colOff>
      <xdr:row>15</xdr:row>
      <xdr:rowOff>25400</xdr:rowOff>
    </xdr:from>
    <xdr:to>
      <xdr:col>1</xdr:col>
      <xdr:colOff>749300</xdr:colOff>
      <xdr:row>15</xdr:row>
      <xdr:rowOff>501650</xdr:rowOff>
    </xdr:to>
    <xdr:pic>
      <xdr:nvPicPr>
        <xdr:cNvPr id="1065" name="Subgraph-mlktoscl" descr="mlktoscl.png"/>
        <xdr:cNvPicPr>
          <a:picLocks/>
        </xdr:cNvPicPr>
      </xdr:nvPicPr>
      <xdr:blipFill>
        <a:blip xmlns:r="http://schemas.openxmlformats.org/officeDocument/2006/relationships" r:embed="rId14" cstate="print"/>
        <a:stretch>
          <a:fillRect/>
        </a:stretch>
      </xdr:blipFill>
      <xdr:spPr>
        <a:xfrm>
          <a:off x="1082675" y="7407275"/>
          <a:ext cx="723900" cy="476250"/>
        </a:xfrm>
        <a:prstGeom prst="rect">
          <a:avLst/>
        </a:prstGeom>
      </xdr:spPr>
    </xdr:pic>
    <xdr:clientData/>
  </xdr:twoCellAnchor>
  <xdr:twoCellAnchor editAs="oneCell">
    <xdr:from>
      <xdr:col>1</xdr:col>
      <xdr:colOff>25400</xdr:colOff>
      <xdr:row>16</xdr:row>
      <xdr:rowOff>25400</xdr:rowOff>
    </xdr:from>
    <xdr:to>
      <xdr:col>1</xdr:col>
      <xdr:colOff>749300</xdr:colOff>
      <xdr:row>16</xdr:row>
      <xdr:rowOff>501650</xdr:rowOff>
    </xdr:to>
    <xdr:pic>
      <xdr:nvPicPr>
        <xdr:cNvPr id="1066" name="Subgraph-chrispirillo" descr="chrispirillo.png"/>
        <xdr:cNvPicPr>
          <a:picLocks/>
        </xdr:cNvPicPr>
      </xdr:nvPicPr>
      <xdr:blipFill>
        <a:blip xmlns:r="http://schemas.openxmlformats.org/officeDocument/2006/relationships" r:embed="rId15" cstate="print"/>
        <a:stretch>
          <a:fillRect/>
        </a:stretch>
      </xdr:blipFill>
      <xdr:spPr>
        <a:xfrm>
          <a:off x="1082675" y="7931150"/>
          <a:ext cx="723900" cy="476250"/>
        </a:xfrm>
        <a:prstGeom prst="rect">
          <a:avLst/>
        </a:prstGeom>
      </xdr:spPr>
    </xdr:pic>
    <xdr:clientData/>
  </xdr:twoCellAnchor>
  <xdr:twoCellAnchor editAs="oneCell">
    <xdr:from>
      <xdr:col>1</xdr:col>
      <xdr:colOff>25400</xdr:colOff>
      <xdr:row>17</xdr:row>
      <xdr:rowOff>25400</xdr:rowOff>
    </xdr:from>
    <xdr:to>
      <xdr:col>1</xdr:col>
      <xdr:colOff>749300</xdr:colOff>
      <xdr:row>17</xdr:row>
      <xdr:rowOff>501650</xdr:rowOff>
    </xdr:to>
    <xdr:pic>
      <xdr:nvPicPr>
        <xdr:cNvPr id="1067" name="Subgraph-clovis_grimaldo" descr="clovis_grimaldo.png"/>
        <xdr:cNvPicPr>
          <a:picLocks/>
        </xdr:cNvPicPr>
      </xdr:nvPicPr>
      <xdr:blipFill>
        <a:blip xmlns:r="http://schemas.openxmlformats.org/officeDocument/2006/relationships" r:embed="rId16" cstate="print"/>
        <a:stretch>
          <a:fillRect/>
        </a:stretch>
      </xdr:blipFill>
      <xdr:spPr>
        <a:xfrm>
          <a:off x="1082675" y="8455025"/>
          <a:ext cx="723900" cy="476250"/>
        </a:xfrm>
        <a:prstGeom prst="rect">
          <a:avLst/>
        </a:prstGeom>
      </xdr:spPr>
    </xdr:pic>
    <xdr:clientData/>
  </xdr:twoCellAnchor>
  <xdr:twoCellAnchor editAs="oneCell">
    <xdr:from>
      <xdr:col>1</xdr:col>
      <xdr:colOff>25400</xdr:colOff>
      <xdr:row>18</xdr:row>
      <xdr:rowOff>25400</xdr:rowOff>
    </xdr:from>
    <xdr:to>
      <xdr:col>1</xdr:col>
      <xdr:colOff>749300</xdr:colOff>
      <xdr:row>18</xdr:row>
      <xdr:rowOff>501650</xdr:rowOff>
    </xdr:to>
    <xdr:pic>
      <xdr:nvPicPr>
        <xdr:cNvPr id="1068" name="Subgraph-jjprojects" descr="jjprojects.png"/>
        <xdr:cNvPicPr>
          <a:picLocks/>
        </xdr:cNvPicPr>
      </xdr:nvPicPr>
      <xdr:blipFill>
        <a:blip xmlns:r="http://schemas.openxmlformats.org/officeDocument/2006/relationships" r:embed="rId17" cstate="print"/>
        <a:stretch>
          <a:fillRect/>
        </a:stretch>
      </xdr:blipFill>
      <xdr:spPr>
        <a:xfrm>
          <a:off x="1082675" y="8978900"/>
          <a:ext cx="723900" cy="476250"/>
        </a:xfrm>
        <a:prstGeom prst="rect">
          <a:avLst/>
        </a:prstGeom>
      </xdr:spPr>
    </xdr:pic>
    <xdr:clientData/>
  </xdr:twoCellAnchor>
  <xdr:twoCellAnchor editAs="oneCell">
    <xdr:from>
      <xdr:col>1</xdr:col>
      <xdr:colOff>25400</xdr:colOff>
      <xdr:row>19</xdr:row>
      <xdr:rowOff>25400</xdr:rowOff>
    </xdr:from>
    <xdr:to>
      <xdr:col>1</xdr:col>
      <xdr:colOff>749300</xdr:colOff>
      <xdr:row>19</xdr:row>
      <xdr:rowOff>501650</xdr:rowOff>
    </xdr:to>
    <xdr:pic>
      <xdr:nvPicPr>
        <xdr:cNvPr id="1069" name="Subgraph-midiacrucis" descr="midiacrucis.png"/>
        <xdr:cNvPicPr>
          <a:picLocks/>
        </xdr:cNvPicPr>
      </xdr:nvPicPr>
      <xdr:blipFill>
        <a:blip xmlns:r="http://schemas.openxmlformats.org/officeDocument/2006/relationships" r:embed="rId18" cstate="print"/>
        <a:stretch>
          <a:fillRect/>
        </a:stretch>
      </xdr:blipFill>
      <xdr:spPr>
        <a:xfrm>
          <a:off x="1082675" y="9502775"/>
          <a:ext cx="723900" cy="476250"/>
        </a:xfrm>
        <a:prstGeom prst="rect">
          <a:avLst/>
        </a:prstGeom>
      </xdr:spPr>
    </xdr:pic>
    <xdr:clientData/>
  </xdr:twoCellAnchor>
  <xdr:twoCellAnchor editAs="oneCell">
    <xdr:from>
      <xdr:col>1</xdr:col>
      <xdr:colOff>25400</xdr:colOff>
      <xdr:row>20</xdr:row>
      <xdr:rowOff>25400</xdr:rowOff>
    </xdr:from>
    <xdr:to>
      <xdr:col>1</xdr:col>
      <xdr:colOff>749300</xdr:colOff>
      <xdr:row>20</xdr:row>
      <xdr:rowOff>501650</xdr:rowOff>
    </xdr:to>
    <xdr:pic>
      <xdr:nvPicPr>
        <xdr:cNvPr id="1070" name="Subgraph-selfdeprecate" descr="selfdeprecate.png"/>
        <xdr:cNvPicPr>
          <a:picLocks/>
        </xdr:cNvPicPr>
      </xdr:nvPicPr>
      <xdr:blipFill>
        <a:blip xmlns:r="http://schemas.openxmlformats.org/officeDocument/2006/relationships" r:embed="rId19" cstate="print"/>
        <a:stretch>
          <a:fillRect/>
        </a:stretch>
      </xdr:blipFill>
      <xdr:spPr>
        <a:xfrm>
          <a:off x="1082675" y="10026650"/>
          <a:ext cx="723900" cy="476250"/>
        </a:xfrm>
        <a:prstGeom prst="rect">
          <a:avLst/>
        </a:prstGeom>
      </xdr:spPr>
    </xdr:pic>
    <xdr:clientData/>
  </xdr:twoCellAnchor>
  <xdr:twoCellAnchor editAs="oneCell">
    <xdr:from>
      <xdr:col>1</xdr:col>
      <xdr:colOff>25400</xdr:colOff>
      <xdr:row>21</xdr:row>
      <xdr:rowOff>25400</xdr:rowOff>
    </xdr:from>
    <xdr:to>
      <xdr:col>1</xdr:col>
      <xdr:colOff>749300</xdr:colOff>
      <xdr:row>21</xdr:row>
      <xdr:rowOff>501650</xdr:rowOff>
    </xdr:to>
    <xdr:pic>
      <xdr:nvPicPr>
        <xdr:cNvPr id="1071" name="Subgraph-barbivieyra" descr="barbivieyra.png"/>
        <xdr:cNvPicPr>
          <a:picLocks/>
        </xdr:cNvPicPr>
      </xdr:nvPicPr>
      <xdr:blipFill>
        <a:blip xmlns:r="http://schemas.openxmlformats.org/officeDocument/2006/relationships" r:embed="rId20" cstate="print"/>
        <a:stretch>
          <a:fillRect/>
        </a:stretch>
      </xdr:blipFill>
      <xdr:spPr>
        <a:xfrm>
          <a:off x="1082675" y="10550525"/>
          <a:ext cx="723900" cy="476250"/>
        </a:xfrm>
        <a:prstGeom prst="rect">
          <a:avLst/>
        </a:prstGeom>
      </xdr:spPr>
    </xdr:pic>
    <xdr:clientData/>
  </xdr:twoCellAnchor>
  <xdr:twoCellAnchor editAs="oneCell">
    <xdr:from>
      <xdr:col>1</xdr:col>
      <xdr:colOff>25400</xdr:colOff>
      <xdr:row>22</xdr:row>
      <xdr:rowOff>25400</xdr:rowOff>
    </xdr:from>
    <xdr:to>
      <xdr:col>1</xdr:col>
      <xdr:colOff>749300</xdr:colOff>
      <xdr:row>22</xdr:row>
      <xdr:rowOff>501650</xdr:rowOff>
    </xdr:to>
    <xdr:pic>
      <xdr:nvPicPr>
        <xdr:cNvPr id="1072" name="Subgraph-andreraboni" descr="andreraboni.png"/>
        <xdr:cNvPicPr>
          <a:picLocks/>
        </xdr:cNvPicPr>
      </xdr:nvPicPr>
      <xdr:blipFill>
        <a:blip xmlns:r="http://schemas.openxmlformats.org/officeDocument/2006/relationships" r:embed="rId21" cstate="print"/>
        <a:stretch>
          <a:fillRect/>
        </a:stretch>
      </xdr:blipFill>
      <xdr:spPr>
        <a:xfrm>
          <a:off x="1082675" y="11074400"/>
          <a:ext cx="723900" cy="476250"/>
        </a:xfrm>
        <a:prstGeom prst="rect">
          <a:avLst/>
        </a:prstGeom>
      </xdr:spPr>
    </xdr:pic>
    <xdr:clientData/>
  </xdr:twoCellAnchor>
  <xdr:twoCellAnchor editAs="oneCell">
    <xdr:from>
      <xdr:col>1</xdr:col>
      <xdr:colOff>25400</xdr:colOff>
      <xdr:row>23</xdr:row>
      <xdr:rowOff>25400</xdr:rowOff>
    </xdr:from>
    <xdr:to>
      <xdr:col>1</xdr:col>
      <xdr:colOff>749300</xdr:colOff>
      <xdr:row>23</xdr:row>
      <xdr:rowOff>501650</xdr:rowOff>
    </xdr:to>
    <xdr:pic>
      <xdr:nvPicPr>
        <xdr:cNvPr id="1073" name="Subgraph-nemetscek" descr="nemetscek.png"/>
        <xdr:cNvPicPr>
          <a:picLocks/>
        </xdr:cNvPicPr>
      </xdr:nvPicPr>
      <xdr:blipFill>
        <a:blip xmlns:r="http://schemas.openxmlformats.org/officeDocument/2006/relationships" r:embed="rId22" cstate="print"/>
        <a:stretch>
          <a:fillRect/>
        </a:stretch>
      </xdr:blipFill>
      <xdr:spPr>
        <a:xfrm>
          <a:off x="1082675" y="11598275"/>
          <a:ext cx="723900" cy="476250"/>
        </a:xfrm>
        <a:prstGeom prst="rect">
          <a:avLst/>
        </a:prstGeom>
      </xdr:spPr>
    </xdr:pic>
    <xdr:clientData/>
  </xdr:twoCellAnchor>
  <xdr:twoCellAnchor editAs="oneCell">
    <xdr:from>
      <xdr:col>1</xdr:col>
      <xdr:colOff>25400</xdr:colOff>
      <xdr:row>24</xdr:row>
      <xdr:rowOff>25400</xdr:rowOff>
    </xdr:from>
    <xdr:to>
      <xdr:col>1</xdr:col>
      <xdr:colOff>749300</xdr:colOff>
      <xdr:row>24</xdr:row>
      <xdr:rowOff>501650</xdr:rowOff>
    </xdr:to>
    <xdr:pic>
      <xdr:nvPicPr>
        <xdr:cNvPr id="1074" name="Subgraph-hyperconectado" descr="hyperconectado.png"/>
        <xdr:cNvPicPr>
          <a:picLocks/>
        </xdr:cNvPicPr>
      </xdr:nvPicPr>
      <xdr:blipFill>
        <a:blip xmlns:r="http://schemas.openxmlformats.org/officeDocument/2006/relationships" r:embed="rId23" cstate="print"/>
        <a:stretch>
          <a:fillRect/>
        </a:stretch>
      </xdr:blipFill>
      <xdr:spPr>
        <a:xfrm>
          <a:off x="1082675" y="12122150"/>
          <a:ext cx="723900" cy="476250"/>
        </a:xfrm>
        <a:prstGeom prst="rect">
          <a:avLst/>
        </a:prstGeom>
      </xdr:spPr>
    </xdr:pic>
    <xdr:clientData/>
  </xdr:twoCellAnchor>
  <xdr:twoCellAnchor editAs="oneCell">
    <xdr:from>
      <xdr:col>1</xdr:col>
      <xdr:colOff>25400</xdr:colOff>
      <xdr:row>25</xdr:row>
      <xdr:rowOff>25400</xdr:rowOff>
    </xdr:from>
    <xdr:to>
      <xdr:col>1</xdr:col>
      <xdr:colOff>749300</xdr:colOff>
      <xdr:row>25</xdr:row>
      <xdr:rowOff>501650</xdr:rowOff>
    </xdr:to>
    <xdr:pic>
      <xdr:nvPicPr>
        <xdr:cNvPr id="1075" name="Subgraph-arpa_net" descr="arpa_net.png"/>
        <xdr:cNvPicPr>
          <a:picLocks/>
        </xdr:cNvPicPr>
      </xdr:nvPicPr>
      <xdr:blipFill>
        <a:blip xmlns:r="http://schemas.openxmlformats.org/officeDocument/2006/relationships" r:embed="rId24" cstate="print"/>
        <a:stretch>
          <a:fillRect/>
        </a:stretch>
      </xdr:blipFill>
      <xdr:spPr>
        <a:xfrm>
          <a:off x="1082675" y="12646025"/>
          <a:ext cx="723900" cy="476250"/>
        </a:xfrm>
        <a:prstGeom prst="rect">
          <a:avLst/>
        </a:prstGeom>
      </xdr:spPr>
    </xdr:pic>
    <xdr:clientData/>
  </xdr:twoCellAnchor>
  <xdr:twoCellAnchor editAs="oneCell">
    <xdr:from>
      <xdr:col>1</xdr:col>
      <xdr:colOff>25400</xdr:colOff>
      <xdr:row>26</xdr:row>
      <xdr:rowOff>25400</xdr:rowOff>
    </xdr:from>
    <xdr:to>
      <xdr:col>1</xdr:col>
      <xdr:colOff>749300</xdr:colOff>
      <xdr:row>26</xdr:row>
      <xdr:rowOff>501650</xdr:rowOff>
    </xdr:to>
    <xdr:pic>
      <xdr:nvPicPr>
        <xdr:cNvPr id="1076" name="Subgraph-leonardalmeida" descr="leonardalmeida.png"/>
        <xdr:cNvPicPr>
          <a:picLocks/>
        </xdr:cNvPicPr>
      </xdr:nvPicPr>
      <xdr:blipFill>
        <a:blip xmlns:r="http://schemas.openxmlformats.org/officeDocument/2006/relationships" r:embed="rId25" cstate="print"/>
        <a:stretch>
          <a:fillRect/>
        </a:stretch>
      </xdr:blipFill>
      <xdr:spPr>
        <a:xfrm>
          <a:off x="1082675" y="13169900"/>
          <a:ext cx="723900" cy="476250"/>
        </a:xfrm>
        <a:prstGeom prst="rect">
          <a:avLst/>
        </a:prstGeom>
      </xdr:spPr>
    </xdr:pic>
    <xdr:clientData/>
  </xdr:twoCellAnchor>
  <xdr:twoCellAnchor editAs="oneCell">
    <xdr:from>
      <xdr:col>1</xdr:col>
      <xdr:colOff>25400</xdr:colOff>
      <xdr:row>27</xdr:row>
      <xdr:rowOff>25400</xdr:rowOff>
    </xdr:from>
    <xdr:to>
      <xdr:col>1</xdr:col>
      <xdr:colOff>749300</xdr:colOff>
      <xdr:row>27</xdr:row>
      <xdr:rowOff>501650</xdr:rowOff>
    </xdr:to>
    <xdr:pic>
      <xdr:nvPicPr>
        <xdr:cNvPr id="1077" name="Subgraph-bruxaod" descr="bruxaod.png"/>
        <xdr:cNvPicPr>
          <a:picLocks/>
        </xdr:cNvPicPr>
      </xdr:nvPicPr>
      <xdr:blipFill>
        <a:blip xmlns:r="http://schemas.openxmlformats.org/officeDocument/2006/relationships" r:embed="rId26" cstate="print"/>
        <a:stretch>
          <a:fillRect/>
        </a:stretch>
      </xdr:blipFill>
      <xdr:spPr>
        <a:xfrm>
          <a:off x="1082675" y="13693775"/>
          <a:ext cx="723900" cy="476250"/>
        </a:xfrm>
        <a:prstGeom prst="rect">
          <a:avLst/>
        </a:prstGeom>
      </xdr:spPr>
    </xdr:pic>
    <xdr:clientData/>
  </xdr:twoCellAnchor>
  <xdr:twoCellAnchor editAs="oneCell">
    <xdr:from>
      <xdr:col>1</xdr:col>
      <xdr:colOff>25400</xdr:colOff>
      <xdr:row>28</xdr:row>
      <xdr:rowOff>25400</xdr:rowOff>
    </xdr:from>
    <xdr:to>
      <xdr:col>1</xdr:col>
      <xdr:colOff>749300</xdr:colOff>
      <xdr:row>28</xdr:row>
      <xdr:rowOff>501650</xdr:rowOff>
    </xdr:to>
    <xdr:pic>
      <xdr:nvPicPr>
        <xdr:cNvPr id="1078" name="Subgraph-lapatriagrande" descr="lapatriagrande.png"/>
        <xdr:cNvPicPr>
          <a:picLocks/>
        </xdr:cNvPicPr>
      </xdr:nvPicPr>
      <xdr:blipFill>
        <a:blip xmlns:r="http://schemas.openxmlformats.org/officeDocument/2006/relationships" r:embed="rId27" cstate="print"/>
        <a:stretch>
          <a:fillRect/>
        </a:stretch>
      </xdr:blipFill>
      <xdr:spPr>
        <a:xfrm>
          <a:off x="1082675" y="14217650"/>
          <a:ext cx="723900" cy="476250"/>
        </a:xfrm>
        <a:prstGeom prst="rect">
          <a:avLst/>
        </a:prstGeom>
      </xdr:spPr>
    </xdr:pic>
    <xdr:clientData/>
  </xdr:twoCellAnchor>
  <xdr:twoCellAnchor editAs="oneCell">
    <xdr:from>
      <xdr:col>1</xdr:col>
      <xdr:colOff>25400</xdr:colOff>
      <xdr:row>29</xdr:row>
      <xdr:rowOff>25400</xdr:rowOff>
    </xdr:from>
    <xdr:to>
      <xdr:col>1</xdr:col>
      <xdr:colOff>749300</xdr:colOff>
      <xdr:row>29</xdr:row>
      <xdr:rowOff>501650</xdr:rowOff>
    </xdr:to>
    <xdr:pic>
      <xdr:nvPicPr>
        <xdr:cNvPr id="1079" name="Subgraph-ndtitulares" descr="ndtitulares.png"/>
        <xdr:cNvPicPr>
          <a:picLocks/>
        </xdr:cNvPicPr>
      </xdr:nvPicPr>
      <xdr:blipFill>
        <a:blip xmlns:r="http://schemas.openxmlformats.org/officeDocument/2006/relationships" r:embed="rId28" cstate="print"/>
        <a:stretch>
          <a:fillRect/>
        </a:stretch>
      </xdr:blipFill>
      <xdr:spPr>
        <a:xfrm>
          <a:off x="1082675" y="14741525"/>
          <a:ext cx="723900" cy="476250"/>
        </a:xfrm>
        <a:prstGeom prst="rect">
          <a:avLst/>
        </a:prstGeom>
      </xdr:spPr>
    </xdr:pic>
    <xdr:clientData/>
  </xdr:twoCellAnchor>
  <xdr:twoCellAnchor editAs="oneCell">
    <xdr:from>
      <xdr:col>1</xdr:col>
      <xdr:colOff>25400</xdr:colOff>
      <xdr:row>30</xdr:row>
      <xdr:rowOff>25400</xdr:rowOff>
    </xdr:from>
    <xdr:to>
      <xdr:col>1</xdr:col>
      <xdr:colOff>749300</xdr:colOff>
      <xdr:row>30</xdr:row>
      <xdr:rowOff>501650</xdr:rowOff>
    </xdr:to>
    <xdr:pic>
      <xdr:nvPicPr>
        <xdr:cNvPr id="1080" name="Subgraph-juliann_assange" descr="juliann_assange.png"/>
        <xdr:cNvPicPr>
          <a:picLocks/>
        </xdr:cNvPicPr>
      </xdr:nvPicPr>
      <xdr:blipFill>
        <a:blip xmlns:r="http://schemas.openxmlformats.org/officeDocument/2006/relationships" r:embed="rId29" cstate="print"/>
        <a:stretch>
          <a:fillRect/>
        </a:stretch>
      </xdr:blipFill>
      <xdr:spPr>
        <a:xfrm>
          <a:off x="1082675" y="15265400"/>
          <a:ext cx="723900" cy="476250"/>
        </a:xfrm>
        <a:prstGeom prst="rect">
          <a:avLst/>
        </a:prstGeom>
      </xdr:spPr>
    </xdr:pic>
    <xdr:clientData/>
  </xdr:twoCellAnchor>
  <xdr:twoCellAnchor editAs="oneCell">
    <xdr:from>
      <xdr:col>1</xdr:col>
      <xdr:colOff>25400</xdr:colOff>
      <xdr:row>31</xdr:row>
      <xdr:rowOff>25400</xdr:rowOff>
    </xdr:from>
    <xdr:to>
      <xdr:col>1</xdr:col>
      <xdr:colOff>749300</xdr:colOff>
      <xdr:row>31</xdr:row>
      <xdr:rowOff>501650</xdr:rowOff>
    </xdr:to>
    <xdr:pic>
      <xdr:nvPicPr>
        <xdr:cNvPr id="1081" name="Subgraph-edufuturo" descr="edufuturo.png"/>
        <xdr:cNvPicPr>
          <a:picLocks/>
        </xdr:cNvPicPr>
      </xdr:nvPicPr>
      <xdr:blipFill>
        <a:blip xmlns:r="http://schemas.openxmlformats.org/officeDocument/2006/relationships" r:embed="rId30" cstate="print"/>
        <a:stretch>
          <a:fillRect/>
        </a:stretch>
      </xdr:blipFill>
      <xdr:spPr>
        <a:xfrm>
          <a:off x="1082675" y="15789275"/>
          <a:ext cx="723900" cy="476250"/>
        </a:xfrm>
        <a:prstGeom prst="rect">
          <a:avLst/>
        </a:prstGeom>
      </xdr:spPr>
    </xdr:pic>
    <xdr:clientData/>
  </xdr:twoCellAnchor>
  <xdr:twoCellAnchor editAs="oneCell">
    <xdr:from>
      <xdr:col>1</xdr:col>
      <xdr:colOff>25400</xdr:colOff>
      <xdr:row>32</xdr:row>
      <xdr:rowOff>25400</xdr:rowOff>
    </xdr:from>
    <xdr:to>
      <xdr:col>1</xdr:col>
      <xdr:colOff>749300</xdr:colOff>
      <xdr:row>32</xdr:row>
      <xdr:rowOff>501650</xdr:rowOff>
    </xdr:to>
    <xdr:pic>
      <xdr:nvPicPr>
        <xdr:cNvPr id="1082" name="Subgraph-brknews_es" descr="brknews_es.png"/>
        <xdr:cNvPicPr>
          <a:picLocks/>
        </xdr:cNvPicPr>
      </xdr:nvPicPr>
      <xdr:blipFill>
        <a:blip xmlns:r="http://schemas.openxmlformats.org/officeDocument/2006/relationships" r:embed="rId31" cstate="print"/>
        <a:stretch>
          <a:fillRect/>
        </a:stretch>
      </xdr:blipFill>
      <xdr:spPr>
        <a:xfrm>
          <a:off x="1082675" y="16313150"/>
          <a:ext cx="723900" cy="476250"/>
        </a:xfrm>
        <a:prstGeom prst="rect">
          <a:avLst/>
        </a:prstGeom>
      </xdr:spPr>
    </xdr:pic>
    <xdr:clientData/>
  </xdr:twoCellAnchor>
  <xdr:twoCellAnchor editAs="oneCell">
    <xdr:from>
      <xdr:col>1</xdr:col>
      <xdr:colOff>25400</xdr:colOff>
      <xdr:row>33</xdr:row>
      <xdr:rowOff>25400</xdr:rowOff>
    </xdr:from>
    <xdr:to>
      <xdr:col>1</xdr:col>
      <xdr:colOff>749300</xdr:colOff>
      <xdr:row>33</xdr:row>
      <xdr:rowOff>501650</xdr:rowOff>
    </xdr:to>
    <xdr:pic>
      <xdr:nvPicPr>
        <xdr:cNvPr id="1083" name="Subgraph-fabriciokc" descr="fabriciokc.png"/>
        <xdr:cNvPicPr>
          <a:picLocks/>
        </xdr:cNvPicPr>
      </xdr:nvPicPr>
      <xdr:blipFill>
        <a:blip xmlns:r="http://schemas.openxmlformats.org/officeDocument/2006/relationships" r:embed="rId32" cstate="print"/>
        <a:stretch>
          <a:fillRect/>
        </a:stretch>
      </xdr:blipFill>
      <xdr:spPr>
        <a:xfrm>
          <a:off x="1082675" y="16837025"/>
          <a:ext cx="723900" cy="476250"/>
        </a:xfrm>
        <a:prstGeom prst="rect">
          <a:avLst/>
        </a:prstGeom>
      </xdr:spPr>
    </xdr:pic>
    <xdr:clientData/>
  </xdr:twoCellAnchor>
  <xdr:twoCellAnchor editAs="oneCell">
    <xdr:from>
      <xdr:col>1</xdr:col>
      <xdr:colOff>25400</xdr:colOff>
      <xdr:row>34</xdr:row>
      <xdr:rowOff>25400</xdr:rowOff>
    </xdr:from>
    <xdr:to>
      <xdr:col>1</xdr:col>
      <xdr:colOff>749300</xdr:colOff>
      <xdr:row>34</xdr:row>
      <xdr:rowOff>501650</xdr:rowOff>
    </xdr:to>
    <xdr:pic>
      <xdr:nvPicPr>
        <xdr:cNvPr id="1084" name="Subgraph-chaelmontgomery" descr="chaelmontgomery.png"/>
        <xdr:cNvPicPr>
          <a:picLocks/>
        </xdr:cNvPicPr>
      </xdr:nvPicPr>
      <xdr:blipFill>
        <a:blip xmlns:r="http://schemas.openxmlformats.org/officeDocument/2006/relationships" r:embed="rId33" cstate="print"/>
        <a:stretch>
          <a:fillRect/>
        </a:stretch>
      </xdr:blipFill>
      <xdr:spPr>
        <a:xfrm>
          <a:off x="1082675" y="17360900"/>
          <a:ext cx="723900" cy="476250"/>
        </a:xfrm>
        <a:prstGeom prst="rect">
          <a:avLst/>
        </a:prstGeom>
      </xdr:spPr>
    </xdr:pic>
    <xdr:clientData/>
  </xdr:twoCellAnchor>
  <xdr:twoCellAnchor editAs="oneCell">
    <xdr:from>
      <xdr:col>1</xdr:col>
      <xdr:colOff>25400</xdr:colOff>
      <xdr:row>35</xdr:row>
      <xdr:rowOff>25400</xdr:rowOff>
    </xdr:from>
    <xdr:to>
      <xdr:col>1</xdr:col>
      <xdr:colOff>749300</xdr:colOff>
      <xdr:row>35</xdr:row>
      <xdr:rowOff>501650</xdr:rowOff>
    </xdr:to>
    <xdr:pic>
      <xdr:nvPicPr>
        <xdr:cNvPr id="1085" name="Subgraph-tuxjuin" descr="tuxjuin.png"/>
        <xdr:cNvPicPr>
          <a:picLocks/>
        </xdr:cNvPicPr>
      </xdr:nvPicPr>
      <xdr:blipFill>
        <a:blip xmlns:r="http://schemas.openxmlformats.org/officeDocument/2006/relationships" r:embed="rId34" cstate="print"/>
        <a:stretch>
          <a:fillRect/>
        </a:stretch>
      </xdr:blipFill>
      <xdr:spPr>
        <a:xfrm>
          <a:off x="1082675" y="17884775"/>
          <a:ext cx="723900" cy="476250"/>
        </a:xfrm>
        <a:prstGeom prst="rect">
          <a:avLst/>
        </a:prstGeom>
      </xdr:spPr>
    </xdr:pic>
    <xdr:clientData/>
  </xdr:twoCellAnchor>
  <xdr:twoCellAnchor editAs="oneCell">
    <xdr:from>
      <xdr:col>1</xdr:col>
      <xdr:colOff>25400</xdr:colOff>
      <xdr:row>36</xdr:row>
      <xdr:rowOff>25400</xdr:rowOff>
    </xdr:from>
    <xdr:to>
      <xdr:col>1</xdr:col>
      <xdr:colOff>749300</xdr:colOff>
      <xdr:row>36</xdr:row>
      <xdr:rowOff>501650</xdr:rowOff>
    </xdr:to>
    <xdr:pic>
      <xdr:nvPicPr>
        <xdr:cNvPr id="1086" name="Subgraph-fcsoaress" descr="fcsoaress.png"/>
        <xdr:cNvPicPr>
          <a:picLocks/>
        </xdr:cNvPicPr>
      </xdr:nvPicPr>
      <xdr:blipFill>
        <a:blip xmlns:r="http://schemas.openxmlformats.org/officeDocument/2006/relationships" r:embed="rId35" cstate="print"/>
        <a:stretch>
          <a:fillRect/>
        </a:stretch>
      </xdr:blipFill>
      <xdr:spPr>
        <a:xfrm>
          <a:off x="1082675" y="18408650"/>
          <a:ext cx="723900" cy="476250"/>
        </a:xfrm>
        <a:prstGeom prst="rect">
          <a:avLst/>
        </a:prstGeom>
      </xdr:spPr>
    </xdr:pic>
    <xdr:clientData/>
  </xdr:twoCellAnchor>
  <xdr:twoCellAnchor editAs="oneCell">
    <xdr:from>
      <xdr:col>1</xdr:col>
      <xdr:colOff>25400</xdr:colOff>
      <xdr:row>37</xdr:row>
      <xdr:rowOff>25400</xdr:rowOff>
    </xdr:from>
    <xdr:to>
      <xdr:col>1</xdr:col>
      <xdr:colOff>749300</xdr:colOff>
      <xdr:row>37</xdr:row>
      <xdr:rowOff>501650</xdr:rowOff>
    </xdr:to>
    <xdr:pic>
      <xdr:nvPicPr>
        <xdr:cNvPr id="1087" name="Subgraph-silvakreuz" descr="silvakreuz.png"/>
        <xdr:cNvPicPr>
          <a:picLocks/>
        </xdr:cNvPicPr>
      </xdr:nvPicPr>
      <xdr:blipFill>
        <a:blip xmlns:r="http://schemas.openxmlformats.org/officeDocument/2006/relationships" r:embed="rId36" cstate="print"/>
        <a:stretch>
          <a:fillRect/>
        </a:stretch>
      </xdr:blipFill>
      <xdr:spPr>
        <a:xfrm>
          <a:off x="1082675" y="18932525"/>
          <a:ext cx="723900" cy="476250"/>
        </a:xfrm>
        <a:prstGeom prst="rect">
          <a:avLst/>
        </a:prstGeom>
      </xdr:spPr>
    </xdr:pic>
    <xdr:clientData/>
  </xdr:twoCellAnchor>
  <xdr:twoCellAnchor editAs="oneCell">
    <xdr:from>
      <xdr:col>1</xdr:col>
      <xdr:colOff>25400</xdr:colOff>
      <xdr:row>38</xdr:row>
      <xdr:rowOff>25400</xdr:rowOff>
    </xdr:from>
    <xdr:to>
      <xdr:col>1</xdr:col>
      <xdr:colOff>749300</xdr:colOff>
      <xdr:row>38</xdr:row>
      <xdr:rowOff>501650</xdr:rowOff>
    </xdr:to>
    <xdr:pic>
      <xdr:nvPicPr>
        <xdr:cNvPr id="1088" name="Subgraph-vfhcarvalho" descr="vfhcarvalho.png"/>
        <xdr:cNvPicPr>
          <a:picLocks/>
        </xdr:cNvPicPr>
      </xdr:nvPicPr>
      <xdr:blipFill>
        <a:blip xmlns:r="http://schemas.openxmlformats.org/officeDocument/2006/relationships" r:embed="rId37" cstate="print"/>
        <a:stretch>
          <a:fillRect/>
        </a:stretch>
      </xdr:blipFill>
      <xdr:spPr>
        <a:xfrm>
          <a:off x="1082675" y="19456400"/>
          <a:ext cx="723900" cy="476250"/>
        </a:xfrm>
        <a:prstGeom prst="rect">
          <a:avLst/>
        </a:prstGeom>
      </xdr:spPr>
    </xdr:pic>
    <xdr:clientData/>
  </xdr:twoCellAnchor>
  <xdr:twoCellAnchor editAs="oneCell">
    <xdr:from>
      <xdr:col>1</xdr:col>
      <xdr:colOff>25400</xdr:colOff>
      <xdr:row>39</xdr:row>
      <xdr:rowOff>25400</xdr:rowOff>
    </xdr:from>
    <xdr:to>
      <xdr:col>1</xdr:col>
      <xdr:colOff>749300</xdr:colOff>
      <xdr:row>39</xdr:row>
      <xdr:rowOff>501650</xdr:rowOff>
    </xdr:to>
    <xdr:pic>
      <xdr:nvPicPr>
        <xdr:cNvPr id="1089" name="Subgraph-us_propaganda" descr="us_propaganda.png"/>
        <xdr:cNvPicPr>
          <a:picLocks/>
        </xdr:cNvPicPr>
      </xdr:nvPicPr>
      <xdr:blipFill>
        <a:blip xmlns:r="http://schemas.openxmlformats.org/officeDocument/2006/relationships" r:embed="rId38" cstate="print"/>
        <a:stretch>
          <a:fillRect/>
        </a:stretch>
      </xdr:blipFill>
      <xdr:spPr>
        <a:xfrm>
          <a:off x="1082675" y="19980275"/>
          <a:ext cx="723900" cy="476250"/>
        </a:xfrm>
        <a:prstGeom prst="rect">
          <a:avLst/>
        </a:prstGeom>
      </xdr:spPr>
    </xdr:pic>
    <xdr:clientData/>
  </xdr:twoCellAnchor>
  <xdr:twoCellAnchor editAs="oneCell">
    <xdr:from>
      <xdr:col>1</xdr:col>
      <xdr:colOff>25400</xdr:colOff>
      <xdr:row>40</xdr:row>
      <xdr:rowOff>25400</xdr:rowOff>
    </xdr:from>
    <xdr:to>
      <xdr:col>1</xdr:col>
      <xdr:colOff>749300</xdr:colOff>
      <xdr:row>40</xdr:row>
      <xdr:rowOff>501650</xdr:rowOff>
    </xdr:to>
    <xdr:pic>
      <xdr:nvPicPr>
        <xdr:cNvPr id="1090" name="Subgraph-vtnnews" descr="vtnnews.png"/>
        <xdr:cNvPicPr>
          <a:picLocks/>
        </xdr:cNvPicPr>
      </xdr:nvPicPr>
      <xdr:blipFill>
        <a:blip xmlns:r="http://schemas.openxmlformats.org/officeDocument/2006/relationships" r:embed="rId39" cstate="print"/>
        <a:stretch>
          <a:fillRect/>
        </a:stretch>
      </xdr:blipFill>
      <xdr:spPr>
        <a:xfrm>
          <a:off x="1082675" y="20504150"/>
          <a:ext cx="723900" cy="476250"/>
        </a:xfrm>
        <a:prstGeom prst="rect">
          <a:avLst/>
        </a:prstGeom>
      </xdr:spPr>
    </xdr:pic>
    <xdr:clientData/>
  </xdr:twoCellAnchor>
  <xdr:twoCellAnchor editAs="oneCell">
    <xdr:from>
      <xdr:col>1</xdr:col>
      <xdr:colOff>25400</xdr:colOff>
      <xdr:row>41</xdr:row>
      <xdr:rowOff>25400</xdr:rowOff>
    </xdr:from>
    <xdr:to>
      <xdr:col>1</xdr:col>
      <xdr:colOff>749300</xdr:colOff>
      <xdr:row>41</xdr:row>
      <xdr:rowOff>501650</xdr:rowOff>
    </xdr:to>
    <xdr:pic>
      <xdr:nvPicPr>
        <xdr:cNvPr id="1091" name="Subgraph-hominiscanidaee" descr="hominiscanidaee.png"/>
        <xdr:cNvPicPr>
          <a:picLocks/>
        </xdr:cNvPicPr>
      </xdr:nvPicPr>
      <xdr:blipFill>
        <a:blip xmlns:r="http://schemas.openxmlformats.org/officeDocument/2006/relationships" r:embed="rId40" cstate="print"/>
        <a:stretch>
          <a:fillRect/>
        </a:stretch>
      </xdr:blipFill>
      <xdr:spPr>
        <a:xfrm>
          <a:off x="1082675" y="21028025"/>
          <a:ext cx="723900" cy="476250"/>
        </a:xfrm>
        <a:prstGeom prst="rect">
          <a:avLst/>
        </a:prstGeom>
      </xdr:spPr>
    </xdr:pic>
    <xdr:clientData/>
  </xdr:twoCellAnchor>
  <xdr:twoCellAnchor editAs="oneCell">
    <xdr:from>
      <xdr:col>1</xdr:col>
      <xdr:colOff>25400</xdr:colOff>
      <xdr:row>42</xdr:row>
      <xdr:rowOff>25400</xdr:rowOff>
    </xdr:from>
    <xdr:to>
      <xdr:col>1</xdr:col>
      <xdr:colOff>749300</xdr:colOff>
      <xdr:row>42</xdr:row>
      <xdr:rowOff>501650</xdr:rowOff>
    </xdr:to>
    <xdr:pic>
      <xdr:nvPicPr>
        <xdr:cNvPr id="1092" name="Subgraph-31dasarrafada" descr="31dasarrafada.png"/>
        <xdr:cNvPicPr>
          <a:picLocks/>
        </xdr:cNvPicPr>
      </xdr:nvPicPr>
      <xdr:blipFill>
        <a:blip xmlns:r="http://schemas.openxmlformats.org/officeDocument/2006/relationships" r:embed="rId41" cstate="print"/>
        <a:stretch>
          <a:fillRect/>
        </a:stretch>
      </xdr:blipFill>
      <xdr:spPr>
        <a:xfrm>
          <a:off x="1082675" y="21551900"/>
          <a:ext cx="723900" cy="476250"/>
        </a:xfrm>
        <a:prstGeom prst="rect">
          <a:avLst/>
        </a:prstGeom>
      </xdr:spPr>
    </xdr:pic>
    <xdr:clientData/>
  </xdr:twoCellAnchor>
  <xdr:twoCellAnchor editAs="oneCell">
    <xdr:from>
      <xdr:col>1</xdr:col>
      <xdr:colOff>25400</xdr:colOff>
      <xdr:row>43</xdr:row>
      <xdr:rowOff>25400</xdr:rowOff>
    </xdr:from>
    <xdr:to>
      <xdr:col>1</xdr:col>
      <xdr:colOff>749300</xdr:colOff>
      <xdr:row>43</xdr:row>
      <xdr:rowOff>501650</xdr:rowOff>
    </xdr:to>
    <xdr:pic>
      <xdr:nvPicPr>
        <xdr:cNvPr id="1093" name="Subgraph-singlepayer" descr="singlepayer.png"/>
        <xdr:cNvPicPr>
          <a:picLocks/>
        </xdr:cNvPicPr>
      </xdr:nvPicPr>
      <xdr:blipFill>
        <a:blip xmlns:r="http://schemas.openxmlformats.org/officeDocument/2006/relationships" r:embed="rId42" cstate="print"/>
        <a:stretch>
          <a:fillRect/>
        </a:stretch>
      </xdr:blipFill>
      <xdr:spPr>
        <a:xfrm>
          <a:off x="1082675" y="22075775"/>
          <a:ext cx="723900" cy="476250"/>
        </a:xfrm>
        <a:prstGeom prst="rect">
          <a:avLst/>
        </a:prstGeom>
      </xdr:spPr>
    </xdr:pic>
    <xdr:clientData/>
  </xdr:twoCellAnchor>
  <xdr:twoCellAnchor editAs="oneCell">
    <xdr:from>
      <xdr:col>1</xdr:col>
      <xdr:colOff>25400</xdr:colOff>
      <xdr:row>44</xdr:row>
      <xdr:rowOff>25400</xdr:rowOff>
    </xdr:from>
    <xdr:to>
      <xdr:col>1</xdr:col>
      <xdr:colOff>749300</xdr:colOff>
      <xdr:row>44</xdr:row>
      <xdr:rowOff>501650</xdr:rowOff>
    </xdr:to>
    <xdr:pic>
      <xdr:nvPicPr>
        <xdr:cNvPr id="1094" name="Subgraph-knottienature" descr="knottienature.png"/>
        <xdr:cNvPicPr>
          <a:picLocks/>
        </xdr:cNvPicPr>
      </xdr:nvPicPr>
      <xdr:blipFill>
        <a:blip xmlns:r="http://schemas.openxmlformats.org/officeDocument/2006/relationships" r:embed="rId43" cstate="print"/>
        <a:stretch>
          <a:fillRect/>
        </a:stretch>
      </xdr:blipFill>
      <xdr:spPr>
        <a:xfrm>
          <a:off x="1082675" y="22599650"/>
          <a:ext cx="723900" cy="476250"/>
        </a:xfrm>
        <a:prstGeom prst="rect">
          <a:avLst/>
        </a:prstGeom>
      </xdr:spPr>
    </xdr:pic>
    <xdr:clientData/>
  </xdr:twoCellAnchor>
  <xdr:twoCellAnchor editAs="oneCell">
    <xdr:from>
      <xdr:col>1</xdr:col>
      <xdr:colOff>25400</xdr:colOff>
      <xdr:row>45</xdr:row>
      <xdr:rowOff>25400</xdr:rowOff>
    </xdr:from>
    <xdr:to>
      <xdr:col>1</xdr:col>
      <xdr:colOff>749300</xdr:colOff>
      <xdr:row>45</xdr:row>
      <xdr:rowOff>501650</xdr:rowOff>
    </xdr:to>
    <xdr:pic>
      <xdr:nvPicPr>
        <xdr:cNvPr id="1095" name="Subgraph-raissantos" descr="raissantos.png"/>
        <xdr:cNvPicPr>
          <a:picLocks/>
        </xdr:cNvPicPr>
      </xdr:nvPicPr>
      <xdr:blipFill>
        <a:blip xmlns:r="http://schemas.openxmlformats.org/officeDocument/2006/relationships" r:embed="rId44" cstate="print"/>
        <a:stretch>
          <a:fillRect/>
        </a:stretch>
      </xdr:blipFill>
      <xdr:spPr>
        <a:xfrm>
          <a:off x="1082675" y="23123525"/>
          <a:ext cx="723900" cy="476250"/>
        </a:xfrm>
        <a:prstGeom prst="rect">
          <a:avLst/>
        </a:prstGeom>
      </xdr:spPr>
    </xdr:pic>
    <xdr:clientData/>
  </xdr:twoCellAnchor>
  <xdr:twoCellAnchor editAs="oneCell">
    <xdr:from>
      <xdr:col>1</xdr:col>
      <xdr:colOff>25400</xdr:colOff>
      <xdr:row>46</xdr:row>
      <xdr:rowOff>25400</xdr:rowOff>
    </xdr:from>
    <xdr:to>
      <xdr:col>1</xdr:col>
      <xdr:colOff>749300</xdr:colOff>
      <xdr:row>46</xdr:row>
      <xdr:rowOff>501650</xdr:rowOff>
    </xdr:to>
    <xdr:pic>
      <xdr:nvPicPr>
        <xdr:cNvPr id="1096" name="Subgraph-angelsavant" descr="angelsavant.png"/>
        <xdr:cNvPicPr>
          <a:picLocks/>
        </xdr:cNvPicPr>
      </xdr:nvPicPr>
      <xdr:blipFill>
        <a:blip xmlns:r="http://schemas.openxmlformats.org/officeDocument/2006/relationships" r:embed="rId45" cstate="print"/>
        <a:stretch>
          <a:fillRect/>
        </a:stretch>
      </xdr:blipFill>
      <xdr:spPr>
        <a:xfrm>
          <a:off x="1082675" y="23647400"/>
          <a:ext cx="723900" cy="476250"/>
        </a:xfrm>
        <a:prstGeom prst="rect">
          <a:avLst/>
        </a:prstGeom>
      </xdr:spPr>
    </xdr:pic>
    <xdr:clientData/>
  </xdr:twoCellAnchor>
  <xdr:twoCellAnchor editAs="oneCell">
    <xdr:from>
      <xdr:col>1</xdr:col>
      <xdr:colOff>25400</xdr:colOff>
      <xdr:row>47</xdr:row>
      <xdr:rowOff>25400</xdr:rowOff>
    </xdr:from>
    <xdr:to>
      <xdr:col>1</xdr:col>
      <xdr:colOff>749300</xdr:colOff>
      <xdr:row>47</xdr:row>
      <xdr:rowOff>501650</xdr:rowOff>
    </xdr:to>
    <xdr:pic>
      <xdr:nvPicPr>
        <xdr:cNvPr id="1097" name="Subgraph-marcomago" descr="marcomago.png"/>
        <xdr:cNvPicPr>
          <a:picLocks/>
        </xdr:cNvPicPr>
      </xdr:nvPicPr>
      <xdr:blipFill>
        <a:blip xmlns:r="http://schemas.openxmlformats.org/officeDocument/2006/relationships" r:embed="rId46" cstate="print"/>
        <a:stretch>
          <a:fillRect/>
        </a:stretch>
      </xdr:blipFill>
      <xdr:spPr>
        <a:xfrm>
          <a:off x="1082675" y="24171275"/>
          <a:ext cx="723900" cy="476250"/>
        </a:xfrm>
        <a:prstGeom prst="rect">
          <a:avLst/>
        </a:prstGeom>
      </xdr:spPr>
    </xdr:pic>
    <xdr:clientData/>
  </xdr:twoCellAnchor>
  <xdr:twoCellAnchor editAs="oneCell">
    <xdr:from>
      <xdr:col>1</xdr:col>
      <xdr:colOff>25400</xdr:colOff>
      <xdr:row>48</xdr:row>
      <xdr:rowOff>25400</xdr:rowOff>
    </xdr:from>
    <xdr:to>
      <xdr:col>1</xdr:col>
      <xdr:colOff>749300</xdr:colOff>
      <xdr:row>48</xdr:row>
      <xdr:rowOff>501650</xdr:rowOff>
    </xdr:to>
    <xdr:pic>
      <xdr:nvPicPr>
        <xdr:cNvPr id="1098" name="Subgraph-sebastiendavid" descr="sebastiendavid.png"/>
        <xdr:cNvPicPr>
          <a:picLocks/>
        </xdr:cNvPicPr>
      </xdr:nvPicPr>
      <xdr:blipFill>
        <a:blip xmlns:r="http://schemas.openxmlformats.org/officeDocument/2006/relationships" r:embed="rId47" cstate="print"/>
        <a:stretch>
          <a:fillRect/>
        </a:stretch>
      </xdr:blipFill>
      <xdr:spPr>
        <a:xfrm>
          <a:off x="1082675" y="24695150"/>
          <a:ext cx="723900" cy="476250"/>
        </a:xfrm>
        <a:prstGeom prst="rect">
          <a:avLst/>
        </a:prstGeom>
      </xdr:spPr>
    </xdr:pic>
    <xdr:clientData/>
  </xdr:twoCellAnchor>
  <xdr:twoCellAnchor editAs="oneCell">
    <xdr:from>
      <xdr:col>1</xdr:col>
      <xdr:colOff>25400</xdr:colOff>
      <xdr:row>49</xdr:row>
      <xdr:rowOff>25400</xdr:rowOff>
    </xdr:from>
    <xdr:to>
      <xdr:col>1</xdr:col>
      <xdr:colOff>749300</xdr:colOff>
      <xdr:row>49</xdr:row>
      <xdr:rowOff>501650</xdr:rowOff>
    </xdr:to>
    <xdr:pic>
      <xdr:nvPicPr>
        <xdr:cNvPr id="1099" name="Subgraph-danielajuliana" descr="danielajuliana.png"/>
        <xdr:cNvPicPr>
          <a:picLocks/>
        </xdr:cNvPicPr>
      </xdr:nvPicPr>
      <xdr:blipFill>
        <a:blip xmlns:r="http://schemas.openxmlformats.org/officeDocument/2006/relationships" r:embed="rId48" cstate="print"/>
        <a:stretch>
          <a:fillRect/>
        </a:stretch>
      </xdr:blipFill>
      <xdr:spPr>
        <a:xfrm>
          <a:off x="1082675" y="25219025"/>
          <a:ext cx="723900" cy="476250"/>
        </a:xfrm>
        <a:prstGeom prst="rect">
          <a:avLst/>
        </a:prstGeom>
      </xdr:spPr>
    </xdr:pic>
    <xdr:clientData/>
  </xdr:twoCellAnchor>
  <xdr:twoCellAnchor editAs="oneCell">
    <xdr:from>
      <xdr:col>1</xdr:col>
      <xdr:colOff>25400</xdr:colOff>
      <xdr:row>50</xdr:row>
      <xdr:rowOff>25400</xdr:rowOff>
    </xdr:from>
    <xdr:to>
      <xdr:col>1</xdr:col>
      <xdr:colOff>749300</xdr:colOff>
      <xdr:row>50</xdr:row>
      <xdr:rowOff>501650</xdr:rowOff>
    </xdr:to>
    <xdr:pic>
      <xdr:nvPicPr>
        <xdr:cNvPr id="1100" name="Subgraph-jonathanmazzini" descr="jonathanmazzini.png"/>
        <xdr:cNvPicPr>
          <a:picLocks/>
        </xdr:cNvPicPr>
      </xdr:nvPicPr>
      <xdr:blipFill>
        <a:blip xmlns:r="http://schemas.openxmlformats.org/officeDocument/2006/relationships" r:embed="rId49" cstate="print"/>
        <a:stretch>
          <a:fillRect/>
        </a:stretch>
      </xdr:blipFill>
      <xdr:spPr>
        <a:xfrm>
          <a:off x="1082675" y="25742900"/>
          <a:ext cx="723900" cy="476250"/>
        </a:xfrm>
        <a:prstGeom prst="rect">
          <a:avLst/>
        </a:prstGeom>
      </xdr:spPr>
    </xdr:pic>
    <xdr:clientData/>
  </xdr:twoCellAnchor>
  <xdr:twoCellAnchor editAs="oneCell">
    <xdr:from>
      <xdr:col>1</xdr:col>
      <xdr:colOff>25400</xdr:colOff>
      <xdr:row>51</xdr:row>
      <xdr:rowOff>25400</xdr:rowOff>
    </xdr:from>
    <xdr:to>
      <xdr:col>1</xdr:col>
      <xdr:colOff>749300</xdr:colOff>
      <xdr:row>51</xdr:row>
      <xdr:rowOff>501650</xdr:rowOff>
    </xdr:to>
    <xdr:pic>
      <xdr:nvPicPr>
        <xdr:cNvPr id="1101" name="Subgraph-eliasandraade" descr="eliasandraade.png"/>
        <xdr:cNvPicPr>
          <a:picLocks/>
        </xdr:cNvPicPr>
      </xdr:nvPicPr>
      <xdr:blipFill>
        <a:blip xmlns:r="http://schemas.openxmlformats.org/officeDocument/2006/relationships" r:embed="rId50" cstate="print"/>
        <a:stretch>
          <a:fillRect/>
        </a:stretch>
      </xdr:blipFill>
      <xdr:spPr>
        <a:xfrm>
          <a:off x="1082675" y="26266775"/>
          <a:ext cx="723900" cy="476250"/>
        </a:xfrm>
        <a:prstGeom prst="rect">
          <a:avLst/>
        </a:prstGeom>
      </xdr:spPr>
    </xdr:pic>
    <xdr:clientData/>
  </xdr:twoCellAnchor>
  <xdr:twoCellAnchor editAs="oneCell">
    <xdr:from>
      <xdr:col>1</xdr:col>
      <xdr:colOff>25400</xdr:colOff>
      <xdr:row>52</xdr:row>
      <xdr:rowOff>25400</xdr:rowOff>
    </xdr:from>
    <xdr:to>
      <xdr:col>1</xdr:col>
      <xdr:colOff>749300</xdr:colOff>
      <xdr:row>52</xdr:row>
      <xdr:rowOff>501650</xdr:rowOff>
    </xdr:to>
    <xdr:pic>
      <xdr:nvPicPr>
        <xdr:cNvPr id="1102" name="Subgraph-ginniasa" descr="ginniasa.png"/>
        <xdr:cNvPicPr>
          <a:picLocks/>
        </xdr:cNvPicPr>
      </xdr:nvPicPr>
      <xdr:blipFill>
        <a:blip xmlns:r="http://schemas.openxmlformats.org/officeDocument/2006/relationships" r:embed="rId51" cstate="print"/>
        <a:stretch>
          <a:fillRect/>
        </a:stretch>
      </xdr:blipFill>
      <xdr:spPr>
        <a:xfrm>
          <a:off x="1082675" y="26790650"/>
          <a:ext cx="723900" cy="476250"/>
        </a:xfrm>
        <a:prstGeom prst="rect">
          <a:avLst/>
        </a:prstGeom>
      </xdr:spPr>
    </xdr:pic>
    <xdr:clientData/>
  </xdr:twoCellAnchor>
  <xdr:twoCellAnchor editAs="oneCell">
    <xdr:from>
      <xdr:col>1</xdr:col>
      <xdr:colOff>25400</xdr:colOff>
      <xdr:row>53</xdr:row>
      <xdr:rowOff>25400</xdr:rowOff>
    </xdr:from>
    <xdr:to>
      <xdr:col>1</xdr:col>
      <xdr:colOff>749300</xdr:colOff>
      <xdr:row>53</xdr:row>
      <xdr:rowOff>501650</xdr:rowOff>
    </xdr:to>
    <xdr:pic>
      <xdr:nvPicPr>
        <xdr:cNvPr id="1103" name="Subgraph-bowedoak" descr="bowedoak.png"/>
        <xdr:cNvPicPr>
          <a:picLocks/>
        </xdr:cNvPicPr>
      </xdr:nvPicPr>
      <xdr:blipFill>
        <a:blip xmlns:r="http://schemas.openxmlformats.org/officeDocument/2006/relationships" r:embed="rId52" cstate="print"/>
        <a:stretch>
          <a:fillRect/>
        </a:stretch>
      </xdr:blipFill>
      <xdr:spPr>
        <a:xfrm>
          <a:off x="1082675" y="27314525"/>
          <a:ext cx="723900" cy="476250"/>
        </a:xfrm>
        <a:prstGeom prst="rect">
          <a:avLst/>
        </a:prstGeom>
      </xdr:spPr>
    </xdr:pic>
    <xdr:clientData/>
  </xdr:twoCellAnchor>
  <xdr:twoCellAnchor editAs="oneCell">
    <xdr:from>
      <xdr:col>1</xdr:col>
      <xdr:colOff>25400</xdr:colOff>
      <xdr:row>54</xdr:row>
      <xdr:rowOff>25400</xdr:rowOff>
    </xdr:from>
    <xdr:to>
      <xdr:col>1</xdr:col>
      <xdr:colOff>749300</xdr:colOff>
      <xdr:row>54</xdr:row>
      <xdr:rowOff>501650</xdr:rowOff>
    </xdr:to>
    <xdr:pic>
      <xdr:nvPicPr>
        <xdr:cNvPr id="1104" name="Subgraph-frankcaner" descr="frankcaner.png"/>
        <xdr:cNvPicPr>
          <a:picLocks/>
        </xdr:cNvPicPr>
      </xdr:nvPicPr>
      <xdr:blipFill>
        <a:blip xmlns:r="http://schemas.openxmlformats.org/officeDocument/2006/relationships" r:embed="rId53" cstate="print"/>
        <a:stretch>
          <a:fillRect/>
        </a:stretch>
      </xdr:blipFill>
      <xdr:spPr>
        <a:xfrm>
          <a:off x="1082675" y="27838400"/>
          <a:ext cx="723900" cy="476250"/>
        </a:xfrm>
        <a:prstGeom prst="rect">
          <a:avLst/>
        </a:prstGeom>
      </xdr:spPr>
    </xdr:pic>
    <xdr:clientData/>
  </xdr:twoCellAnchor>
  <xdr:twoCellAnchor editAs="oneCell">
    <xdr:from>
      <xdr:col>1</xdr:col>
      <xdr:colOff>25400</xdr:colOff>
      <xdr:row>55</xdr:row>
      <xdr:rowOff>25400</xdr:rowOff>
    </xdr:from>
    <xdr:to>
      <xdr:col>1</xdr:col>
      <xdr:colOff>749300</xdr:colOff>
      <xdr:row>55</xdr:row>
      <xdr:rowOff>501650</xdr:rowOff>
    </xdr:to>
    <xdr:pic>
      <xdr:nvPicPr>
        <xdr:cNvPr id="1105" name="Subgraph-partidoindepend" descr="partidoindepend.png"/>
        <xdr:cNvPicPr>
          <a:picLocks/>
        </xdr:cNvPicPr>
      </xdr:nvPicPr>
      <xdr:blipFill>
        <a:blip xmlns:r="http://schemas.openxmlformats.org/officeDocument/2006/relationships" r:embed="rId54" cstate="print"/>
        <a:stretch>
          <a:fillRect/>
        </a:stretch>
      </xdr:blipFill>
      <xdr:spPr>
        <a:xfrm>
          <a:off x="1082675" y="28362275"/>
          <a:ext cx="723900" cy="476250"/>
        </a:xfrm>
        <a:prstGeom prst="rect">
          <a:avLst/>
        </a:prstGeom>
      </xdr:spPr>
    </xdr:pic>
    <xdr:clientData/>
  </xdr:twoCellAnchor>
  <xdr:twoCellAnchor editAs="oneCell">
    <xdr:from>
      <xdr:col>1</xdr:col>
      <xdr:colOff>25400</xdr:colOff>
      <xdr:row>56</xdr:row>
      <xdr:rowOff>25400</xdr:rowOff>
    </xdr:from>
    <xdr:to>
      <xdr:col>1</xdr:col>
      <xdr:colOff>749300</xdr:colOff>
      <xdr:row>56</xdr:row>
      <xdr:rowOff>501650</xdr:rowOff>
    </xdr:to>
    <xdr:pic>
      <xdr:nvPicPr>
        <xdr:cNvPr id="1106" name="Subgraph-prisonreformmvt" descr="prisonreformmvt.png"/>
        <xdr:cNvPicPr>
          <a:picLocks/>
        </xdr:cNvPicPr>
      </xdr:nvPicPr>
      <xdr:blipFill>
        <a:blip xmlns:r="http://schemas.openxmlformats.org/officeDocument/2006/relationships" r:embed="rId55" cstate="print"/>
        <a:stretch>
          <a:fillRect/>
        </a:stretch>
      </xdr:blipFill>
      <xdr:spPr>
        <a:xfrm>
          <a:off x="1082675" y="28886150"/>
          <a:ext cx="723900" cy="476250"/>
        </a:xfrm>
        <a:prstGeom prst="rect">
          <a:avLst/>
        </a:prstGeom>
      </xdr:spPr>
    </xdr:pic>
    <xdr:clientData/>
  </xdr:twoCellAnchor>
  <xdr:twoCellAnchor editAs="oneCell">
    <xdr:from>
      <xdr:col>1</xdr:col>
      <xdr:colOff>25400</xdr:colOff>
      <xdr:row>57</xdr:row>
      <xdr:rowOff>25400</xdr:rowOff>
    </xdr:from>
    <xdr:to>
      <xdr:col>1</xdr:col>
      <xdr:colOff>749300</xdr:colOff>
      <xdr:row>57</xdr:row>
      <xdr:rowOff>501650</xdr:rowOff>
    </xdr:to>
    <xdr:pic>
      <xdr:nvPicPr>
        <xdr:cNvPr id="1107" name="Subgraph-imsure" descr="imsure.png"/>
        <xdr:cNvPicPr>
          <a:picLocks/>
        </xdr:cNvPicPr>
      </xdr:nvPicPr>
      <xdr:blipFill>
        <a:blip xmlns:r="http://schemas.openxmlformats.org/officeDocument/2006/relationships" r:embed="rId56" cstate="print"/>
        <a:stretch>
          <a:fillRect/>
        </a:stretch>
      </xdr:blipFill>
      <xdr:spPr>
        <a:xfrm>
          <a:off x="1082675" y="29410025"/>
          <a:ext cx="723900" cy="476250"/>
        </a:xfrm>
        <a:prstGeom prst="rect">
          <a:avLst/>
        </a:prstGeom>
      </xdr:spPr>
    </xdr:pic>
    <xdr:clientData/>
  </xdr:twoCellAnchor>
  <xdr:twoCellAnchor editAs="oneCell">
    <xdr:from>
      <xdr:col>1</xdr:col>
      <xdr:colOff>25400</xdr:colOff>
      <xdr:row>58</xdr:row>
      <xdr:rowOff>25400</xdr:rowOff>
    </xdr:from>
    <xdr:to>
      <xdr:col>1</xdr:col>
      <xdr:colOff>749300</xdr:colOff>
      <xdr:row>58</xdr:row>
      <xdr:rowOff>501650</xdr:rowOff>
    </xdr:to>
    <xdr:pic>
      <xdr:nvPicPr>
        <xdr:cNvPr id="1108" name="Subgraph-reziztencia" descr="reziztencia.png"/>
        <xdr:cNvPicPr>
          <a:picLocks/>
        </xdr:cNvPicPr>
      </xdr:nvPicPr>
      <xdr:blipFill>
        <a:blip xmlns:r="http://schemas.openxmlformats.org/officeDocument/2006/relationships" r:embed="rId57" cstate="print"/>
        <a:stretch>
          <a:fillRect/>
        </a:stretch>
      </xdr:blipFill>
      <xdr:spPr>
        <a:xfrm>
          <a:off x="1082675" y="29933900"/>
          <a:ext cx="723900" cy="476250"/>
        </a:xfrm>
        <a:prstGeom prst="rect">
          <a:avLst/>
        </a:prstGeom>
      </xdr:spPr>
    </xdr:pic>
    <xdr:clientData/>
  </xdr:twoCellAnchor>
  <xdr:twoCellAnchor editAs="oneCell">
    <xdr:from>
      <xdr:col>1</xdr:col>
      <xdr:colOff>25400</xdr:colOff>
      <xdr:row>59</xdr:row>
      <xdr:rowOff>25400</xdr:rowOff>
    </xdr:from>
    <xdr:to>
      <xdr:col>1</xdr:col>
      <xdr:colOff>749300</xdr:colOff>
      <xdr:row>59</xdr:row>
      <xdr:rowOff>501650</xdr:rowOff>
    </xdr:to>
    <xdr:pic>
      <xdr:nvPicPr>
        <xdr:cNvPr id="1109" name="Subgraph-missb62" descr="missb62.png"/>
        <xdr:cNvPicPr>
          <a:picLocks/>
        </xdr:cNvPicPr>
      </xdr:nvPicPr>
      <xdr:blipFill>
        <a:blip xmlns:r="http://schemas.openxmlformats.org/officeDocument/2006/relationships" r:embed="rId58" cstate="print"/>
        <a:stretch>
          <a:fillRect/>
        </a:stretch>
      </xdr:blipFill>
      <xdr:spPr>
        <a:xfrm>
          <a:off x="1082675" y="30457775"/>
          <a:ext cx="723900" cy="476250"/>
        </a:xfrm>
        <a:prstGeom prst="rect">
          <a:avLst/>
        </a:prstGeom>
      </xdr:spPr>
    </xdr:pic>
    <xdr:clientData/>
  </xdr:twoCellAnchor>
  <xdr:twoCellAnchor editAs="oneCell">
    <xdr:from>
      <xdr:col>1</xdr:col>
      <xdr:colOff>25400</xdr:colOff>
      <xdr:row>60</xdr:row>
      <xdr:rowOff>25400</xdr:rowOff>
    </xdr:from>
    <xdr:to>
      <xdr:col>1</xdr:col>
      <xdr:colOff>749300</xdr:colOff>
      <xdr:row>60</xdr:row>
      <xdr:rowOff>501650</xdr:rowOff>
    </xdr:to>
    <xdr:pic>
      <xdr:nvPicPr>
        <xdr:cNvPr id="1110" name="Subgraph-gibs07" descr="gibs07.png"/>
        <xdr:cNvPicPr>
          <a:picLocks/>
        </xdr:cNvPicPr>
      </xdr:nvPicPr>
      <xdr:blipFill>
        <a:blip xmlns:r="http://schemas.openxmlformats.org/officeDocument/2006/relationships" r:embed="rId59" cstate="print"/>
        <a:stretch>
          <a:fillRect/>
        </a:stretch>
      </xdr:blipFill>
      <xdr:spPr>
        <a:xfrm>
          <a:off x="1082675" y="30981650"/>
          <a:ext cx="723900" cy="476250"/>
        </a:xfrm>
        <a:prstGeom prst="rect">
          <a:avLst/>
        </a:prstGeom>
      </xdr:spPr>
    </xdr:pic>
    <xdr:clientData/>
  </xdr:twoCellAnchor>
  <xdr:twoCellAnchor editAs="oneCell">
    <xdr:from>
      <xdr:col>1</xdr:col>
      <xdr:colOff>25400</xdr:colOff>
      <xdr:row>61</xdr:row>
      <xdr:rowOff>25400</xdr:rowOff>
    </xdr:from>
    <xdr:to>
      <xdr:col>1</xdr:col>
      <xdr:colOff>749300</xdr:colOff>
      <xdr:row>61</xdr:row>
      <xdr:rowOff>501650</xdr:rowOff>
    </xdr:to>
    <xdr:pic>
      <xdr:nvPicPr>
        <xdr:cNvPr id="1111" name="Subgraph-niubi" descr="niubi.png"/>
        <xdr:cNvPicPr>
          <a:picLocks/>
        </xdr:cNvPicPr>
      </xdr:nvPicPr>
      <xdr:blipFill>
        <a:blip xmlns:r="http://schemas.openxmlformats.org/officeDocument/2006/relationships" r:embed="rId60" cstate="print"/>
        <a:stretch>
          <a:fillRect/>
        </a:stretch>
      </xdr:blipFill>
      <xdr:spPr>
        <a:xfrm>
          <a:off x="1082675" y="31505525"/>
          <a:ext cx="723900" cy="476250"/>
        </a:xfrm>
        <a:prstGeom prst="rect">
          <a:avLst/>
        </a:prstGeom>
      </xdr:spPr>
    </xdr:pic>
    <xdr:clientData/>
  </xdr:twoCellAnchor>
  <xdr:twoCellAnchor editAs="oneCell">
    <xdr:from>
      <xdr:col>1</xdr:col>
      <xdr:colOff>25400</xdr:colOff>
      <xdr:row>62</xdr:row>
      <xdr:rowOff>25400</xdr:rowOff>
    </xdr:from>
    <xdr:to>
      <xdr:col>1</xdr:col>
      <xdr:colOff>749300</xdr:colOff>
      <xdr:row>62</xdr:row>
      <xdr:rowOff>501650</xdr:rowOff>
    </xdr:to>
    <xdr:pic>
      <xdr:nvPicPr>
        <xdr:cNvPr id="1112" name="Subgraph-venezuelaprensa" descr="venezuelaprensa.png"/>
        <xdr:cNvPicPr>
          <a:picLocks/>
        </xdr:cNvPicPr>
      </xdr:nvPicPr>
      <xdr:blipFill>
        <a:blip xmlns:r="http://schemas.openxmlformats.org/officeDocument/2006/relationships" r:embed="rId61" cstate="print"/>
        <a:stretch>
          <a:fillRect/>
        </a:stretch>
      </xdr:blipFill>
      <xdr:spPr>
        <a:xfrm>
          <a:off x="1082675" y="32029400"/>
          <a:ext cx="723900" cy="476250"/>
        </a:xfrm>
        <a:prstGeom prst="rect">
          <a:avLst/>
        </a:prstGeom>
      </xdr:spPr>
    </xdr:pic>
    <xdr:clientData/>
  </xdr:twoCellAnchor>
  <xdr:twoCellAnchor editAs="oneCell">
    <xdr:from>
      <xdr:col>1</xdr:col>
      <xdr:colOff>25400</xdr:colOff>
      <xdr:row>63</xdr:row>
      <xdr:rowOff>25400</xdr:rowOff>
    </xdr:from>
    <xdr:to>
      <xdr:col>1</xdr:col>
      <xdr:colOff>749300</xdr:colOff>
      <xdr:row>63</xdr:row>
      <xdr:rowOff>501650</xdr:rowOff>
    </xdr:to>
    <xdr:pic>
      <xdr:nvPicPr>
        <xdr:cNvPr id="1113" name="Subgraph-julianassange_" descr="julianassange_.png"/>
        <xdr:cNvPicPr>
          <a:picLocks/>
        </xdr:cNvPicPr>
      </xdr:nvPicPr>
      <xdr:blipFill>
        <a:blip xmlns:r="http://schemas.openxmlformats.org/officeDocument/2006/relationships" r:embed="rId62" cstate="print"/>
        <a:stretch>
          <a:fillRect/>
        </a:stretch>
      </xdr:blipFill>
      <xdr:spPr>
        <a:xfrm>
          <a:off x="1082675" y="32553275"/>
          <a:ext cx="723900" cy="476250"/>
        </a:xfrm>
        <a:prstGeom prst="rect">
          <a:avLst/>
        </a:prstGeom>
      </xdr:spPr>
    </xdr:pic>
    <xdr:clientData/>
  </xdr:twoCellAnchor>
  <xdr:twoCellAnchor editAs="oneCell">
    <xdr:from>
      <xdr:col>1</xdr:col>
      <xdr:colOff>25400</xdr:colOff>
      <xdr:row>64</xdr:row>
      <xdr:rowOff>25400</xdr:rowOff>
    </xdr:from>
    <xdr:to>
      <xdr:col>1</xdr:col>
      <xdr:colOff>749300</xdr:colOff>
      <xdr:row>64</xdr:row>
      <xdr:rowOff>501650</xdr:rowOff>
    </xdr:to>
    <xdr:pic>
      <xdr:nvPicPr>
        <xdr:cNvPr id="1114" name="Subgraph-biancajagger" descr="biancajagger.png"/>
        <xdr:cNvPicPr>
          <a:picLocks/>
        </xdr:cNvPicPr>
      </xdr:nvPicPr>
      <xdr:blipFill>
        <a:blip xmlns:r="http://schemas.openxmlformats.org/officeDocument/2006/relationships" r:embed="rId63" cstate="print"/>
        <a:stretch>
          <a:fillRect/>
        </a:stretch>
      </xdr:blipFill>
      <xdr:spPr>
        <a:xfrm>
          <a:off x="1082675" y="33077150"/>
          <a:ext cx="723900" cy="476250"/>
        </a:xfrm>
        <a:prstGeom prst="rect">
          <a:avLst/>
        </a:prstGeom>
      </xdr:spPr>
    </xdr:pic>
    <xdr:clientData/>
  </xdr:twoCellAnchor>
  <xdr:twoCellAnchor editAs="oneCell">
    <xdr:from>
      <xdr:col>1</xdr:col>
      <xdr:colOff>25400</xdr:colOff>
      <xdr:row>65</xdr:row>
      <xdr:rowOff>25400</xdr:rowOff>
    </xdr:from>
    <xdr:to>
      <xdr:col>1</xdr:col>
      <xdr:colOff>749300</xdr:colOff>
      <xdr:row>65</xdr:row>
      <xdr:rowOff>501650</xdr:rowOff>
    </xdr:to>
    <xdr:pic>
      <xdr:nvPicPr>
        <xdr:cNvPr id="1115" name="Subgraph-heliogiroto" descr="heliogiroto.png"/>
        <xdr:cNvPicPr>
          <a:picLocks/>
        </xdr:cNvPicPr>
      </xdr:nvPicPr>
      <xdr:blipFill>
        <a:blip xmlns:r="http://schemas.openxmlformats.org/officeDocument/2006/relationships" r:embed="rId64" cstate="print"/>
        <a:stretch>
          <a:fillRect/>
        </a:stretch>
      </xdr:blipFill>
      <xdr:spPr>
        <a:xfrm>
          <a:off x="1082675" y="33601025"/>
          <a:ext cx="723900" cy="476250"/>
        </a:xfrm>
        <a:prstGeom prst="rect">
          <a:avLst/>
        </a:prstGeom>
      </xdr:spPr>
    </xdr:pic>
    <xdr:clientData/>
  </xdr:twoCellAnchor>
  <xdr:twoCellAnchor editAs="oneCell">
    <xdr:from>
      <xdr:col>1</xdr:col>
      <xdr:colOff>25400</xdr:colOff>
      <xdr:row>66</xdr:row>
      <xdr:rowOff>25400</xdr:rowOff>
    </xdr:from>
    <xdr:to>
      <xdr:col>1</xdr:col>
      <xdr:colOff>749300</xdr:colOff>
      <xdr:row>66</xdr:row>
      <xdr:rowOff>501650</xdr:rowOff>
    </xdr:to>
    <xdr:pic>
      <xdr:nvPicPr>
        <xdr:cNvPr id="1116" name="Subgraph-zentrifugado" descr="zentrifugado.png"/>
        <xdr:cNvPicPr>
          <a:picLocks/>
        </xdr:cNvPicPr>
      </xdr:nvPicPr>
      <xdr:blipFill>
        <a:blip xmlns:r="http://schemas.openxmlformats.org/officeDocument/2006/relationships" r:embed="rId65" cstate="print"/>
        <a:stretch>
          <a:fillRect/>
        </a:stretch>
      </xdr:blipFill>
      <xdr:spPr>
        <a:xfrm>
          <a:off x="1082675" y="34124900"/>
          <a:ext cx="723900" cy="476250"/>
        </a:xfrm>
        <a:prstGeom prst="rect">
          <a:avLst/>
        </a:prstGeom>
      </xdr:spPr>
    </xdr:pic>
    <xdr:clientData/>
  </xdr:twoCellAnchor>
  <xdr:twoCellAnchor editAs="oneCell">
    <xdr:from>
      <xdr:col>1</xdr:col>
      <xdr:colOff>25400</xdr:colOff>
      <xdr:row>67</xdr:row>
      <xdr:rowOff>25400</xdr:rowOff>
    </xdr:from>
    <xdr:to>
      <xdr:col>1</xdr:col>
      <xdr:colOff>749300</xdr:colOff>
      <xdr:row>67</xdr:row>
      <xdr:rowOff>501650</xdr:rowOff>
    </xdr:to>
    <xdr:pic>
      <xdr:nvPicPr>
        <xdr:cNvPr id="1117" name="Subgraph-politicallogic" descr="politicallogic.png"/>
        <xdr:cNvPicPr>
          <a:picLocks/>
        </xdr:cNvPicPr>
      </xdr:nvPicPr>
      <xdr:blipFill>
        <a:blip xmlns:r="http://schemas.openxmlformats.org/officeDocument/2006/relationships" r:embed="rId66" cstate="print"/>
        <a:stretch>
          <a:fillRect/>
        </a:stretch>
      </xdr:blipFill>
      <xdr:spPr>
        <a:xfrm>
          <a:off x="1082675" y="34648775"/>
          <a:ext cx="723900" cy="476250"/>
        </a:xfrm>
        <a:prstGeom prst="rect">
          <a:avLst/>
        </a:prstGeom>
      </xdr:spPr>
    </xdr:pic>
    <xdr:clientData/>
  </xdr:twoCellAnchor>
  <xdr:twoCellAnchor editAs="oneCell">
    <xdr:from>
      <xdr:col>1</xdr:col>
      <xdr:colOff>25400</xdr:colOff>
      <xdr:row>68</xdr:row>
      <xdr:rowOff>25400</xdr:rowOff>
    </xdr:from>
    <xdr:to>
      <xdr:col>1</xdr:col>
      <xdr:colOff>749300</xdr:colOff>
      <xdr:row>68</xdr:row>
      <xdr:rowOff>501650</xdr:rowOff>
    </xdr:to>
    <xdr:pic>
      <xdr:nvPicPr>
        <xdr:cNvPr id="1118" name="Subgraph-borellana" descr="borellana.png"/>
        <xdr:cNvPicPr>
          <a:picLocks/>
        </xdr:cNvPicPr>
      </xdr:nvPicPr>
      <xdr:blipFill>
        <a:blip xmlns:r="http://schemas.openxmlformats.org/officeDocument/2006/relationships" r:embed="rId67" cstate="print"/>
        <a:stretch>
          <a:fillRect/>
        </a:stretch>
      </xdr:blipFill>
      <xdr:spPr>
        <a:xfrm>
          <a:off x="1082675" y="35172650"/>
          <a:ext cx="723900" cy="476250"/>
        </a:xfrm>
        <a:prstGeom prst="rect">
          <a:avLst/>
        </a:prstGeom>
      </xdr:spPr>
    </xdr:pic>
    <xdr:clientData/>
  </xdr:twoCellAnchor>
  <xdr:twoCellAnchor editAs="oneCell">
    <xdr:from>
      <xdr:col>1</xdr:col>
      <xdr:colOff>25400</xdr:colOff>
      <xdr:row>69</xdr:row>
      <xdr:rowOff>25400</xdr:rowOff>
    </xdr:from>
    <xdr:to>
      <xdr:col>1</xdr:col>
      <xdr:colOff>749300</xdr:colOff>
      <xdr:row>69</xdr:row>
      <xdr:rowOff>501650</xdr:rowOff>
    </xdr:to>
    <xdr:pic>
      <xdr:nvPicPr>
        <xdr:cNvPr id="1119" name="Subgraph-aunty4u" descr="aunty4u.png"/>
        <xdr:cNvPicPr>
          <a:picLocks/>
        </xdr:cNvPicPr>
      </xdr:nvPicPr>
      <xdr:blipFill>
        <a:blip xmlns:r="http://schemas.openxmlformats.org/officeDocument/2006/relationships" r:embed="rId68" cstate="print"/>
        <a:stretch>
          <a:fillRect/>
        </a:stretch>
      </xdr:blipFill>
      <xdr:spPr>
        <a:xfrm>
          <a:off x="1082675" y="35696525"/>
          <a:ext cx="723900" cy="476250"/>
        </a:xfrm>
        <a:prstGeom prst="rect">
          <a:avLst/>
        </a:prstGeom>
      </xdr:spPr>
    </xdr:pic>
    <xdr:clientData/>
  </xdr:twoCellAnchor>
  <xdr:twoCellAnchor editAs="oneCell">
    <xdr:from>
      <xdr:col>1</xdr:col>
      <xdr:colOff>25400</xdr:colOff>
      <xdr:row>70</xdr:row>
      <xdr:rowOff>25400</xdr:rowOff>
    </xdr:from>
    <xdr:to>
      <xdr:col>1</xdr:col>
      <xdr:colOff>749300</xdr:colOff>
      <xdr:row>70</xdr:row>
      <xdr:rowOff>501650</xdr:rowOff>
    </xdr:to>
    <xdr:pic>
      <xdr:nvPicPr>
        <xdr:cNvPr id="1120" name="Subgraph-remittancegirl" descr="remittancegirl.png"/>
        <xdr:cNvPicPr>
          <a:picLocks/>
        </xdr:cNvPicPr>
      </xdr:nvPicPr>
      <xdr:blipFill>
        <a:blip xmlns:r="http://schemas.openxmlformats.org/officeDocument/2006/relationships" r:embed="rId69" cstate="print"/>
        <a:stretch>
          <a:fillRect/>
        </a:stretch>
      </xdr:blipFill>
      <xdr:spPr>
        <a:xfrm>
          <a:off x="1082675" y="36220400"/>
          <a:ext cx="723900" cy="476250"/>
        </a:xfrm>
        <a:prstGeom prst="rect">
          <a:avLst/>
        </a:prstGeom>
      </xdr:spPr>
    </xdr:pic>
    <xdr:clientData/>
  </xdr:twoCellAnchor>
  <xdr:twoCellAnchor editAs="oneCell">
    <xdr:from>
      <xdr:col>1</xdr:col>
      <xdr:colOff>25400</xdr:colOff>
      <xdr:row>71</xdr:row>
      <xdr:rowOff>25400</xdr:rowOff>
    </xdr:from>
    <xdr:to>
      <xdr:col>1</xdr:col>
      <xdr:colOff>749300</xdr:colOff>
      <xdr:row>71</xdr:row>
      <xdr:rowOff>501650</xdr:rowOff>
    </xdr:to>
    <xdr:pic>
      <xdr:nvPicPr>
        <xdr:cNvPr id="1121" name="Subgraph-dailykix" descr="dailykix.png"/>
        <xdr:cNvPicPr>
          <a:picLocks/>
        </xdr:cNvPicPr>
      </xdr:nvPicPr>
      <xdr:blipFill>
        <a:blip xmlns:r="http://schemas.openxmlformats.org/officeDocument/2006/relationships" r:embed="rId70" cstate="print"/>
        <a:stretch>
          <a:fillRect/>
        </a:stretch>
      </xdr:blipFill>
      <xdr:spPr>
        <a:xfrm>
          <a:off x="1082675" y="36744275"/>
          <a:ext cx="723900" cy="476250"/>
        </a:xfrm>
        <a:prstGeom prst="rect">
          <a:avLst/>
        </a:prstGeom>
      </xdr:spPr>
    </xdr:pic>
    <xdr:clientData/>
  </xdr:twoCellAnchor>
  <xdr:twoCellAnchor editAs="oneCell">
    <xdr:from>
      <xdr:col>1</xdr:col>
      <xdr:colOff>25400</xdr:colOff>
      <xdr:row>72</xdr:row>
      <xdr:rowOff>25400</xdr:rowOff>
    </xdr:from>
    <xdr:to>
      <xdr:col>1</xdr:col>
      <xdr:colOff>749300</xdr:colOff>
      <xdr:row>72</xdr:row>
      <xdr:rowOff>501650</xdr:rowOff>
    </xdr:to>
    <xdr:pic>
      <xdr:nvPicPr>
        <xdr:cNvPr id="1122" name="Subgraph-srce_of_errors" descr="srce_of_errors.png"/>
        <xdr:cNvPicPr>
          <a:picLocks/>
        </xdr:cNvPicPr>
      </xdr:nvPicPr>
      <xdr:blipFill>
        <a:blip xmlns:r="http://schemas.openxmlformats.org/officeDocument/2006/relationships" r:embed="rId71" cstate="print"/>
        <a:stretch>
          <a:fillRect/>
        </a:stretch>
      </xdr:blipFill>
      <xdr:spPr>
        <a:xfrm>
          <a:off x="1082675" y="37268150"/>
          <a:ext cx="723900" cy="476250"/>
        </a:xfrm>
        <a:prstGeom prst="rect">
          <a:avLst/>
        </a:prstGeom>
      </xdr:spPr>
    </xdr:pic>
    <xdr:clientData/>
  </xdr:twoCellAnchor>
  <xdr:twoCellAnchor editAs="oneCell">
    <xdr:from>
      <xdr:col>1</xdr:col>
      <xdr:colOff>25400</xdr:colOff>
      <xdr:row>73</xdr:row>
      <xdr:rowOff>25400</xdr:rowOff>
    </xdr:from>
    <xdr:to>
      <xdr:col>1</xdr:col>
      <xdr:colOff>749300</xdr:colOff>
      <xdr:row>73</xdr:row>
      <xdr:rowOff>501650</xdr:rowOff>
    </xdr:to>
    <xdr:pic>
      <xdr:nvPicPr>
        <xdr:cNvPr id="1123" name="Subgraph-willsmith" descr="willsmith.png"/>
        <xdr:cNvPicPr>
          <a:picLocks/>
        </xdr:cNvPicPr>
      </xdr:nvPicPr>
      <xdr:blipFill>
        <a:blip xmlns:r="http://schemas.openxmlformats.org/officeDocument/2006/relationships" r:embed="rId72" cstate="print"/>
        <a:stretch>
          <a:fillRect/>
        </a:stretch>
      </xdr:blipFill>
      <xdr:spPr>
        <a:xfrm>
          <a:off x="1082675" y="37792025"/>
          <a:ext cx="723900" cy="476250"/>
        </a:xfrm>
        <a:prstGeom prst="rect">
          <a:avLst/>
        </a:prstGeom>
      </xdr:spPr>
    </xdr:pic>
    <xdr:clientData/>
  </xdr:twoCellAnchor>
  <xdr:twoCellAnchor editAs="oneCell">
    <xdr:from>
      <xdr:col>1</xdr:col>
      <xdr:colOff>25400</xdr:colOff>
      <xdr:row>74</xdr:row>
      <xdr:rowOff>25400</xdr:rowOff>
    </xdr:from>
    <xdr:to>
      <xdr:col>1</xdr:col>
      <xdr:colOff>749300</xdr:colOff>
      <xdr:row>74</xdr:row>
      <xdr:rowOff>501650</xdr:rowOff>
    </xdr:to>
    <xdr:pic>
      <xdr:nvPicPr>
        <xdr:cNvPr id="1124" name="Subgraph-mathieuklinger" descr="mathieuklinger.png"/>
        <xdr:cNvPicPr>
          <a:picLocks/>
        </xdr:cNvPicPr>
      </xdr:nvPicPr>
      <xdr:blipFill>
        <a:blip xmlns:r="http://schemas.openxmlformats.org/officeDocument/2006/relationships" r:embed="rId73" cstate="print"/>
        <a:stretch>
          <a:fillRect/>
        </a:stretch>
      </xdr:blipFill>
      <xdr:spPr>
        <a:xfrm>
          <a:off x="1082675" y="38315900"/>
          <a:ext cx="723900" cy="476250"/>
        </a:xfrm>
        <a:prstGeom prst="rect">
          <a:avLst/>
        </a:prstGeom>
      </xdr:spPr>
    </xdr:pic>
    <xdr:clientData/>
  </xdr:twoCellAnchor>
  <xdr:twoCellAnchor editAs="oneCell">
    <xdr:from>
      <xdr:col>1</xdr:col>
      <xdr:colOff>25400</xdr:colOff>
      <xdr:row>75</xdr:row>
      <xdr:rowOff>25400</xdr:rowOff>
    </xdr:from>
    <xdr:to>
      <xdr:col>1</xdr:col>
      <xdr:colOff>749300</xdr:colOff>
      <xdr:row>75</xdr:row>
      <xdr:rowOff>501650</xdr:rowOff>
    </xdr:to>
    <xdr:pic>
      <xdr:nvPicPr>
        <xdr:cNvPr id="1125" name="Subgraph-ishtarmuz" descr="ishtarmuz.png"/>
        <xdr:cNvPicPr>
          <a:picLocks/>
        </xdr:cNvPicPr>
      </xdr:nvPicPr>
      <xdr:blipFill>
        <a:blip xmlns:r="http://schemas.openxmlformats.org/officeDocument/2006/relationships" r:embed="rId74" cstate="print"/>
        <a:stretch>
          <a:fillRect/>
        </a:stretch>
      </xdr:blipFill>
      <xdr:spPr>
        <a:xfrm>
          <a:off x="1082675" y="38839775"/>
          <a:ext cx="723900" cy="476250"/>
        </a:xfrm>
        <a:prstGeom prst="rect">
          <a:avLst/>
        </a:prstGeom>
      </xdr:spPr>
    </xdr:pic>
    <xdr:clientData/>
  </xdr:twoCellAnchor>
  <xdr:twoCellAnchor editAs="oneCell">
    <xdr:from>
      <xdr:col>1</xdr:col>
      <xdr:colOff>25400</xdr:colOff>
      <xdr:row>76</xdr:row>
      <xdr:rowOff>25400</xdr:rowOff>
    </xdr:from>
    <xdr:to>
      <xdr:col>1</xdr:col>
      <xdr:colOff>749300</xdr:colOff>
      <xdr:row>76</xdr:row>
      <xdr:rowOff>501650</xdr:rowOff>
    </xdr:to>
    <xdr:pic>
      <xdr:nvPicPr>
        <xdr:cNvPr id="1126" name="Subgraph-jinjirrie" descr="jinjirrie.png"/>
        <xdr:cNvPicPr>
          <a:picLocks/>
        </xdr:cNvPicPr>
      </xdr:nvPicPr>
      <xdr:blipFill>
        <a:blip xmlns:r="http://schemas.openxmlformats.org/officeDocument/2006/relationships" r:embed="rId75" cstate="print"/>
        <a:stretch>
          <a:fillRect/>
        </a:stretch>
      </xdr:blipFill>
      <xdr:spPr>
        <a:xfrm>
          <a:off x="1082675" y="39363650"/>
          <a:ext cx="723900" cy="476250"/>
        </a:xfrm>
        <a:prstGeom prst="rect">
          <a:avLst/>
        </a:prstGeom>
      </xdr:spPr>
    </xdr:pic>
    <xdr:clientData/>
  </xdr:twoCellAnchor>
  <xdr:twoCellAnchor editAs="oneCell">
    <xdr:from>
      <xdr:col>1</xdr:col>
      <xdr:colOff>25400</xdr:colOff>
      <xdr:row>77</xdr:row>
      <xdr:rowOff>25400</xdr:rowOff>
    </xdr:from>
    <xdr:to>
      <xdr:col>1</xdr:col>
      <xdr:colOff>749300</xdr:colOff>
      <xdr:row>77</xdr:row>
      <xdr:rowOff>501650</xdr:rowOff>
    </xdr:to>
    <xdr:pic>
      <xdr:nvPicPr>
        <xdr:cNvPr id="1127" name="Subgraph-culturatecno" descr="culturatecno.png"/>
        <xdr:cNvPicPr>
          <a:picLocks/>
        </xdr:cNvPicPr>
      </xdr:nvPicPr>
      <xdr:blipFill>
        <a:blip xmlns:r="http://schemas.openxmlformats.org/officeDocument/2006/relationships" r:embed="rId76" cstate="print"/>
        <a:stretch>
          <a:fillRect/>
        </a:stretch>
      </xdr:blipFill>
      <xdr:spPr>
        <a:xfrm>
          <a:off x="1082675" y="39887525"/>
          <a:ext cx="723900" cy="476250"/>
        </a:xfrm>
        <a:prstGeom prst="rect">
          <a:avLst/>
        </a:prstGeom>
      </xdr:spPr>
    </xdr:pic>
    <xdr:clientData/>
  </xdr:twoCellAnchor>
  <xdr:twoCellAnchor editAs="oneCell">
    <xdr:from>
      <xdr:col>1</xdr:col>
      <xdr:colOff>25400</xdr:colOff>
      <xdr:row>78</xdr:row>
      <xdr:rowOff>25400</xdr:rowOff>
    </xdr:from>
    <xdr:to>
      <xdr:col>1</xdr:col>
      <xdr:colOff>749300</xdr:colOff>
      <xdr:row>78</xdr:row>
      <xdr:rowOff>501650</xdr:rowOff>
    </xdr:to>
    <xdr:pic>
      <xdr:nvPicPr>
        <xdr:cNvPr id="1128" name="Subgraph-jmarloren" descr="jmarloren.png"/>
        <xdr:cNvPicPr>
          <a:picLocks/>
        </xdr:cNvPicPr>
      </xdr:nvPicPr>
      <xdr:blipFill>
        <a:blip xmlns:r="http://schemas.openxmlformats.org/officeDocument/2006/relationships" r:embed="rId77" cstate="print"/>
        <a:stretch>
          <a:fillRect/>
        </a:stretch>
      </xdr:blipFill>
      <xdr:spPr>
        <a:xfrm>
          <a:off x="1082675" y="40411400"/>
          <a:ext cx="723900" cy="476250"/>
        </a:xfrm>
        <a:prstGeom prst="rect">
          <a:avLst/>
        </a:prstGeom>
      </xdr:spPr>
    </xdr:pic>
    <xdr:clientData/>
  </xdr:twoCellAnchor>
  <xdr:twoCellAnchor editAs="oneCell">
    <xdr:from>
      <xdr:col>1</xdr:col>
      <xdr:colOff>25400</xdr:colOff>
      <xdr:row>79</xdr:row>
      <xdr:rowOff>25400</xdr:rowOff>
    </xdr:from>
    <xdr:to>
      <xdr:col>1</xdr:col>
      <xdr:colOff>749300</xdr:colOff>
      <xdr:row>79</xdr:row>
      <xdr:rowOff>501650</xdr:rowOff>
    </xdr:to>
    <xdr:pic>
      <xdr:nvPicPr>
        <xdr:cNvPr id="1129" name="Subgraph-carlosaray" descr="carlosaray.png"/>
        <xdr:cNvPicPr>
          <a:picLocks/>
        </xdr:cNvPicPr>
      </xdr:nvPicPr>
      <xdr:blipFill>
        <a:blip xmlns:r="http://schemas.openxmlformats.org/officeDocument/2006/relationships" r:embed="rId78" cstate="print"/>
        <a:stretch>
          <a:fillRect/>
        </a:stretch>
      </xdr:blipFill>
      <xdr:spPr>
        <a:xfrm>
          <a:off x="1082675" y="40935275"/>
          <a:ext cx="723900" cy="476250"/>
        </a:xfrm>
        <a:prstGeom prst="rect">
          <a:avLst/>
        </a:prstGeom>
      </xdr:spPr>
    </xdr:pic>
    <xdr:clientData/>
  </xdr:twoCellAnchor>
  <xdr:twoCellAnchor editAs="oneCell">
    <xdr:from>
      <xdr:col>1</xdr:col>
      <xdr:colOff>25400</xdr:colOff>
      <xdr:row>80</xdr:row>
      <xdr:rowOff>25400</xdr:rowOff>
    </xdr:from>
    <xdr:to>
      <xdr:col>1</xdr:col>
      <xdr:colOff>749300</xdr:colOff>
      <xdr:row>80</xdr:row>
      <xdr:rowOff>501650</xdr:rowOff>
    </xdr:to>
    <xdr:pic>
      <xdr:nvPicPr>
        <xdr:cNvPr id="1130" name="Subgraph-brinquiitos" descr="brinquiitos.png"/>
        <xdr:cNvPicPr>
          <a:picLocks/>
        </xdr:cNvPicPr>
      </xdr:nvPicPr>
      <xdr:blipFill>
        <a:blip xmlns:r="http://schemas.openxmlformats.org/officeDocument/2006/relationships" r:embed="rId79" cstate="print"/>
        <a:stretch>
          <a:fillRect/>
        </a:stretch>
      </xdr:blipFill>
      <xdr:spPr>
        <a:xfrm>
          <a:off x="1082675" y="41459150"/>
          <a:ext cx="723900" cy="476250"/>
        </a:xfrm>
        <a:prstGeom prst="rect">
          <a:avLst/>
        </a:prstGeom>
      </xdr:spPr>
    </xdr:pic>
    <xdr:clientData/>
  </xdr:twoCellAnchor>
  <xdr:twoCellAnchor editAs="oneCell">
    <xdr:from>
      <xdr:col>1</xdr:col>
      <xdr:colOff>25400</xdr:colOff>
      <xdr:row>81</xdr:row>
      <xdr:rowOff>25400</xdr:rowOff>
    </xdr:from>
    <xdr:to>
      <xdr:col>1</xdr:col>
      <xdr:colOff>749300</xdr:colOff>
      <xdr:row>81</xdr:row>
      <xdr:rowOff>501650</xdr:rowOff>
    </xdr:to>
    <xdr:pic>
      <xdr:nvPicPr>
        <xdr:cNvPr id="1131" name="Subgraph-fredbarretoc" descr="fredbarretoc.png"/>
        <xdr:cNvPicPr>
          <a:picLocks/>
        </xdr:cNvPicPr>
      </xdr:nvPicPr>
      <xdr:blipFill>
        <a:blip xmlns:r="http://schemas.openxmlformats.org/officeDocument/2006/relationships" r:embed="rId80" cstate="print"/>
        <a:stretch>
          <a:fillRect/>
        </a:stretch>
      </xdr:blipFill>
      <xdr:spPr>
        <a:xfrm>
          <a:off x="1082675" y="41983025"/>
          <a:ext cx="723900" cy="476250"/>
        </a:xfrm>
        <a:prstGeom prst="rect">
          <a:avLst/>
        </a:prstGeom>
      </xdr:spPr>
    </xdr:pic>
    <xdr:clientData/>
  </xdr:twoCellAnchor>
  <xdr:twoCellAnchor editAs="oneCell">
    <xdr:from>
      <xdr:col>1</xdr:col>
      <xdr:colOff>25400</xdr:colOff>
      <xdr:row>82</xdr:row>
      <xdr:rowOff>25400</xdr:rowOff>
    </xdr:from>
    <xdr:to>
      <xdr:col>1</xdr:col>
      <xdr:colOff>749300</xdr:colOff>
      <xdr:row>82</xdr:row>
      <xdr:rowOff>501650</xdr:rowOff>
    </xdr:to>
    <xdr:pic>
      <xdr:nvPicPr>
        <xdr:cNvPr id="1132" name="Subgraph-kineret_aguirre" descr="kineret_aguirre.png"/>
        <xdr:cNvPicPr>
          <a:picLocks/>
        </xdr:cNvPicPr>
      </xdr:nvPicPr>
      <xdr:blipFill>
        <a:blip xmlns:r="http://schemas.openxmlformats.org/officeDocument/2006/relationships" r:embed="rId81" cstate="print"/>
        <a:stretch>
          <a:fillRect/>
        </a:stretch>
      </xdr:blipFill>
      <xdr:spPr>
        <a:xfrm>
          <a:off x="1082675" y="42506900"/>
          <a:ext cx="723900" cy="476250"/>
        </a:xfrm>
        <a:prstGeom prst="rect">
          <a:avLst/>
        </a:prstGeom>
      </xdr:spPr>
    </xdr:pic>
    <xdr:clientData/>
  </xdr:twoCellAnchor>
  <xdr:twoCellAnchor editAs="oneCell">
    <xdr:from>
      <xdr:col>1</xdr:col>
      <xdr:colOff>25400</xdr:colOff>
      <xdr:row>83</xdr:row>
      <xdr:rowOff>25400</xdr:rowOff>
    </xdr:from>
    <xdr:to>
      <xdr:col>1</xdr:col>
      <xdr:colOff>749300</xdr:colOff>
      <xdr:row>83</xdr:row>
      <xdr:rowOff>501650</xdr:rowOff>
    </xdr:to>
    <xdr:pic>
      <xdr:nvPicPr>
        <xdr:cNvPr id="1133" name="Subgraph-freelancing_job" descr="freelancing_job.png"/>
        <xdr:cNvPicPr>
          <a:picLocks/>
        </xdr:cNvPicPr>
      </xdr:nvPicPr>
      <xdr:blipFill>
        <a:blip xmlns:r="http://schemas.openxmlformats.org/officeDocument/2006/relationships" r:embed="rId82" cstate="print"/>
        <a:stretch>
          <a:fillRect/>
        </a:stretch>
      </xdr:blipFill>
      <xdr:spPr>
        <a:xfrm>
          <a:off x="1082675" y="43030775"/>
          <a:ext cx="723900" cy="476250"/>
        </a:xfrm>
        <a:prstGeom prst="rect">
          <a:avLst/>
        </a:prstGeom>
      </xdr:spPr>
    </xdr:pic>
    <xdr:clientData/>
  </xdr:twoCellAnchor>
  <xdr:twoCellAnchor editAs="oneCell">
    <xdr:from>
      <xdr:col>1</xdr:col>
      <xdr:colOff>25400</xdr:colOff>
      <xdr:row>84</xdr:row>
      <xdr:rowOff>25400</xdr:rowOff>
    </xdr:from>
    <xdr:to>
      <xdr:col>1</xdr:col>
      <xdr:colOff>749300</xdr:colOff>
      <xdr:row>84</xdr:row>
      <xdr:rowOff>501650</xdr:rowOff>
    </xdr:to>
    <xdr:pic>
      <xdr:nvPicPr>
        <xdr:cNvPr id="1134" name="Subgraph-jesperwsbs" descr="jesperwsbs.png"/>
        <xdr:cNvPicPr>
          <a:picLocks/>
        </xdr:cNvPicPr>
      </xdr:nvPicPr>
      <xdr:blipFill>
        <a:blip xmlns:r="http://schemas.openxmlformats.org/officeDocument/2006/relationships" r:embed="rId83" cstate="print"/>
        <a:stretch>
          <a:fillRect/>
        </a:stretch>
      </xdr:blipFill>
      <xdr:spPr>
        <a:xfrm>
          <a:off x="1082675" y="43554650"/>
          <a:ext cx="723900" cy="476250"/>
        </a:xfrm>
        <a:prstGeom prst="rect">
          <a:avLst/>
        </a:prstGeom>
      </xdr:spPr>
    </xdr:pic>
    <xdr:clientData/>
  </xdr:twoCellAnchor>
  <xdr:twoCellAnchor editAs="oneCell">
    <xdr:from>
      <xdr:col>1</xdr:col>
      <xdr:colOff>25400</xdr:colOff>
      <xdr:row>85</xdr:row>
      <xdr:rowOff>25400</xdr:rowOff>
    </xdr:from>
    <xdr:to>
      <xdr:col>1</xdr:col>
      <xdr:colOff>749300</xdr:colOff>
      <xdr:row>85</xdr:row>
      <xdr:rowOff>501650</xdr:rowOff>
    </xdr:to>
    <xdr:pic>
      <xdr:nvPicPr>
        <xdr:cNvPr id="1135" name="Subgraph-twitgreenstock" descr="twitgreenstock.png"/>
        <xdr:cNvPicPr>
          <a:picLocks/>
        </xdr:cNvPicPr>
      </xdr:nvPicPr>
      <xdr:blipFill>
        <a:blip xmlns:r="http://schemas.openxmlformats.org/officeDocument/2006/relationships" r:embed="rId84" cstate="print"/>
        <a:stretch>
          <a:fillRect/>
        </a:stretch>
      </xdr:blipFill>
      <xdr:spPr>
        <a:xfrm>
          <a:off x="1082675" y="44078525"/>
          <a:ext cx="723900" cy="476250"/>
        </a:xfrm>
        <a:prstGeom prst="rect">
          <a:avLst/>
        </a:prstGeom>
      </xdr:spPr>
    </xdr:pic>
    <xdr:clientData/>
  </xdr:twoCellAnchor>
  <xdr:twoCellAnchor editAs="oneCell">
    <xdr:from>
      <xdr:col>1</xdr:col>
      <xdr:colOff>25400</xdr:colOff>
      <xdr:row>86</xdr:row>
      <xdr:rowOff>25400</xdr:rowOff>
    </xdr:from>
    <xdr:to>
      <xdr:col>1</xdr:col>
      <xdr:colOff>749300</xdr:colOff>
      <xdr:row>86</xdr:row>
      <xdr:rowOff>501650</xdr:rowOff>
    </xdr:to>
    <xdr:pic>
      <xdr:nvPicPr>
        <xdr:cNvPr id="1136" name="Subgraph-alvavill" descr="alvavill.png"/>
        <xdr:cNvPicPr>
          <a:picLocks/>
        </xdr:cNvPicPr>
      </xdr:nvPicPr>
      <xdr:blipFill>
        <a:blip xmlns:r="http://schemas.openxmlformats.org/officeDocument/2006/relationships" r:embed="rId85" cstate="print"/>
        <a:stretch>
          <a:fillRect/>
        </a:stretch>
      </xdr:blipFill>
      <xdr:spPr>
        <a:xfrm>
          <a:off x="1082675" y="44602400"/>
          <a:ext cx="723900" cy="476250"/>
        </a:xfrm>
        <a:prstGeom prst="rect">
          <a:avLst/>
        </a:prstGeom>
      </xdr:spPr>
    </xdr:pic>
    <xdr:clientData/>
  </xdr:twoCellAnchor>
  <xdr:twoCellAnchor editAs="oneCell">
    <xdr:from>
      <xdr:col>1</xdr:col>
      <xdr:colOff>25400</xdr:colOff>
      <xdr:row>87</xdr:row>
      <xdr:rowOff>25400</xdr:rowOff>
    </xdr:from>
    <xdr:to>
      <xdr:col>1</xdr:col>
      <xdr:colOff>749300</xdr:colOff>
      <xdr:row>87</xdr:row>
      <xdr:rowOff>501650</xdr:rowOff>
    </xdr:to>
    <xdr:pic>
      <xdr:nvPicPr>
        <xdr:cNvPr id="1137" name="Subgraph-bsecuremagazine" descr="bsecuremagazine.png"/>
        <xdr:cNvPicPr>
          <a:picLocks/>
        </xdr:cNvPicPr>
      </xdr:nvPicPr>
      <xdr:blipFill>
        <a:blip xmlns:r="http://schemas.openxmlformats.org/officeDocument/2006/relationships" r:embed="rId86" cstate="print"/>
        <a:stretch>
          <a:fillRect/>
        </a:stretch>
      </xdr:blipFill>
      <xdr:spPr>
        <a:xfrm>
          <a:off x="1082675" y="45126275"/>
          <a:ext cx="723900" cy="476250"/>
        </a:xfrm>
        <a:prstGeom prst="rect">
          <a:avLst/>
        </a:prstGeom>
      </xdr:spPr>
    </xdr:pic>
    <xdr:clientData/>
  </xdr:twoCellAnchor>
  <xdr:twoCellAnchor editAs="oneCell">
    <xdr:from>
      <xdr:col>1</xdr:col>
      <xdr:colOff>25400</xdr:colOff>
      <xdr:row>88</xdr:row>
      <xdr:rowOff>25400</xdr:rowOff>
    </xdr:from>
    <xdr:to>
      <xdr:col>1</xdr:col>
      <xdr:colOff>749300</xdr:colOff>
      <xdr:row>88</xdr:row>
      <xdr:rowOff>501650</xdr:rowOff>
    </xdr:to>
    <xdr:pic>
      <xdr:nvPicPr>
        <xdr:cNvPr id="1138" name="Subgraph-pablod" descr="pablod.png"/>
        <xdr:cNvPicPr>
          <a:picLocks/>
        </xdr:cNvPicPr>
      </xdr:nvPicPr>
      <xdr:blipFill>
        <a:blip xmlns:r="http://schemas.openxmlformats.org/officeDocument/2006/relationships" r:embed="rId87" cstate="print"/>
        <a:stretch>
          <a:fillRect/>
        </a:stretch>
      </xdr:blipFill>
      <xdr:spPr>
        <a:xfrm>
          <a:off x="1082675" y="45650150"/>
          <a:ext cx="723900" cy="476250"/>
        </a:xfrm>
        <a:prstGeom prst="rect">
          <a:avLst/>
        </a:prstGeom>
      </xdr:spPr>
    </xdr:pic>
    <xdr:clientData/>
  </xdr:twoCellAnchor>
  <xdr:twoCellAnchor editAs="oneCell">
    <xdr:from>
      <xdr:col>1</xdr:col>
      <xdr:colOff>25400</xdr:colOff>
      <xdr:row>89</xdr:row>
      <xdr:rowOff>25400</xdr:rowOff>
    </xdr:from>
    <xdr:to>
      <xdr:col>1</xdr:col>
      <xdr:colOff>749300</xdr:colOff>
      <xdr:row>89</xdr:row>
      <xdr:rowOff>501650</xdr:rowOff>
    </xdr:to>
    <xdr:pic>
      <xdr:nvPicPr>
        <xdr:cNvPr id="1139" name="Subgraph-justinbellinger" descr="justinbellinger.png"/>
        <xdr:cNvPicPr>
          <a:picLocks/>
        </xdr:cNvPicPr>
      </xdr:nvPicPr>
      <xdr:blipFill>
        <a:blip xmlns:r="http://schemas.openxmlformats.org/officeDocument/2006/relationships" r:embed="rId88" cstate="print"/>
        <a:stretch>
          <a:fillRect/>
        </a:stretch>
      </xdr:blipFill>
      <xdr:spPr>
        <a:xfrm>
          <a:off x="1082675" y="46174025"/>
          <a:ext cx="723900" cy="476250"/>
        </a:xfrm>
        <a:prstGeom prst="rect">
          <a:avLst/>
        </a:prstGeom>
      </xdr:spPr>
    </xdr:pic>
    <xdr:clientData/>
  </xdr:twoCellAnchor>
  <xdr:twoCellAnchor editAs="oneCell">
    <xdr:from>
      <xdr:col>1</xdr:col>
      <xdr:colOff>25400</xdr:colOff>
      <xdr:row>90</xdr:row>
      <xdr:rowOff>25400</xdr:rowOff>
    </xdr:from>
    <xdr:to>
      <xdr:col>1</xdr:col>
      <xdr:colOff>749300</xdr:colOff>
      <xdr:row>90</xdr:row>
      <xdr:rowOff>501650</xdr:rowOff>
    </xdr:to>
    <xdr:pic>
      <xdr:nvPicPr>
        <xdr:cNvPr id="1140" name="Subgraph-punkretro" descr="punkretro.png"/>
        <xdr:cNvPicPr>
          <a:picLocks/>
        </xdr:cNvPicPr>
      </xdr:nvPicPr>
      <xdr:blipFill>
        <a:blip xmlns:r="http://schemas.openxmlformats.org/officeDocument/2006/relationships" r:embed="rId89" cstate="print"/>
        <a:stretch>
          <a:fillRect/>
        </a:stretch>
      </xdr:blipFill>
      <xdr:spPr>
        <a:xfrm>
          <a:off x="1082675" y="46697900"/>
          <a:ext cx="723900" cy="476250"/>
        </a:xfrm>
        <a:prstGeom prst="rect">
          <a:avLst/>
        </a:prstGeom>
      </xdr:spPr>
    </xdr:pic>
    <xdr:clientData/>
  </xdr:twoCellAnchor>
  <xdr:twoCellAnchor editAs="oneCell">
    <xdr:from>
      <xdr:col>1</xdr:col>
      <xdr:colOff>25400</xdr:colOff>
      <xdr:row>91</xdr:row>
      <xdr:rowOff>25400</xdr:rowOff>
    </xdr:from>
    <xdr:to>
      <xdr:col>1</xdr:col>
      <xdr:colOff>749300</xdr:colOff>
      <xdr:row>91</xdr:row>
      <xdr:rowOff>501650</xdr:rowOff>
    </xdr:to>
    <xdr:pic>
      <xdr:nvPicPr>
        <xdr:cNvPr id="1141" name="Subgraph-gittyss" descr="gittyss.png"/>
        <xdr:cNvPicPr>
          <a:picLocks/>
        </xdr:cNvPicPr>
      </xdr:nvPicPr>
      <xdr:blipFill>
        <a:blip xmlns:r="http://schemas.openxmlformats.org/officeDocument/2006/relationships" r:embed="rId90" cstate="print"/>
        <a:stretch>
          <a:fillRect/>
        </a:stretch>
      </xdr:blipFill>
      <xdr:spPr>
        <a:xfrm>
          <a:off x="1082675" y="47221775"/>
          <a:ext cx="723900" cy="476250"/>
        </a:xfrm>
        <a:prstGeom prst="rect">
          <a:avLst/>
        </a:prstGeom>
      </xdr:spPr>
    </xdr:pic>
    <xdr:clientData/>
  </xdr:twoCellAnchor>
  <xdr:twoCellAnchor editAs="oneCell">
    <xdr:from>
      <xdr:col>1</xdr:col>
      <xdr:colOff>25400</xdr:colOff>
      <xdr:row>92</xdr:row>
      <xdr:rowOff>25400</xdr:rowOff>
    </xdr:from>
    <xdr:to>
      <xdr:col>1</xdr:col>
      <xdr:colOff>749300</xdr:colOff>
      <xdr:row>92</xdr:row>
      <xdr:rowOff>501650</xdr:rowOff>
    </xdr:to>
    <xdr:pic>
      <xdr:nvPicPr>
        <xdr:cNvPr id="1142" name="Subgraph-perezorlando62" descr="perezorlando62.png"/>
        <xdr:cNvPicPr>
          <a:picLocks/>
        </xdr:cNvPicPr>
      </xdr:nvPicPr>
      <xdr:blipFill>
        <a:blip xmlns:r="http://schemas.openxmlformats.org/officeDocument/2006/relationships" r:embed="rId91" cstate="print"/>
        <a:stretch>
          <a:fillRect/>
        </a:stretch>
      </xdr:blipFill>
      <xdr:spPr>
        <a:xfrm>
          <a:off x="1082675" y="47745650"/>
          <a:ext cx="723900" cy="476250"/>
        </a:xfrm>
        <a:prstGeom prst="rect">
          <a:avLst/>
        </a:prstGeom>
      </xdr:spPr>
    </xdr:pic>
    <xdr:clientData/>
  </xdr:twoCellAnchor>
  <xdr:twoCellAnchor editAs="oneCell">
    <xdr:from>
      <xdr:col>1</xdr:col>
      <xdr:colOff>25400</xdr:colOff>
      <xdr:row>93</xdr:row>
      <xdr:rowOff>25400</xdr:rowOff>
    </xdr:from>
    <xdr:to>
      <xdr:col>1</xdr:col>
      <xdr:colOff>749300</xdr:colOff>
      <xdr:row>93</xdr:row>
      <xdr:rowOff>501650</xdr:rowOff>
    </xdr:to>
    <xdr:pic>
      <xdr:nvPicPr>
        <xdr:cNvPr id="1143" name="Subgraph-nathanaelb" descr="nathanaelb.png"/>
        <xdr:cNvPicPr>
          <a:picLocks/>
        </xdr:cNvPicPr>
      </xdr:nvPicPr>
      <xdr:blipFill>
        <a:blip xmlns:r="http://schemas.openxmlformats.org/officeDocument/2006/relationships" r:embed="rId92" cstate="print"/>
        <a:stretch>
          <a:fillRect/>
        </a:stretch>
      </xdr:blipFill>
      <xdr:spPr>
        <a:xfrm>
          <a:off x="1082675" y="48269525"/>
          <a:ext cx="723900" cy="476250"/>
        </a:xfrm>
        <a:prstGeom prst="rect">
          <a:avLst/>
        </a:prstGeom>
      </xdr:spPr>
    </xdr:pic>
    <xdr:clientData/>
  </xdr:twoCellAnchor>
  <xdr:twoCellAnchor editAs="oneCell">
    <xdr:from>
      <xdr:col>1</xdr:col>
      <xdr:colOff>25400</xdr:colOff>
      <xdr:row>94</xdr:row>
      <xdr:rowOff>25400</xdr:rowOff>
    </xdr:from>
    <xdr:to>
      <xdr:col>1</xdr:col>
      <xdr:colOff>749300</xdr:colOff>
      <xdr:row>94</xdr:row>
      <xdr:rowOff>501650</xdr:rowOff>
    </xdr:to>
    <xdr:pic>
      <xdr:nvPicPr>
        <xdr:cNvPr id="1144" name="Subgraph-zeroig" descr="zeroig.png"/>
        <xdr:cNvPicPr>
          <a:picLocks/>
        </xdr:cNvPicPr>
      </xdr:nvPicPr>
      <xdr:blipFill>
        <a:blip xmlns:r="http://schemas.openxmlformats.org/officeDocument/2006/relationships" r:embed="rId93" cstate="print"/>
        <a:stretch>
          <a:fillRect/>
        </a:stretch>
      </xdr:blipFill>
      <xdr:spPr>
        <a:xfrm>
          <a:off x="1082675" y="48793400"/>
          <a:ext cx="723900" cy="476250"/>
        </a:xfrm>
        <a:prstGeom prst="rect">
          <a:avLst/>
        </a:prstGeom>
      </xdr:spPr>
    </xdr:pic>
    <xdr:clientData/>
  </xdr:twoCellAnchor>
  <xdr:twoCellAnchor editAs="oneCell">
    <xdr:from>
      <xdr:col>1</xdr:col>
      <xdr:colOff>25400</xdr:colOff>
      <xdr:row>95</xdr:row>
      <xdr:rowOff>25400</xdr:rowOff>
    </xdr:from>
    <xdr:to>
      <xdr:col>1</xdr:col>
      <xdr:colOff>749300</xdr:colOff>
      <xdr:row>95</xdr:row>
      <xdr:rowOff>501650</xdr:rowOff>
    </xdr:to>
    <xdr:pic>
      <xdr:nvPicPr>
        <xdr:cNvPr id="1145" name="Subgraph-etdlv" descr="etdlv.png"/>
        <xdr:cNvPicPr>
          <a:picLocks/>
        </xdr:cNvPicPr>
      </xdr:nvPicPr>
      <xdr:blipFill>
        <a:blip xmlns:r="http://schemas.openxmlformats.org/officeDocument/2006/relationships" r:embed="rId94" cstate="print"/>
        <a:stretch>
          <a:fillRect/>
        </a:stretch>
      </xdr:blipFill>
      <xdr:spPr>
        <a:xfrm>
          <a:off x="1082675" y="49317275"/>
          <a:ext cx="723900" cy="476250"/>
        </a:xfrm>
        <a:prstGeom prst="rect">
          <a:avLst/>
        </a:prstGeom>
      </xdr:spPr>
    </xdr:pic>
    <xdr:clientData/>
  </xdr:twoCellAnchor>
  <xdr:twoCellAnchor editAs="oneCell">
    <xdr:from>
      <xdr:col>1</xdr:col>
      <xdr:colOff>25400</xdr:colOff>
      <xdr:row>96</xdr:row>
      <xdr:rowOff>25400</xdr:rowOff>
    </xdr:from>
    <xdr:to>
      <xdr:col>1</xdr:col>
      <xdr:colOff>749300</xdr:colOff>
      <xdr:row>96</xdr:row>
      <xdr:rowOff>501650</xdr:rowOff>
    </xdr:to>
    <xdr:pic>
      <xdr:nvPicPr>
        <xdr:cNvPr id="1146" name="Subgraph-tavlesh" descr="tavlesh.png"/>
        <xdr:cNvPicPr>
          <a:picLocks/>
        </xdr:cNvPicPr>
      </xdr:nvPicPr>
      <xdr:blipFill>
        <a:blip xmlns:r="http://schemas.openxmlformats.org/officeDocument/2006/relationships" r:embed="rId95" cstate="print"/>
        <a:stretch>
          <a:fillRect/>
        </a:stretch>
      </xdr:blipFill>
      <xdr:spPr>
        <a:xfrm>
          <a:off x="1082675" y="49841150"/>
          <a:ext cx="723900" cy="476250"/>
        </a:xfrm>
        <a:prstGeom prst="rect">
          <a:avLst/>
        </a:prstGeom>
      </xdr:spPr>
    </xdr:pic>
    <xdr:clientData/>
  </xdr:twoCellAnchor>
  <xdr:twoCellAnchor editAs="oneCell">
    <xdr:from>
      <xdr:col>1</xdr:col>
      <xdr:colOff>25400</xdr:colOff>
      <xdr:row>97</xdr:row>
      <xdr:rowOff>25400</xdr:rowOff>
    </xdr:from>
    <xdr:to>
      <xdr:col>1</xdr:col>
      <xdr:colOff>749300</xdr:colOff>
      <xdr:row>97</xdr:row>
      <xdr:rowOff>501650</xdr:rowOff>
    </xdr:to>
    <xdr:pic>
      <xdr:nvPicPr>
        <xdr:cNvPr id="1147" name="Subgraph-dariencr" descr="dariencr.png"/>
        <xdr:cNvPicPr>
          <a:picLocks/>
        </xdr:cNvPicPr>
      </xdr:nvPicPr>
      <xdr:blipFill>
        <a:blip xmlns:r="http://schemas.openxmlformats.org/officeDocument/2006/relationships" r:embed="rId96" cstate="print"/>
        <a:stretch>
          <a:fillRect/>
        </a:stretch>
      </xdr:blipFill>
      <xdr:spPr>
        <a:xfrm>
          <a:off x="1082675" y="50365025"/>
          <a:ext cx="723900" cy="476250"/>
        </a:xfrm>
        <a:prstGeom prst="rect">
          <a:avLst/>
        </a:prstGeom>
      </xdr:spPr>
    </xdr:pic>
    <xdr:clientData/>
  </xdr:twoCellAnchor>
  <xdr:twoCellAnchor editAs="oneCell">
    <xdr:from>
      <xdr:col>1</xdr:col>
      <xdr:colOff>25400</xdr:colOff>
      <xdr:row>98</xdr:row>
      <xdr:rowOff>25400</xdr:rowOff>
    </xdr:from>
    <xdr:to>
      <xdr:col>1</xdr:col>
      <xdr:colOff>749300</xdr:colOff>
      <xdr:row>98</xdr:row>
      <xdr:rowOff>501650</xdr:rowOff>
    </xdr:to>
    <xdr:pic>
      <xdr:nvPicPr>
        <xdr:cNvPr id="1148" name="Subgraph-niftyjames" descr="niftyjames.png"/>
        <xdr:cNvPicPr>
          <a:picLocks/>
        </xdr:cNvPicPr>
      </xdr:nvPicPr>
      <xdr:blipFill>
        <a:blip xmlns:r="http://schemas.openxmlformats.org/officeDocument/2006/relationships" r:embed="rId97" cstate="print"/>
        <a:stretch>
          <a:fillRect/>
        </a:stretch>
      </xdr:blipFill>
      <xdr:spPr>
        <a:xfrm>
          <a:off x="1082675" y="50888900"/>
          <a:ext cx="723900" cy="476250"/>
        </a:xfrm>
        <a:prstGeom prst="rect">
          <a:avLst/>
        </a:prstGeom>
      </xdr:spPr>
    </xdr:pic>
    <xdr:clientData/>
  </xdr:twoCellAnchor>
  <xdr:twoCellAnchor editAs="oneCell">
    <xdr:from>
      <xdr:col>1</xdr:col>
      <xdr:colOff>25400</xdr:colOff>
      <xdr:row>99</xdr:row>
      <xdr:rowOff>25400</xdr:rowOff>
    </xdr:from>
    <xdr:to>
      <xdr:col>1</xdr:col>
      <xdr:colOff>749300</xdr:colOff>
      <xdr:row>99</xdr:row>
      <xdr:rowOff>501650</xdr:rowOff>
    </xdr:to>
    <xdr:pic>
      <xdr:nvPicPr>
        <xdr:cNvPr id="1149" name="Subgraph-tplayer" descr="tplayer.png"/>
        <xdr:cNvPicPr>
          <a:picLocks/>
        </xdr:cNvPicPr>
      </xdr:nvPicPr>
      <xdr:blipFill>
        <a:blip xmlns:r="http://schemas.openxmlformats.org/officeDocument/2006/relationships" r:embed="rId98" cstate="print"/>
        <a:stretch>
          <a:fillRect/>
        </a:stretch>
      </xdr:blipFill>
      <xdr:spPr>
        <a:xfrm>
          <a:off x="1082675" y="51412775"/>
          <a:ext cx="723900" cy="476250"/>
        </a:xfrm>
        <a:prstGeom prst="rect">
          <a:avLst/>
        </a:prstGeom>
      </xdr:spPr>
    </xdr:pic>
    <xdr:clientData/>
  </xdr:twoCellAnchor>
  <xdr:twoCellAnchor editAs="oneCell">
    <xdr:from>
      <xdr:col>1</xdr:col>
      <xdr:colOff>25400</xdr:colOff>
      <xdr:row>100</xdr:row>
      <xdr:rowOff>25400</xdr:rowOff>
    </xdr:from>
    <xdr:to>
      <xdr:col>1</xdr:col>
      <xdr:colOff>749300</xdr:colOff>
      <xdr:row>100</xdr:row>
      <xdr:rowOff>501650</xdr:rowOff>
    </xdr:to>
    <xdr:pic>
      <xdr:nvPicPr>
        <xdr:cNvPr id="1150" name="Subgraph-andrewbuncombe" descr="andrewbuncombe.png"/>
        <xdr:cNvPicPr>
          <a:picLocks/>
        </xdr:cNvPicPr>
      </xdr:nvPicPr>
      <xdr:blipFill>
        <a:blip xmlns:r="http://schemas.openxmlformats.org/officeDocument/2006/relationships" r:embed="rId99" cstate="print"/>
        <a:stretch>
          <a:fillRect/>
        </a:stretch>
      </xdr:blipFill>
      <xdr:spPr>
        <a:xfrm>
          <a:off x="1082675" y="51936650"/>
          <a:ext cx="723900" cy="476250"/>
        </a:xfrm>
        <a:prstGeom prst="rect">
          <a:avLst/>
        </a:prstGeom>
      </xdr:spPr>
    </xdr:pic>
    <xdr:clientData/>
  </xdr:twoCellAnchor>
  <xdr:twoCellAnchor editAs="oneCell">
    <xdr:from>
      <xdr:col>1</xdr:col>
      <xdr:colOff>25400</xdr:colOff>
      <xdr:row>101</xdr:row>
      <xdr:rowOff>25400</xdr:rowOff>
    </xdr:from>
    <xdr:to>
      <xdr:col>1</xdr:col>
      <xdr:colOff>749300</xdr:colOff>
      <xdr:row>101</xdr:row>
      <xdr:rowOff>501650</xdr:rowOff>
    </xdr:to>
    <xdr:pic>
      <xdr:nvPicPr>
        <xdr:cNvPr id="1151" name="Subgraph-anat5" descr="anat5.png"/>
        <xdr:cNvPicPr>
          <a:picLocks/>
        </xdr:cNvPicPr>
      </xdr:nvPicPr>
      <xdr:blipFill>
        <a:blip xmlns:r="http://schemas.openxmlformats.org/officeDocument/2006/relationships" r:embed="rId100" cstate="print"/>
        <a:stretch>
          <a:fillRect/>
        </a:stretch>
      </xdr:blipFill>
      <xdr:spPr>
        <a:xfrm>
          <a:off x="1082675" y="52460525"/>
          <a:ext cx="723900" cy="476250"/>
        </a:xfrm>
        <a:prstGeom prst="rect">
          <a:avLst/>
        </a:prstGeom>
      </xdr:spPr>
    </xdr:pic>
    <xdr:clientData/>
  </xdr:twoCellAnchor>
  <xdr:twoCellAnchor editAs="oneCell">
    <xdr:from>
      <xdr:col>1</xdr:col>
      <xdr:colOff>25400</xdr:colOff>
      <xdr:row>102</xdr:row>
      <xdr:rowOff>25400</xdr:rowOff>
    </xdr:from>
    <xdr:to>
      <xdr:col>1</xdr:col>
      <xdr:colOff>749300</xdr:colOff>
      <xdr:row>102</xdr:row>
      <xdr:rowOff>501650</xdr:rowOff>
    </xdr:to>
    <xdr:pic>
      <xdr:nvPicPr>
        <xdr:cNvPr id="1152" name="Subgraph-barjatex" descr="barjatex.png"/>
        <xdr:cNvPicPr>
          <a:picLocks/>
        </xdr:cNvPicPr>
      </xdr:nvPicPr>
      <xdr:blipFill>
        <a:blip xmlns:r="http://schemas.openxmlformats.org/officeDocument/2006/relationships" r:embed="rId101" cstate="print"/>
        <a:stretch>
          <a:fillRect/>
        </a:stretch>
      </xdr:blipFill>
      <xdr:spPr>
        <a:xfrm>
          <a:off x="1082675" y="52984400"/>
          <a:ext cx="723900" cy="476250"/>
        </a:xfrm>
        <a:prstGeom prst="rect">
          <a:avLst/>
        </a:prstGeom>
      </xdr:spPr>
    </xdr:pic>
    <xdr:clientData/>
  </xdr:twoCellAnchor>
  <xdr:twoCellAnchor editAs="oneCell">
    <xdr:from>
      <xdr:col>1</xdr:col>
      <xdr:colOff>25400</xdr:colOff>
      <xdr:row>103</xdr:row>
      <xdr:rowOff>25400</xdr:rowOff>
    </xdr:from>
    <xdr:to>
      <xdr:col>1</xdr:col>
      <xdr:colOff>749300</xdr:colOff>
      <xdr:row>103</xdr:row>
      <xdr:rowOff>501650</xdr:rowOff>
    </xdr:to>
    <xdr:pic>
      <xdr:nvPicPr>
        <xdr:cNvPr id="1153" name="Subgraph-luismedinad" descr="luismedinad.png"/>
        <xdr:cNvPicPr>
          <a:picLocks/>
        </xdr:cNvPicPr>
      </xdr:nvPicPr>
      <xdr:blipFill>
        <a:blip xmlns:r="http://schemas.openxmlformats.org/officeDocument/2006/relationships" r:embed="rId102" cstate="print"/>
        <a:stretch>
          <a:fillRect/>
        </a:stretch>
      </xdr:blipFill>
      <xdr:spPr>
        <a:xfrm>
          <a:off x="1082675" y="53508275"/>
          <a:ext cx="723900" cy="476250"/>
        </a:xfrm>
        <a:prstGeom prst="rect">
          <a:avLst/>
        </a:prstGeom>
      </xdr:spPr>
    </xdr:pic>
    <xdr:clientData/>
  </xdr:twoCellAnchor>
  <xdr:twoCellAnchor editAs="oneCell">
    <xdr:from>
      <xdr:col>1</xdr:col>
      <xdr:colOff>25400</xdr:colOff>
      <xdr:row>104</xdr:row>
      <xdr:rowOff>25400</xdr:rowOff>
    </xdr:from>
    <xdr:to>
      <xdr:col>1</xdr:col>
      <xdr:colOff>749300</xdr:colOff>
      <xdr:row>104</xdr:row>
      <xdr:rowOff>501650</xdr:rowOff>
    </xdr:to>
    <xdr:pic>
      <xdr:nvPicPr>
        <xdr:cNvPr id="1154" name="Subgraph-timespin" descr="timespin.png"/>
        <xdr:cNvPicPr>
          <a:picLocks/>
        </xdr:cNvPicPr>
      </xdr:nvPicPr>
      <xdr:blipFill>
        <a:blip xmlns:r="http://schemas.openxmlformats.org/officeDocument/2006/relationships" r:embed="rId103" cstate="print"/>
        <a:stretch>
          <a:fillRect/>
        </a:stretch>
      </xdr:blipFill>
      <xdr:spPr>
        <a:xfrm>
          <a:off x="1082675" y="54032150"/>
          <a:ext cx="723900" cy="476250"/>
        </a:xfrm>
        <a:prstGeom prst="rect">
          <a:avLst/>
        </a:prstGeom>
      </xdr:spPr>
    </xdr:pic>
    <xdr:clientData/>
  </xdr:twoCellAnchor>
  <xdr:twoCellAnchor editAs="oneCell">
    <xdr:from>
      <xdr:col>1</xdr:col>
      <xdr:colOff>25400</xdr:colOff>
      <xdr:row>105</xdr:row>
      <xdr:rowOff>25400</xdr:rowOff>
    </xdr:from>
    <xdr:to>
      <xdr:col>1</xdr:col>
      <xdr:colOff>749300</xdr:colOff>
      <xdr:row>105</xdr:row>
      <xdr:rowOff>501650</xdr:rowOff>
    </xdr:to>
    <xdr:pic>
      <xdr:nvPicPr>
        <xdr:cNvPr id="1155" name="Subgraph-norelysr" descr="norelysr.png"/>
        <xdr:cNvPicPr>
          <a:picLocks/>
        </xdr:cNvPicPr>
      </xdr:nvPicPr>
      <xdr:blipFill>
        <a:blip xmlns:r="http://schemas.openxmlformats.org/officeDocument/2006/relationships" r:embed="rId104" cstate="print"/>
        <a:stretch>
          <a:fillRect/>
        </a:stretch>
      </xdr:blipFill>
      <xdr:spPr>
        <a:xfrm>
          <a:off x="1082675" y="54556025"/>
          <a:ext cx="723900" cy="476250"/>
        </a:xfrm>
        <a:prstGeom prst="rect">
          <a:avLst/>
        </a:prstGeom>
      </xdr:spPr>
    </xdr:pic>
    <xdr:clientData/>
  </xdr:twoCellAnchor>
  <xdr:twoCellAnchor editAs="oneCell">
    <xdr:from>
      <xdr:col>1</xdr:col>
      <xdr:colOff>25400</xdr:colOff>
      <xdr:row>106</xdr:row>
      <xdr:rowOff>25400</xdr:rowOff>
    </xdr:from>
    <xdr:to>
      <xdr:col>1</xdr:col>
      <xdr:colOff>749300</xdr:colOff>
      <xdr:row>106</xdr:row>
      <xdr:rowOff>501650</xdr:rowOff>
    </xdr:to>
    <xdr:pic>
      <xdr:nvPicPr>
        <xdr:cNvPr id="1156" name="Subgraph-silviamarques" descr="silviamarques.png"/>
        <xdr:cNvPicPr>
          <a:picLocks/>
        </xdr:cNvPicPr>
      </xdr:nvPicPr>
      <xdr:blipFill>
        <a:blip xmlns:r="http://schemas.openxmlformats.org/officeDocument/2006/relationships" r:embed="rId105" cstate="print"/>
        <a:stretch>
          <a:fillRect/>
        </a:stretch>
      </xdr:blipFill>
      <xdr:spPr>
        <a:xfrm>
          <a:off x="1082675" y="55079900"/>
          <a:ext cx="723900" cy="476250"/>
        </a:xfrm>
        <a:prstGeom prst="rect">
          <a:avLst/>
        </a:prstGeom>
      </xdr:spPr>
    </xdr:pic>
    <xdr:clientData/>
  </xdr:twoCellAnchor>
  <xdr:twoCellAnchor editAs="oneCell">
    <xdr:from>
      <xdr:col>1</xdr:col>
      <xdr:colOff>25400</xdr:colOff>
      <xdr:row>107</xdr:row>
      <xdr:rowOff>25400</xdr:rowOff>
    </xdr:from>
    <xdr:to>
      <xdr:col>1</xdr:col>
      <xdr:colOff>749300</xdr:colOff>
      <xdr:row>107</xdr:row>
      <xdr:rowOff>501650</xdr:rowOff>
    </xdr:to>
    <xdr:pic>
      <xdr:nvPicPr>
        <xdr:cNvPr id="1157" name="Subgraph-lukekhamilton" descr="lukekhamilton.png"/>
        <xdr:cNvPicPr>
          <a:picLocks/>
        </xdr:cNvPicPr>
      </xdr:nvPicPr>
      <xdr:blipFill>
        <a:blip xmlns:r="http://schemas.openxmlformats.org/officeDocument/2006/relationships" r:embed="rId106" cstate="print"/>
        <a:stretch>
          <a:fillRect/>
        </a:stretch>
      </xdr:blipFill>
      <xdr:spPr>
        <a:xfrm>
          <a:off x="1082675" y="55603775"/>
          <a:ext cx="723900" cy="476250"/>
        </a:xfrm>
        <a:prstGeom prst="rect">
          <a:avLst/>
        </a:prstGeom>
      </xdr:spPr>
    </xdr:pic>
    <xdr:clientData/>
  </xdr:twoCellAnchor>
  <xdr:twoCellAnchor editAs="oneCell">
    <xdr:from>
      <xdr:col>1</xdr:col>
      <xdr:colOff>25400</xdr:colOff>
      <xdr:row>108</xdr:row>
      <xdr:rowOff>25400</xdr:rowOff>
    </xdr:from>
    <xdr:to>
      <xdr:col>1</xdr:col>
      <xdr:colOff>749300</xdr:colOff>
      <xdr:row>108</xdr:row>
      <xdr:rowOff>501650</xdr:rowOff>
    </xdr:to>
    <xdr:pic>
      <xdr:nvPicPr>
        <xdr:cNvPr id="1158" name="Subgraph-semiramis" descr="semiramis.png"/>
        <xdr:cNvPicPr>
          <a:picLocks/>
        </xdr:cNvPicPr>
      </xdr:nvPicPr>
      <xdr:blipFill>
        <a:blip xmlns:r="http://schemas.openxmlformats.org/officeDocument/2006/relationships" r:embed="rId107" cstate="print"/>
        <a:stretch>
          <a:fillRect/>
        </a:stretch>
      </xdr:blipFill>
      <xdr:spPr>
        <a:xfrm>
          <a:off x="1082675" y="56127650"/>
          <a:ext cx="723900" cy="476250"/>
        </a:xfrm>
        <a:prstGeom prst="rect">
          <a:avLst/>
        </a:prstGeom>
      </xdr:spPr>
    </xdr:pic>
    <xdr:clientData/>
  </xdr:twoCellAnchor>
  <xdr:twoCellAnchor editAs="oneCell">
    <xdr:from>
      <xdr:col>1</xdr:col>
      <xdr:colOff>25400</xdr:colOff>
      <xdr:row>109</xdr:row>
      <xdr:rowOff>25400</xdr:rowOff>
    </xdr:from>
    <xdr:to>
      <xdr:col>1</xdr:col>
      <xdr:colOff>749300</xdr:colOff>
      <xdr:row>109</xdr:row>
      <xdr:rowOff>501650</xdr:rowOff>
    </xdr:to>
    <xdr:pic>
      <xdr:nvPicPr>
        <xdr:cNvPr id="1159" name="Subgraph-ivanmarulanda" descr="ivanmarulanda.png"/>
        <xdr:cNvPicPr>
          <a:picLocks/>
        </xdr:cNvPicPr>
      </xdr:nvPicPr>
      <xdr:blipFill>
        <a:blip xmlns:r="http://schemas.openxmlformats.org/officeDocument/2006/relationships" r:embed="rId108" cstate="print"/>
        <a:stretch>
          <a:fillRect/>
        </a:stretch>
      </xdr:blipFill>
      <xdr:spPr>
        <a:xfrm>
          <a:off x="1082675" y="56651525"/>
          <a:ext cx="723900" cy="476250"/>
        </a:xfrm>
        <a:prstGeom prst="rect">
          <a:avLst/>
        </a:prstGeom>
      </xdr:spPr>
    </xdr:pic>
    <xdr:clientData/>
  </xdr:twoCellAnchor>
  <xdr:twoCellAnchor editAs="oneCell">
    <xdr:from>
      <xdr:col>1</xdr:col>
      <xdr:colOff>25400</xdr:colOff>
      <xdr:row>110</xdr:row>
      <xdr:rowOff>25400</xdr:rowOff>
    </xdr:from>
    <xdr:to>
      <xdr:col>1</xdr:col>
      <xdr:colOff>749300</xdr:colOff>
      <xdr:row>110</xdr:row>
      <xdr:rowOff>501650</xdr:rowOff>
    </xdr:to>
    <xdr:pic>
      <xdr:nvPicPr>
        <xdr:cNvPr id="1160" name="Subgraph-chalchihuites" descr="chalchihuites.png"/>
        <xdr:cNvPicPr>
          <a:picLocks/>
        </xdr:cNvPicPr>
      </xdr:nvPicPr>
      <xdr:blipFill>
        <a:blip xmlns:r="http://schemas.openxmlformats.org/officeDocument/2006/relationships" r:embed="rId109" cstate="print"/>
        <a:stretch>
          <a:fillRect/>
        </a:stretch>
      </xdr:blipFill>
      <xdr:spPr>
        <a:xfrm>
          <a:off x="1082675" y="57175400"/>
          <a:ext cx="723900" cy="476250"/>
        </a:xfrm>
        <a:prstGeom prst="rect">
          <a:avLst/>
        </a:prstGeom>
      </xdr:spPr>
    </xdr:pic>
    <xdr:clientData/>
  </xdr:twoCellAnchor>
  <xdr:twoCellAnchor editAs="oneCell">
    <xdr:from>
      <xdr:col>1</xdr:col>
      <xdr:colOff>25400</xdr:colOff>
      <xdr:row>111</xdr:row>
      <xdr:rowOff>25400</xdr:rowOff>
    </xdr:from>
    <xdr:to>
      <xdr:col>1</xdr:col>
      <xdr:colOff>749300</xdr:colOff>
      <xdr:row>111</xdr:row>
      <xdr:rowOff>501650</xdr:rowOff>
    </xdr:to>
    <xdr:pic>
      <xdr:nvPicPr>
        <xdr:cNvPr id="1161" name="Subgraph-mfullilove" descr="mfullilove.png"/>
        <xdr:cNvPicPr>
          <a:picLocks/>
        </xdr:cNvPicPr>
      </xdr:nvPicPr>
      <xdr:blipFill>
        <a:blip xmlns:r="http://schemas.openxmlformats.org/officeDocument/2006/relationships" r:embed="rId110" cstate="print"/>
        <a:stretch>
          <a:fillRect/>
        </a:stretch>
      </xdr:blipFill>
      <xdr:spPr>
        <a:xfrm>
          <a:off x="1082675" y="57699275"/>
          <a:ext cx="723900" cy="476250"/>
        </a:xfrm>
        <a:prstGeom prst="rect">
          <a:avLst/>
        </a:prstGeom>
      </xdr:spPr>
    </xdr:pic>
    <xdr:clientData/>
  </xdr:twoCellAnchor>
  <xdr:twoCellAnchor editAs="oneCell">
    <xdr:from>
      <xdr:col>1</xdr:col>
      <xdr:colOff>25400</xdr:colOff>
      <xdr:row>112</xdr:row>
      <xdr:rowOff>25400</xdr:rowOff>
    </xdr:from>
    <xdr:to>
      <xdr:col>1</xdr:col>
      <xdr:colOff>749300</xdr:colOff>
      <xdr:row>112</xdr:row>
      <xdr:rowOff>501650</xdr:rowOff>
    </xdr:to>
    <xdr:pic>
      <xdr:nvPicPr>
        <xdr:cNvPr id="1162" name="Subgraph-captraffelson" descr="captraffelson.png"/>
        <xdr:cNvPicPr>
          <a:picLocks/>
        </xdr:cNvPicPr>
      </xdr:nvPicPr>
      <xdr:blipFill>
        <a:blip xmlns:r="http://schemas.openxmlformats.org/officeDocument/2006/relationships" r:embed="rId111" cstate="print"/>
        <a:stretch>
          <a:fillRect/>
        </a:stretch>
      </xdr:blipFill>
      <xdr:spPr>
        <a:xfrm>
          <a:off x="1082675" y="58223150"/>
          <a:ext cx="723900" cy="476250"/>
        </a:xfrm>
        <a:prstGeom prst="rect">
          <a:avLst/>
        </a:prstGeom>
      </xdr:spPr>
    </xdr:pic>
    <xdr:clientData/>
  </xdr:twoCellAnchor>
  <xdr:twoCellAnchor editAs="oneCell">
    <xdr:from>
      <xdr:col>1</xdr:col>
      <xdr:colOff>25400</xdr:colOff>
      <xdr:row>113</xdr:row>
      <xdr:rowOff>25400</xdr:rowOff>
    </xdr:from>
    <xdr:to>
      <xdr:col>1</xdr:col>
      <xdr:colOff>749300</xdr:colOff>
      <xdr:row>113</xdr:row>
      <xdr:rowOff>501650</xdr:rowOff>
    </xdr:to>
    <xdr:pic>
      <xdr:nvPicPr>
        <xdr:cNvPr id="1163" name="Subgraph-psychicrevolutn" descr="psychicrevolutn.png"/>
        <xdr:cNvPicPr>
          <a:picLocks/>
        </xdr:cNvPicPr>
      </xdr:nvPicPr>
      <xdr:blipFill>
        <a:blip xmlns:r="http://schemas.openxmlformats.org/officeDocument/2006/relationships" r:embed="rId112" cstate="print"/>
        <a:stretch>
          <a:fillRect/>
        </a:stretch>
      </xdr:blipFill>
      <xdr:spPr>
        <a:xfrm>
          <a:off x="1082675" y="58747025"/>
          <a:ext cx="723900" cy="476250"/>
        </a:xfrm>
        <a:prstGeom prst="rect">
          <a:avLst/>
        </a:prstGeom>
      </xdr:spPr>
    </xdr:pic>
    <xdr:clientData/>
  </xdr:twoCellAnchor>
  <xdr:twoCellAnchor editAs="oneCell">
    <xdr:from>
      <xdr:col>1</xdr:col>
      <xdr:colOff>25400</xdr:colOff>
      <xdr:row>114</xdr:row>
      <xdr:rowOff>25400</xdr:rowOff>
    </xdr:from>
    <xdr:to>
      <xdr:col>1</xdr:col>
      <xdr:colOff>749300</xdr:colOff>
      <xdr:row>114</xdr:row>
      <xdr:rowOff>501650</xdr:rowOff>
    </xdr:to>
    <xdr:pic>
      <xdr:nvPicPr>
        <xdr:cNvPr id="1164" name="Subgraph-cnalatest" descr="cnalatest.png"/>
        <xdr:cNvPicPr>
          <a:picLocks/>
        </xdr:cNvPicPr>
      </xdr:nvPicPr>
      <xdr:blipFill>
        <a:blip xmlns:r="http://schemas.openxmlformats.org/officeDocument/2006/relationships" r:embed="rId113" cstate="print"/>
        <a:stretch>
          <a:fillRect/>
        </a:stretch>
      </xdr:blipFill>
      <xdr:spPr>
        <a:xfrm>
          <a:off x="1082675" y="59270900"/>
          <a:ext cx="723900" cy="476250"/>
        </a:xfrm>
        <a:prstGeom prst="rect">
          <a:avLst/>
        </a:prstGeom>
      </xdr:spPr>
    </xdr:pic>
    <xdr:clientData/>
  </xdr:twoCellAnchor>
  <xdr:twoCellAnchor editAs="oneCell">
    <xdr:from>
      <xdr:col>1</xdr:col>
      <xdr:colOff>25400</xdr:colOff>
      <xdr:row>115</xdr:row>
      <xdr:rowOff>25400</xdr:rowOff>
    </xdr:from>
    <xdr:to>
      <xdr:col>1</xdr:col>
      <xdr:colOff>749300</xdr:colOff>
      <xdr:row>115</xdr:row>
      <xdr:rowOff>501650</xdr:rowOff>
    </xdr:to>
    <xdr:pic>
      <xdr:nvPicPr>
        <xdr:cNvPr id="1165" name="Subgraph-theprovince" descr="theprovince.png"/>
        <xdr:cNvPicPr>
          <a:picLocks/>
        </xdr:cNvPicPr>
      </xdr:nvPicPr>
      <xdr:blipFill>
        <a:blip xmlns:r="http://schemas.openxmlformats.org/officeDocument/2006/relationships" r:embed="rId114" cstate="print"/>
        <a:stretch>
          <a:fillRect/>
        </a:stretch>
      </xdr:blipFill>
      <xdr:spPr>
        <a:xfrm>
          <a:off x="1082675" y="59794775"/>
          <a:ext cx="723900" cy="476250"/>
        </a:xfrm>
        <a:prstGeom prst="rect">
          <a:avLst/>
        </a:prstGeom>
      </xdr:spPr>
    </xdr:pic>
    <xdr:clientData/>
  </xdr:twoCellAnchor>
  <xdr:twoCellAnchor editAs="oneCell">
    <xdr:from>
      <xdr:col>1</xdr:col>
      <xdr:colOff>25400</xdr:colOff>
      <xdr:row>116</xdr:row>
      <xdr:rowOff>25400</xdr:rowOff>
    </xdr:from>
    <xdr:to>
      <xdr:col>1</xdr:col>
      <xdr:colOff>749300</xdr:colOff>
      <xdr:row>116</xdr:row>
      <xdr:rowOff>501650</xdr:rowOff>
    </xdr:to>
    <xdr:pic>
      <xdr:nvPicPr>
        <xdr:cNvPr id="1166" name="Subgraph-anonoj" descr="anonoj.png"/>
        <xdr:cNvPicPr>
          <a:picLocks/>
        </xdr:cNvPicPr>
      </xdr:nvPicPr>
      <xdr:blipFill>
        <a:blip xmlns:r="http://schemas.openxmlformats.org/officeDocument/2006/relationships" r:embed="rId115" cstate="print"/>
        <a:stretch>
          <a:fillRect/>
        </a:stretch>
      </xdr:blipFill>
      <xdr:spPr>
        <a:xfrm>
          <a:off x="1082675" y="60318650"/>
          <a:ext cx="723900" cy="476250"/>
        </a:xfrm>
        <a:prstGeom prst="rect">
          <a:avLst/>
        </a:prstGeom>
      </xdr:spPr>
    </xdr:pic>
    <xdr:clientData/>
  </xdr:twoCellAnchor>
  <xdr:twoCellAnchor editAs="oneCell">
    <xdr:from>
      <xdr:col>1</xdr:col>
      <xdr:colOff>25400</xdr:colOff>
      <xdr:row>117</xdr:row>
      <xdr:rowOff>25400</xdr:rowOff>
    </xdr:from>
    <xdr:to>
      <xdr:col>1</xdr:col>
      <xdr:colOff>749300</xdr:colOff>
      <xdr:row>117</xdr:row>
      <xdr:rowOff>501650</xdr:rowOff>
    </xdr:to>
    <xdr:pic>
      <xdr:nvPicPr>
        <xdr:cNvPr id="1167" name="Subgraph-kindlebuzz" descr="kindlebuzz.png"/>
        <xdr:cNvPicPr>
          <a:picLocks/>
        </xdr:cNvPicPr>
      </xdr:nvPicPr>
      <xdr:blipFill>
        <a:blip xmlns:r="http://schemas.openxmlformats.org/officeDocument/2006/relationships" r:embed="rId116" cstate="print"/>
        <a:stretch>
          <a:fillRect/>
        </a:stretch>
      </xdr:blipFill>
      <xdr:spPr>
        <a:xfrm>
          <a:off x="1082675" y="60842525"/>
          <a:ext cx="723900" cy="476250"/>
        </a:xfrm>
        <a:prstGeom prst="rect">
          <a:avLst/>
        </a:prstGeom>
      </xdr:spPr>
    </xdr:pic>
    <xdr:clientData/>
  </xdr:twoCellAnchor>
  <xdr:twoCellAnchor editAs="oneCell">
    <xdr:from>
      <xdr:col>1</xdr:col>
      <xdr:colOff>25400</xdr:colOff>
      <xdr:row>118</xdr:row>
      <xdr:rowOff>25400</xdr:rowOff>
    </xdr:from>
    <xdr:to>
      <xdr:col>1</xdr:col>
      <xdr:colOff>749300</xdr:colOff>
      <xdr:row>118</xdr:row>
      <xdr:rowOff>501650</xdr:rowOff>
    </xdr:to>
    <xdr:pic>
      <xdr:nvPicPr>
        <xdr:cNvPr id="1168" name="Subgraph-pogowasright" descr="pogowasright.png"/>
        <xdr:cNvPicPr>
          <a:picLocks/>
        </xdr:cNvPicPr>
      </xdr:nvPicPr>
      <xdr:blipFill>
        <a:blip xmlns:r="http://schemas.openxmlformats.org/officeDocument/2006/relationships" r:embed="rId117" cstate="print"/>
        <a:stretch>
          <a:fillRect/>
        </a:stretch>
      </xdr:blipFill>
      <xdr:spPr>
        <a:xfrm>
          <a:off x="1082675" y="61366400"/>
          <a:ext cx="723900" cy="476250"/>
        </a:xfrm>
        <a:prstGeom prst="rect">
          <a:avLst/>
        </a:prstGeom>
      </xdr:spPr>
    </xdr:pic>
    <xdr:clientData/>
  </xdr:twoCellAnchor>
  <xdr:twoCellAnchor editAs="oneCell">
    <xdr:from>
      <xdr:col>1</xdr:col>
      <xdr:colOff>25400</xdr:colOff>
      <xdr:row>119</xdr:row>
      <xdr:rowOff>25400</xdr:rowOff>
    </xdr:from>
    <xdr:to>
      <xdr:col>1</xdr:col>
      <xdr:colOff>749300</xdr:colOff>
      <xdr:row>119</xdr:row>
      <xdr:rowOff>501650</xdr:rowOff>
    </xdr:to>
    <xdr:pic>
      <xdr:nvPicPr>
        <xdr:cNvPr id="1169" name="Subgraph-royphjacobs" descr="royphjacobs.png"/>
        <xdr:cNvPicPr>
          <a:picLocks/>
        </xdr:cNvPicPr>
      </xdr:nvPicPr>
      <xdr:blipFill>
        <a:blip xmlns:r="http://schemas.openxmlformats.org/officeDocument/2006/relationships" r:embed="rId118" cstate="print"/>
        <a:stretch>
          <a:fillRect/>
        </a:stretch>
      </xdr:blipFill>
      <xdr:spPr>
        <a:xfrm>
          <a:off x="1082675" y="61890275"/>
          <a:ext cx="723900" cy="476250"/>
        </a:xfrm>
        <a:prstGeom prst="rect">
          <a:avLst/>
        </a:prstGeom>
      </xdr:spPr>
    </xdr:pic>
    <xdr:clientData/>
  </xdr:twoCellAnchor>
  <xdr:twoCellAnchor editAs="oneCell">
    <xdr:from>
      <xdr:col>1</xdr:col>
      <xdr:colOff>25400</xdr:colOff>
      <xdr:row>120</xdr:row>
      <xdr:rowOff>25400</xdr:rowOff>
    </xdr:from>
    <xdr:to>
      <xdr:col>1</xdr:col>
      <xdr:colOff>749300</xdr:colOff>
      <xdr:row>120</xdr:row>
      <xdr:rowOff>501650</xdr:rowOff>
    </xdr:to>
    <xdr:pic>
      <xdr:nvPicPr>
        <xdr:cNvPr id="1170" name="Subgraph-arjenlentz" descr="arjenlentz.png"/>
        <xdr:cNvPicPr>
          <a:picLocks/>
        </xdr:cNvPicPr>
      </xdr:nvPicPr>
      <xdr:blipFill>
        <a:blip xmlns:r="http://schemas.openxmlformats.org/officeDocument/2006/relationships" r:embed="rId119" cstate="print"/>
        <a:stretch>
          <a:fillRect/>
        </a:stretch>
      </xdr:blipFill>
      <xdr:spPr>
        <a:xfrm>
          <a:off x="1082675" y="62414150"/>
          <a:ext cx="723900" cy="476250"/>
        </a:xfrm>
        <a:prstGeom prst="rect">
          <a:avLst/>
        </a:prstGeom>
      </xdr:spPr>
    </xdr:pic>
    <xdr:clientData/>
  </xdr:twoCellAnchor>
  <xdr:twoCellAnchor editAs="oneCell">
    <xdr:from>
      <xdr:col>1</xdr:col>
      <xdr:colOff>25400</xdr:colOff>
      <xdr:row>121</xdr:row>
      <xdr:rowOff>25400</xdr:rowOff>
    </xdr:from>
    <xdr:to>
      <xdr:col>1</xdr:col>
      <xdr:colOff>749300</xdr:colOff>
      <xdr:row>121</xdr:row>
      <xdr:rowOff>501650</xdr:rowOff>
    </xdr:to>
    <xdr:pic>
      <xdr:nvPicPr>
        <xdr:cNvPr id="1171" name="Subgraph-mayaoviedo" descr="mayaoviedo.png"/>
        <xdr:cNvPicPr>
          <a:picLocks/>
        </xdr:cNvPicPr>
      </xdr:nvPicPr>
      <xdr:blipFill>
        <a:blip xmlns:r="http://schemas.openxmlformats.org/officeDocument/2006/relationships" r:embed="rId120" cstate="print"/>
        <a:stretch>
          <a:fillRect/>
        </a:stretch>
      </xdr:blipFill>
      <xdr:spPr>
        <a:xfrm>
          <a:off x="1082675" y="62938025"/>
          <a:ext cx="723900" cy="476250"/>
        </a:xfrm>
        <a:prstGeom prst="rect">
          <a:avLst/>
        </a:prstGeom>
      </xdr:spPr>
    </xdr:pic>
    <xdr:clientData/>
  </xdr:twoCellAnchor>
  <xdr:twoCellAnchor editAs="oneCell">
    <xdr:from>
      <xdr:col>1</xdr:col>
      <xdr:colOff>25400</xdr:colOff>
      <xdr:row>122</xdr:row>
      <xdr:rowOff>25400</xdr:rowOff>
    </xdr:from>
    <xdr:to>
      <xdr:col>1</xdr:col>
      <xdr:colOff>749300</xdr:colOff>
      <xdr:row>122</xdr:row>
      <xdr:rowOff>501650</xdr:rowOff>
    </xdr:to>
    <xdr:pic>
      <xdr:nvPicPr>
        <xdr:cNvPr id="1172" name="Subgraph-ivandawidowski" descr="ivandawidowski.png"/>
        <xdr:cNvPicPr>
          <a:picLocks/>
        </xdr:cNvPicPr>
      </xdr:nvPicPr>
      <xdr:blipFill>
        <a:blip xmlns:r="http://schemas.openxmlformats.org/officeDocument/2006/relationships" r:embed="rId121" cstate="print"/>
        <a:stretch>
          <a:fillRect/>
        </a:stretch>
      </xdr:blipFill>
      <xdr:spPr>
        <a:xfrm>
          <a:off x="1082675" y="63461900"/>
          <a:ext cx="723900" cy="476250"/>
        </a:xfrm>
        <a:prstGeom prst="rect">
          <a:avLst/>
        </a:prstGeom>
      </xdr:spPr>
    </xdr:pic>
    <xdr:clientData/>
  </xdr:twoCellAnchor>
  <xdr:twoCellAnchor editAs="oneCell">
    <xdr:from>
      <xdr:col>1</xdr:col>
      <xdr:colOff>25400</xdr:colOff>
      <xdr:row>123</xdr:row>
      <xdr:rowOff>25400</xdr:rowOff>
    </xdr:from>
    <xdr:to>
      <xdr:col>1</xdr:col>
      <xdr:colOff>749300</xdr:colOff>
      <xdr:row>123</xdr:row>
      <xdr:rowOff>501650</xdr:rowOff>
    </xdr:to>
    <xdr:pic>
      <xdr:nvPicPr>
        <xdr:cNvPr id="1173" name="Subgraph-nachoua" descr="nachoua.png"/>
        <xdr:cNvPicPr>
          <a:picLocks/>
        </xdr:cNvPicPr>
      </xdr:nvPicPr>
      <xdr:blipFill>
        <a:blip xmlns:r="http://schemas.openxmlformats.org/officeDocument/2006/relationships" r:embed="rId122" cstate="print"/>
        <a:stretch>
          <a:fillRect/>
        </a:stretch>
      </xdr:blipFill>
      <xdr:spPr>
        <a:xfrm>
          <a:off x="1082675" y="63985775"/>
          <a:ext cx="723900" cy="476250"/>
        </a:xfrm>
        <a:prstGeom prst="rect">
          <a:avLst/>
        </a:prstGeom>
      </xdr:spPr>
    </xdr:pic>
    <xdr:clientData/>
  </xdr:twoCellAnchor>
  <xdr:twoCellAnchor editAs="oneCell">
    <xdr:from>
      <xdr:col>1</xdr:col>
      <xdr:colOff>25400</xdr:colOff>
      <xdr:row>124</xdr:row>
      <xdr:rowOff>25400</xdr:rowOff>
    </xdr:from>
    <xdr:to>
      <xdr:col>1</xdr:col>
      <xdr:colOff>749300</xdr:colOff>
      <xdr:row>124</xdr:row>
      <xdr:rowOff>501650</xdr:rowOff>
    </xdr:to>
    <xdr:pic>
      <xdr:nvPicPr>
        <xdr:cNvPr id="1174" name="Subgraph-spravedolivostj" descr="spravedolivostj.png"/>
        <xdr:cNvPicPr>
          <a:picLocks/>
        </xdr:cNvPicPr>
      </xdr:nvPicPr>
      <xdr:blipFill>
        <a:blip xmlns:r="http://schemas.openxmlformats.org/officeDocument/2006/relationships" r:embed="rId123" cstate="print"/>
        <a:stretch>
          <a:fillRect/>
        </a:stretch>
      </xdr:blipFill>
      <xdr:spPr>
        <a:xfrm>
          <a:off x="1082675" y="64509650"/>
          <a:ext cx="723900" cy="476250"/>
        </a:xfrm>
        <a:prstGeom prst="rect">
          <a:avLst/>
        </a:prstGeom>
      </xdr:spPr>
    </xdr:pic>
    <xdr:clientData/>
  </xdr:twoCellAnchor>
  <xdr:twoCellAnchor editAs="oneCell">
    <xdr:from>
      <xdr:col>1</xdr:col>
      <xdr:colOff>25400</xdr:colOff>
      <xdr:row>125</xdr:row>
      <xdr:rowOff>25400</xdr:rowOff>
    </xdr:from>
    <xdr:to>
      <xdr:col>1</xdr:col>
      <xdr:colOff>749300</xdr:colOff>
      <xdr:row>125</xdr:row>
      <xdr:rowOff>501650</xdr:rowOff>
    </xdr:to>
    <xdr:pic>
      <xdr:nvPicPr>
        <xdr:cNvPr id="1175" name="Subgraph-alejasoff" descr="alejasoff.png"/>
        <xdr:cNvPicPr>
          <a:picLocks/>
        </xdr:cNvPicPr>
      </xdr:nvPicPr>
      <xdr:blipFill>
        <a:blip xmlns:r="http://schemas.openxmlformats.org/officeDocument/2006/relationships" r:embed="rId124" cstate="print"/>
        <a:stretch>
          <a:fillRect/>
        </a:stretch>
      </xdr:blipFill>
      <xdr:spPr>
        <a:xfrm>
          <a:off x="1082675" y="65033525"/>
          <a:ext cx="723900" cy="476250"/>
        </a:xfrm>
        <a:prstGeom prst="rect">
          <a:avLst/>
        </a:prstGeom>
      </xdr:spPr>
    </xdr:pic>
    <xdr:clientData/>
  </xdr:twoCellAnchor>
  <xdr:twoCellAnchor editAs="oneCell">
    <xdr:from>
      <xdr:col>1</xdr:col>
      <xdr:colOff>25400</xdr:colOff>
      <xdr:row>126</xdr:row>
      <xdr:rowOff>25400</xdr:rowOff>
    </xdr:from>
    <xdr:to>
      <xdr:col>1</xdr:col>
      <xdr:colOff>749300</xdr:colOff>
      <xdr:row>126</xdr:row>
      <xdr:rowOff>501650</xdr:rowOff>
    </xdr:to>
    <xdr:pic>
      <xdr:nvPicPr>
        <xdr:cNvPr id="1176" name="Subgraph-pedrohugorm" descr="pedrohugorm.png"/>
        <xdr:cNvPicPr>
          <a:picLocks/>
        </xdr:cNvPicPr>
      </xdr:nvPicPr>
      <xdr:blipFill>
        <a:blip xmlns:r="http://schemas.openxmlformats.org/officeDocument/2006/relationships" r:embed="rId125" cstate="print"/>
        <a:stretch>
          <a:fillRect/>
        </a:stretch>
      </xdr:blipFill>
      <xdr:spPr>
        <a:xfrm>
          <a:off x="1082675" y="65557400"/>
          <a:ext cx="723900" cy="476250"/>
        </a:xfrm>
        <a:prstGeom prst="rect">
          <a:avLst/>
        </a:prstGeom>
      </xdr:spPr>
    </xdr:pic>
    <xdr:clientData/>
  </xdr:twoCellAnchor>
  <xdr:twoCellAnchor editAs="oneCell">
    <xdr:from>
      <xdr:col>1</xdr:col>
      <xdr:colOff>25400</xdr:colOff>
      <xdr:row>127</xdr:row>
      <xdr:rowOff>25400</xdr:rowOff>
    </xdr:from>
    <xdr:to>
      <xdr:col>1</xdr:col>
      <xdr:colOff>749300</xdr:colOff>
      <xdr:row>127</xdr:row>
      <xdr:rowOff>501650</xdr:rowOff>
    </xdr:to>
    <xdr:pic>
      <xdr:nvPicPr>
        <xdr:cNvPr id="1177" name="Subgraph-adalbertoasf" descr="adalbertoasf.png"/>
        <xdr:cNvPicPr>
          <a:picLocks/>
        </xdr:cNvPicPr>
      </xdr:nvPicPr>
      <xdr:blipFill>
        <a:blip xmlns:r="http://schemas.openxmlformats.org/officeDocument/2006/relationships" r:embed="rId126" cstate="print"/>
        <a:stretch>
          <a:fillRect/>
        </a:stretch>
      </xdr:blipFill>
      <xdr:spPr>
        <a:xfrm>
          <a:off x="1082675" y="66081275"/>
          <a:ext cx="723900" cy="476250"/>
        </a:xfrm>
        <a:prstGeom prst="rect">
          <a:avLst/>
        </a:prstGeom>
      </xdr:spPr>
    </xdr:pic>
    <xdr:clientData/>
  </xdr:twoCellAnchor>
  <xdr:twoCellAnchor editAs="oneCell">
    <xdr:from>
      <xdr:col>1</xdr:col>
      <xdr:colOff>25400</xdr:colOff>
      <xdr:row>128</xdr:row>
      <xdr:rowOff>25400</xdr:rowOff>
    </xdr:from>
    <xdr:to>
      <xdr:col>1</xdr:col>
      <xdr:colOff>749300</xdr:colOff>
      <xdr:row>128</xdr:row>
      <xdr:rowOff>501650</xdr:rowOff>
    </xdr:to>
    <xdr:pic>
      <xdr:nvPicPr>
        <xdr:cNvPr id="1178" name="Subgraph-piewhivanhirtum" descr="piewhivanhirtum.png"/>
        <xdr:cNvPicPr>
          <a:picLocks/>
        </xdr:cNvPicPr>
      </xdr:nvPicPr>
      <xdr:blipFill>
        <a:blip xmlns:r="http://schemas.openxmlformats.org/officeDocument/2006/relationships" r:embed="rId127" cstate="print"/>
        <a:stretch>
          <a:fillRect/>
        </a:stretch>
      </xdr:blipFill>
      <xdr:spPr>
        <a:xfrm>
          <a:off x="1082675" y="66605150"/>
          <a:ext cx="723900" cy="476250"/>
        </a:xfrm>
        <a:prstGeom prst="rect">
          <a:avLst/>
        </a:prstGeom>
      </xdr:spPr>
    </xdr:pic>
    <xdr:clientData/>
  </xdr:twoCellAnchor>
  <xdr:twoCellAnchor editAs="oneCell">
    <xdr:from>
      <xdr:col>1</xdr:col>
      <xdr:colOff>25400</xdr:colOff>
      <xdr:row>129</xdr:row>
      <xdr:rowOff>25400</xdr:rowOff>
    </xdr:from>
    <xdr:to>
      <xdr:col>1</xdr:col>
      <xdr:colOff>749300</xdr:colOff>
      <xdr:row>129</xdr:row>
      <xdr:rowOff>501650</xdr:rowOff>
    </xdr:to>
    <xdr:pic>
      <xdr:nvPicPr>
        <xdr:cNvPr id="1179" name="Subgraph-rjhale" descr="rjhale.png"/>
        <xdr:cNvPicPr>
          <a:picLocks/>
        </xdr:cNvPicPr>
      </xdr:nvPicPr>
      <xdr:blipFill>
        <a:blip xmlns:r="http://schemas.openxmlformats.org/officeDocument/2006/relationships" r:embed="rId128" cstate="print"/>
        <a:stretch>
          <a:fillRect/>
        </a:stretch>
      </xdr:blipFill>
      <xdr:spPr>
        <a:xfrm>
          <a:off x="1082675" y="67129025"/>
          <a:ext cx="723900" cy="476250"/>
        </a:xfrm>
        <a:prstGeom prst="rect">
          <a:avLst/>
        </a:prstGeom>
      </xdr:spPr>
    </xdr:pic>
    <xdr:clientData/>
  </xdr:twoCellAnchor>
  <xdr:twoCellAnchor editAs="oneCell">
    <xdr:from>
      <xdr:col>1</xdr:col>
      <xdr:colOff>25400</xdr:colOff>
      <xdr:row>130</xdr:row>
      <xdr:rowOff>25400</xdr:rowOff>
    </xdr:from>
    <xdr:to>
      <xdr:col>1</xdr:col>
      <xdr:colOff>749300</xdr:colOff>
      <xdr:row>130</xdr:row>
      <xdr:rowOff>501650</xdr:rowOff>
    </xdr:to>
    <xdr:pic>
      <xdr:nvPicPr>
        <xdr:cNvPr id="1180" name="Subgraph-inkblotsart" descr="inkblotsart.png"/>
        <xdr:cNvPicPr>
          <a:picLocks/>
        </xdr:cNvPicPr>
      </xdr:nvPicPr>
      <xdr:blipFill>
        <a:blip xmlns:r="http://schemas.openxmlformats.org/officeDocument/2006/relationships" r:embed="rId129" cstate="print"/>
        <a:stretch>
          <a:fillRect/>
        </a:stretch>
      </xdr:blipFill>
      <xdr:spPr>
        <a:xfrm>
          <a:off x="1082675" y="67652900"/>
          <a:ext cx="723900" cy="476250"/>
        </a:xfrm>
        <a:prstGeom prst="rect">
          <a:avLst/>
        </a:prstGeom>
      </xdr:spPr>
    </xdr:pic>
    <xdr:clientData/>
  </xdr:twoCellAnchor>
  <xdr:twoCellAnchor editAs="oneCell">
    <xdr:from>
      <xdr:col>1</xdr:col>
      <xdr:colOff>25400</xdr:colOff>
      <xdr:row>131</xdr:row>
      <xdr:rowOff>25400</xdr:rowOff>
    </xdr:from>
    <xdr:to>
      <xdr:col>1</xdr:col>
      <xdr:colOff>749300</xdr:colOff>
      <xdr:row>131</xdr:row>
      <xdr:rowOff>501650</xdr:rowOff>
    </xdr:to>
    <xdr:pic>
      <xdr:nvPicPr>
        <xdr:cNvPr id="1181" name="Subgraph-bianex" descr="bianex.png"/>
        <xdr:cNvPicPr>
          <a:picLocks/>
        </xdr:cNvPicPr>
      </xdr:nvPicPr>
      <xdr:blipFill>
        <a:blip xmlns:r="http://schemas.openxmlformats.org/officeDocument/2006/relationships" r:embed="rId130" cstate="print"/>
        <a:stretch>
          <a:fillRect/>
        </a:stretch>
      </xdr:blipFill>
      <xdr:spPr>
        <a:xfrm>
          <a:off x="1082675" y="68176775"/>
          <a:ext cx="723900" cy="476250"/>
        </a:xfrm>
        <a:prstGeom prst="rect">
          <a:avLst/>
        </a:prstGeom>
      </xdr:spPr>
    </xdr:pic>
    <xdr:clientData/>
  </xdr:twoCellAnchor>
  <xdr:twoCellAnchor editAs="oneCell">
    <xdr:from>
      <xdr:col>1</xdr:col>
      <xdr:colOff>25400</xdr:colOff>
      <xdr:row>132</xdr:row>
      <xdr:rowOff>25400</xdr:rowOff>
    </xdr:from>
    <xdr:to>
      <xdr:col>1</xdr:col>
      <xdr:colOff>749300</xdr:colOff>
      <xdr:row>132</xdr:row>
      <xdr:rowOff>501650</xdr:rowOff>
    </xdr:to>
    <xdr:pic>
      <xdr:nvPicPr>
        <xdr:cNvPr id="1182" name="Subgraph-iqxs" descr="iqxs.png"/>
        <xdr:cNvPicPr>
          <a:picLocks/>
        </xdr:cNvPicPr>
      </xdr:nvPicPr>
      <xdr:blipFill>
        <a:blip xmlns:r="http://schemas.openxmlformats.org/officeDocument/2006/relationships" r:embed="rId131" cstate="print"/>
        <a:stretch>
          <a:fillRect/>
        </a:stretch>
      </xdr:blipFill>
      <xdr:spPr>
        <a:xfrm>
          <a:off x="1082675" y="68700650"/>
          <a:ext cx="723900" cy="476250"/>
        </a:xfrm>
        <a:prstGeom prst="rect">
          <a:avLst/>
        </a:prstGeom>
      </xdr:spPr>
    </xdr:pic>
    <xdr:clientData/>
  </xdr:twoCellAnchor>
  <xdr:twoCellAnchor editAs="oneCell">
    <xdr:from>
      <xdr:col>1</xdr:col>
      <xdr:colOff>25400</xdr:colOff>
      <xdr:row>133</xdr:row>
      <xdr:rowOff>25400</xdr:rowOff>
    </xdr:from>
    <xdr:to>
      <xdr:col>1</xdr:col>
      <xdr:colOff>749300</xdr:colOff>
      <xdr:row>133</xdr:row>
      <xdr:rowOff>501650</xdr:rowOff>
    </xdr:to>
    <xdr:pic>
      <xdr:nvPicPr>
        <xdr:cNvPr id="1183" name="Subgraph-usactionnews" descr="usactionnews.png"/>
        <xdr:cNvPicPr>
          <a:picLocks/>
        </xdr:cNvPicPr>
      </xdr:nvPicPr>
      <xdr:blipFill>
        <a:blip xmlns:r="http://schemas.openxmlformats.org/officeDocument/2006/relationships" r:embed="rId132" cstate="print"/>
        <a:stretch>
          <a:fillRect/>
        </a:stretch>
      </xdr:blipFill>
      <xdr:spPr>
        <a:xfrm>
          <a:off x="1082675" y="69224525"/>
          <a:ext cx="723900" cy="476250"/>
        </a:xfrm>
        <a:prstGeom prst="rect">
          <a:avLst/>
        </a:prstGeom>
      </xdr:spPr>
    </xdr:pic>
    <xdr:clientData/>
  </xdr:twoCellAnchor>
  <xdr:twoCellAnchor editAs="oneCell">
    <xdr:from>
      <xdr:col>1</xdr:col>
      <xdr:colOff>25400</xdr:colOff>
      <xdr:row>134</xdr:row>
      <xdr:rowOff>25400</xdr:rowOff>
    </xdr:from>
    <xdr:to>
      <xdr:col>1</xdr:col>
      <xdr:colOff>749300</xdr:colOff>
      <xdr:row>134</xdr:row>
      <xdr:rowOff>501650</xdr:rowOff>
    </xdr:to>
    <xdr:pic>
      <xdr:nvPicPr>
        <xdr:cNvPr id="1184" name="Subgraph-dicarrey" descr="dicarrey.png"/>
        <xdr:cNvPicPr>
          <a:picLocks/>
        </xdr:cNvPicPr>
      </xdr:nvPicPr>
      <xdr:blipFill>
        <a:blip xmlns:r="http://schemas.openxmlformats.org/officeDocument/2006/relationships" r:embed="rId133" cstate="print"/>
        <a:stretch>
          <a:fillRect/>
        </a:stretch>
      </xdr:blipFill>
      <xdr:spPr>
        <a:xfrm>
          <a:off x="1082675" y="69748400"/>
          <a:ext cx="723900" cy="476250"/>
        </a:xfrm>
        <a:prstGeom prst="rect">
          <a:avLst/>
        </a:prstGeom>
      </xdr:spPr>
    </xdr:pic>
    <xdr:clientData/>
  </xdr:twoCellAnchor>
  <xdr:twoCellAnchor editAs="oneCell">
    <xdr:from>
      <xdr:col>1</xdr:col>
      <xdr:colOff>25400</xdr:colOff>
      <xdr:row>135</xdr:row>
      <xdr:rowOff>25400</xdr:rowOff>
    </xdr:from>
    <xdr:to>
      <xdr:col>1</xdr:col>
      <xdr:colOff>749300</xdr:colOff>
      <xdr:row>135</xdr:row>
      <xdr:rowOff>501650</xdr:rowOff>
    </xdr:to>
    <xdr:pic>
      <xdr:nvPicPr>
        <xdr:cNvPr id="1185" name="Subgraph-cschweitz" descr="cschweitz.png"/>
        <xdr:cNvPicPr>
          <a:picLocks/>
        </xdr:cNvPicPr>
      </xdr:nvPicPr>
      <xdr:blipFill>
        <a:blip xmlns:r="http://schemas.openxmlformats.org/officeDocument/2006/relationships" r:embed="rId134" cstate="print"/>
        <a:stretch>
          <a:fillRect/>
        </a:stretch>
      </xdr:blipFill>
      <xdr:spPr>
        <a:xfrm>
          <a:off x="1082675" y="70272275"/>
          <a:ext cx="723900" cy="476250"/>
        </a:xfrm>
        <a:prstGeom prst="rect">
          <a:avLst/>
        </a:prstGeom>
      </xdr:spPr>
    </xdr:pic>
    <xdr:clientData/>
  </xdr:twoCellAnchor>
  <xdr:twoCellAnchor editAs="oneCell">
    <xdr:from>
      <xdr:col>1</xdr:col>
      <xdr:colOff>25400</xdr:colOff>
      <xdr:row>136</xdr:row>
      <xdr:rowOff>25400</xdr:rowOff>
    </xdr:from>
    <xdr:to>
      <xdr:col>1</xdr:col>
      <xdr:colOff>749300</xdr:colOff>
      <xdr:row>136</xdr:row>
      <xdr:rowOff>501650</xdr:rowOff>
    </xdr:to>
    <xdr:pic>
      <xdr:nvPicPr>
        <xdr:cNvPr id="1186" name="Subgraph-klasco" descr="klasco.png"/>
        <xdr:cNvPicPr>
          <a:picLocks/>
        </xdr:cNvPicPr>
      </xdr:nvPicPr>
      <xdr:blipFill>
        <a:blip xmlns:r="http://schemas.openxmlformats.org/officeDocument/2006/relationships" r:embed="rId135" cstate="print"/>
        <a:stretch>
          <a:fillRect/>
        </a:stretch>
      </xdr:blipFill>
      <xdr:spPr>
        <a:xfrm>
          <a:off x="1082675" y="70796150"/>
          <a:ext cx="723900" cy="476250"/>
        </a:xfrm>
        <a:prstGeom prst="rect">
          <a:avLst/>
        </a:prstGeom>
      </xdr:spPr>
    </xdr:pic>
    <xdr:clientData/>
  </xdr:twoCellAnchor>
  <xdr:twoCellAnchor editAs="oneCell">
    <xdr:from>
      <xdr:col>1</xdr:col>
      <xdr:colOff>25400</xdr:colOff>
      <xdr:row>137</xdr:row>
      <xdr:rowOff>25400</xdr:rowOff>
    </xdr:from>
    <xdr:to>
      <xdr:col>1</xdr:col>
      <xdr:colOff>749300</xdr:colOff>
      <xdr:row>137</xdr:row>
      <xdr:rowOff>501650</xdr:rowOff>
    </xdr:to>
    <xdr:pic>
      <xdr:nvPicPr>
        <xdr:cNvPr id="1187" name="Subgraph-traveldiaries" descr="traveldiaries.png"/>
        <xdr:cNvPicPr>
          <a:picLocks/>
        </xdr:cNvPicPr>
      </xdr:nvPicPr>
      <xdr:blipFill>
        <a:blip xmlns:r="http://schemas.openxmlformats.org/officeDocument/2006/relationships" r:embed="rId136" cstate="print"/>
        <a:stretch>
          <a:fillRect/>
        </a:stretch>
      </xdr:blipFill>
      <xdr:spPr>
        <a:xfrm>
          <a:off x="1082675" y="71320025"/>
          <a:ext cx="723900" cy="476250"/>
        </a:xfrm>
        <a:prstGeom prst="rect">
          <a:avLst/>
        </a:prstGeom>
      </xdr:spPr>
    </xdr:pic>
    <xdr:clientData/>
  </xdr:twoCellAnchor>
  <xdr:twoCellAnchor editAs="oneCell">
    <xdr:from>
      <xdr:col>1</xdr:col>
      <xdr:colOff>25400</xdr:colOff>
      <xdr:row>138</xdr:row>
      <xdr:rowOff>25400</xdr:rowOff>
    </xdr:from>
    <xdr:to>
      <xdr:col>1</xdr:col>
      <xdr:colOff>749300</xdr:colOff>
      <xdr:row>138</xdr:row>
      <xdr:rowOff>501650</xdr:rowOff>
    </xdr:to>
    <xdr:pic>
      <xdr:nvPicPr>
        <xdr:cNvPr id="1188" name="Subgraph-bete_davis" descr="bete_davis.png"/>
        <xdr:cNvPicPr>
          <a:picLocks/>
        </xdr:cNvPicPr>
      </xdr:nvPicPr>
      <xdr:blipFill>
        <a:blip xmlns:r="http://schemas.openxmlformats.org/officeDocument/2006/relationships" r:embed="rId137" cstate="print"/>
        <a:stretch>
          <a:fillRect/>
        </a:stretch>
      </xdr:blipFill>
      <xdr:spPr>
        <a:xfrm>
          <a:off x="1082675" y="71843900"/>
          <a:ext cx="723900" cy="476250"/>
        </a:xfrm>
        <a:prstGeom prst="rect">
          <a:avLst/>
        </a:prstGeom>
      </xdr:spPr>
    </xdr:pic>
    <xdr:clientData/>
  </xdr:twoCellAnchor>
  <xdr:twoCellAnchor editAs="oneCell">
    <xdr:from>
      <xdr:col>1</xdr:col>
      <xdr:colOff>25400</xdr:colOff>
      <xdr:row>139</xdr:row>
      <xdr:rowOff>25400</xdr:rowOff>
    </xdr:from>
    <xdr:to>
      <xdr:col>1</xdr:col>
      <xdr:colOff>749300</xdr:colOff>
      <xdr:row>139</xdr:row>
      <xdr:rowOff>501650</xdr:rowOff>
    </xdr:to>
    <xdr:pic>
      <xdr:nvPicPr>
        <xdr:cNvPr id="1189" name="Subgraph-carolyuenaz" descr="carolyuenaz.png"/>
        <xdr:cNvPicPr>
          <a:picLocks/>
        </xdr:cNvPicPr>
      </xdr:nvPicPr>
      <xdr:blipFill>
        <a:blip xmlns:r="http://schemas.openxmlformats.org/officeDocument/2006/relationships" r:embed="rId138" cstate="print"/>
        <a:stretch>
          <a:fillRect/>
        </a:stretch>
      </xdr:blipFill>
      <xdr:spPr>
        <a:xfrm>
          <a:off x="1082675" y="72367775"/>
          <a:ext cx="723900" cy="476250"/>
        </a:xfrm>
        <a:prstGeom prst="rect">
          <a:avLst/>
        </a:prstGeom>
      </xdr:spPr>
    </xdr:pic>
    <xdr:clientData/>
  </xdr:twoCellAnchor>
  <xdr:twoCellAnchor editAs="oneCell">
    <xdr:from>
      <xdr:col>1</xdr:col>
      <xdr:colOff>25400</xdr:colOff>
      <xdr:row>140</xdr:row>
      <xdr:rowOff>25400</xdr:rowOff>
    </xdr:from>
    <xdr:to>
      <xdr:col>1</xdr:col>
      <xdr:colOff>749300</xdr:colOff>
      <xdr:row>140</xdr:row>
      <xdr:rowOff>501650</xdr:rowOff>
    </xdr:to>
    <xdr:pic>
      <xdr:nvPicPr>
        <xdr:cNvPr id="1190" name="Subgraph-bicodegas" descr="bicodegas.png"/>
        <xdr:cNvPicPr>
          <a:picLocks/>
        </xdr:cNvPicPr>
      </xdr:nvPicPr>
      <xdr:blipFill>
        <a:blip xmlns:r="http://schemas.openxmlformats.org/officeDocument/2006/relationships" r:embed="rId139" cstate="print"/>
        <a:stretch>
          <a:fillRect/>
        </a:stretch>
      </xdr:blipFill>
      <xdr:spPr>
        <a:xfrm>
          <a:off x="1082675" y="72891650"/>
          <a:ext cx="723900" cy="476250"/>
        </a:xfrm>
        <a:prstGeom prst="rect">
          <a:avLst/>
        </a:prstGeom>
      </xdr:spPr>
    </xdr:pic>
    <xdr:clientData/>
  </xdr:twoCellAnchor>
  <xdr:twoCellAnchor editAs="oneCell">
    <xdr:from>
      <xdr:col>1</xdr:col>
      <xdr:colOff>25400</xdr:colOff>
      <xdr:row>141</xdr:row>
      <xdr:rowOff>25400</xdr:rowOff>
    </xdr:from>
    <xdr:to>
      <xdr:col>1</xdr:col>
      <xdr:colOff>749300</xdr:colOff>
      <xdr:row>141</xdr:row>
      <xdr:rowOff>501650</xdr:rowOff>
    </xdr:to>
    <xdr:pic>
      <xdr:nvPicPr>
        <xdr:cNvPr id="1191" name="Subgraph-rabail26" descr="rabail26.png"/>
        <xdr:cNvPicPr>
          <a:picLocks/>
        </xdr:cNvPicPr>
      </xdr:nvPicPr>
      <xdr:blipFill>
        <a:blip xmlns:r="http://schemas.openxmlformats.org/officeDocument/2006/relationships" r:embed="rId116" cstate="print"/>
        <a:stretch>
          <a:fillRect/>
        </a:stretch>
      </xdr:blipFill>
      <xdr:spPr>
        <a:xfrm>
          <a:off x="1082675" y="73415525"/>
          <a:ext cx="723900" cy="476250"/>
        </a:xfrm>
        <a:prstGeom prst="rect">
          <a:avLst/>
        </a:prstGeom>
      </xdr:spPr>
    </xdr:pic>
    <xdr:clientData/>
  </xdr:twoCellAnchor>
  <xdr:twoCellAnchor editAs="oneCell">
    <xdr:from>
      <xdr:col>1</xdr:col>
      <xdr:colOff>25400</xdr:colOff>
      <xdr:row>142</xdr:row>
      <xdr:rowOff>25400</xdr:rowOff>
    </xdr:from>
    <xdr:to>
      <xdr:col>1</xdr:col>
      <xdr:colOff>749300</xdr:colOff>
      <xdr:row>142</xdr:row>
      <xdr:rowOff>501650</xdr:rowOff>
    </xdr:to>
    <xdr:pic>
      <xdr:nvPicPr>
        <xdr:cNvPr id="1192" name="Subgraph-margarethmaia" descr="margarethmaia.png"/>
        <xdr:cNvPicPr>
          <a:picLocks/>
        </xdr:cNvPicPr>
      </xdr:nvPicPr>
      <xdr:blipFill>
        <a:blip xmlns:r="http://schemas.openxmlformats.org/officeDocument/2006/relationships" r:embed="rId140" cstate="print"/>
        <a:stretch>
          <a:fillRect/>
        </a:stretch>
      </xdr:blipFill>
      <xdr:spPr>
        <a:xfrm>
          <a:off x="1082675" y="73939400"/>
          <a:ext cx="723900" cy="476250"/>
        </a:xfrm>
        <a:prstGeom prst="rect">
          <a:avLst/>
        </a:prstGeom>
      </xdr:spPr>
    </xdr:pic>
    <xdr:clientData/>
  </xdr:twoCellAnchor>
  <xdr:twoCellAnchor editAs="oneCell">
    <xdr:from>
      <xdr:col>1</xdr:col>
      <xdr:colOff>25400</xdr:colOff>
      <xdr:row>143</xdr:row>
      <xdr:rowOff>25400</xdr:rowOff>
    </xdr:from>
    <xdr:to>
      <xdr:col>1</xdr:col>
      <xdr:colOff>749300</xdr:colOff>
      <xdr:row>143</xdr:row>
      <xdr:rowOff>501650</xdr:rowOff>
    </xdr:to>
    <xdr:pic>
      <xdr:nvPicPr>
        <xdr:cNvPr id="1193" name="Subgraph-asiadude" descr="asiadude.png"/>
        <xdr:cNvPicPr>
          <a:picLocks/>
        </xdr:cNvPicPr>
      </xdr:nvPicPr>
      <xdr:blipFill>
        <a:blip xmlns:r="http://schemas.openxmlformats.org/officeDocument/2006/relationships" r:embed="rId141" cstate="print"/>
        <a:stretch>
          <a:fillRect/>
        </a:stretch>
      </xdr:blipFill>
      <xdr:spPr>
        <a:xfrm>
          <a:off x="1082675" y="74463275"/>
          <a:ext cx="723900" cy="476250"/>
        </a:xfrm>
        <a:prstGeom prst="rect">
          <a:avLst/>
        </a:prstGeom>
      </xdr:spPr>
    </xdr:pic>
    <xdr:clientData/>
  </xdr:twoCellAnchor>
  <xdr:twoCellAnchor editAs="oneCell">
    <xdr:from>
      <xdr:col>1</xdr:col>
      <xdr:colOff>25400</xdr:colOff>
      <xdr:row>144</xdr:row>
      <xdr:rowOff>25400</xdr:rowOff>
    </xdr:from>
    <xdr:to>
      <xdr:col>1</xdr:col>
      <xdr:colOff>749300</xdr:colOff>
      <xdr:row>144</xdr:row>
      <xdr:rowOff>501650</xdr:rowOff>
    </xdr:to>
    <xdr:pic>
      <xdr:nvPicPr>
        <xdr:cNvPr id="1194" name="Subgraph-donmacca" descr="donmacca.png"/>
        <xdr:cNvPicPr>
          <a:picLocks/>
        </xdr:cNvPicPr>
      </xdr:nvPicPr>
      <xdr:blipFill>
        <a:blip xmlns:r="http://schemas.openxmlformats.org/officeDocument/2006/relationships" r:embed="rId142" cstate="print"/>
        <a:stretch>
          <a:fillRect/>
        </a:stretch>
      </xdr:blipFill>
      <xdr:spPr>
        <a:xfrm>
          <a:off x="1082675" y="74987150"/>
          <a:ext cx="723900" cy="476250"/>
        </a:xfrm>
        <a:prstGeom prst="rect">
          <a:avLst/>
        </a:prstGeom>
      </xdr:spPr>
    </xdr:pic>
    <xdr:clientData/>
  </xdr:twoCellAnchor>
  <xdr:twoCellAnchor editAs="oneCell">
    <xdr:from>
      <xdr:col>1</xdr:col>
      <xdr:colOff>25400</xdr:colOff>
      <xdr:row>145</xdr:row>
      <xdr:rowOff>25400</xdr:rowOff>
    </xdr:from>
    <xdr:to>
      <xdr:col>1</xdr:col>
      <xdr:colOff>749300</xdr:colOff>
      <xdr:row>145</xdr:row>
      <xdr:rowOff>501650</xdr:rowOff>
    </xdr:to>
    <xdr:pic>
      <xdr:nvPicPr>
        <xdr:cNvPr id="1195" name="Subgraph-etallard" descr="etallard.png"/>
        <xdr:cNvPicPr>
          <a:picLocks/>
        </xdr:cNvPicPr>
      </xdr:nvPicPr>
      <xdr:blipFill>
        <a:blip xmlns:r="http://schemas.openxmlformats.org/officeDocument/2006/relationships" r:embed="rId143" cstate="print"/>
        <a:stretch>
          <a:fillRect/>
        </a:stretch>
      </xdr:blipFill>
      <xdr:spPr>
        <a:xfrm>
          <a:off x="1082675" y="75511025"/>
          <a:ext cx="723900" cy="476250"/>
        </a:xfrm>
        <a:prstGeom prst="rect">
          <a:avLst/>
        </a:prstGeom>
      </xdr:spPr>
    </xdr:pic>
    <xdr:clientData/>
  </xdr:twoCellAnchor>
  <xdr:twoCellAnchor editAs="oneCell">
    <xdr:from>
      <xdr:col>1</xdr:col>
      <xdr:colOff>25400</xdr:colOff>
      <xdr:row>146</xdr:row>
      <xdr:rowOff>25400</xdr:rowOff>
    </xdr:from>
    <xdr:to>
      <xdr:col>1</xdr:col>
      <xdr:colOff>749300</xdr:colOff>
      <xdr:row>146</xdr:row>
      <xdr:rowOff>501650</xdr:rowOff>
    </xdr:to>
    <xdr:pic>
      <xdr:nvPicPr>
        <xdr:cNvPr id="1196" name="Subgraph-josegreghg" descr="josegreghg.png"/>
        <xdr:cNvPicPr>
          <a:picLocks/>
        </xdr:cNvPicPr>
      </xdr:nvPicPr>
      <xdr:blipFill>
        <a:blip xmlns:r="http://schemas.openxmlformats.org/officeDocument/2006/relationships" r:embed="rId144" cstate="print"/>
        <a:stretch>
          <a:fillRect/>
        </a:stretch>
      </xdr:blipFill>
      <xdr:spPr>
        <a:xfrm>
          <a:off x="1082675" y="76034900"/>
          <a:ext cx="723900" cy="476250"/>
        </a:xfrm>
        <a:prstGeom prst="rect">
          <a:avLst/>
        </a:prstGeom>
      </xdr:spPr>
    </xdr:pic>
    <xdr:clientData/>
  </xdr:twoCellAnchor>
  <xdr:twoCellAnchor editAs="oneCell">
    <xdr:from>
      <xdr:col>1</xdr:col>
      <xdr:colOff>25400</xdr:colOff>
      <xdr:row>147</xdr:row>
      <xdr:rowOff>25400</xdr:rowOff>
    </xdr:from>
    <xdr:to>
      <xdr:col>1</xdr:col>
      <xdr:colOff>749300</xdr:colOff>
      <xdr:row>147</xdr:row>
      <xdr:rowOff>501650</xdr:rowOff>
    </xdr:to>
    <xdr:pic>
      <xdr:nvPicPr>
        <xdr:cNvPr id="1197" name="Subgraph-yangreisi" descr="yangreisi.png"/>
        <xdr:cNvPicPr>
          <a:picLocks/>
        </xdr:cNvPicPr>
      </xdr:nvPicPr>
      <xdr:blipFill>
        <a:blip xmlns:r="http://schemas.openxmlformats.org/officeDocument/2006/relationships" r:embed="rId145" cstate="print"/>
        <a:stretch>
          <a:fillRect/>
        </a:stretch>
      </xdr:blipFill>
      <xdr:spPr>
        <a:xfrm>
          <a:off x="1082675" y="76558775"/>
          <a:ext cx="723900" cy="476250"/>
        </a:xfrm>
        <a:prstGeom prst="rect">
          <a:avLst/>
        </a:prstGeom>
      </xdr:spPr>
    </xdr:pic>
    <xdr:clientData/>
  </xdr:twoCellAnchor>
  <xdr:twoCellAnchor editAs="oneCell">
    <xdr:from>
      <xdr:col>1</xdr:col>
      <xdr:colOff>25400</xdr:colOff>
      <xdr:row>148</xdr:row>
      <xdr:rowOff>25400</xdr:rowOff>
    </xdr:from>
    <xdr:to>
      <xdr:col>1</xdr:col>
      <xdr:colOff>749300</xdr:colOff>
      <xdr:row>148</xdr:row>
      <xdr:rowOff>501650</xdr:rowOff>
    </xdr:to>
    <xdr:pic>
      <xdr:nvPicPr>
        <xdr:cNvPr id="1198" name="Subgraph-uphoyaax" descr="uphoyaax.png"/>
        <xdr:cNvPicPr>
          <a:picLocks/>
        </xdr:cNvPicPr>
      </xdr:nvPicPr>
      <xdr:blipFill>
        <a:blip xmlns:r="http://schemas.openxmlformats.org/officeDocument/2006/relationships" r:embed="rId146" cstate="print"/>
        <a:stretch>
          <a:fillRect/>
        </a:stretch>
      </xdr:blipFill>
      <xdr:spPr>
        <a:xfrm>
          <a:off x="1082675" y="77082650"/>
          <a:ext cx="723900" cy="476250"/>
        </a:xfrm>
        <a:prstGeom prst="rect">
          <a:avLst/>
        </a:prstGeom>
      </xdr:spPr>
    </xdr:pic>
    <xdr:clientData/>
  </xdr:twoCellAnchor>
  <xdr:twoCellAnchor editAs="oneCell">
    <xdr:from>
      <xdr:col>1</xdr:col>
      <xdr:colOff>25400</xdr:colOff>
      <xdr:row>149</xdr:row>
      <xdr:rowOff>25400</xdr:rowOff>
    </xdr:from>
    <xdr:to>
      <xdr:col>1</xdr:col>
      <xdr:colOff>749300</xdr:colOff>
      <xdr:row>149</xdr:row>
      <xdr:rowOff>501650</xdr:rowOff>
    </xdr:to>
    <xdr:pic>
      <xdr:nvPicPr>
        <xdr:cNvPr id="1199" name="Subgraph-cidocacid" descr="cidocacid.png"/>
        <xdr:cNvPicPr>
          <a:picLocks/>
        </xdr:cNvPicPr>
      </xdr:nvPicPr>
      <xdr:blipFill>
        <a:blip xmlns:r="http://schemas.openxmlformats.org/officeDocument/2006/relationships" r:embed="rId147" cstate="print"/>
        <a:stretch>
          <a:fillRect/>
        </a:stretch>
      </xdr:blipFill>
      <xdr:spPr>
        <a:xfrm>
          <a:off x="1082675" y="77606525"/>
          <a:ext cx="723900" cy="476250"/>
        </a:xfrm>
        <a:prstGeom prst="rect">
          <a:avLst/>
        </a:prstGeom>
      </xdr:spPr>
    </xdr:pic>
    <xdr:clientData/>
  </xdr:twoCellAnchor>
  <xdr:twoCellAnchor editAs="oneCell">
    <xdr:from>
      <xdr:col>1</xdr:col>
      <xdr:colOff>25400</xdr:colOff>
      <xdr:row>150</xdr:row>
      <xdr:rowOff>25400</xdr:rowOff>
    </xdr:from>
    <xdr:to>
      <xdr:col>1</xdr:col>
      <xdr:colOff>749300</xdr:colOff>
      <xdr:row>150</xdr:row>
      <xdr:rowOff>501650</xdr:rowOff>
    </xdr:to>
    <xdr:pic>
      <xdr:nvPicPr>
        <xdr:cNvPr id="1200" name="Subgraph-villarreal2008" descr="villarreal2008.png"/>
        <xdr:cNvPicPr>
          <a:picLocks/>
        </xdr:cNvPicPr>
      </xdr:nvPicPr>
      <xdr:blipFill>
        <a:blip xmlns:r="http://schemas.openxmlformats.org/officeDocument/2006/relationships" r:embed="rId148" cstate="print"/>
        <a:stretch>
          <a:fillRect/>
        </a:stretch>
      </xdr:blipFill>
      <xdr:spPr>
        <a:xfrm>
          <a:off x="1082675" y="78130400"/>
          <a:ext cx="723900" cy="476250"/>
        </a:xfrm>
        <a:prstGeom prst="rect">
          <a:avLst/>
        </a:prstGeom>
      </xdr:spPr>
    </xdr:pic>
    <xdr:clientData/>
  </xdr:twoCellAnchor>
  <xdr:twoCellAnchor editAs="oneCell">
    <xdr:from>
      <xdr:col>1</xdr:col>
      <xdr:colOff>25400</xdr:colOff>
      <xdr:row>151</xdr:row>
      <xdr:rowOff>25400</xdr:rowOff>
    </xdr:from>
    <xdr:to>
      <xdr:col>1</xdr:col>
      <xdr:colOff>749300</xdr:colOff>
      <xdr:row>151</xdr:row>
      <xdr:rowOff>501650</xdr:rowOff>
    </xdr:to>
    <xdr:pic>
      <xdr:nvPicPr>
        <xdr:cNvPr id="1201" name="Subgraph-alximic" descr="alximic.png"/>
        <xdr:cNvPicPr>
          <a:picLocks/>
        </xdr:cNvPicPr>
      </xdr:nvPicPr>
      <xdr:blipFill>
        <a:blip xmlns:r="http://schemas.openxmlformats.org/officeDocument/2006/relationships" r:embed="rId149" cstate="print"/>
        <a:stretch>
          <a:fillRect/>
        </a:stretch>
      </xdr:blipFill>
      <xdr:spPr>
        <a:xfrm>
          <a:off x="1082675" y="78654275"/>
          <a:ext cx="723900" cy="476250"/>
        </a:xfrm>
        <a:prstGeom prst="rect">
          <a:avLst/>
        </a:prstGeom>
      </xdr:spPr>
    </xdr:pic>
    <xdr:clientData/>
  </xdr:twoCellAnchor>
  <xdr:twoCellAnchor editAs="oneCell">
    <xdr:from>
      <xdr:col>1</xdr:col>
      <xdr:colOff>25400</xdr:colOff>
      <xdr:row>152</xdr:row>
      <xdr:rowOff>25400</xdr:rowOff>
    </xdr:from>
    <xdr:to>
      <xdr:col>1</xdr:col>
      <xdr:colOff>749300</xdr:colOff>
      <xdr:row>152</xdr:row>
      <xdr:rowOff>501650</xdr:rowOff>
    </xdr:to>
    <xdr:pic>
      <xdr:nvPicPr>
        <xdr:cNvPr id="1202" name="Subgraph-sasha_sf" descr="sasha_sf.png"/>
        <xdr:cNvPicPr>
          <a:picLocks/>
        </xdr:cNvPicPr>
      </xdr:nvPicPr>
      <xdr:blipFill>
        <a:blip xmlns:r="http://schemas.openxmlformats.org/officeDocument/2006/relationships" r:embed="rId150" cstate="print"/>
        <a:stretch>
          <a:fillRect/>
        </a:stretch>
      </xdr:blipFill>
      <xdr:spPr>
        <a:xfrm>
          <a:off x="1082675" y="79178150"/>
          <a:ext cx="723900" cy="476250"/>
        </a:xfrm>
        <a:prstGeom prst="rect">
          <a:avLst/>
        </a:prstGeom>
      </xdr:spPr>
    </xdr:pic>
    <xdr:clientData/>
  </xdr:twoCellAnchor>
  <xdr:twoCellAnchor editAs="oneCell">
    <xdr:from>
      <xdr:col>1</xdr:col>
      <xdr:colOff>25400</xdr:colOff>
      <xdr:row>153</xdr:row>
      <xdr:rowOff>25400</xdr:rowOff>
    </xdr:from>
    <xdr:to>
      <xdr:col>1</xdr:col>
      <xdr:colOff>749300</xdr:colOff>
      <xdr:row>153</xdr:row>
      <xdr:rowOff>501650</xdr:rowOff>
    </xdr:to>
    <xdr:pic>
      <xdr:nvPicPr>
        <xdr:cNvPr id="1203" name="Subgraph-nianiel" descr="nianiel.png"/>
        <xdr:cNvPicPr>
          <a:picLocks/>
        </xdr:cNvPicPr>
      </xdr:nvPicPr>
      <xdr:blipFill>
        <a:blip xmlns:r="http://schemas.openxmlformats.org/officeDocument/2006/relationships" r:embed="rId151" cstate="print"/>
        <a:stretch>
          <a:fillRect/>
        </a:stretch>
      </xdr:blipFill>
      <xdr:spPr>
        <a:xfrm>
          <a:off x="1082675" y="79702025"/>
          <a:ext cx="723900" cy="476250"/>
        </a:xfrm>
        <a:prstGeom prst="rect">
          <a:avLst/>
        </a:prstGeom>
      </xdr:spPr>
    </xdr:pic>
    <xdr:clientData/>
  </xdr:twoCellAnchor>
  <xdr:twoCellAnchor editAs="oneCell">
    <xdr:from>
      <xdr:col>1</xdr:col>
      <xdr:colOff>25400</xdr:colOff>
      <xdr:row>154</xdr:row>
      <xdr:rowOff>25400</xdr:rowOff>
    </xdr:from>
    <xdr:to>
      <xdr:col>1</xdr:col>
      <xdr:colOff>749300</xdr:colOff>
      <xdr:row>154</xdr:row>
      <xdr:rowOff>501650</xdr:rowOff>
    </xdr:to>
    <xdr:pic>
      <xdr:nvPicPr>
        <xdr:cNvPr id="1204" name="Subgraph-portaltic" descr="portaltic.png"/>
        <xdr:cNvPicPr>
          <a:picLocks/>
        </xdr:cNvPicPr>
      </xdr:nvPicPr>
      <xdr:blipFill>
        <a:blip xmlns:r="http://schemas.openxmlformats.org/officeDocument/2006/relationships" r:embed="rId152" cstate="print"/>
        <a:stretch>
          <a:fillRect/>
        </a:stretch>
      </xdr:blipFill>
      <xdr:spPr>
        <a:xfrm>
          <a:off x="1082675" y="80225900"/>
          <a:ext cx="723900" cy="476250"/>
        </a:xfrm>
        <a:prstGeom prst="rect">
          <a:avLst/>
        </a:prstGeom>
      </xdr:spPr>
    </xdr:pic>
    <xdr:clientData/>
  </xdr:twoCellAnchor>
  <xdr:twoCellAnchor editAs="oneCell">
    <xdr:from>
      <xdr:col>1</xdr:col>
      <xdr:colOff>25400</xdr:colOff>
      <xdr:row>155</xdr:row>
      <xdr:rowOff>25400</xdr:rowOff>
    </xdr:from>
    <xdr:to>
      <xdr:col>1</xdr:col>
      <xdr:colOff>749300</xdr:colOff>
      <xdr:row>155</xdr:row>
      <xdr:rowOff>501650</xdr:rowOff>
    </xdr:to>
    <xdr:pic>
      <xdr:nvPicPr>
        <xdr:cNvPr id="1205" name="Subgraph-superlaura" descr="superlaura.png"/>
        <xdr:cNvPicPr>
          <a:picLocks/>
        </xdr:cNvPicPr>
      </xdr:nvPicPr>
      <xdr:blipFill>
        <a:blip xmlns:r="http://schemas.openxmlformats.org/officeDocument/2006/relationships" r:embed="rId153" cstate="print"/>
        <a:stretch>
          <a:fillRect/>
        </a:stretch>
      </xdr:blipFill>
      <xdr:spPr>
        <a:xfrm>
          <a:off x="1082675" y="80749775"/>
          <a:ext cx="723900" cy="476250"/>
        </a:xfrm>
        <a:prstGeom prst="rect">
          <a:avLst/>
        </a:prstGeom>
      </xdr:spPr>
    </xdr:pic>
    <xdr:clientData/>
  </xdr:twoCellAnchor>
  <xdr:twoCellAnchor editAs="oneCell">
    <xdr:from>
      <xdr:col>1</xdr:col>
      <xdr:colOff>25400</xdr:colOff>
      <xdr:row>156</xdr:row>
      <xdr:rowOff>25400</xdr:rowOff>
    </xdr:from>
    <xdr:to>
      <xdr:col>1</xdr:col>
      <xdr:colOff>749300</xdr:colOff>
      <xdr:row>156</xdr:row>
      <xdr:rowOff>501650</xdr:rowOff>
    </xdr:to>
    <xdr:pic>
      <xdr:nvPicPr>
        <xdr:cNvPr id="1206" name="Subgraph-kanatpn" descr="kanatpn.png"/>
        <xdr:cNvPicPr>
          <a:picLocks/>
        </xdr:cNvPicPr>
      </xdr:nvPicPr>
      <xdr:blipFill>
        <a:blip xmlns:r="http://schemas.openxmlformats.org/officeDocument/2006/relationships" r:embed="rId154" cstate="print"/>
        <a:stretch>
          <a:fillRect/>
        </a:stretch>
      </xdr:blipFill>
      <xdr:spPr>
        <a:xfrm>
          <a:off x="1082675" y="81273650"/>
          <a:ext cx="723900" cy="476250"/>
        </a:xfrm>
        <a:prstGeom prst="rect">
          <a:avLst/>
        </a:prstGeom>
      </xdr:spPr>
    </xdr:pic>
    <xdr:clientData/>
  </xdr:twoCellAnchor>
  <xdr:twoCellAnchor editAs="oneCell">
    <xdr:from>
      <xdr:col>1</xdr:col>
      <xdr:colOff>25400</xdr:colOff>
      <xdr:row>157</xdr:row>
      <xdr:rowOff>25400</xdr:rowOff>
    </xdr:from>
    <xdr:to>
      <xdr:col>1</xdr:col>
      <xdr:colOff>749300</xdr:colOff>
      <xdr:row>157</xdr:row>
      <xdr:rowOff>501650</xdr:rowOff>
    </xdr:to>
    <xdr:pic>
      <xdr:nvPicPr>
        <xdr:cNvPr id="1207" name="Subgraph-vallie" descr="vallie.png"/>
        <xdr:cNvPicPr>
          <a:picLocks/>
        </xdr:cNvPicPr>
      </xdr:nvPicPr>
      <xdr:blipFill>
        <a:blip xmlns:r="http://schemas.openxmlformats.org/officeDocument/2006/relationships" r:embed="rId155" cstate="print"/>
        <a:stretch>
          <a:fillRect/>
        </a:stretch>
      </xdr:blipFill>
      <xdr:spPr>
        <a:xfrm>
          <a:off x="1082675" y="81797525"/>
          <a:ext cx="723900" cy="476250"/>
        </a:xfrm>
        <a:prstGeom prst="rect">
          <a:avLst/>
        </a:prstGeom>
      </xdr:spPr>
    </xdr:pic>
    <xdr:clientData/>
  </xdr:twoCellAnchor>
  <xdr:twoCellAnchor editAs="oneCell">
    <xdr:from>
      <xdr:col>1</xdr:col>
      <xdr:colOff>25400</xdr:colOff>
      <xdr:row>158</xdr:row>
      <xdr:rowOff>25400</xdr:rowOff>
    </xdr:from>
    <xdr:to>
      <xdr:col>1</xdr:col>
      <xdr:colOff>749300</xdr:colOff>
      <xdr:row>158</xdr:row>
      <xdr:rowOff>501650</xdr:rowOff>
    </xdr:to>
    <xdr:pic>
      <xdr:nvPicPr>
        <xdr:cNvPr id="1208" name="Subgraph-pablo_rosal" descr="pablo_rosal.png"/>
        <xdr:cNvPicPr>
          <a:picLocks/>
        </xdr:cNvPicPr>
      </xdr:nvPicPr>
      <xdr:blipFill>
        <a:blip xmlns:r="http://schemas.openxmlformats.org/officeDocument/2006/relationships" r:embed="rId156" cstate="print"/>
        <a:stretch>
          <a:fillRect/>
        </a:stretch>
      </xdr:blipFill>
      <xdr:spPr>
        <a:xfrm>
          <a:off x="1082675" y="82321400"/>
          <a:ext cx="723900" cy="476250"/>
        </a:xfrm>
        <a:prstGeom prst="rect">
          <a:avLst/>
        </a:prstGeom>
      </xdr:spPr>
    </xdr:pic>
    <xdr:clientData/>
  </xdr:twoCellAnchor>
  <xdr:twoCellAnchor editAs="oneCell">
    <xdr:from>
      <xdr:col>1</xdr:col>
      <xdr:colOff>25400</xdr:colOff>
      <xdr:row>159</xdr:row>
      <xdr:rowOff>25400</xdr:rowOff>
    </xdr:from>
    <xdr:to>
      <xdr:col>1</xdr:col>
      <xdr:colOff>749300</xdr:colOff>
      <xdr:row>159</xdr:row>
      <xdr:rowOff>501650</xdr:rowOff>
    </xdr:to>
    <xdr:pic>
      <xdr:nvPicPr>
        <xdr:cNvPr id="1209" name="Subgraph-wallie_09" descr="wallie_09.png"/>
        <xdr:cNvPicPr>
          <a:picLocks/>
        </xdr:cNvPicPr>
      </xdr:nvPicPr>
      <xdr:blipFill>
        <a:blip xmlns:r="http://schemas.openxmlformats.org/officeDocument/2006/relationships" r:embed="rId157" cstate="print"/>
        <a:stretch>
          <a:fillRect/>
        </a:stretch>
      </xdr:blipFill>
      <xdr:spPr>
        <a:xfrm>
          <a:off x="1082675" y="82845275"/>
          <a:ext cx="723900" cy="476250"/>
        </a:xfrm>
        <a:prstGeom prst="rect">
          <a:avLst/>
        </a:prstGeom>
      </xdr:spPr>
    </xdr:pic>
    <xdr:clientData/>
  </xdr:twoCellAnchor>
  <xdr:twoCellAnchor editAs="oneCell">
    <xdr:from>
      <xdr:col>1</xdr:col>
      <xdr:colOff>25400</xdr:colOff>
      <xdr:row>160</xdr:row>
      <xdr:rowOff>25400</xdr:rowOff>
    </xdr:from>
    <xdr:to>
      <xdr:col>1</xdr:col>
      <xdr:colOff>749300</xdr:colOff>
      <xdr:row>160</xdr:row>
      <xdr:rowOff>501650</xdr:rowOff>
    </xdr:to>
    <xdr:pic>
      <xdr:nvPicPr>
        <xdr:cNvPr id="1210" name="Subgraph-elargentino" descr="elargentino.png"/>
        <xdr:cNvPicPr>
          <a:picLocks/>
        </xdr:cNvPicPr>
      </xdr:nvPicPr>
      <xdr:blipFill>
        <a:blip xmlns:r="http://schemas.openxmlformats.org/officeDocument/2006/relationships" r:embed="rId158" cstate="print"/>
        <a:stretch>
          <a:fillRect/>
        </a:stretch>
      </xdr:blipFill>
      <xdr:spPr>
        <a:xfrm>
          <a:off x="1082675" y="83369150"/>
          <a:ext cx="723900" cy="476250"/>
        </a:xfrm>
        <a:prstGeom prst="rect">
          <a:avLst/>
        </a:prstGeom>
      </xdr:spPr>
    </xdr:pic>
    <xdr:clientData/>
  </xdr:twoCellAnchor>
  <xdr:twoCellAnchor editAs="oneCell">
    <xdr:from>
      <xdr:col>1</xdr:col>
      <xdr:colOff>25400</xdr:colOff>
      <xdr:row>161</xdr:row>
      <xdr:rowOff>25400</xdr:rowOff>
    </xdr:from>
    <xdr:to>
      <xdr:col>1</xdr:col>
      <xdr:colOff>749300</xdr:colOff>
      <xdr:row>161</xdr:row>
      <xdr:rowOff>501650</xdr:rowOff>
    </xdr:to>
    <xdr:pic>
      <xdr:nvPicPr>
        <xdr:cNvPr id="1211" name="Subgraph-juanrsjuan" descr="juanrsjuan.png"/>
        <xdr:cNvPicPr>
          <a:picLocks/>
        </xdr:cNvPicPr>
      </xdr:nvPicPr>
      <xdr:blipFill>
        <a:blip xmlns:r="http://schemas.openxmlformats.org/officeDocument/2006/relationships" r:embed="rId159" cstate="print"/>
        <a:stretch>
          <a:fillRect/>
        </a:stretch>
      </xdr:blipFill>
      <xdr:spPr>
        <a:xfrm>
          <a:off x="1082675" y="83893025"/>
          <a:ext cx="723900" cy="476250"/>
        </a:xfrm>
        <a:prstGeom prst="rect">
          <a:avLst/>
        </a:prstGeom>
      </xdr:spPr>
    </xdr:pic>
    <xdr:clientData/>
  </xdr:twoCellAnchor>
  <xdr:twoCellAnchor editAs="oneCell">
    <xdr:from>
      <xdr:col>1</xdr:col>
      <xdr:colOff>25400</xdr:colOff>
      <xdr:row>162</xdr:row>
      <xdr:rowOff>25400</xdr:rowOff>
    </xdr:from>
    <xdr:to>
      <xdr:col>1</xdr:col>
      <xdr:colOff>749300</xdr:colOff>
      <xdr:row>162</xdr:row>
      <xdr:rowOff>501650</xdr:rowOff>
    </xdr:to>
    <xdr:pic>
      <xdr:nvPicPr>
        <xdr:cNvPr id="1212" name="Subgraph-celecarba" descr="celecarba.png"/>
        <xdr:cNvPicPr>
          <a:picLocks/>
        </xdr:cNvPicPr>
      </xdr:nvPicPr>
      <xdr:blipFill>
        <a:blip xmlns:r="http://schemas.openxmlformats.org/officeDocument/2006/relationships" r:embed="rId160" cstate="print"/>
        <a:stretch>
          <a:fillRect/>
        </a:stretch>
      </xdr:blipFill>
      <xdr:spPr>
        <a:xfrm>
          <a:off x="1082675" y="84416900"/>
          <a:ext cx="723900" cy="476250"/>
        </a:xfrm>
        <a:prstGeom prst="rect">
          <a:avLst/>
        </a:prstGeom>
      </xdr:spPr>
    </xdr:pic>
    <xdr:clientData/>
  </xdr:twoCellAnchor>
  <xdr:twoCellAnchor editAs="oneCell">
    <xdr:from>
      <xdr:col>1</xdr:col>
      <xdr:colOff>25400</xdr:colOff>
      <xdr:row>163</xdr:row>
      <xdr:rowOff>25400</xdr:rowOff>
    </xdr:from>
    <xdr:to>
      <xdr:col>1</xdr:col>
      <xdr:colOff>749300</xdr:colOff>
      <xdr:row>163</xdr:row>
      <xdr:rowOff>501650</xdr:rowOff>
    </xdr:to>
    <xdr:pic>
      <xdr:nvPicPr>
        <xdr:cNvPr id="1213" name="Subgraph-silviasoaresm" descr="silviasoaresm.png"/>
        <xdr:cNvPicPr>
          <a:picLocks/>
        </xdr:cNvPicPr>
      </xdr:nvPicPr>
      <xdr:blipFill>
        <a:blip xmlns:r="http://schemas.openxmlformats.org/officeDocument/2006/relationships" r:embed="rId161" cstate="print"/>
        <a:stretch>
          <a:fillRect/>
        </a:stretch>
      </xdr:blipFill>
      <xdr:spPr>
        <a:xfrm>
          <a:off x="1082675" y="84940775"/>
          <a:ext cx="723900" cy="476250"/>
        </a:xfrm>
        <a:prstGeom prst="rect">
          <a:avLst/>
        </a:prstGeom>
      </xdr:spPr>
    </xdr:pic>
    <xdr:clientData/>
  </xdr:twoCellAnchor>
  <xdr:twoCellAnchor editAs="oneCell">
    <xdr:from>
      <xdr:col>1</xdr:col>
      <xdr:colOff>25400</xdr:colOff>
      <xdr:row>164</xdr:row>
      <xdr:rowOff>25400</xdr:rowOff>
    </xdr:from>
    <xdr:to>
      <xdr:col>1</xdr:col>
      <xdr:colOff>749300</xdr:colOff>
      <xdr:row>164</xdr:row>
      <xdr:rowOff>501650</xdr:rowOff>
    </xdr:to>
    <xdr:pic>
      <xdr:nvPicPr>
        <xdr:cNvPr id="1214" name="Subgraph-bleuz00m" descr="bleuz00m.png"/>
        <xdr:cNvPicPr>
          <a:picLocks/>
        </xdr:cNvPicPr>
      </xdr:nvPicPr>
      <xdr:blipFill>
        <a:blip xmlns:r="http://schemas.openxmlformats.org/officeDocument/2006/relationships" r:embed="rId162" cstate="print"/>
        <a:stretch>
          <a:fillRect/>
        </a:stretch>
      </xdr:blipFill>
      <xdr:spPr>
        <a:xfrm>
          <a:off x="1082675" y="85464650"/>
          <a:ext cx="723900" cy="476250"/>
        </a:xfrm>
        <a:prstGeom prst="rect">
          <a:avLst/>
        </a:prstGeom>
      </xdr:spPr>
    </xdr:pic>
    <xdr:clientData/>
  </xdr:twoCellAnchor>
  <xdr:twoCellAnchor editAs="oneCell">
    <xdr:from>
      <xdr:col>1</xdr:col>
      <xdr:colOff>25400</xdr:colOff>
      <xdr:row>165</xdr:row>
      <xdr:rowOff>25400</xdr:rowOff>
    </xdr:from>
    <xdr:to>
      <xdr:col>1</xdr:col>
      <xdr:colOff>749300</xdr:colOff>
      <xdr:row>165</xdr:row>
      <xdr:rowOff>501650</xdr:rowOff>
    </xdr:to>
    <xdr:pic>
      <xdr:nvPicPr>
        <xdr:cNvPr id="1215" name="Subgraph-ramirezangel_" descr="ramirezangel_.png"/>
        <xdr:cNvPicPr>
          <a:picLocks/>
        </xdr:cNvPicPr>
      </xdr:nvPicPr>
      <xdr:blipFill>
        <a:blip xmlns:r="http://schemas.openxmlformats.org/officeDocument/2006/relationships" r:embed="rId163" cstate="print"/>
        <a:stretch>
          <a:fillRect/>
        </a:stretch>
      </xdr:blipFill>
      <xdr:spPr>
        <a:xfrm>
          <a:off x="1082675" y="85988525"/>
          <a:ext cx="723900" cy="476250"/>
        </a:xfrm>
        <a:prstGeom prst="rect">
          <a:avLst/>
        </a:prstGeom>
      </xdr:spPr>
    </xdr:pic>
    <xdr:clientData/>
  </xdr:twoCellAnchor>
  <xdr:twoCellAnchor editAs="oneCell">
    <xdr:from>
      <xdr:col>1</xdr:col>
      <xdr:colOff>25400</xdr:colOff>
      <xdr:row>166</xdr:row>
      <xdr:rowOff>25400</xdr:rowOff>
    </xdr:from>
    <xdr:to>
      <xdr:col>1</xdr:col>
      <xdr:colOff>749300</xdr:colOff>
      <xdr:row>166</xdr:row>
      <xdr:rowOff>501650</xdr:rowOff>
    </xdr:to>
    <xdr:pic>
      <xdr:nvPicPr>
        <xdr:cNvPr id="1216" name="Subgraph-turbokitty" descr="turbokitty.png"/>
        <xdr:cNvPicPr>
          <a:picLocks/>
        </xdr:cNvPicPr>
      </xdr:nvPicPr>
      <xdr:blipFill>
        <a:blip xmlns:r="http://schemas.openxmlformats.org/officeDocument/2006/relationships" r:embed="rId164" cstate="print"/>
        <a:stretch>
          <a:fillRect/>
        </a:stretch>
      </xdr:blipFill>
      <xdr:spPr>
        <a:xfrm>
          <a:off x="1082675" y="86512400"/>
          <a:ext cx="723900" cy="476250"/>
        </a:xfrm>
        <a:prstGeom prst="rect">
          <a:avLst/>
        </a:prstGeom>
      </xdr:spPr>
    </xdr:pic>
    <xdr:clientData/>
  </xdr:twoCellAnchor>
  <xdr:twoCellAnchor editAs="oneCell">
    <xdr:from>
      <xdr:col>1</xdr:col>
      <xdr:colOff>25400</xdr:colOff>
      <xdr:row>167</xdr:row>
      <xdr:rowOff>25400</xdr:rowOff>
    </xdr:from>
    <xdr:to>
      <xdr:col>1</xdr:col>
      <xdr:colOff>749300</xdr:colOff>
      <xdr:row>167</xdr:row>
      <xdr:rowOff>501650</xdr:rowOff>
    </xdr:to>
    <xdr:pic>
      <xdr:nvPicPr>
        <xdr:cNvPr id="1217" name="Subgraph-tammois" descr="tammois.png"/>
        <xdr:cNvPicPr>
          <a:picLocks/>
        </xdr:cNvPicPr>
      </xdr:nvPicPr>
      <xdr:blipFill>
        <a:blip xmlns:r="http://schemas.openxmlformats.org/officeDocument/2006/relationships" r:embed="rId165" cstate="print"/>
        <a:stretch>
          <a:fillRect/>
        </a:stretch>
      </xdr:blipFill>
      <xdr:spPr>
        <a:xfrm>
          <a:off x="1082675" y="87036275"/>
          <a:ext cx="723900" cy="476250"/>
        </a:xfrm>
        <a:prstGeom prst="rect">
          <a:avLst/>
        </a:prstGeom>
      </xdr:spPr>
    </xdr:pic>
    <xdr:clientData/>
  </xdr:twoCellAnchor>
  <xdr:twoCellAnchor editAs="oneCell">
    <xdr:from>
      <xdr:col>1</xdr:col>
      <xdr:colOff>25400</xdr:colOff>
      <xdr:row>168</xdr:row>
      <xdr:rowOff>25400</xdr:rowOff>
    </xdr:from>
    <xdr:to>
      <xdr:col>1</xdr:col>
      <xdr:colOff>749300</xdr:colOff>
      <xdr:row>168</xdr:row>
      <xdr:rowOff>501650</xdr:rowOff>
    </xdr:to>
    <xdr:pic>
      <xdr:nvPicPr>
        <xdr:cNvPr id="1218" name="Subgraph-tcollins" descr="tcollins.png"/>
        <xdr:cNvPicPr>
          <a:picLocks/>
        </xdr:cNvPicPr>
      </xdr:nvPicPr>
      <xdr:blipFill>
        <a:blip xmlns:r="http://schemas.openxmlformats.org/officeDocument/2006/relationships" r:embed="rId166" cstate="print"/>
        <a:stretch>
          <a:fillRect/>
        </a:stretch>
      </xdr:blipFill>
      <xdr:spPr>
        <a:xfrm>
          <a:off x="1082675" y="87560150"/>
          <a:ext cx="723900" cy="476250"/>
        </a:xfrm>
        <a:prstGeom prst="rect">
          <a:avLst/>
        </a:prstGeom>
      </xdr:spPr>
    </xdr:pic>
    <xdr:clientData/>
  </xdr:twoCellAnchor>
  <xdr:twoCellAnchor editAs="oneCell">
    <xdr:from>
      <xdr:col>1</xdr:col>
      <xdr:colOff>25400</xdr:colOff>
      <xdr:row>169</xdr:row>
      <xdr:rowOff>25400</xdr:rowOff>
    </xdr:from>
    <xdr:to>
      <xdr:col>1</xdr:col>
      <xdr:colOff>749300</xdr:colOff>
      <xdr:row>169</xdr:row>
      <xdr:rowOff>501650</xdr:rowOff>
    </xdr:to>
    <xdr:pic>
      <xdr:nvPicPr>
        <xdr:cNvPr id="1219" name="Subgraph-evertonac" descr="evertonac.png"/>
        <xdr:cNvPicPr>
          <a:picLocks/>
        </xdr:cNvPicPr>
      </xdr:nvPicPr>
      <xdr:blipFill>
        <a:blip xmlns:r="http://schemas.openxmlformats.org/officeDocument/2006/relationships" r:embed="rId167" cstate="print"/>
        <a:stretch>
          <a:fillRect/>
        </a:stretch>
      </xdr:blipFill>
      <xdr:spPr>
        <a:xfrm>
          <a:off x="1082675" y="88084025"/>
          <a:ext cx="723900" cy="476250"/>
        </a:xfrm>
        <a:prstGeom prst="rect">
          <a:avLst/>
        </a:prstGeom>
      </xdr:spPr>
    </xdr:pic>
    <xdr:clientData/>
  </xdr:twoCellAnchor>
  <xdr:twoCellAnchor editAs="oneCell">
    <xdr:from>
      <xdr:col>1</xdr:col>
      <xdr:colOff>25400</xdr:colOff>
      <xdr:row>170</xdr:row>
      <xdr:rowOff>25400</xdr:rowOff>
    </xdr:from>
    <xdr:to>
      <xdr:col>1</xdr:col>
      <xdr:colOff>749300</xdr:colOff>
      <xdr:row>170</xdr:row>
      <xdr:rowOff>501650</xdr:rowOff>
    </xdr:to>
    <xdr:pic>
      <xdr:nvPicPr>
        <xdr:cNvPr id="1220" name="Subgraph-rofinlo" descr="rofinlo.png"/>
        <xdr:cNvPicPr>
          <a:picLocks/>
        </xdr:cNvPicPr>
      </xdr:nvPicPr>
      <xdr:blipFill>
        <a:blip xmlns:r="http://schemas.openxmlformats.org/officeDocument/2006/relationships" r:embed="rId168" cstate="print"/>
        <a:stretch>
          <a:fillRect/>
        </a:stretch>
      </xdr:blipFill>
      <xdr:spPr>
        <a:xfrm>
          <a:off x="1082675" y="88607900"/>
          <a:ext cx="723900" cy="476250"/>
        </a:xfrm>
        <a:prstGeom prst="rect">
          <a:avLst/>
        </a:prstGeom>
      </xdr:spPr>
    </xdr:pic>
    <xdr:clientData/>
  </xdr:twoCellAnchor>
  <xdr:twoCellAnchor editAs="oneCell">
    <xdr:from>
      <xdr:col>1</xdr:col>
      <xdr:colOff>25400</xdr:colOff>
      <xdr:row>171</xdr:row>
      <xdr:rowOff>25400</xdr:rowOff>
    </xdr:from>
    <xdr:to>
      <xdr:col>1</xdr:col>
      <xdr:colOff>749300</xdr:colOff>
      <xdr:row>171</xdr:row>
      <xdr:rowOff>501650</xdr:rowOff>
    </xdr:to>
    <xdr:pic>
      <xdr:nvPicPr>
        <xdr:cNvPr id="1221" name="Subgraph-jensenbrazil" descr="jensenbrazil.png"/>
        <xdr:cNvPicPr>
          <a:picLocks/>
        </xdr:cNvPicPr>
      </xdr:nvPicPr>
      <xdr:blipFill>
        <a:blip xmlns:r="http://schemas.openxmlformats.org/officeDocument/2006/relationships" r:embed="rId169" cstate="print"/>
        <a:stretch>
          <a:fillRect/>
        </a:stretch>
      </xdr:blipFill>
      <xdr:spPr>
        <a:xfrm>
          <a:off x="1082675" y="89131775"/>
          <a:ext cx="723900" cy="476250"/>
        </a:xfrm>
        <a:prstGeom prst="rect">
          <a:avLst/>
        </a:prstGeom>
      </xdr:spPr>
    </xdr:pic>
    <xdr:clientData/>
  </xdr:twoCellAnchor>
  <xdr:twoCellAnchor editAs="oneCell">
    <xdr:from>
      <xdr:col>1</xdr:col>
      <xdr:colOff>25400</xdr:colOff>
      <xdr:row>172</xdr:row>
      <xdr:rowOff>25400</xdr:rowOff>
    </xdr:from>
    <xdr:to>
      <xdr:col>1</xdr:col>
      <xdr:colOff>749300</xdr:colOff>
      <xdr:row>172</xdr:row>
      <xdr:rowOff>501650</xdr:rowOff>
    </xdr:to>
    <xdr:pic>
      <xdr:nvPicPr>
        <xdr:cNvPr id="1222" name="Subgraph-mimi_fl" descr="mimi_fl.png"/>
        <xdr:cNvPicPr>
          <a:picLocks/>
        </xdr:cNvPicPr>
      </xdr:nvPicPr>
      <xdr:blipFill>
        <a:blip xmlns:r="http://schemas.openxmlformats.org/officeDocument/2006/relationships" r:embed="rId170" cstate="print"/>
        <a:stretch>
          <a:fillRect/>
        </a:stretch>
      </xdr:blipFill>
      <xdr:spPr>
        <a:xfrm>
          <a:off x="1082675" y="89655650"/>
          <a:ext cx="723900" cy="476250"/>
        </a:xfrm>
        <a:prstGeom prst="rect">
          <a:avLst/>
        </a:prstGeom>
      </xdr:spPr>
    </xdr:pic>
    <xdr:clientData/>
  </xdr:twoCellAnchor>
  <xdr:twoCellAnchor editAs="oneCell">
    <xdr:from>
      <xdr:col>1</xdr:col>
      <xdr:colOff>25400</xdr:colOff>
      <xdr:row>173</xdr:row>
      <xdr:rowOff>25400</xdr:rowOff>
    </xdr:from>
    <xdr:to>
      <xdr:col>1</xdr:col>
      <xdr:colOff>749300</xdr:colOff>
      <xdr:row>173</xdr:row>
      <xdr:rowOff>501650</xdr:rowOff>
    </xdr:to>
    <xdr:pic>
      <xdr:nvPicPr>
        <xdr:cNvPr id="1223" name="Subgraph-yasnitwitteando" descr="yasnitwitteando.png"/>
        <xdr:cNvPicPr>
          <a:picLocks/>
        </xdr:cNvPicPr>
      </xdr:nvPicPr>
      <xdr:blipFill>
        <a:blip xmlns:r="http://schemas.openxmlformats.org/officeDocument/2006/relationships" r:embed="rId171" cstate="print"/>
        <a:stretch>
          <a:fillRect/>
        </a:stretch>
      </xdr:blipFill>
      <xdr:spPr>
        <a:xfrm>
          <a:off x="1082675" y="90179525"/>
          <a:ext cx="723900" cy="476250"/>
        </a:xfrm>
        <a:prstGeom prst="rect">
          <a:avLst/>
        </a:prstGeom>
      </xdr:spPr>
    </xdr:pic>
    <xdr:clientData/>
  </xdr:twoCellAnchor>
  <xdr:twoCellAnchor editAs="oneCell">
    <xdr:from>
      <xdr:col>1</xdr:col>
      <xdr:colOff>25400</xdr:colOff>
      <xdr:row>174</xdr:row>
      <xdr:rowOff>25400</xdr:rowOff>
    </xdr:from>
    <xdr:to>
      <xdr:col>1</xdr:col>
      <xdr:colOff>749300</xdr:colOff>
      <xdr:row>174</xdr:row>
      <xdr:rowOff>501650</xdr:rowOff>
    </xdr:to>
    <xdr:pic>
      <xdr:nvPicPr>
        <xdr:cNvPr id="1224" name="Subgraph-edsonosvaldo" descr="edsonosvaldo.png"/>
        <xdr:cNvPicPr>
          <a:picLocks/>
        </xdr:cNvPicPr>
      </xdr:nvPicPr>
      <xdr:blipFill>
        <a:blip xmlns:r="http://schemas.openxmlformats.org/officeDocument/2006/relationships" r:embed="rId172" cstate="print"/>
        <a:stretch>
          <a:fillRect/>
        </a:stretch>
      </xdr:blipFill>
      <xdr:spPr>
        <a:xfrm>
          <a:off x="1082675" y="90703400"/>
          <a:ext cx="723900" cy="476250"/>
        </a:xfrm>
        <a:prstGeom prst="rect">
          <a:avLst/>
        </a:prstGeom>
      </xdr:spPr>
    </xdr:pic>
    <xdr:clientData/>
  </xdr:twoCellAnchor>
  <xdr:twoCellAnchor editAs="oneCell">
    <xdr:from>
      <xdr:col>1</xdr:col>
      <xdr:colOff>25400</xdr:colOff>
      <xdr:row>175</xdr:row>
      <xdr:rowOff>25400</xdr:rowOff>
    </xdr:from>
    <xdr:to>
      <xdr:col>1</xdr:col>
      <xdr:colOff>749300</xdr:colOff>
      <xdr:row>175</xdr:row>
      <xdr:rowOff>501650</xdr:rowOff>
    </xdr:to>
    <xdr:pic>
      <xdr:nvPicPr>
        <xdr:cNvPr id="1225" name="Subgraph-sunili" descr="sunili.png"/>
        <xdr:cNvPicPr>
          <a:picLocks/>
        </xdr:cNvPicPr>
      </xdr:nvPicPr>
      <xdr:blipFill>
        <a:blip xmlns:r="http://schemas.openxmlformats.org/officeDocument/2006/relationships" r:embed="rId173" cstate="print"/>
        <a:stretch>
          <a:fillRect/>
        </a:stretch>
      </xdr:blipFill>
      <xdr:spPr>
        <a:xfrm>
          <a:off x="1082675" y="91227275"/>
          <a:ext cx="723900" cy="476250"/>
        </a:xfrm>
        <a:prstGeom prst="rect">
          <a:avLst/>
        </a:prstGeom>
      </xdr:spPr>
    </xdr:pic>
    <xdr:clientData/>
  </xdr:twoCellAnchor>
  <xdr:twoCellAnchor editAs="oneCell">
    <xdr:from>
      <xdr:col>1</xdr:col>
      <xdr:colOff>25400</xdr:colOff>
      <xdr:row>176</xdr:row>
      <xdr:rowOff>25400</xdr:rowOff>
    </xdr:from>
    <xdr:to>
      <xdr:col>1</xdr:col>
      <xdr:colOff>749300</xdr:colOff>
      <xdr:row>176</xdr:row>
      <xdr:rowOff>501650</xdr:rowOff>
    </xdr:to>
    <xdr:pic>
      <xdr:nvPicPr>
        <xdr:cNvPr id="1226" name="Subgraph-progressteve" descr="progressteve.png"/>
        <xdr:cNvPicPr>
          <a:picLocks/>
        </xdr:cNvPicPr>
      </xdr:nvPicPr>
      <xdr:blipFill>
        <a:blip xmlns:r="http://schemas.openxmlformats.org/officeDocument/2006/relationships" r:embed="rId174" cstate="print"/>
        <a:stretch>
          <a:fillRect/>
        </a:stretch>
      </xdr:blipFill>
      <xdr:spPr>
        <a:xfrm>
          <a:off x="1082675" y="91751150"/>
          <a:ext cx="723900" cy="476250"/>
        </a:xfrm>
        <a:prstGeom prst="rect">
          <a:avLst/>
        </a:prstGeom>
      </xdr:spPr>
    </xdr:pic>
    <xdr:clientData/>
  </xdr:twoCellAnchor>
  <xdr:twoCellAnchor editAs="oneCell">
    <xdr:from>
      <xdr:col>1</xdr:col>
      <xdr:colOff>25400</xdr:colOff>
      <xdr:row>177</xdr:row>
      <xdr:rowOff>25400</xdr:rowOff>
    </xdr:from>
    <xdr:to>
      <xdr:col>1</xdr:col>
      <xdr:colOff>749300</xdr:colOff>
      <xdr:row>177</xdr:row>
      <xdr:rowOff>501650</xdr:rowOff>
    </xdr:to>
    <xdr:pic>
      <xdr:nvPicPr>
        <xdr:cNvPr id="1227" name="Subgraph-pdenlinger" descr="pdenlinger.png"/>
        <xdr:cNvPicPr>
          <a:picLocks/>
        </xdr:cNvPicPr>
      </xdr:nvPicPr>
      <xdr:blipFill>
        <a:blip xmlns:r="http://schemas.openxmlformats.org/officeDocument/2006/relationships" r:embed="rId175" cstate="print"/>
        <a:stretch>
          <a:fillRect/>
        </a:stretch>
      </xdr:blipFill>
      <xdr:spPr>
        <a:xfrm>
          <a:off x="1082675" y="92275025"/>
          <a:ext cx="723900" cy="476250"/>
        </a:xfrm>
        <a:prstGeom prst="rect">
          <a:avLst/>
        </a:prstGeom>
      </xdr:spPr>
    </xdr:pic>
    <xdr:clientData/>
  </xdr:twoCellAnchor>
  <xdr:twoCellAnchor editAs="oneCell">
    <xdr:from>
      <xdr:col>1</xdr:col>
      <xdr:colOff>25400</xdr:colOff>
      <xdr:row>178</xdr:row>
      <xdr:rowOff>25400</xdr:rowOff>
    </xdr:from>
    <xdr:to>
      <xdr:col>1</xdr:col>
      <xdr:colOff>749300</xdr:colOff>
      <xdr:row>178</xdr:row>
      <xdr:rowOff>501650</xdr:rowOff>
    </xdr:to>
    <xdr:pic>
      <xdr:nvPicPr>
        <xdr:cNvPr id="1228" name="Subgraph-tadmanreis" descr="tadmanreis.png"/>
        <xdr:cNvPicPr>
          <a:picLocks/>
        </xdr:cNvPicPr>
      </xdr:nvPicPr>
      <xdr:blipFill>
        <a:blip xmlns:r="http://schemas.openxmlformats.org/officeDocument/2006/relationships" r:embed="rId176" cstate="print"/>
        <a:stretch>
          <a:fillRect/>
        </a:stretch>
      </xdr:blipFill>
      <xdr:spPr>
        <a:xfrm>
          <a:off x="1082675" y="92798900"/>
          <a:ext cx="723900" cy="476250"/>
        </a:xfrm>
        <a:prstGeom prst="rect">
          <a:avLst/>
        </a:prstGeom>
      </xdr:spPr>
    </xdr:pic>
    <xdr:clientData/>
  </xdr:twoCellAnchor>
  <xdr:twoCellAnchor editAs="oneCell">
    <xdr:from>
      <xdr:col>1</xdr:col>
      <xdr:colOff>25400</xdr:colOff>
      <xdr:row>179</xdr:row>
      <xdr:rowOff>25400</xdr:rowOff>
    </xdr:from>
    <xdr:to>
      <xdr:col>1</xdr:col>
      <xdr:colOff>749300</xdr:colOff>
      <xdr:row>179</xdr:row>
      <xdr:rowOff>501650</xdr:rowOff>
    </xdr:to>
    <xdr:pic>
      <xdr:nvPicPr>
        <xdr:cNvPr id="1229" name="Subgraph-zeleandrogaucho" descr="zeleandrogaucho.png"/>
        <xdr:cNvPicPr>
          <a:picLocks/>
        </xdr:cNvPicPr>
      </xdr:nvPicPr>
      <xdr:blipFill>
        <a:blip xmlns:r="http://schemas.openxmlformats.org/officeDocument/2006/relationships" r:embed="rId177" cstate="print"/>
        <a:stretch>
          <a:fillRect/>
        </a:stretch>
      </xdr:blipFill>
      <xdr:spPr>
        <a:xfrm>
          <a:off x="1082675" y="93322775"/>
          <a:ext cx="723900" cy="476250"/>
        </a:xfrm>
        <a:prstGeom prst="rect">
          <a:avLst/>
        </a:prstGeom>
      </xdr:spPr>
    </xdr:pic>
    <xdr:clientData/>
  </xdr:twoCellAnchor>
  <xdr:twoCellAnchor editAs="oneCell">
    <xdr:from>
      <xdr:col>1</xdr:col>
      <xdr:colOff>25400</xdr:colOff>
      <xdr:row>180</xdr:row>
      <xdr:rowOff>25400</xdr:rowOff>
    </xdr:from>
    <xdr:to>
      <xdr:col>1</xdr:col>
      <xdr:colOff>749300</xdr:colOff>
      <xdr:row>180</xdr:row>
      <xdr:rowOff>501650</xdr:rowOff>
    </xdr:to>
    <xdr:pic>
      <xdr:nvPicPr>
        <xdr:cNvPr id="1230" name="Subgraph-oliviaorlandine" descr="oliviaorlandine.png"/>
        <xdr:cNvPicPr>
          <a:picLocks/>
        </xdr:cNvPicPr>
      </xdr:nvPicPr>
      <xdr:blipFill>
        <a:blip xmlns:r="http://schemas.openxmlformats.org/officeDocument/2006/relationships" r:embed="rId178" cstate="print"/>
        <a:stretch>
          <a:fillRect/>
        </a:stretch>
      </xdr:blipFill>
      <xdr:spPr>
        <a:xfrm>
          <a:off x="1082675" y="93846650"/>
          <a:ext cx="723900" cy="476250"/>
        </a:xfrm>
        <a:prstGeom prst="rect">
          <a:avLst/>
        </a:prstGeom>
      </xdr:spPr>
    </xdr:pic>
    <xdr:clientData/>
  </xdr:twoCellAnchor>
  <xdr:twoCellAnchor editAs="oneCell">
    <xdr:from>
      <xdr:col>1</xdr:col>
      <xdr:colOff>25400</xdr:colOff>
      <xdr:row>181</xdr:row>
      <xdr:rowOff>25400</xdr:rowOff>
    </xdr:from>
    <xdr:to>
      <xdr:col>1</xdr:col>
      <xdr:colOff>749300</xdr:colOff>
      <xdr:row>181</xdr:row>
      <xdr:rowOff>501650</xdr:rowOff>
    </xdr:to>
    <xdr:pic>
      <xdr:nvPicPr>
        <xdr:cNvPr id="1231" name="Subgraph-rainbow892" descr="rainbow892.png"/>
        <xdr:cNvPicPr>
          <a:picLocks/>
        </xdr:cNvPicPr>
      </xdr:nvPicPr>
      <xdr:blipFill>
        <a:blip xmlns:r="http://schemas.openxmlformats.org/officeDocument/2006/relationships" r:embed="rId179" cstate="print"/>
        <a:stretch>
          <a:fillRect/>
        </a:stretch>
      </xdr:blipFill>
      <xdr:spPr>
        <a:xfrm>
          <a:off x="1082675" y="94370525"/>
          <a:ext cx="723900" cy="476250"/>
        </a:xfrm>
        <a:prstGeom prst="rect">
          <a:avLst/>
        </a:prstGeom>
      </xdr:spPr>
    </xdr:pic>
    <xdr:clientData/>
  </xdr:twoCellAnchor>
  <xdr:twoCellAnchor editAs="oneCell">
    <xdr:from>
      <xdr:col>1</xdr:col>
      <xdr:colOff>25400</xdr:colOff>
      <xdr:row>182</xdr:row>
      <xdr:rowOff>25400</xdr:rowOff>
    </xdr:from>
    <xdr:to>
      <xdr:col>1</xdr:col>
      <xdr:colOff>749300</xdr:colOff>
      <xdr:row>182</xdr:row>
      <xdr:rowOff>501650</xdr:rowOff>
    </xdr:to>
    <xdr:pic>
      <xdr:nvPicPr>
        <xdr:cNvPr id="1232" name="Subgraph-coreenergetics" descr="coreenergetics.png"/>
        <xdr:cNvPicPr>
          <a:picLocks/>
        </xdr:cNvPicPr>
      </xdr:nvPicPr>
      <xdr:blipFill>
        <a:blip xmlns:r="http://schemas.openxmlformats.org/officeDocument/2006/relationships" r:embed="rId180" cstate="print"/>
        <a:stretch>
          <a:fillRect/>
        </a:stretch>
      </xdr:blipFill>
      <xdr:spPr>
        <a:xfrm>
          <a:off x="1082675" y="94894400"/>
          <a:ext cx="723900" cy="476250"/>
        </a:xfrm>
        <a:prstGeom prst="rect">
          <a:avLst/>
        </a:prstGeom>
      </xdr:spPr>
    </xdr:pic>
    <xdr:clientData/>
  </xdr:twoCellAnchor>
  <xdr:twoCellAnchor editAs="oneCell">
    <xdr:from>
      <xdr:col>1</xdr:col>
      <xdr:colOff>25400</xdr:colOff>
      <xdr:row>183</xdr:row>
      <xdr:rowOff>25400</xdr:rowOff>
    </xdr:from>
    <xdr:to>
      <xdr:col>1</xdr:col>
      <xdr:colOff>749300</xdr:colOff>
      <xdr:row>183</xdr:row>
      <xdr:rowOff>501650</xdr:rowOff>
    </xdr:to>
    <xdr:pic>
      <xdr:nvPicPr>
        <xdr:cNvPr id="1233" name="Subgraph-claulopezgarzon" descr="claulopezgarzon.png"/>
        <xdr:cNvPicPr>
          <a:picLocks/>
        </xdr:cNvPicPr>
      </xdr:nvPicPr>
      <xdr:blipFill>
        <a:blip xmlns:r="http://schemas.openxmlformats.org/officeDocument/2006/relationships" r:embed="rId181" cstate="print"/>
        <a:stretch>
          <a:fillRect/>
        </a:stretch>
      </xdr:blipFill>
      <xdr:spPr>
        <a:xfrm>
          <a:off x="1082675" y="95418275"/>
          <a:ext cx="723900" cy="476250"/>
        </a:xfrm>
        <a:prstGeom prst="rect">
          <a:avLst/>
        </a:prstGeom>
      </xdr:spPr>
    </xdr:pic>
    <xdr:clientData/>
  </xdr:twoCellAnchor>
  <xdr:twoCellAnchor editAs="oneCell">
    <xdr:from>
      <xdr:col>1</xdr:col>
      <xdr:colOff>25400</xdr:colOff>
      <xdr:row>184</xdr:row>
      <xdr:rowOff>25400</xdr:rowOff>
    </xdr:from>
    <xdr:to>
      <xdr:col>1</xdr:col>
      <xdr:colOff>749300</xdr:colOff>
      <xdr:row>184</xdr:row>
      <xdr:rowOff>501650</xdr:rowOff>
    </xdr:to>
    <xdr:pic>
      <xdr:nvPicPr>
        <xdr:cNvPr id="1234" name="Subgraph-manolomensal" descr="manolomensal.png"/>
        <xdr:cNvPicPr>
          <a:picLocks/>
        </xdr:cNvPicPr>
      </xdr:nvPicPr>
      <xdr:blipFill>
        <a:blip xmlns:r="http://schemas.openxmlformats.org/officeDocument/2006/relationships" r:embed="rId182" cstate="print"/>
        <a:stretch>
          <a:fillRect/>
        </a:stretch>
      </xdr:blipFill>
      <xdr:spPr>
        <a:xfrm>
          <a:off x="1082675" y="95942150"/>
          <a:ext cx="723900" cy="476250"/>
        </a:xfrm>
        <a:prstGeom prst="rect">
          <a:avLst/>
        </a:prstGeom>
      </xdr:spPr>
    </xdr:pic>
    <xdr:clientData/>
  </xdr:twoCellAnchor>
  <xdr:twoCellAnchor editAs="oneCell">
    <xdr:from>
      <xdr:col>1</xdr:col>
      <xdr:colOff>25400</xdr:colOff>
      <xdr:row>185</xdr:row>
      <xdr:rowOff>25400</xdr:rowOff>
    </xdr:from>
    <xdr:to>
      <xdr:col>1</xdr:col>
      <xdr:colOff>749300</xdr:colOff>
      <xdr:row>185</xdr:row>
      <xdr:rowOff>501650</xdr:rowOff>
    </xdr:to>
    <xdr:pic>
      <xdr:nvPicPr>
        <xdr:cNvPr id="1235" name="Subgraph-theangryindian" descr="theangryindian.png"/>
        <xdr:cNvPicPr>
          <a:picLocks/>
        </xdr:cNvPicPr>
      </xdr:nvPicPr>
      <xdr:blipFill>
        <a:blip xmlns:r="http://schemas.openxmlformats.org/officeDocument/2006/relationships" r:embed="rId183" cstate="print"/>
        <a:stretch>
          <a:fillRect/>
        </a:stretch>
      </xdr:blipFill>
      <xdr:spPr>
        <a:xfrm>
          <a:off x="1082675" y="96466025"/>
          <a:ext cx="723900" cy="476250"/>
        </a:xfrm>
        <a:prstGeom prst="rect">
          <a:avLst/>
        </a:prstGeom>
      </xdr:spPr>
    </xdr:pic>
    <xdr:clientData/>
  </xdr:twoCellAnchor>
  <xdr:twoCellAnchor editAs="oneCell">
    <xdr:from>
      <xdr:col>1</xdr:col>
      <xdr:colOff>25400</xdr:colOff>
      <xdr:row>186</xdr:row>
      <xdr:rowOff>25400</xdr:rowOff>
    </xdr:from>
    <xdr:to>
      <xdr:col>1</xdr:col>
      <xdr:colOff>749300</xdr:colOff>
      <xdr:row>186</xdr:row>
      <xdr:rowOff>501650</xdr:rowOff>
    </xdr:to>
    <xdr:pic>
      <xdr:nvPicPr>
        <xdr:cNvPr id="1236" name="Subgraph-luzangb" descr="luzangb.png"/>
        <xdr:cNvPicPr>
          <a:picLocks/>
        </xdr:cNvPicPr>
      </xdr:nvPicPr>
      <xdr:blipFill>
        <a:blip xmlns:r="http://schemas.openxmlformats.org/officeDocument/2006/relationships" r:embed="rId184" cstate="print"/>
        <a:stretch>
          <a:fillRect/>
        </a:stretch>
      </xdr:blipFill>
      <xdr:spPr>
        <a:xfrm>
          <a:off x="1082675" y="96989900"/>
          <a:ext cx="723900" cy="476250"/>
        </a:xfrm>
        <a:prstGeom prst="rect">
          <a:avLst/>
        </a:prstGeom>
      </xdr:spPr>
    </xdr:pic>
    <xdr:clientData/>
  </xdr:twoCellAnchor>
  <xdr:twoCellAnchor editAs="oneCell">
    <xdr:from>
      <xdr:col>1</xdr:col>
      <xdr:colOff>25400</xdr:colOff>
      <xdr:row>187</xdr:row>
      <xdr:rowOff>25400</xdr:rowOff>
    </xdr:from>
    <xdr:to>
      <xdr:col>1</xdr:col>
      <xdr:colOff>749300</xdr:colOff>
      <xdr:row>187</xdr:row>
      <xdr:rowOff>501650</xdr:rowOff>
    </xdr:to>
    <xdr:pic>
      <xdr:nvPicPr>
        <xdr:cNvPr id="1237" name="Subgraph-jberrueta" descr="jberrueta.png"/>
        <xdr:cNvPicPr>
          <a:picLocks/>
        </xdr:cNvPicPr>
      </xdr:nvPicPr>
      <xdr:blipFill>
        <a:blip xmlns:r="http://schemas.openxmlformats.org/officeDocument/2006/relationships" r:embed="rId185" cstate="print"/>
        <a:stretch>
          <a:fillRect/>
        </a:stretch>
      </xdr:blipFill>
      <xdr:spPr>
        <a:xfrm>
          <a:off x="1082675" y="97513775"/>
          <a:ext cx="723900" cy="476250"/>
        </a:xfrm>
        <a:prstGeom prst="rect">
          <a:avLst/>
        </a:prstGeom>
      </xdr:spPr>
    </xdr:pic>
    <xdr:clientData/>
  </xdr:twoCellAnchor>
  <xdr:twoCellAnchor editAs="oneCell">
    <xdr:from>
      <xdr:col>1</xdr:col>
      <xdr:colOff>25400</xdr:colOff>
      <xdr:row>188</xdr:row>
      <xdr:rowOff>25400</xdr:rowOff>
    </xdr:from>
    <xdr:to>
      <xdr:col>1</xdr:col>
      <xdr:colOff>749300</xdr:colOff>
      <xdr:row>188</xdr:row>
      <xdr:rowOff>501650</xdr:rowOff>
    </xdr:to>
    <xdr:pic>
      <xdr:nvPicPr>
        <xdr:cNvPr id="1238" name="Subgraph-andyblacz" descr="andyblacz.png"/>
        <xdr:cNvPicPr>
          <a:picLocks/>
        </xdr:cNvPicPr>
      </xdr:nvPicPr>
      <xdr:blipFill>
        <a:blip xmlns:r="http://schemas.openxmlformats.org/officeDocument/2006/relationships" r:embed="rId186" cstate="print"/>
        <a:stretch>
          <a:fillRect/>
        </a:stretch>
      </xdr:blipFill>
      <xdr:spPr>
        <a:xfrm>
          <a:off x="1082675" y="98037650"/>
          <a:ext cx="723900" cy="476250"/>
        </a:xfrm>
        <a:prstGeom prst="rect">
          <a:avLst/>
        </a:prstGeom>
      </xdr:spPr>
    </xdr:pic>
    <xdr:clientData/>
  </xdr:twoCellAnchor>
  <xdr:twoCellAnchor editAs="oneCell">
    <xdr:from>
      <xdr:col>1</xdr:col>
      <xdr:colOff>25400</xdr:colOff>
      <xdr:row>189</xdr:row>
      <xdr:rowOff>25400</xdr:rowOff>
    </xdr:from>
    <xdr:to>
      <xdr:col>1</xdr:col>
      <xdr:colOff>749300</xdr:colOff>
      <xdr:row>189</xdr:row>
      <xdr:rowOff>501650</xdr:rowOff>
    </xdr:to>
    <xdr:pic>
      <xdr:nvPicPr>
        <xdr:cNvPr id="1239" name="Subgraph-zuvisiontv" descr="zuvisiontv.png"/>
        <xdr:cNvPicPr>
          <a:picLocks/>
        </xdr:cNvPicPr>
      </xdr:nvPicPr>
      <xdr:blipFill>
        <a:blip xmlns:r="http://schemas.openxmlformats.org/officeDocument/2006/relationships" r:embed="rId187" cstate="print"/>
        <a:stretch>
          <a:fillRect/>
        </a:stretch>
      </xdr:blipFill>
      <xdr:spPr>
        <a:xfrm>
          <a:off x="1082675" y="98561525"/>
          <a:ext cx="723900" cy="476250"/>
        </a:xfrm>
        <a:prstGeom prst="rect">
          <a:avLst/>
        </a:prstGeom>
      </xdr:spPr>
    </xdr:pic>
    <xdr:clientData/>
  </xdr:twoCellAnchor>
  <xdr:twoCellAnchor editAs="oneCell">
    <xdr:from>
      <xdr:col>1</xdr:col>
      <xdr:colOff>25400</xdr:colOff>
      <xdr:row>190</xdr:row>
      <xdr:rowOff>25400</xdr:rowOff>
    </xdr:from>
    <xdr:to>
      <xdr:col>1</xdr:col>
      <xdr:colOff>749300</xdr:colOff>
      <xdr:row>190</xdr:row>
      <xdr:rowOff>501650</xdr:rowOff>
    </xdr:to>
    <xdr:pic>
      <xdr:nvPicPr>
        <xdr:cNvPr id="1240" name="Subgraph-gregorylent" descr="gregorylent.png"/>
        <xdr:cNvPicPr>
          <a:picLocks/>
        </xdr:cNvPicPr>
      </xdr:nvPicPr>
      <xdr:blipFill>
        <a:blip xmlns:r="http://schemas.openxmlformats.org/officeDocument/2006/relationships" r:embed="rId188" cstate="print"/>
        <a:stretch>
          <a:fillRect/>
        </a:stretch>
      </xdr:blipFill>
      <xdr:spPr>
        <a:xfrm>
          <a:off x="1082675" y="99085400"/>
          <a:ext cx="723900" cy="476250"/>
        </a:xfrm>
        <a:prstGeom prst="rect">
          <a:avLst/>
        </a:prstGeom>
      </xdr:spPr>
    </xdr:pic>
    <xdr:clientData/>
  </xdr:twoCellAnchor>
  <xdr:twoCellAnchor editAs="oneCell">
    <xdr:from>
      <xdr:col>1</xdr:col>
      <xdr:colOff>25400</xdr:colOff>
      <xdr:row>191</xdr:row>
      <xdr:rowOff>25400</xdr:rowOff>
    </xdr:from>
    <xdr:to>
      <xdr:col>1</xdr:col>
      <xdr:colOff>749300</xdr:colOff>
      <xdr:row>191</xdr:row>
      <xdr:rowOff>501650</xdr:rowOff>
    </xdr:to>
    <xdr:pic>
      <xdr:nvPicPr>
        <xdr:cNvPr id="1241" name="Subgraph-gomex" descr="gomex.png"/>
        <xdr:cNvPicPr>
          <a:picLocks/>
        </xdr:cNvPicPr>
      </xdr:nvPicPr>
      <xdr:blipFill>
        <a:blip xmlns:r="http://schemas.openxmlformats.org/officeDocument/2006/relationships" r:embed="rId189" cstate="print"/>
        <a:stretch>
          <a:fillRect/>
        </a:stretch>
      </xdr:blipFill>
      <xdr:spPr>
        <a:xfrm>
          <a:off x="1082675" y="99609275"/>
          <a:ext cx="723900" cy="476250"/>
        </a:xfrm>
        <a:prstGeom prst="rect">
          <a:avLst/>
        </a:prstGeom>
      </xdr:spPr>
    </xdr:pic>
    <xdr:clientData/>
  </xdr:twoCellAnchor>
  <xdr:twoCellAnchor editAs="oneCell">
    <xdr:from>
      <xdr:col>1</xdr:col>
      <xdr:colOff>25400</xdr:colOff>
      <xdr:row>192</xdr:row>
      <xdr:rowOff>25400</xdr:rowOff>
    </xdr:from>
    <xdr:to>
      <xdr:col>1</xdr:col>
      <xdr:colOff>749300</xdr:colOff>
      <xdr:row>192</xdr:row>
      <xdr:rowOff>501650</xdr:rowOff>
    </xdr:to>
    <xdr:pic>
      <xdr:nvPicPr>
        <xdr:cNvPr id="1242" name="Subgraph-hhersan" descr="hhersan.png"/>
        <xdr:cNvPicPr>
          <a:picLocks/>
        </xdr:cNvPicPr>
      </xdr:nvPicPr>
      <xdr:blipFill>
        <a:blip xmlns:r="http://schemas.openxmlformats.org/officeDocument/2006/relationships" r:embed="rId190" cstate="print"/>
        <a:stretch>
          <a:fillRect/>
        </a:stretch>
      </xdr:blipFill>
      <xdr:spPr>
        <a:xfrm>
          <a:off x="1082675" y="100133150"/>
          <a:ext cx="723900" cy="476250"/>
        </a:xfrm>
        <a:prstGeom prst="rect">
          <a:avLst/>
        </a:prstGeom>
      </xdr:spPr>
    </xdr:pic>
    <xdr:clientData/>
  </xdr:twoCellAnchor>
  <xdr:twoCellAnchor editAs="oneCell">
    <xdr:from>
      <xdr:col>1</xdr:col>
      <xdr:colOff>25400</xdr:colOff>
      <xdr:row>193</xdr:row>
      <xdr:rowOff>25400</xdr:rowOff>
    </xdr:from>
    <xdr:to>
      <xdr:col>1</xdr:col>
      <xdr:colOff>749300</xdr:colOff>
      <xdr:row>193</xdr:row>
      <xdr:rowOff>501650</xdr:rowOff>
    </xdr:to>
    <xdr:pic>
      <xdr:nvPicPr>
        <xdr:cNvPr id="1243" name="Subgraph-ddsd" descr="ddsd.png"/>
        <xdr:cNvPicPr>
          <a:picLocks/>
        </xdr:cNvPicPr>
      </xdr:nvPicPr>
      <xdr:blipFill>
        <a:blip xmlns:r="http://schemas.openxmlformats.org/officeDocument/2006/relationships" r:embed="rId191" cstate="print"/>
        <a:stretch>
          <a:fillRect/>
        </a:stretch>
      </xdr:blipFill>
      <xdr:spPr>
        <a:xfrm>
          <a:off x="1082675" y="100657025"/>
          <a:ext cx="723900" cy="476250"/>
        </a:xfrm>
        <a:prstGeom prst="rect">
          <a:avLst/>
        </a:prstGeom>
      </xdr:spPr>
    </xdr:pic>
    <xdr:clientData/>
  </xdr:twoCellAnchor>
  <xdr:twoCellAnchor editAs="oneCell">
    <xdr:from>
      <xdr:col>1</xdr:col>
      <xdr:colOff>25400</xdr:colOff>
      <xdr:row>194</xdr:row>
      <xdr:rowOff>25400</xdr:rowOff>
    </xdr:from>
    <xdr:to>
      <xdr:col>1</xdr:col>
      <xdr:colOff>749300</xdr:colOff>
      <xdr:row>194</xdr:row>
      <xdr:rowOff>501650</xdr:rowOff>
    </xdr:to>
    <xdr:pic>
      <xdr:nvPicPr>
        <xdr:cNvPr id="1244" name="Subgraph-hectorsalgado" descr="hectorsalgado.png"/>
        <xdr:cNvPicPr>
          <a:picLocks/>
        </xdr:cNvPicPr>
      </xdr:nvPicPr>
      <xdr:blipFill>
        <a:blip xmlns:r="http://schemas.openxmlformats.org/officeDocument/2006/relationships" r:embed="rId192" cstate="print"/>
        <a:stretch>
          <a:fillRect/>
        </a:stretch>
      </xdr:blipFill>
      <xdr:spPr>
        <a:xfrm>
          <a:off x="1082675" y="101180900"/>
          <a:ext cx="723900" cy="476250"/>
        </a:xfrm>
        <a:prstGeom prst="rect">
          <a:avLst/>
        </a:prstGeom>
      </xdr:spPr>
    </xdr:pic>
    <xdr:clientData/>
  </xdr:twoCellAnchor>
  <xdr:twoCellAnchor editAs="oneCell">
    <xdr:from>
      <xdr:col>1</xdr:col>
      <xdr:colOff>25400</xdr:colOff>
      <xdr:row>195</xdr:row>
      <xdr:rowOff>25400</xdr:rowOff>
    </xdr:from>
    <xdr:to>
      <xdr:col>1</xdr:col>
      <xdr:colOff>749300</xdr:colOff>
      <xdr:row>195</xdr:row>
      <xdr:rowOff>501650</xdr:rowOff>
    </xdr:to>
    <xdr:pic>
      <xdr:nvPicPr>
        <xdr:cNvPr id="1245" name="Subgraph-syrimne1" descr="syrimne1.png"/>
        <xdr:cNvPicPr>
          <a:picLocks/>
        </xdr:cNvPicPr>
      </xdr:nvPicPr>
      <xdr:blipFill>
        <a:blip xmlns:r="http://schemas.openxmlformats.org/officeDocument/2006/relationships" r:embed="rId193" cstate="print"/>
        <a:stretch>
          <a:fillRect/>
        </a:stretch>
      </xdr:blipFill>
      <xdr:spPr>
        <a:xfrm>
          <a:off x="1082675" y="101704775"/>
          <a:ext cx="723900" cy="476250"/>
        </a:xfrm>
        <a:prstGeom prst="rect">
          <a:avLst/>
        </a:prstGeom>
      </xdr:spPr>
    </xdr:pic>
    <xdr:clientData/>
  </xdr:twoCellAnchor>
  <xdr:twoCellAnchor editAs="oneCell">
    <xdr:from>
      <xdr:col>1</xdr:col>
      <xdr:colOff>25400</xdr:colOff>
      <xdr:row>196</xdr:row>
      <xdr:rowOff>25400</xdr:rowOff>
    </xdr:from>
    <xdr:to>
      <xdr:col>1</xdr:col>
      <xdr:colOff>749300</xdr:colOff>
      <xdr:row>196</xdr:row>
      <xdr:rowOff>501650</xdr:rowOff>
    </xdr:to>
    <xdr:pic>
      <xdr:nvPicPr>
        <xdr:cNvPr id="1246" name="Subgraph-edgar1hernandez" descr="edgar1hernandez.png"/>
        <xdr:cNvPicPr>
          <a:picLocks/>
        </xdr:cNvPicPr>
      </xdr:nvPicPr>
      <xdr:blipFill>
        <a:blip xmlns:r="http://schemas.openxmlformats.org/officeDocument/2006/relationships" r:embed="rId194" cstate="print"/>
        <a:stretch>
          <a:fillRect/>
        </a:stretch>
      </xdr:blipFill>
      <xdr:spPr>
        <a:xfrm>
          <a:off x="1082675" y="102228650"/>
          <a:ext cx="723900" cy="476250"/>
        </a:xfrm>
        <a:prstGeom prst="rect">
          <a:avLst/>
        </a:prstGeom>
      </xdr:spPr>
    </xdr:pic>
    <xdr:clientData/>
  </xdr:twoCellAnchor>
  <xdr:twoCellAnchor editAs="oneCell">
    <xdr:from>
      <xdr:col>1</xdr:col>
      <xdr:colOff>25400</xdr:colOff>
      <xdr:row>197</xdr:row>
      <xdr:rowOff>25400</xdr:rowOff>
    </xdr:from>
    <xdr:to>
      <xdr:col>1</xdr:col>
      <xdr:colOff>749300</xdr:colOff>
      <xdr:row>197</xdr:row>
      <xdr:rowOff>501650</xdr:rowOff>
    </xdr:to>
    <xdr:pic>
      <xdr:nvPicPr>
        <xdr:cNvPr id="1247" name="Subgraph-wikileaksaus" descr="wikileaksaus.png"/>
        <xdr:cNvPicPr>
          <a:picLocks/>
        </xdr:cNvPicPr>
      </xdr:nvPicPr>
      <xdr:blipFill>
        <a:blip xmlns:r="http://schemas.openxmlformats.org/officeDocument/2006/relationships" r:embed="rId195" cstate="print"/>
        <a:stretch>
          <a:fillRect/>
        </a:stretch>
      </xdr:blipFill>
      <xdr:spPr>
        <a:xfrm>
          <a:off x="1082675" y="102752525"/>
          <a:ext cx="723900" cy="476250"/>
        </a:xfrm>
        <a:prstGeom prst="rect">
          <a:avLst/>
        </a:prstGeom>
      </xdr:spPr>
    </xdr:pic>
    <xdr:clientData/>
  </xdr:twoCellAnchor>
  <xdr:twoCellAnchor editAs="oneCell">
    <xdr:from>
      <xdr:col>1</xdr:col>
      <xdr:colOff>25400</xdr:colOff>
      <xdr:row>198</xdr:row>
      <xdr:rowOff>25400</xdr:rowOff>
    </xdr:from>
    <xdr:to>
      <xdr:col>1</xdr:col>
      <xdr:colOff>749300</xdr:colOff>
      <xdr:row>198</xdr:row>
      <xdr:rowOff>501650</xdr:rowOff>
    </xdr:to>
    <xdr:pic>
      <xdr:nvPicPr>
        <xdr:cNvPr id="1248" name="Subgraph-radiowammo" descr="radiowammo.png"/>
        <xdr:cNvPicPr>
          <a:picLocks/>
        </xdr:cNvPicPr>
      </xdr:nvPicPr>
      <xdr:blipFill>
        <a:blip xmlns:r="http://schemas.openxmlformats.org/officeDocument/2006/relationships" r:embed="rId196" cstate="print"/>
        <a:stretch>
          <a:fillRect/>
        </a:stretch>
      </xdr:blipFill>
      <xdr:spPr>
        <a:xfrm>
          <a:off x="1082675" y="103276400"/>
          <a:ext cx="723900" cy="476250"/>
        </a:xfrm>
        <a:prstGeom prst="rect">
          <a:avLst/>
        </a:prstGeom>
      </xdr:spPr>
    </xdr:pic>
    <xdr:clientData/>
  </xdr:twoCellAnchor>
  <xdr:twoCellAnchor editAs="oneCell">
    <xdr:from>
      <xdr:col>1</xdr:col>
      <xdr:colOff>25400</xdr:colOff>
      <xdr:row>199</xdr:row>
      <xdr:rowOff>25400</xdr:rowOff>
    </xdr:from>
    <xdr:to>
      <xdr:col>1</xdr:col>
      <xdr:colOff>749300</xdr:colOff>
      <xdr:row>199</xdr:row>
      <xdr:rowOff>501650</xdr:rowOff>
    </xdr:to>
    <xdr:pic>
      <xdr:nvPicPr>
        <xdr:cNvPr id="1249" name="Subgraph-garthgodsman" descr="garthgodsman.png"/>
        <xdr:cNvPicPr>
          <a:picLocks/>
        </xdr:cNvPicPr>
      </xdr:nvPicPr>
      <xdr:blipFill>
        <a:blip xmlns:r="http://schemas.openxmlformats.org/officeDocument/2006/relationships" r:embed="rId197" cstate="print"/>
        <a:stretch>
          <a:fillRect/>
        </a:stretch>
      </xdr:blipFill>
      <xdr:spPr>
        <a:xfrm>
          <a:off x="1082675" y="103800275"/>
          <a:ext cx="723900" cy="476250"/>
        </a:xfrm>
        <a:prstGeom prst="rect">
          <a:avLst/>
        </a:prstGeom>
      </xdr:spPr>
    </xdr:pic>
    <xdr:clientData/>
  </xdr:twoCellAnchor>
  <xdr:twoCellAnchor editAs="oneCell">
    <xdr:from>
      <xdr:col>1</xdr:col>
      <xdr:colOff>25400</xdr:colOff>
      <xdr:row>200</xdr:row>
      <xdr:rowOff>25400</xdr:rowOff>
    </xdr:from>
    <xdr:to>
      <xdr:col>1</xdr:col>
      <xdr:colOff>749300</xdr:colOff>
      <xdr:row>200</xdr:row>
      <xdr:rowOff>501650</xdr:rowOff>
    </xdr:to>
    <xdr:pic>
      <xdr:nvPicPr>
        <xdr:cNvPr id="1250" name="Subgraph-undertheground" descr="undertheground.png"/>
        <xdr:cNvPicPr>
          <a:picLocks/>
        </xdr:cNvPicPr>
      </xdr:nvPicPr>
      <xdr:blipFill>
        <a:blip xmlns:r="http://schemas.openxmlformats.org/officeDocument/2006/relationships" r:embed="rId198" cstate="print"/>
        <a:stretch>
          <a:fillRect/>
        </a:stretch>
      </xdr:blipFill>
      <xdr:spPr>
        <a:xfrm>
          <a:off x="1082675" y="104324150"/>
          <a:ext cx="723900" cy="476250"/>
        </a:xfrm>
        <a:prstGeom prst="rect">
          <a:avLst/>
        </a:prstGeom>
      </xdr:spPr>
    </xdr:pic>
    <xdr:clientData/>
  </xdr:twoCellAnchor>
  <xdr:twoCellAnchor editAs="oneCell">
    <xdr:from>
      <xdr:col>1</xdr:col>
      <xdr:colOff>25400</xdr:colOff>
      <xdr:row>201</xdr:row>
      <xdr:rowOff>25400</xdr:rowOff>
    </xdr:from>
    <xdr:to>
      <xdr:col>1</xdr:col>
      <xdr:colOff>749300</xdr:colOff>
      <xdr:row>201</xdr:row>
      <xdr:rowOff>501650</xdr:rowOff>
    </xdr:to>
    <xdr:pic>
      <xdr:nvPicPr>
        <xdr:cNvPr id="1251" name="Subgraph-cuchutura_3d" descr="cuchutura_3d.png"/>
        <xdr:cNvPicPr>
          <a:picLocks/>
        </xdr:cNvPicPr>
      </xdr:nvPicPr>
      <xdr:blipFill>
        <a:blip xmlns:r="http://schemas.openxmlformats.org/officeDocument/2006/relationships" r:embed="rId199" cstate="print"/>
        <a:stretch>
          <a:fillRect/>
        </a:stretch>
      </xdr:blipFill>
      <xdr:spPr>
        <a:xfrm>
          <a:off x="1082675" y="104848025"/>
          <a:ext cx="723900" cy="476250"/>
        </a:xfrm>
        <a:prstGeom prst="rect">
          <a:avLst/>
        </a:prstGeom>
      </xdr:spPr>
    </xdr:pic>
    <xdr:clientData/>
  </xdr:twoCellAnchor>
  <xdr:twoCellAnchor editAs="oneCell">
    <xdr:from>
      <xdr:col>1</xdr:col>
      <xdr:colOff>25400</xdr:colOff>
      <xdr:row>202</xdr:row>
      <xdr:rowOff>25400</xdr:rowOff>
    </xdr:from>
    <xdr:to>
      <xdr:col>1</xdr:col>
      <xdr:colOff>749300</xdr:colOff>
      <xdr:row>202</xdr:row>
      <xdr:rowOff>501650</xdr:rowOff>
    </xdr:to>
    <xdr:pic>
      <xdr:nvPicPr>
        <xdr:cNvPr id="1252" name="Subgraph-izzyszklo" descr="izzyszklo.png"/>
        <xdr:cNvPicPr>
          <a:picLocks/>
        </xdr:cNvPicPr>
      </xdr:nvPicPr>
      <xdr:blipFill>
        <a:blip xmlns:r="http://schemas.openxmlformats.org/officeDocument/2006/relationships" r:embed="rId200" cstate="print"/>
        <a:stretch>
          <a:fillRect/>
        </a:stretch>
      </xdr:blipFill>
      <xdr:spPr>
        <a:xfrm>
          <a:off x="1082675" y="105371900"/>
          <a:ext cx="723900" cy="476250"/>
        </a:xfrm>
        <a:prstGeom prst="rect">
          <a:avLst/>
        </a:prstGeom>
      </xdr:spPr>
    </xdr:pic>
    <xdr:clientData/>
  </xdr:twoCellAnchor>
  <xdr:twoCellAnchor editAs="oneCell">
    <xdr:from>
      <xdr:col>1</xdr:col>
      <xdr:colOff>25400</xdr:colOff>
      <xdr:row>203</xdr:row>
      <xdr:rowOff>25400</xdr:rowOff>
    </xdr:from>
    <xdr:to>
      <xdr:col>1</xdr:col>
      <xdr:colOff>749300</xdr:colOff>
      <xdr:row>203</xdr:row>
      <xdr:rowOff>501650</xdr:rowOff>
    </xdr:to>
    <xdr:pic>
      <xdr:nvPicPr>
        <xdr:cNvPr id="1253" name="Subgraph-verypolitik" descr="verypolitik.png"/>
        <xdr:cNvPicPr>
          <a:picLocks/>
        </xdr:cNvPicPr>
      </xdr:nvPicPr>
      <xdr:blipFill>
        <a:blip xmlns:r="http://schemas.openxmlformats.org/officeDocument/2006/relationships" r:embed="rId201" cstate="print"/>
        <a:stretch>
          <a:fillRect/>
        </a:stretch>
      </xdr:blipFill>
      <xdr:spPr>
        <a:xfrm>
          <a:off x="1082675" y="105895775"/>
          <a:ext cx="723900" cy="476250"/>
        </a:xfrm>
        <a:prstGeom prst="rect">
          <a:avLst/>
        </a:prstGeom>
      </xdr:spPr>
    </xdr:pic>
    <xdr:clientData/>
  </xdr:twoCellAnchor>
  <xdr:twoCellAnchor editAs="oneCell">
    <xdr:from>
      <xdr:col>1</xdr:col>
      <xdr:colOff>25400</xdr:colOff>
      <xdr:row>204</xdr:row>
      <xdr:rowOff>25400</xdr:rowOff>
    </xdr:from>
    <xdr:to>
      <xdr:col>1</xdr:col>
      <xdr:colOff>749300</xdr:colOff>
      <xdr:row>204</xdr:row>
      <xdr:rowOff>501650</xdr:rowOff>
    </xdr:to>
    <xdr:pic>
      <xdr:nvPicPr>
        <xdr:cNvPr id="1254" name="Subgraph-eldiariolavoz" descr="eldiariolavoz.png"/>
        <xdr:cNvPicPr>
          <a:picLocks/>
        </xdr:cNvPicPr>
      </xdr:nvPicPr>
      <xdr:blipFill>
        <a:blip xmlns:r="http://schemas.openxmlformats.org/officeDocument/2006/relationships" r:embed="rId202" cstate="print"/>
        <a:stretch>
          <a:fillRect/>
        </a:stretch>
      </xdr:blipFill>
      <xdr:spPr>
        <a:xfrm>
          <a:off x="1082675" y="106419650"/>
          <a:ext cx="723900" cy="476250"/>
        </a:xfrm>
        <a:prstGeom prst="rect">
          <a:avLst/>
        </a:prstGeom>
      </xdr:spPr>
    </xdr:pic>
    <xdr:clientData/>
  </xdr:twoCellAnchor>
  <xdr:twoCellAnchor editAs="oneCell">
    <xdr:from>
      <xdr:col>1</xdr:col>
      <xdr:colOff>25400</xdr:colOff>
      <xdr:row>205</xdr:row>
      <xdr:rowOff>25400</xdr:rowOff>
    </xdr:from>
    <xdr:to>
      <xdr:col>1</xdr:col>
      <xdr:colOff>749300</xdr:colOff>
      <xdr:row>205</xdr:row>
      <xdr:rowOff>501650</xdr:rowOff>
    </xdr:to>
    <xdr:pic>
      <xdr:nvPicPr>
        <xdr:cNvPr id="1255" name="Subgraph-dredeyedick" descr="dredeyedick.png"/>
        <xdr:cNvPicPr>
          <a:picLocks/>
        </xdr:cNvPicPr>
      </xdr:nvPicPr>
      <xdr:blipFill>
        <a:blip xmlns:r="http://schemas.openxmlformats.org/officeDocument/2006/relationships" r:embed="rId203" cstate="print"/>
        <a:stretch>
          <a:fillRect/>
        </a:stretch>
      </xdr:blipFill>
      <xdr:spPr>
        <a:xfrm>
          <a:off x="1082675" y="106943525"/>
          <a:ext cx="723900" cy="476250"/>
        </a:xfrm>
        <a:prstGeom prst="rect">
          <a:avLst/>
        </a:prstGeom>
      </xdr:spPr>
    </xdr:pic>
    <xdr:clientData/>
  </xdr:twoCellAnchor>
  <xdr:twoCellAnchor editAs="oneCell">
    <xdr:from>
      <xdr:col>1</xdr:col>
      <xdr:colOff>25400</xdr:colOff>
      <xdr:row>206</xdr:row>
      <xdr:rowOff>25400</xdr:rowOff>
    </xdr:from>
    <xdr:to>
      <xdr:col>1</xdr:col>
      <xdr:colOff>749300</xdr:colOff>
      <xdr:row>206</xdr:row>
      <xdr:rowOff>501650</xdr:rowOff>
    </xdr:to>
    <xdr:pic>
      <xdr:nvPicPr>
        <xdr:cNvPr id="1256" name="Subgraph-therightwingnew" descr="therightwingnew.png"/>
        <xdr:cNvPicPr>
          <a:picLocks/>
        </xdr:cNvPicPr>
      </xdr:nvPicPr>
      <xdr:blipFill>
        <a:blip xmlns:r="http://schemas.openxmlformats.org/officeDocument/2006/relationships" r:embed="rId204" cstate="print"/>
        <a:stretch>
          <a:fillRect/>
        </a:stretch>
      </xdr:blipFill>
      <xdr:spPr>
        <a:xfrm>
          <a:off x="1082675" y="107467400"/>
          <a:ext cx="723900" cy="476250"/>
        </a:xfrm>
        <a:prstGeom prst="rect">
          <a:avLst/>
        </a:prstGeom>
      </xdr:spPr>
    </xdr:pic>
    <xdr:clientData/>
  </xdr:twoCellAnchor>
  <xdr:twoCellAnchor editAs="oneCell">
    <xdr:from>
      <xdr:col>1</xdr:col>
      <xdr:colOff>25400</xdr:colOff>
      <xdr:row>207</xdr:row>
      <xdr:rowOff>25400</xdr:rowOff>
    </xdr:from>
    <xdr:to>
      <xdr:col>1</xdr:col>
      <xdr:colOff>749300</xdr:colOff>
      <xdr:row>207</xdr:row>
      <xdr:rowOff>501650</xdr:rowOff>
    </xdr:to>
    <xdr:pic>
      <xdr:nvPicPr>
        <xdr:cNvPr id="1257" name="Subgraph-jalefesi" descr="jalefesi.png"/>
        <xdr:cNvPicPr>
          <a:picLocks/>
        </xdr:cNvPicPr>
      </xdr:nvPicPr>
      <xdr:blipFill>
        <a:blip xmlns:r="http://schemas.openxmlformats.org/officeDocument/2006/relationships" r:embed="rId205" cstate="print"/>
        <a:stretch>
          <a:fillRect/>
        </a:stretch>
      </xdr:blipFill>
      <xdr:spPr>
        <a:xfrm>
          <a:off x="1082675" y="107991275"/>
          <a:ext cx="723900" cy="476250"/>
        </a:xfrm>
        <a:prstGeom prst="rect">
          <a:avLst/>
        </a:prstGeom>
      </xdr:spPr>
    </xdr:pic>
    <xdr:clientData/>
  </xdr:twoCellAnchor>
  <xdr:twoCellAnchor editAs="oneCell">
    <xdr:from>
      <xdr:col>1</xdr:col>
      <xdr:colOff>25400</xdr:colOff>
      <xdr:row>208</xdr:row>
      <xdr:rowOff>25400</xdr:rowOff>
    </xdr:from>
    <xdr:to>
      <xdr:col>1</xdr:col>
      <xdr:colOff>749300</xdr:colOff>
      <xdr:row>208</xdr:row>
      <xdr:rowOff>501650</xdr:rowOff>
    </xdr:to>
    <xdr:pic>
      <xdr:nvPicPr>
        <xdr:cNvPr id="1258" name="Subgraph-bobc_mass" descr="bobc_mass.png"/>
        <xdr:cNvPicPr>
          <a:picLocks/>
        </xdr:cNvPicPr>
      </xdr:nvPicPr>
      <xdr:blipFill>
        <a:blip xmlns:r="http://schemas.openxmlformats.org/officeDocument/2006/relationships" r:embed="rId206" cstate="print"/>
        <a:stretch>
          <a:fillRect/>
        </a:stretch>
      </xdr:blipFill>
      <xdr:spPr>
        <a:xfrm>
          <a:off x="1082675" y="108515150"/>
          <a:ext cx="723900" cy="476250"/>
        </a:xfrm>
        <a:prstGeom prst="rect">
          <a:avLst/>
        </a:prstGeom>
      </xdr:spPr>
    </xdr:pic>
    <xdr:clientData/>
  </xdr:twoCellAnchor>
  <xdr:twoCellAnchor editAs="oneCell">
    <xdr:from>
      <xdr:col>1</xdr:col>
      <xdr:colOff>25400</xdr:colOff>
      <xdr:row>209</xdr:row>
      <xdr:rowOff>25400</xdr:rowOff>
    </xdr:from>
    <xdr:to>
      <xdr:col>1</xdr:col>
      <xdr:colOff>749300</xdr:colOff>
      <xdr:row>209</xdr:row>
      <xdr:rowOff>501650</xdr:rowOff>
    </xdr:to>
    <xdr:pic>
      <xdr:nvPicPr>
        <xdr:cNvPr id="1259" name="Subgraph-sanjarogic" descr="sanjarogic.png"/>
        <xdr:cNvPicPr>
          <a:picLocks/>
        </xdr:cNvPicPr>
      </xdr:nvPicPr>
      <xdr:blipFill>
        <a:blip xmlns:r="http://schemas.openxmlformats.org/officeDocument/2006/relationships" r:embed="rId207" cstate="print"/>
        <a:stretch>
          <a:fillRect/>
        </a:stretch>
      </xdr:blipFill>
      <xdr:spPr>
        <a:xfrm>
          <a:off x="1082675" y="109039025"/>
          <a:ext cx="723900" cy="476250"/>
        </a:xfrm>
        <a:prstGeom prst="rect">
          <a:avLst/>
        </a:prstGeom>
      </xdr:spPr>
    </xdr:pic>
    <xdr:clientData/>
  </xdr:twoCellAnchor>
  <xdr:twoCellAnchor editAs="oneCell">
    <xdr:from>
      <xdr:col>1</xdr:col>
      <xdr:colOff>25400</xdr:colOff>
      <xdr:row>210</xdr:row>
      <xdr:rowOff>25400</xdr:rowOff>
    </xdr:from>
    <xdr:to>
      <xdr:col>1</xdr:col>
      <xdr:colOff>749300</xdr:colOff>
      <xdr:row>210</xdr:row>
      <xdr:rowOff>501650</xdr:rowOff>
    </xdr:to>
    <xdr:pic>
      <xdr:nvPicPr>
        <xdr:cNvPr id="1260" name="Subgraph-albinoni6" descr="albinoni6.png"/>
        <xdr:cNvPicPr>
          <a:picLocks/>
        </xdr:cNvPicPr>
      </xdr:nvPicPr>
      <xdr:blipFill>
        <a:blip xmlns:r="http://schemas.openxmlformats.org/officeDocument/2006/relationships" r:embed="rId208" cstate="print"/>
        <a:stretch>
          <a:fillRect/>
        </a:stretch>
      </xdr:blipFill>
      <xdr:spPr>
        <a:xfrm>
          <a:off x="1082675" y="109562900"/>
          <a:ext cx="723900" cy="476250"/>
        </a:xfrm>
        <a:prstGeom prst="rect">
          <a:avLst/>
        </a:prstGeom>
      </xdr:spPr>
    </xdr:pic>
    <xdr:clientData/>
  </xdr:twoCellAnchor>
  <xdr:twoCellAnchor editAs="oneCell">
    <xdr:from>
      <xdr:col>1</xdr:col>
      <xdr:colOff>25400</xdr:colOff>
      <xdr:row>211</xdr:row>
      <xdr:rowOff>25400</xdr:rowOff>
    </xdr:from>
    <xdr:to>
      <xdr:col>1</xdr:col>
      <xdr:colOff>749300</xdr:colOff>
      <xdr:row>211</xdr:row>
      <xdr:rowOff>501650</xdr:rowOff>
    </xdr:to>
    <xdr:pic>
      <xdr:nvPicPr>
        <xdr:cNvPr id="1261" name="Subgraph-northernligts" descr="northernligts.png"/>
        <xdr:cNvPicPr>
          <a:picLocks/>
        </xdr:cNvPicPr>
      </xdr:nvPicPr>
      <xdr:blipFill>
        <a:blip xmlns:r="http://schemas.openxmlformats.org/officeDocument/2006/relationships" r:embed="rId209" cstate="print"/>
        <a:stretch>
          <a:fillRect/>
        </a:stretch>
      </xdr:blipFill>
      <xdr:spPr>
        <a:xfrm>
          <a:off x="1082675" y="110086775"/>
          <a:ext cx="723900" cy="476250"/>
        </a:xfrm>
        <a:prstGeom prst="rect">
          <a:avLst/>
        </a:prstGeom>
      </xdr:spPr>
    </xdr:pic>
    <xdr:clientData/>
  </xdr:twoCellAnchor>
  <xdr:twoCellAnchor editAs="oneCell">
    <xdr:from>
      <xdr:col>1</xdr:col>
      <xdr:colOff>25400</xdr:colOff>
      <xdr:row>212</xdr:row>
      <xdr:rowOff>25400</xdr:rowOff>
    </xdr:from>
    <xdr:to>
      <xdr:col>1</xdr:col>
      <xdr:colOff>749300</xdr:colOff>
      <xdr:row>212</xdr:row>
      <xdr:rowOff>501650</xdr:rowOff>
    </xdr:to>
    <xdr:pic>
      <xdr:nvPicPr>
        <xdr:cNvPr id="1262" name="Subgraph-cubawave" descr="cubawave.png"/>
        <xdr:cNvPicPr>
          <a:picLocks/>
        </xdr:cNvPicPr>
      </xdr:nvPicPr>
      <xdr:blipFill>
        <a:blip xmlns:r="http://schemas.openxmlformats.org/officeDocument/2006/relationships" r:embed="rId210" cstate="print"/>
        <a:stretch>
          <a:fillRect/>
        </a:stretch>
      </xdr:blipFill>
      <xdr:spPr>
        <a:xfrm>
          <a:off x="1082675" y="110610650"/>
          <a:ext cx="723900" cy="476250"/>
        </a:xfrm>
        <a:prstGeom prst="rect">
          <a:avLst/>
        </a:prstGeom>
      </xdr:spPr>
    </xdr:pic>
    <xdr:clientData/>
  </xdr:twoCellAnchor>
  <xdr:twoCellAnchor editAs="oneCell">
    <xdr:from>
      <xdr:col>1</xdr:col>
      <xdr:colOff>25400</xdr:colOff>
      <xdr:row>213</xdr:row>
      <xdr:rowOff>25400</xdr:rowOff>
    </xdr:from>
    <xdr:to>
      <xdr:col>1</xdr:col>
      <xdr:colOff>749300</xdr:colOff>
      <xdr:row>213</xdr:row>
      <xdr:rowOff>501650</xdr:rowOff>
    </xdr:to>
    <xdr:pic>
      <xdr:nvPicPr>
        <xdr:cNvPr id="1263" name="Subgraph-marcia1907" descr="marcia1907.png"/>
        <xdr:cNvPicPr>
          <a:picLocks/>
        </xdr:cNvPicPr>
      </xdr:nvPicPr>
      <xdr:blipFill>
        <a:blip xmlns:r="http://schemas.openxmlformats.org/officeDocument/2006/relationships" r:embed="rId211" cstate="print"/>
        <a:stretch>
          <a:fillRect/>
        </a:stretch>
      </xdr:blipFill>
      <xdr:spPr>
        <a:xfrm>
          <a:off x="1082675" y="111134525"/>
          <a:ext cx="723900" cy="476250"/>
        </a:xfrm>
        <a:prstGeom prst="rect">
          <a:avLst/>
        </a:prstGeom>
      </xdr:spPr>
    </xdr:pic>
    <xdr:clientData/>
  </xdr:twoCellAnchor>
  <xdr:twoCellAnchor editAs="oneCell">
    <xdr:from>
      <xdr:col>1</xdr:col>
      <xdr:colOff>25400</xdr:colOff>
      <xdr:row>214</xdr:row>
      <xdr:rowOff>25400</xdr:rowOff>
    </xdr:from>
    <xdr:to>
      <xdr:col>1</xdr:col>
      <xdr:colOff>749300</xdr:colOff>
      <xdr:row>214</xdr:row>
      <xdr:rowOff>501650</xdr:rowOff>
    </xdr:to>
    <xdr:pic>
      <xdr:nvPicPr>
        <xdr:cNvPr id="1264" name="Subgraph-hyeres" descr="hyeres.png"/>
        <xdr:cNvPicPr>
          <a:picLocks/>
        </xdr:cNvPicPr>
      </xdr:nvPicPr>
      <xdr:blipFill>
        <a:blip xmlns:r="http://schemas.openxmlformats.org/officeDocument/2006/relationships" r:embed="rId212" cstate="print"/>
        <a:stretch>
          <a:fillRect/>
        </a:stretch>
      </xdr:blipFill>
      <xdr:spPr>
        <a:xfrm>
          <a:off x="1082675" y="111658400"/>
          <a:ext cx="723900" cy="476250"/>
        </a:xfrm>
        <a:prstGeom prst="rect">
          <a:avLst/>
        </a:prstGeom>
      </xdr:spPr>
    </xdr:pic>
    <xdr:clientData/>
  </xdr:twoCellAnchor>
  <xdr:twoCellAnchor editAs="oneCell">
    <xdr:from>
      <xdr:col>1</xdr:col>
      <xdr:colOff>25400</xdr:colOff>
      <xdr:row>215</xdr:row>
      <xdr:rowOff>25400</xdr:rowOff>
    </xdr:from>
    <xdr:to>
      <xdr:col>1</xdr:col>
      <xdr:colOff>749300</xdr:colOff>
      <xdr:row>215</xdr:row>
      <xdr:rowOff>501650</xdr:rowOff>
    </xdr:to>
    <xdr:pic>
      <xdr:nvPicPr>
        <xdr:cNvPr id="1265" name="Subgraph-politicolnews" descr="politicolnews.png"/>
        <xdr:cNvPicPr>
          <a:picLocks/>
        </xdr:cNvPicPr>
      </xdr:nvPicPr>
      <xdr:blipFill>
        <a:blip xmlns:r="http://schemas.openxmlformats.org/officeDocument/2006/relationships" r:embed="rId213" cstate="print"/>
        <a:stretch>
          <a:fillRect/>
        </a:stretch>
      </xdr:blipFill>
      <xdr:spPr>
        <a:xfrm>
          <a:off x="1082675" y="112182275"/>
          <a:ext cx="723900" cy="476250"/>
        </a:xfrm>
        <a:prstGeom prst="rect">
          <a:avLst/>
        </a:prstGeom>
      </xdr:spPr>
    </xdr:pic>
    <xdr:clientData/>
  </xdr:twoCellAnchor>
  <xdr:twoCellAnchor editAs="oneCell">
    <xdr:from>
      <xdr:col>1</xdr:col>
      <xdr:colOff>25400</xdr:colOff>
      <xdr:row>216</xdr:row>
      <xdr:rowOff>25400</xdr:rowOff>
    </xdr:from>
    <xdr:to>
      <xdr:col>1</xdr:col>
      <xdr:colOff>749300</xdr:colOff>
      <xdr:row>216</xdr:row>
      <xdr:rowOff>501650</xdr:rowOff>
    </xdr:to>
    <xdr:pic>
      <xdr:nvPicPr>
        <xdr:cNvPr id="1266" name="Subgraph-onelegsandpiper" descr="onelegsandpiper.png"/>
        <xdr:cNvPicPr>
          <a:picLocks/>
        </xdr:cNvPicPr>
      </xdr:nvPicPr>
      <xdr:blipFill>
        <a:blip xmlns:r="http://schemas.openxmlformats.org/officeDocument/2006/relationships" r:embed="rId214" cstate="print"/>
        <a:stretch>
          <a:fillRect/>
        </a:stretch>
      </xdr:blipFill>
      <xdr:spPr>
        <a:xfrm>
          <a:off x="1082675" y="112706150"/>
          <a:ext cx="723900" cy="476250"/>
        </a:xfrm>
        <a:prstGeom prst="rect">
          <a:avLst/>
        </a:prstGeom>
      </xdr:spPr>
    </xdr:pic>
    <xdr:clientData/>
  </xdr:twoCellAnchor>
  <xdr:twoCellAnchor editAs="oneCell">
    <xdr:from>
      <xdr:col>1</xdr:col>
      <xdr:colOff>25400</xdr:colOff>
      <xdr:row>217</xdr:row>
      <xdr:rowOff>25400</xdr:rowOff>
    </xdr:from>
    <xdr:to>
      <xdr:col>1</xdr:col>
      <xdr:colOff>749300</xdr:colOff>
      <xdr:row>217</xdr:row>
      <xdr:rowOff>501650</xdr:rowOff>
    </xdr:to>
    <xdr:pic>
      <xdr:nvPicPr>
        <xdr:cNvPr id="1267" name="Subgraph-micaelamatei" descr="micaelamatei.png"/>
        <xdr:cNvPicPr>
          <a:picLocks/>
        </xdr:cNvPicPr>
      </xdr:nvPicPr>
      <xdr:blipFill>
        <a:blip xmlns:r="http://schemas.openxmlformats.org/officeDocument/2006/relationships" r:embed="rId215" cstate="print"/>
        <a:stretch>
          <a:fillRect/>
        </a:stretch>
      </xdr:blipFill>
      <xdr:spPr>
        <a:xfrm>
          <a:off x="1082675" y="113230025"/>
          <a:ext cx="723900" cy="476250"/>
        </a:xfrm>
        <a:prstGeom prst="rect">
          <a:avLst/>
        </a:prstGeom>
      </xdr:spPr>
    </xdr:pic>
    <xdr:clientData/>
  </xdr:twoCellAnchor>
  <xdr:twoCellAnchor editAs="oneCell">
    <xdr:from>
      <xdr:col>1</xdr:col>
      <xdr:colOff>25400</xdr:colOff>
      <xdr:row>218</xdr:row>
      <xdr:rowOff>25400</xdr:rowOff>
    </xdr:from>
    <xdr:to>
      <xdr:col>1</xdr:col>
      <xdr:colOff>749300</xdr:colOff>
      <xdr:row>218</xdr:row>
      <xdr:rowOff>501650</xdr:rowOff>
    </xdr:to>
    <xdr:pic>
      <xdr:nvPicPr>
        <xdr:cNvPr id="1268" name="Subgraph-indoorcat629" descr="indoorcat629.png"/>
        <xdr:cNvPicPr>
          <a:picLocks/>
        </xdr:cNvPicPr>
      </xdr:nvPicPr>
      <xdr:blipFill>
        <a:blip xmlns:r="http://schemas.openxmlformats.org/officeDocument/2006/relationships" r:embed="rId216" cstate="print"/>
        <a:stretch>
          <a:fillRect/>
        </a:stretch>
      </xdr:blipFill>
      <xdr:spPr>
        <a:xfrm>
          <a:off x="1082675" y="113753900"/>
          <a:ext cx="723900" cy="476250"/>
        </a:xfrm>
        <a:prstGeom prst="rect">
          <a:avLst/>
        </a:prstGeom>
      </xdr:spPr>
    </xdr:pic>
    <xdr:clientData/>
  </xdr:twoCellAnchor>
  <xdr:twoCellAnchor editAs="oneCell">
    <xdr:from>
      <xdr:col>1</xdr:col>
      <xdr:colOff>25400</xdr:colOff>
      <xdr:row>219</xdr:row>
      <xdr:rowOff>25400</xdr:rowOff>
    </xdr:from>
    <xdr:to>
      <xdr:col>1</xdr:col>
      <xdr:colOff>749300</xdr:colOff>
      <xdr:row>219</xdr:row>
      <xdr:rowOff>501650</xdr:rowOff>
    </xdr:to>
    <xdr:pic>
      <xdr:nvPicPr>
        <xdr:cNvPr id="1269" name="Subgraph-avantgraph" descr="avantgraph.png"/>
        <xdr:cNvPicPr>
          <a:picLocks/>
        </xdr:cNvPicPr>
      </xdr:nvPicPr>
      <xdr:blipFill>
        <a:blip xmlns:r="http://schemas.openxmlformats.org/officeDocument/2006/relationships" r:embed="rId217" cstate="print"/>
        <a:stretch>
          <a:fillRect/>
        </a:stretch>
      </xdr:blipFill>
      <xdr:spPr>
        <a:xfrm>
          <a:off x="1082675" y="114277775"/>
          <a:ext cx="723900" cy="476250"/>
        </a:xfrm>
        <a:prstGeom prst="rect">
          <a:avLst/>
        </a:prstGeom>
      </xdr:spPr>
    </xdr:pic>
    <xdr:clientData/>
  </xdr:twoCellAnchor>
  <xdr:twoCellAnchor editAs="oneCell">
    <xdr:from>
      <xdr:col>1</xdr:col>
      <xdr:colOff>25400</xdr:colOff>
      <xdr:row>220</xdr:row>
      <xdr:rowOff>25400</xdr:rowOff>
    </xdr:from>
    <xdr:to>
      <xdr:col>1</xdr:col>
      <xdr:colOff>749300</xdr:colOff>
      <xdr:row>220</xdr:row>
      <xdr:rowOff>501650</xdr:rowOff>
    </xdr:to>
    <xdr:pic>
      <xdr:nvPicPr>
        <xdr:cNvPr id="1270" name="Subgraph-lancejgosnell" descr="lancejgosnell.png"/>
        <xdr:cNvPicPr>
          <a:picLocks/>
        </xdr:cNvPicPr>
      </xdr:nvPicPr>
      <xdr:blipFill>
        <a:blip xmlns:r="http://schemas.openxmlformats.org/officeDocument/2006/relationships" r:embed="rId218" cstate="print"/>
        <a:stretch>
          <a:fillRect/>
        </a:stretch>
      </xdr:blipFill>
      <xdr:spPr>
        <a:xfrm>
          <a:off x="1082675" y="114801650"/>
          <a:ext cx="723900" cy="476250"/>
        </a:xfrm>
        <a:prstGeom prst="rect">
          <a:avLst/>
        </a:prstGeom>
      </xdr:spPr>
    </xdr:pic>
    <xdr:clientData/>
  </xdr:twoCellAnchor>
  <xdr:twoCellAnchor editAs="oneCell">
    <xdr:from>
      <xdr:col>1</xdr:col>
      <xdr:colOff>25400</xdr:colOff>
      <xdr:row>221</xdr:row>
      <xdr:rowOff>25400</xdr:rowOff>
    </xdr:from>
    <xdr:to>
      <xdr:col>1</xdr:col>
      <xdr:colOff>749300</xdr:colOff>
      <xdr:row>221</xdr:row>
      <xdr:rowOff>501650</xdr:rowOff>
    </xdr:to>
    <xdr:pic>
      <xdr:nvPicPr>
        <xdr:cNvPr id="1271" name="Subgraph-fvolkany" descr="fvolkany.png"/>
        <xdr:cNvPicPr>
          <a:picLocks/>
        </xdr:cNvPicPr>
      </xdr:nvPicPr>
      <xdr:blipFill>
        <a:blip xmlns:r="http://schemas.openxmlformats.org/officeDocument/2006/relationships" r:embed="rId25" cstate="print"/>
        <a:stretch>
          <a:fillRect/>
        </a:stretch>
      </xdr:blipFill>
      <xdr:spPr>
        <a:xfrm>
          <a:off x="1082675" y="115325525"/>
          <a:ext cx="723900" cy="476250"/>
        </a:xfrm>
        <a:prstGeom prst="rect">
          <a:avLst/>
        </a:prstGeom>
      </xdr:spPr>
    </xdr:pic>
    <xdr:clientData/>
  </xdr:twoCellAnchor>
  <xdr:twoCellAnchor editAs="oneCell">
    <xdr:from>
      <xdr:col>1</xdr:col>
      <xdr:colOff>25400</xdr:colOff>
      <xdr:row>222</xdr:row>
      <xdr:rowOff>25400</xdr:rowOff>
    </xdr:from>
    <xdr:to>
      <xdr:col>1</xdr:col>
      <xdr:colOff>749300</xdr:colOff>
      <xdr:row>222</xdr:row>
      <xdr:rowOff>501650</xdr:rowOff>
    </xdr:to>
    <xdr:pic>
      <xdr:nvPicPr>
        <xdr:cNvPr id="1272" name="Subgraph-redpillpuppet" descr="redpillpuppet.png"/>
        <xdr:cNvPicPr>
          <a:picLocks/>
        </xdr:cNvPicPr>
      </xdr:nvPicPr>
      <xdr:blipFill>
        <a:blip xmlns:r="http://schemas.openxmlformats.org/officeDocument/2006/relationships" r:embed="rId219" cstate="print"/>
        <a:stretch>
          <a:fillRect/>
        </a:stretch>
      </xdr:blipFill>
      <xdr:spPr>
        <a:xfrm>
          <a:off x="1082675" y="115849400"/>
          <a:ext cx="723900" cy="476250"/>
        </a:xfrm>
        <a:prstGeom prst="rect">
          <a:avLst/>
        </a:prstGeom>
      </xdr:spPr>
    </xdr:pic>
    <xdr:clientData/>
  </xdr:twoCellAnchor>
  <xdr:twoCellAnchor editAs="oneCell">
    <xdr:from>
      <xdr:col>1</xdr:col>
      <xdr:colOff>25400</xdr:colOff>
      <xdr:row>223</xdr:row>
      <xdr:rowOff>25400</xdr:rowOff>
    </xdr:from>
    <xdr:to>
      <xdr:col>1</xdr:col>
      <xdr:colOff>749300</xdr:colOff>
      <xdr:row>223</xdr:row>
      <xdr:rowOff>501650</xdr:rowOff>
    </xdr:to>
    <xdr:pic>
      <xdr:nvPicPr>
        <xdr:cNvPr id="1273" name="Subgraph-lsm_galindo" descr="lsm_galindo.png"/>
        <xdr:cNvPicPr>
          <a:picLocks/>
        </xdr:cNvPicPr>
      </xdr:nvPicPr>
      <xdr:blipFill>
        <a:blip xmlns:r="http://schemas.openxmlformats.org/officeDocument/2006/relationships" r:embed="rId220" cstate="print"/>
        <a:stretch>
          <a:fillRect/>
        </a:stretch>
      </xdr:blipFill>
      <xdr:spPr>
        <a:xfrm>
          <a:off x="1082675" y="116373275"/>
          <a:ext cx="723900" cy="476250"/>
        </a:xfrm>
        <a:prstGeom prst="rect">
          <a:avLst/>
        </a:prstGeom>
      </xdr:spPr>
    </xdr:pic>
    <xdr:clientData/>
  </xdr:twoCellAnchor>
  <xdr:twoCellAnchor editAs="oneCell">
    <xdr:from>
      <xdr:col>1</xdr:col>
      <xdr:colOff>25400</xdr:colOff>
      <xdr:row>224</xdr:row>
      <xdr:rowOff>25400</xdr:rowOff>
    </xdr:from>
    <xdr:to>
      <xdr:col>1</xdr:col>
      <xdr:colOff>749300</xdr:colOff>
      <xdr:row>224</xdr:row>
      <xdr:rowOff>501650</xdr:rowOff>
    </xdr:to>
    <xdr:pic>
      <xdr:nvPicPr>
        <xdr:cNvPr id="1274" name="Subgraph-fabricionofx" descr="fabricionofx.png"/>
        <xdr:cNvPicPr>
          <a:picLocks/>
        </xdr:cNvPicPr>
      </xdr:nvPicPr>
      <xdr:blipFill>
        <a:blip xmlns:r="http://schemas.openxmlformats.org/officeDocument/2006/relationships" r:embed="rId221" cstate="print"/>
        <a:stretch>
          <a:fillRect/>
        </a:stretch>
      </xdr:blipFill>
      <xdr:spPr>
        <a:xfrm>
          <a:off x="1082675" y="116897150"/>
          <a:ext cx="723900" cy="476250"/>
        </a:xfrm>
        <a:prstGeom prst="rect">
          <a:avLst/>
        </a:prstGeom>
      </xdr:spPr>
    </xdr:pic>
    <xdr:clientData/>
  </xdr:twoCellAnchor>
  <xdr:twoCellAnchor editAs="oneCell">
    <xdr:from>
      <xdr:col>1</xdr:col>
      <xdr:colOff>25400</xdr:colOff>
      <xdr:row>225</xdr:row>
      <xdr:rowOff>25400</xdr:rowOff>
    </xdr:from>
    <xdr:to>
      <xdr:col>1</xdr:col>
      <xdr:colOff>749300</xdr:colOff>
      <xdr:row>225</xdr:row>
      <xdr:rowOff>501650</xdr:rowOff>
    </xdr:to>
    <xdr:pic>
      <xdr:nvPicPr>
        <xdr:cNvPr id="1275" name="Subgraph-fantomas_real" descr="fantomas_real.png"/>
        <xdr:cNvPicPr>
          <a:picLocks/>
        </xdr:cNvPicPr>
      </xdr:nvPicPr>
      <xdr:blipFill>
        <a:blip xmlns:r="http://schemas.openxmlformats.org/officeDocument/2006/relationships" r:embed="rId222" cstate="print"/>
        <a:stretch>
          <a:fillRect/>
        </a:stretch>
      </xdr:blipFill>
      <xdr:spPr>
        <a:xfrm>
          <a:off x="1082675" y="117421025"/>
          <a:ext cx="723900" cy="476250"/>
        </a:xfrm>
        <a:prstGeom prst="rect">
          <a:avLst/>
        </a:prstGeom>
      </xdr:spPr>
    </xdr:pic>
    <xdr:clientData/>
  </xdr:twoCellAnchor>
  <xdr:twoCellAnchor editAs="oneCell">
    <xdr:from>
      <xdr:col>1</xdr:col>
      <xdr:colOff>25400</xdr:colOff>
      <xdr:row>226</xdr:row>
      <xdr:rowOff>25400</xdr:rowOff>
    </xdr:from>
    <xdr:to>
      <xdr:col>1</xdr:col>
      <xdr:colOff>749300</xdr:colOff>
      <xdr:row>226</xdr:row>
      <xdr:rowOff>501650</xdr:rowOff>
    </xdr:to>
    <xdr:pic>
      <xdr:nvPicPr>
        <xdr:cNvPr id="1276" name="Subgraph-pirata13" descr="pirata13.png"/>
        <xdr:cNvPicPr>
          <a:picLocks/>
        </xdr:cNvPicPr>
      </xdr:nvPicPr>
      <xdr:blipFill>
        <a:blip xmlns:r="http://schemas.openxmlformats.org/officeDocument/2006/relationships" r:embed="rId223" cstate="print"/>
        <a:stretch>
          <a:fillRect/>
        </a:stretch>
      </xdr:blipFill>
      <xdr:spPr>
        <a:xfrm>
          <a:off x="1082675" y="117944900"/>
          <a:ext cx="723900" cy="476250"/>
        </a:xfrm>
        <a:prstGeom prst="rect">
          <a:avLst/>
        </a:prstGeom>
      </xdr:spPr>
    </xdr:pic>
    <xdr:clientData/>
  </xdr:twoCellAnchor>
  <xdr:twoCellAnchor editAs="oneCell">
    <xdr:from>
      <xdr:col>1</xdr:col>
      <xdr:colOff>25400</xdr:colOff>
      <xdr:row>227</xdr:row>
      <xdr:rowOff>25400</xdr:rowOff>
    </xdr:from>
    <xdr:to>
      <xdr:col>1</xdr:col>
      <xdr:colOff>749300</xdr:colOff>
      <xdr:row>227</xdr:row>
      <xdr:rowOff>501650</xdr:rowOff>
    </xdr:to>
    <xdr:pic>
      <xdr:nvPicPr>
        <xdr:cNvPr id="1277" name="Subgraph-bravowikileaks" descr="bravowikileaks.png"/>
        <xdr:cNvPicPr>
          <a:picLocks/>
        </xdr:cNvPicPr>
      </xdr:nvPicPr>
      <xdr:blipFill>
        <a:blip xmlns:r="http://schemas.openxmlformats.org/officeDocument/2006/relationships" r:embed="rId224" cstate="print"/>
        <a:stretch>
          <a:fillRect/>
        </a:stretch>
      </xdr:blipFill>
      <xdr:spPr>
        <a:xfrm>
          <a:off x="1082675" y="118468775"/>
          <a:ext cx="723900" cy="476250"/>
        </a:xfrm>
        <a:prstGeom prst="rect">
          <a:avLst/>
        </a:prstGeom>
      </xdr:spPr>
    </xdr:pic>
    <xdr:clientData/>
  </xdr:twoCellAnchor>
  <xdr:twoCellAnchor editAs="oneCell">
    <xdr:from>
      <xdr:col>1</xdr:col>
      <xdr:colOff>25400</xdr:colOff>
      <xdr:row>228</xdr:row>
      <xdr:rowOff>25400</xdr:rowOff>
    </xdr:from>
    <xdr:to>
      <xdr:col>1</xdr:col>
      <xdr:colOff>749300</xdr:colOff>
      <xdr:row>228</xdr:row>
      <xdr:rowOff>501650</xdr:rowOff>
    </xdr:to>
    <xdr:pic>
      <xdr:nvPicPr>
        <xdr:cNvPr id="1278" name="Subgraph-mattutgomez" descr="mattutgomez.png"/>
        <xdr:cNvPicPr>
          <a:picLocks/>
        </xdr:cNvPicPr>
      </xdr:nvPicPr>
      <xdr:blipFill>
        <a:blip xmlns:r="http://schemas.openxmlformats.org/officeDocument/2006/relationships" r:embed="rId225" cstate="print"/>
        <a:stretch>
          <a:fillRect/>
        </a:stretch>
      </xdr:blipFill>
      <xdr:spPr>
        <a:xfrm>
          <a:off x="1082675" y="118992650"/>
          <a:ext cx="723900" cy="476250"/>
        </a:xfrm>
        <a:prstGeom prst="rect">
          <a:avLst/>
        </a:prstGeom>
      </xdr:spPr>
    </xdr:pic>
    <xdr:clientData/>
  </xdr:twoCellAnchor>
  <xdr:twoCellAnchor editAs="oneCell">
    <xdr:from>
      <xdr:col>1</xdr:col>
      <xdr:colOff>25400</xdr:colOff>
      <xdr:row>229</xdr:row>
      <xdr:rowOff>25400</xdr:rowOff>
    </xdr:from>
    <xdr:to>
      <xdr:col>1</xdr:col>
      <xdr:colOff>749300</xdr:colOff>
      <xdr:row>229</xdr:row>
      <xdr:rowOff>501650</xdr:rowOff>
    </xdr:to>
    <xdr:pic>
      <xdr:nvPicPr>
        <xdr:cNvPr id="1279" name="Subgraph-kristenobaid" descr="kristenobaid.png"/>
        <xdr:cNvPicPr>
          <a:picLocks/>
        </xdr:cNvPicPr>
      </xdr:nvPicPr>
      <xdr:blipFill>
        <a:blip xmlns:r="http://schemas.openxmlformats.org/officeDocument/2006/relationships" r:embed="rId226" cstate="print"/>
        <a:stretch>
          <a:fillRect/>
        </a:stretch>
      </xdr:blipFill>
      <xdr:spPr>
        <a:xfrm>
          <a:off x="1082675" y="119516525"/>
          <a:ext cx="723900" cy="476250"/>
        </a:xfrm>
        <a:prstGeom prst="rect">
          <a:avLst/>
        </a:prstGeom>
      </xdr:spPr>
    </xdr:pic>
    <xdr:clientData/>
  </xdr:twoCellAnchor>
  <xdr:twoCellAnchor editAs="oneCell">
    <xdr:from>
      <xdr:col>1</xdr:col>
      <xdr:colOff>25400</xdr:colOff>
      <xdr:row>230</xdr:row>
      <xdr:rowOff>25400</xdr:rowOff>
    </xdr:from>
    <xdr:to>
      <xdr:col>1</xdr:col>
      <xdr:colOff>749300</xdr:colOff>
      <xdr:row>230</xdr:row>
      <xdr:rowOff>501650</xdr:rowOff>
    </xdr:to>
    <xdr:pic>
      <xdr:nvPicPr>
        <xdr:cNvPr id="1280" name="Subgraph-trevix" descr="trevix.png"/>
        <xdr:cNvPicPr>
          <a:picLocks/>
        </xdr:cNvPicPr>
      </xdr:nvPicPr>
      <xdr:blipFill>
        <a:blip xmlns:r="http://schemas.openxmlformats.org/officeDocument/2006/relationships" r:embed="rId227" cstate="print"/>
        <a:stretch>
          <a:fillRect/>
        </a:stretch>
      </xdr:blipFill>
      <xdr:spPr>
        <a:xfrm>
          <a:off x="1082675" y="120040400"/>
          <a:ext cx="723900" cy="476250"/>
        </a:xfrm>
        <a:prstGeom prst="rect">
          <a:avLst/>
        </a:prstGeom>
      </xdr:spPr>
    </xdr:pic>
    <xdr:clientData/>
  </xdr:twoCellAnchor>
  <xdr:twoCellAnchor editAs="oneCell">
    <xdr:from>
      <xdr:col>1</xdr:col>
      <xdr:colOff>25400</xdr:colOff>
      <xdr:row>231</xdr:row>
      <xdr:rowOff>25400</xdr:rowOff>
    </xdr:from>
    <xdr:to>
      <xdr:col>1</xdr:col>
      <xdr:colOff>749300</xdr:colOff>
      <xdr:row>231</xdr:row>
      <xdr:rowOff>501650</xdr:rowOff>
    </xdr:to>
    <xdr:pic>
      <xdr:nvPicPr>
        <xdr:cNvPr id="1281" name="Subgraph-henrigama" descr="henrigama.png"/>
        <xdr:cNvPicPr>
          <a:picLocks/>
        </xdr:cNvPicPr>
      </xdr:nvPicPr>
      <xdr:blipFill>
        <a:blip xmlns:r="http://schemas.openxmlformats.org/officeDocument/2006/relationships" r:embed="rId228" cstate="print"/>
        <a:stretch>
          <a:fillRect/>
        </a:stretch>
      </xdr:blipFill>
      <xdr:spPr>
        <a:xfrm>
          <a:off x="1082675" y="120564275"/>
          <a:ext cx="723900" cy="476250"/>
        </a:xfrm>
        <a:prstGeom prst="rect">
          <a:avLst/>
        </a:prstGeom>
      </xdr:spPr>
    </xdr:pic>
    <xdr:clientData/>
  </xdr:twoCellAnchor>
  <xdr:twoCellAnchor editAs="oneCell">
    <xdr:from>
      <xdr:col>1</xdr:col>
      <xdr:colOff>25400</xdr:colOff>
      <xdr:row>232</xdr:row>
      <xdr:rowOff>25400</xdr:rowOff>
    </xdr:from>
    <xdr:to>
      <xdr:col>1</xdr:col>
      <xdr:colOff>749300</xdr:colOff>
      <xdr:row>232</xdr:row>
      <xdr:rowOff>501650</xdr:rowOff>
    </xdr:to>
    <xdr:pic>
      <xdr:nvPicPr>
        <xdr:cNvPr id="1282" name="Subgraph-nickmarschel" descr="nickmarschel.png"/>
        <xdr:cNvPicPr>
          <a:picLocks/>
        </xdr:cNvPicPr>
      </xdr:nvPicPr>
      <xdr:blipFill>
        <a:blip xmlns:r="http://schemas.openxmlformats.org/officeDocument/2006/relationships" r:embed="rId229" cstate="print"/>
        <a:stretch>
          <a:fillRect/>
        </a:stretch>
      </xdr:blipFill>
      <xdr:spPr>
        <a:xfrm>
          <a:off x="1082675" y="121088150"/>
          <a:ext cx="723900" cy="476250"/>
        </a:xfrm>
        <a:prstGeom prst="rect">
          <a:avLst/>
        </a:prstGeom>
      </xdr:spPr>
    </xdr:pic>
    <xdr:clientData/>
  </xdr:twoCellAnchor>
  <xdr:twoCellAnchor editAs="oneCell">
    <xdr:from>
      <xdr:col>1</xdr:col>
      <xdr:colOff>25400</xdr:colOff>
      <xdr:row>233</xdr:row>
      <xdr:rowOff>25400</xdr:rowOff>
    </xdr:from>
    <xdr:to>
      <xdr:col>1</xdr:col>
      <xdr:colOff>749300</xdr:colOff>
      <xdr:row>233</xdr:row>
      <xdr:rowOff>501650</xdr:rowOff>
    </xdr:to>
    <xdr:pic>
      <xdr:nvPicPr>
        <xdr:cNvPr id="1283" name="Subgraph-newsonus" descr="newsonus.png"/>
        <xdr:cNvPicPr>
          <a:picLocks/>
        </xdr:cNvPicPr>
      </xdr:nvPicPr>
      <xdr:blipFill>
        <a:blip xmlns:r="http://schemas.openxmlformats.org/officeDocument/2006/relationships" r:embed="rId230" cstate="print"/>
        <a:stretch>
          <a:fillRect/>
        </a:stretch>
      </xdr:blipFill>
      <xdr:spPr>
        <a:xfrm>
          <a:off x="1082675" y="121612025"/>
          <a:ext cx="723900" cy="476250"/>
        </a:xfrm>
        <a:prstGeom prst="rect">
          <a:avLst/>
        </a:prstGeom>
      </xdr:spPr>
    </xdr:pic>
    <xdr:clientData/>
  </xdr:twoCellAnchor>
  <xdr:twoCellAnchor editAs="oneCell">
    <xdr:from>
      <xdr:col>1</xdr:col>
      <xdr:colOff>25400</xdr:colOff>
      <xdr:row>234</xdr:row>
      <xdr:rowOff>25400</xdr:rowOff>
    </xdr:from>
    <xdr:to>
      <xdr:col>1</xdr:col>
      <xdr:colOff>749300</xdr:colOff>
      <xdr:row>234</xdr:row>
      <xdr:rowOff>501650</xdr:rowOff>
    </xdr:to>
    <xdr:pic>
      <xdr:nvPicPr>
        <xdr:cNvPr id="1284" name="Subgraph-yeziddaniel" descr="yeziddaniel.png"/>
        <xdr:cNvPicPr>
          <a:picLocks/>
        </xdr:cNvPicPr>
      </xdr:nvPicPr>
      <xdr:blipFill>
        <a:blip xmlns:r="http://schemas.openxmlformats.org/officeDocument/2006/relationships" r:embed="rId231" cstate="print"/>
        <a:stretch>
          <a:fillRect/>
        </a:stretch>
      </xdr:blipFill>
      <xdr:spPr>
        <a:xfrm>
          <a:off x="1082675" y="122135900"/>
          <a:ext cx="723900" cy="476250"/>
        </a:xfrm>
        <a:prstGeom prst="rect">
          <a:avLst/>
        </a:prstGeom>
      </xdr:spPr>
    </xdr:pic>
    <xdr:clientData/>
  </xdr:twoCellAnchor>
  <xdr:twoCellAnchor editAs="oneCell">
    <xdr:from>
      <xdr:col>1</xdr:col>
      <xdr:colOff>25400</xdr:colOff>
      <xdr:row>235</xdr:row>
      <xdr:rowOff>25400</xdr:rowOff>
    </xdr:from>
    <xdr:to>
      <xdr:col>1</xdr:col>
      <xdr:colOff>749300</xdr:colOff>
      <xdr:row>235</xdr:row>
      <xdr:rowOff>501650</xdr:rowOff>
    </xdr:to>
    <xdr:pic>
      <xdr:nvPicPr>
        <xdr:cNvPr id="1285" name="Subgraph-kasons4" descr="kasons4.png"/>
        <xdr:cNvPicPr>
          <a:picLocks/>
        </xdr:cNvPicPr>
      </xdr:nvPicPr>
      <xdr:blipFill>
        <a:blip xmlns:r="http://schemas.openxmlformats.org/officeDocument/2006/relationships" r:embed="rId232" cstate="print"/>
        <a:stretch>
          <a:fillRect/>
        </a:stretch>
      </xdr:blipFill>
      <xdr:spPr>
        <a:xfrm>
          <a:off x="1082675" y="122659775"/>
          <a:ext cx="723900" cy="476250"/>
        </a:xfrm>
        <a:prstGeom prst="rect">
          <a:avLst/>
        </a:prstGeom>
      </xdr:spPr>
    </xdr:pic>
    <xdr:clientData/>
  </xdr:twoCellAnchor>
  <xdr:twoCellAnchor editAs="oneCell">
    <xdr:from>
      <xdr:col>1</xdr:col>
      <xdr:colOff>25400</xdr:colOff>
      <xdr:row>236</xdr:row>
      <xdr:rowOff>25400</xdr:rowOff>
    </xdr:from>
    <xdr:to>
      <xdr:col>1</xdr:col>
      <xdr:colOff>749300</xdr:colOff>
      <xdr:row>236</xdr:row>
      <xdr:rowOff>501650</xdr:rowOff>
    </xdr:to>
    <xdr:pic>
      <xdr:nvPicPr>
        <xdr:cNvPr id="1286" name="Subgraph-nimitzcvn68" descr="nimitzcvn68.png"/>
        <xdr:cNvPicPr>
          <a:picLocks/>
        </xdr:cNvPicPr>
      </xdr:nvPicPr>
      <xdr:blipFill>
        <a:blip xmlns:r="http://schemas.openxmlformats.org/officeDocument/2006/relationships" r:embed="rId233" cstate="print"/>
        <a:stretch>
          <a:fillRect/>
        </a:stretch>
      </xdr:blipFill>
      <xdr:spPr>
        <a:xfrm>
          <a:off x="1082675" y="123183650"/>
          <a:ext cx="723900" cy="476250"/>
        </a:xfrm>
        <a:prstGeom prst="rect">
          <a:avLst/>
        </a:prstGeom>
      </xdr:spPr>
    </xdr:pic>
    <xdr:clientData/>
  </xdr:twoCellAnchor>
  <xdr:twoCellAnchor editAs="oneCell">
    <xdr:from>
      <xdr:col>1</xdr:col>
      <xdr:colOff>25400</xdr:colOff>
      <xdr:row>237</xdr:row>
      <xdr:rowOff>25400</xdr:rowOff>
    </xdr:from>
    <xdr:to>
      <xdr:col>1</xdr:col>
      <xdr:colOff>749300</xdr:colOff>
      <xdr:row>237</xdr:row>
      <xdr:rowOff>501650</xdr:rowOff>
    </xdr:to>
    <xdr:pic>
      <xdr:nvPicPr>
        <xdr:cNvPr id="1287" name="Subgraph-suffert" descr="suffert.png"/>
        <xdr:cNvPicPr>
          <a:picLocks/>
        </xdr:cNvPicPr>
      </xdr:nvPicPr>
      <xdr:blipFill>
        <a:blip xmlns:r="http://schemas.openxmlformats.org/officeDocument/2006/relationships" r:embed="rId234" cstate="print"/>
        <a:stretch>
          <a:fillRect/>
        </a:stretch>
      </xdr:blipFill>
      <xdr:spPr>
        <a:xfrm>
          <a:off x="1082675" y="123707525"/>
          <a:ext cx="723900" cy="476250"/>
        </a:xfrm>
        <a:prstGeom prst="rect">
          <a:avLst/>
        </a:prstGeom>
      </xdr:spPr>
    </xdr:pic>
    <xdr:clientData/>
  </xdr:twoCellAnchor>
  <xdr:twoCellAnchor editAs="oneCell">
    <xdr:from>
      <xdr:col>1</xdr:col>
      <xdr:colOff>25400</xdr:colOff>
      <xdr:row>238</xdr:row>
      <xdr:rowOff>25400</xdr:rowOff>
    </xdr:from>
    <xdr:to>
      <xdr:col>1</xdr:col>
      <xdr:colOff>749300</xdr:colOff>
      <xdr:row>238</xdr:row>
      <xdr:rowOff>501650</xdr:rowOff>
    </xdr:to>
    <xdr:pic>
      <xdr:nvPicPr>
        <xdr:cNvPr id="1288" name="Subgraph-tinalouiseuk" descr="tinalouiseuk.png"/>
        <xdr:cNvPicPr>
          <a:picLocks/>
        </xdr:cNvPicPr>
      </xdr:nvPicPr>
      <xdr:blipFill>
        <a:blip xmlns:r="http://schemas.openxmlformats.org/officeDocument/2006/relationships" r:embed="rId235" cstate="print"/>
        <a:stretch>
          <a:fillRect/>
        </a:stretch>
      </xdr:blipFill>
      <xdr:spPr>
        <a:xfrm>
          <a:off x="1082675" y="124231400"/>
          <a:ext cx="723900" cy="476250"/>
        </a:xfrm>
        <a:prstGeom prst="rect">
          <a:avLst/>
        </a:prstGeom>
      </xdr:spPr>
    </xdr:pic>
    <xdr:clientData/>
  </xdr:twoCellAnchor>
  <xdr:twoCellAnchor editAs="oneCell">
    <xdr:from>
      <xdr:col>1</xdr:col>
      <xdr:colOff>25400</xdr:colOff>
      <xdr:row>239</xdr:row>
      <xdr:rowOff>25400</xdr:rowOff>
    </xdr:from>
    <xdr:to>
      <xdr:col>1</xdr:col>
      <xdr:colOff>749300</xdr:colOff>
      <xdr:row>239</xdr:row>
      <xdr:rowOff>501650</xdr:rowOff>
    </xdr:to>
    <xdr:pic>
      <xdr:nvPicPr>
        <xdr:cNvPr id="1289" name="Subgraph-megamini" descr="megamini.png"/>
        <xdr:cNvPicPr>
          <a:picLocks/>
        </xdr:cNvPicPr>
      </xdr:nvPicPr>
      <xdr:blipFill>
        <a:blip xmlns:r="http://schemas.openxmlformats.org/officeDocument/2006/relationships" r:embed="rId236" cstate="print"/>
        <a:stretch>
          <a:fillRect/>
        </a:stretch>
      </xdr:blipFill>
      <xdr:spPr>
        <a:xfrm>
          <a:off x="1082675" y="124755275"/>
          <a:ext cx="723900" cy="476250"/>
        </a:xfrm>
        <a:prstGeom prst="rect">
          <a:avLst/>
        </a:prstGeom>
      </xdr:spPr>
    </xdr:pic>
    <xdr:clientData/>
  </xdr:twoCellAnchor>
  <xdr:twoCellAnchor editAs="oneCell">
    <xdr:from>
      <xdr:col>1</xdr:col>
      <xdr:colOff>25400</xdr:colOff>
      <xdr:row>240</xdr:row>
      <xdr:rowOff>25400</xdr:rowOff>
    </xdr:from>
    <xdr:to>
      <xdr:col>1</xdr:col>
      <xdr:colOff>749300</xdr:colOff>
      <xdr:row>240</xdr:row>
      <xdr:rowOff>501650</xdr:rowOff>
    </xdr:to>
    <xdr:pic>
      <xdr:nvPicPr>
        <xdr:cNvPr id="1290" name="Subgraph-citizendk" descr="citizendk.png"/>
        <xdr:cNvPicPr>
          <a:picLocks/>
        </xdr:cNvPicPr>
      </xdr:nvPicPr>
      <xdr:blipFill>
        <a:blip xmlns:r="http://schemas.openxmlformats.org/officeDocument/2006/relationships" r:embed="rId237" cstate="print"/>
        <a:stretch>
          <a:fillRect/>
        </a:stretch>
      </xdr:blipFill>
      <xdr:spPr>
        <a:xfrm>
          <a:off x="1082675" y="125279150"/>
          <a:ext cx="723900" cy="476250"/>
        </a:xfrm>
        <a:prstGeom prst="rect">
          <a:avLst/>
        </a:prstGeom>
      </xdr:spPr>
    </xdr:pic>
    <xdr:clientData/>
  </xdr:twoCellAnchor>
  <xdr:twoCellAnchor editAs="oneCell">
    <xdr:from>
      <xdr:col>1</xdr:col>
      <xdr:colOff>25400</xdr:colOff>
      <xdr:row>241</xdr:row>
      <xdr:rowOff>25400</xdr:rowOff>
    </xdr:from>
    <xdr:to>
      <xdr:col>1</xdr:col>
      <xdr:colOff>749300</xdr:colOff>
      <xdr:row>241</xdr:row>
      <xdr:rowOff>501650</xdr:rowOff>
    </xdr:to>
    <xdr:pic>
      <xdr:nvPicPr>
        <xdr:cNvPr id="1291" name="Subgraph-machadocento" descr="machadocento.png"/>
        <xdr:cNvPicPr>
          <a:picLocks/>
        </xdr:cNvPicPr>
      </xdr:nvPicPr>
      <xdr:blipFill>
        <a:blip xmlns:r="http://schemas.openxmlformats.org/officeDocument/2006/relationships" r:embed="rId238" cstate="print"/>
        <a:stretch>
          <a:fillRect/>
        </a:stretch>
      </xdr:blipFill>
      <xdr:spPr>
        <a:xfrm>
          <a:off x="1082675" y="125803025"/>
          <a:ext cx="723900" cy="476250"/>
        </a:xfrm>
        <a:prstGeom prst="rect">
          <a:avLst/>
        </a:prstGeom>
      </xdr:spPr>
    </xdr:pic>
    <xdr:clientData/>
  </xdr:twoCellAnchor>
  <xdr:twoCellAnchor editAs="oneCell">
    <xdr:from>
      <xdr:col>1</xdr:col>
      <xdr:colOff>25400</xdr:colOff>
      <xdr:row>242</xdr:row>
      <xdr:rowOff>25400</xdr:rowOff>
    </xdr:from>
    <xdr:to>
      <xdr:col>1</xdr:col>
      <xdr:colOff>749300</xdr:colOff>
      <xdr:row>242</xdr:row>
      <xdr:rowOff>501650</xdr:rowOff>
    </xdr:to>
    <xdr:pic>
      <xdr:nvPicPr>
        <xdr:cNvPr id="1292" name="Subgraph-casasilasbb" descr="casasilasbb.png"/>
        <xdr:cNvPicPr>
          <a:picLocks/>
        </xdr:cNvPicPr>
      </xdr:nvPicPr>
      <xdr:blipFill>
        <a:blip xmlns:r="http://schemas.openxmlformats.org/officeDocument/2006/relationships" r:embed="rId239" cstate="print"/>
        <a:stretch>
          <a:fillRect/>
        </a:stretch>
      </xdr:blipFill>
      <xdr:spPr>
        <a:xfrm>
          <a:off x="1082675" y="126326900"/>
          <a:ext cx="723900" cy="476250"/>
        </a:xfrm>
        <a:prstGeom prst="rect">
          <a:avLst/>
        </a:prstGeom>
      </xdr:spPr>
    </xdr:pic>
    <xdr:clientData/>
  </xdr:twoCellAnchor>
  <xdr:twoCellAnchor editAs="oneCell">
    <xdr:from>
      <xdr:col>1</xdr:col>
      <xdr:colOff>25400</xdr:colOff>
      <xdr:row>243</xdr:row>
      <xdr:rowOff>25400</xdr:rowOff>
    </xdr:from>
    <xdr:to>
      <xdr:col>1</xdr:col>
      <xdr:colOff>749300</xdr:colOff>
      <xdr:row>243</xdr:row>
      <xdr:rowOff>501650</xdr:rowOff>
    </xdr:to>
    <xdr:pic>
      <xdr:nvPicPr>
        <xdr:cNvPr id="1293" name="Subgraph-santiagodecuba_" descr="santiagodecuba_.png"/>
        <xdr:cNvPicPr>
          <a:picLocks/>
        </xdr:cNvPicPr>
      </xdr:nvPicPr>
      <xdr:blipFill>
        <a:blip xmlns:r="http://schemas.openxmlformats.org/officeDocument/2006/relationships" r:embed="rId240" cstate="print"/>
        <a:stretch>
          <a:fillRect/>
        </a:stretch>
      </xdr:blipFill>
      <xdr:spPr>
        <a:xfrm>
          <a:off x="1082675" y="126850775"/>
          <a:ext cx="723900" cy="476250"/>
        </a:xfrm>
        <a:prstGeom prst="rect">
          <a:avLst/>
        </a:prstGeom>
      </xdr:spPr>
    </xdr:pic>
    <xdr:clientData/>
  </xdr:twoCellAnchor>
  <xdr:twoCellAnchor editAs="oneCell">
    <xdr:from>
      <xdr:col>1</xdr:col>
      <xdr:colOff>25400</xdr:colOff>
      <xdr:row>244</xdr:row>
      <xdr:rowOff>25400</xdr:rowOff>
    </xdr:from>
    <xdr:to>
      <xdr:col>1</xdr:col>
      <xdr:colOff>749300</xdr:colOff>
      <xdr:row>244</xdr:row>
      <xdr:rowOff>501650</xdr:rowOff>
    </xdr:to>
    <xdr:pic>
      <xdr:nvPicPr>
        <xdr:cNvPr id="1294" name="Subgraph-liberty_chick" descr="liberty_chick.png"/>
        <xdr:cNvPicPr>
          <a:picLocks/>
        </xdr:cNvPicPr>
      </xdr:nvPicPr>
      <xdr:blipFill>
        <a:blip xmlns:r="http://schemas.openxmlformats.org/officeDocument/2006/relationships" r:embed="rId241" cstate="print"/>
        <a:stretch>
          <a:fillRect/>
        </a:stretch>
      </xdr:blipFill>
      <xdr:spPr>
        <a:xfrm>
          <a:off x="1082675" y="127374650"/>
          <a:ext cx="723900" cy="476250"/>
        </a:xfrm>
        <a:prstGeom prst="rect">
          <a:avLst/>
        </a:prstGeom>
      </xdr:spPr>
    </xdr:pic>
    <xdr:clientData/>
  </xdr:twoCellAnchor>
  <xdr:twoCellAnchor editAs="oneCell">
    <xdr:from>
      <xdr:col>1</xdr:col>
      <xdr:colOff>25400</xdr:colOff>
      <xdr:row>245</xdr:row>
      <xdr:rowOff>25400</xdr:rowOff>
    </xdr:from>
    <xdr:to>
      <xdr:col>1</xdr:col>
      <xdr:colOff>749300</xdr:colOff>
      <xdr:row>245</xdr:row>
      <xdr:rowOff>501650</xdr:rowOff>
    </xdr:to>
    <xdr:pic>
      <xdr:nvPicPr>
        <xdr:cNvPr id="1295" name="Subgraph-nodolibre" descr="nodolibre.png"/>
        <xdr:cNvPicPr>
          <a:picLocks/>
        </xdr:cNvPicPr>
      </xdr:nvPicPr>
      <xdr:blipFill>
        <a:blip xmlns:r="http://schemas.openxmlformats.org/officeDocument/2006/relationships" r:embed="rId242" cstate="print"/>
        <a:stretch>
          <a:fillRect/>
        </a:stretch>
      </xdr:blipFill>
      <xdr:spPr>
        <a:xfrm>
          <a:off x="1082675" y="127898525"/>
          <a:ext cx="723900" cy="476250"/>
        </a:xfrm>
        <a:prstGeom prst="rect">
          <a:avLst/>
        </a:prstGeom>
      </xdr:spPr>
    </xdr:pic>
    <xdr:clientData/>
  </xdr:twoCellAnchor>
  <xdr:twoCellAnchor editAs="oneCell">
    <xdr:from>
      <xdr:col>1</xdr:col>
      <xdr:colOff>25400</xdr:colOff>
      <xdr:row>246</xdr:row>
      <xdr:rowOff>25400</xdr:rowOff>
    </xdr:from>
    <xdr:to>
      <xdr:col>1</xdr:col>
      <xdr:colOff>749300</xdr:colOff>
      <xdr:row>246</xdr:row>
      <xdr:rowOff>501650</xdr:rowOff>
    </xdr:to>
    <xdr:pic>
      <xdr:nvPicPr>
        <xdr:cNvPr id="1296" name="Subgraph-freddy_pinerua" descr="freddy_pinerua.png"/>
        <xdr:cNvPicPr>
          <a:picLocks/>
        </xdr:cNvPicPr>
      </xdr:nvPicPr>
      <xdr:blipFill>
        <a:blip xmlns:r="http://schemas.openxmlformats.org/officeDocument/2006/relationships" r:embed="rId243" cstate="print"/>
        <a:stretch>
          <a:fillRect/>
        </a:stretch>
      </xdr:blipFill>
      <xdr:spPr>
        <a:xfrm>
          <a:off x="1082675" y="128422400"/>
          <a:ext cx="723900" cy="476250"/>
        </a:xfrm>
        <a:prstGeom prst="rect">
          <a:avLst/>
        </a:prstGeom>
      </xdr:spPr>
    </xdr:pic>
    <xdr:clientData/>
  </xdr:twoCellAnchor>
  <xdr:twoCellAnchor editAs="oneCell">
    <xdr:from>
      <xdr:col>1</xdr:col>
      <xdr:colOff>25400</xdr:colOff>
      <xdr:row>247</xdr:row>
      <xdr:rowOff>25400</xdr:rowOff>
    </xdr:from>
    <xdr:to>
      <xdr:col>1</xdr:col>
      <xdr:colOff>749300</xdr:colOff>
      <xdr:row>247</xdr:row>
      <xdr:rowOff>501650</xdr:rowOff>
    </xdr:to>
    <xdr:pic>
      <xdr:nvPicPr>
        <xdr:cNvPr id="1297" name="Subgraph-vanguardiacuba" descr="vanguardiacuba.png"/>
        <xdr:cNvPicPr>
          <a:picLocks/>
        </xdr:cNvPicPr>
      </xdr:nvPicPr>
      <xdr:blipFill>
        <a:blip xmlns:r="http://schemas.openxmlformats.org/officeDocument/2006/relationships" r:embed="rId244" cstate="print"/>
        <a:stretch>
          <a:fillRect/>
        </a:stretch>
      </xdr:blipFill>
      <xdr:spPr>
        <a:xfrm>
          <a:off x="1082675" y="128946275"/>
          <a:ext cx="723900" cy="476250"/>
        </a:xfrm>
        <a:prstGeom prst="rect">
          <a:avLst/>
        </a:prstGeom>
      </xdr:spPr>
    </xdr:pic>
    <xdr:clientData/>
  </xdr:twoCellAnchor>
  <xdr:twoCellAnchor editAs="oneCell">
    <xdr:from>
      <xdr:col>1</xdr:col>
      <xdr:colOff>25400</xdr:colOff>
      <xdr:row>248</xdr:row>
      <xdr:rowOff>25400</xdr:rowOff>
    </xdr:from>
    <xdr:to>
      <xdr:col>1</xdr:col>
      <xdr:colOff>749300</xdr:colOff>
      <xdr:row>248</xdr:row>
      <xdr:rowOff>501650</xdr:rowOff>
    </xdr:to>
    <xdr:pic>
      <xdr:nvPicPr>
        <xdr:cNvPr id="1298" name="Subgraph-lolitovc" descr="lolitovc.png"/>
        <xdr:cNvPicPr>
          <a:picLocks/>
        </xdr:cNvPicPr>
      </xdr:nvPicPr>
      <xdr:blipFill>
        <a:blip xmlns:r="http://schemas.openxmlformats.org/officeDocument/2006/relationships" r:embed="rId245" cstate="print"/>
        <a:stretch>
          <a:fillRect/>
        </a:stretch>
      </xdr:blipFill>
      <xdr:spPr>
        <a:xfrm>
          <a:off x="1082675" y="129470150"/>
          <a:ext cx="723900" cy="476250"/>
        </a:xfrm>
        <a:prstGeom prst="rect">
          <a:avLst/>
        </a:prstGeom>
      </xdr:spPr>
    </xdr:pic>
    <xdr:clientData/>
  </xdr:twoCellAnchor>
  <xdr:twoCellAnchor editAs="oneCell">
    <xdr:from>
      <xdr:col>1</xdr:col>
      <xdr:colOff>25400</xdr:colOff>
      <xdr:row>249</xdr:row>
      <xdr:rowOff>25400</xdr:rowOff>
    </xdr:from>
    <xdr:to>
      <xdr:col>1</xdr:col>
      <xdr:colOff>749300</xdr:colOff>
      <xdr:row>249</xdr:row>
      <xdr:rowOff>501650</xdr:rowOff>
    </xdr:to>
    <xdr:pic>
      <xdr:nvPicPr>
        <xdr:cNvPr id="1299" name="Subgraph-mushy" descr="mushy.png"/>
        <xdr:cNvPicPr>
          <a:picLocks/>
        </xdr:cNvPicPr>
      </xdr:nvPicPr>
      <xdr:blipFill>
        <a:blip xmlns:r="http://schemas.openxmlformats.org/officeDocument/2006/relationships" r:embed="rId246" cstate="print"/>
        <a:stretch>
          <a:fillRect/>
        </a:stretch>
      </xdr:blipFill>
      <xdr:spPr>
        <a:xfrm>
          <a:off x="1082675" y="129994025"/>
          <a:ext cx="723900" cy="476250"/>
        </a:xfrm>
        <a:prstGeom prst="rect">
          <a:avLst/>
        </a:prstGeom>
      </xdr:spPr>
    </xdr:pic>
    <xdr:clientData/>
  </xdr:twoCellAnchor>
  <xdr:twoCellAnchor editAs="oneCell">
    <xdr:from>
      <xdr:col>1</xdr:col>
      <xdr:colOff>25400</xdr:colOff>
      <xdr:row>250</xdr:row>
      <xdr:rowOff>25400</xdr:rowOff>
    </xdr:from>
    <xdr:to>
      <xdr:col>1</xdr:col>
      <xdr:colOff>749300</xdr:colOff>
      <xdr:row>250</xdr:row>
      <xdr:rowOff>501650</xdr:rowOff>
    </xdr:to>
    <xdr:pic>
      <xdr:nvPicPr>
        <xdr:cNvPr id="1300" name="Subgraph-marketmentat" descr="marketmentat.png"/>
        <xdr:cNvPicPr>
          <a:picLocks/>
        </xdr:cNvPicPr>
      </xdr:nvPicPr>
      <xdr:blipFill>
        <a:blip xmlns:r="http://schemas.openxmlformats.org/officeDocument/2006/relationships" r:embed="rId247" cstate="print"/>
        <a:stretch>
          <a:fillRect/>
        </a:stretch>
      </xdr:blipFill>
      <xdr:spPr>
        <a:xfrm>
          <a:off x="1082675" y="130517900"/>
          <a:ext cx="723900" cy="476250"/>
        </a:xfrm>
        <a:prstGeom prst="rect">
          <a:avLst/>
        </a:prstGeom>
      </xdr:spPr>
    </xdr:pic>
    <xdr:clientData/>
  </xdr:twoCellAnchor>
  <xdr:twoCellAnchor editAs="oneCell">
    <xdr:from>
      <xdr:col>1</xdr:col>
      <xdr:colOff>25400</xdr:colOff>
      <xdr:row>251</xdr:row>
      <xdr:rowOff>25400</xdr:rowOff>
    </xdr:from>
    <xdr:to>
      <xdr:col>1</xdr:col>
      <xdr:colOff>749300</xdr:colOff>
      <xdr:row>251</xdr:row>
      <xdr:rowOff>501650</xdr:rowOff>
    </xdr:to>
    <xdr:pic>
      <xdr:nvPicPr>
        <xdr:cNvPr id="1301" name="Subgraph-amanditas1904" descr="amanditas1904.png"/>
        <xdr:cNvPicPr>
          <a:picLocks/>
        </xdr:cNvPicPr>
      </xdr:nvPicPr>
      <xdr:blipFill>
        <a:blip xmlns:r="http://schemas.openxmlformats.org/officeDocument/2006/relationships" r:embed="rId248" cstate="print"/>
        <a:stretch>
          <a:fillRect/>
        </a:stretch>
      </xdr:blipFill>
      <xdr:spPr>
        <a:xfrm>
          <a:off x="1082675" y="131041775"/>
          <a:ext cx="723900" cy="476250"/>
        </a:xfrm>
        <a:prstGeom prst="rect">
          <a:avLst/>
        </a:prstGeom>
      </xdr:spPr>
    </xdr:pic>
    <xdr:clientData/>
  </xdr:twoCellAnchor>
  <xdr:twoCellAnchor editAs="oneCell">
    <xdr:from>
      <xdr:col>1</xdr:col>
      <xdr:colOff>25400</xdr:colOff>
      <xdr:row>252</xdr:row>
      <xdr:rowOff>25400</xdr:rowOff>
    </xdr:from>
    <xdr:to>
      <xdr:col>1</xdr:col>
      <xdr:colOff>749300</xdr:colOff>
      <xdr:row>252</xdr:row>
      <xdr:rowOff>501650</xdr:rowOff>
    </xdr:to>
    <xdr:pic>
      <xdr:nvPicPr>
        <xdr:cNvPr id="1302" name="Subgraph-sqeptiq" descr="sqeptiq.png"/>
        <xdr:cNvPicPr>
          <a:picLocks/>
        </xdr:cNvPicPr>
      </xdr:nvPicPr>
      <xdr:blipFill>
        <a:blip xmlns:r="http://schemas.openxmlformats.org/officeDocument/2006/relationships" r:embed="rId249" cstate="print"/>
        <a:stretch>
          <a:fillRect/>
        </a:stretch>
      </xdr:blipFill>
      <xdr:spPr>
        <a:xfrm>
          <a:off x="1082675" y="131565650"/>
          <a:ext cx="723900" cy="476250"/>
        </a:xfrm>
        <a:prstGeom prst="rect">
          <a:avLst/>
        </a:prstGeom>
      </xdr:spPr>
    </xdr:pic>
    <xdr:clientData/>
  </xdr:twoCellAnchor>
  <xdr:twoCellAnchor editAs="oneCell">
    <xdr:from>
      <xdr:col>1</xdr:col>
      <xdr:colOff>25400</xdr:colOff>
      <xdr:row>253</xdr:row>
      <xdr:rowOff>25400</xdr:rowOff>
    </xdr:from>
    <xdr:to>
      <xdr:col>1</xdr:col>
      <xdr:colOff>749300</xdr:colOff>
      <xdr:row>253</xdr:row>
      <xdr:rowOff>501650</xdr:rowOff>
    </xdr:to>
    <xdr:pic>
      <xdr:nvPicPr>
        <xdr:cNvPr id="1303" name="Subgraph-s4foz77" descr="s4foz77.png"/>
        <xdr:cNvPicPr>
          <a:picLocks/>
        </xdr:cNvPicPr>
      </xdr:nvPicPr>
      <xdr:blipFill>
        <a:blip xmlns:r="http://schemas.openxmlformats.org/officeDocument/2006/relationships" r:embed="rId250" cstate="print"/>
        <a:stretch>
          <a:fillRect/>
        </a:stretch>
      </xdr:blipFill>
      <xdr:spPr>
        <a:xfrm>
          <a:off x="1082675" y="132089525"/>
          <a:ext cx="723900" cy="476250"/>
        </a:xfrm>
        <a:prstGeom prst="rect">
          <a:avLst/>
        </a:prstGeom>
      </xdr:spPr>
    </xdr:pic>
    <xdr:clientData/>
  </xdr:twoCellAnchor>
  <xdr:twoCellAnchor editAs="oneCell">
    <xdr:from>
      <xdr:col>1</xdr:col>
      <xdr:colOff>25400</xdr:colOff>
      <xdr:row>254</xdr:row>
      <xdr:rowOff>25400</xdr:rowOff>
    </xdr:from>
    <xdr:to>
      <xdr:col>1</xdr:col>
      <xdr:colOff>749300</xdr:colOff>
      <xdr:row>254</xdr:row>
      <xdr:rowOff>501650</xdr:rowOff>
    </xdr:to>
    <xdr:pic>
      <xdr:nvPicPr>
        <xdr:cNvPr id="1304" name="Subgraph-oliyoung" descr="oliyoung.png"/>
        <xdr:cNvPicPr>
          <a:picLocks/>
        </xdr:cNvPicPr>
      </xdr:nvPicPr>
      <xdr:blipFill>
        <a:blip xmlns:r="http://schemas.openxmlformats.org/officeDocument/2006/relationships" r:embed="rId251" cstate="print"/>
        <a:stretch>
          <a:fillRect/>
        </a:stretch>
      </xdr:blipFill>
      <xdr:spPr>
        <a:xfrm>
          <a:off x="1082675" y="132613400"/>
          <a:ext cx="723900" cy="476250"/>
        </a:xfrm>
        <a:prstGeom prst="rect">
          <a:avLst/>
        </a:prstGeom>
      </xdr:spPr>
    </xdr:pic>
    <xdr:clientData/>
  </xdr:twoCellAnchor>
  <xdr:twoCellAnchor editAs="oneCell">
    <xdr:from>
      <xdr:col>1</xdr:col>
      <xdr:colOff>25400</xdr:colOff>
      <xdr:row>255</xdr:row>
      <xdr:rowOff>25400</xdr:rowOff>
    </xdr:from>
    <xdr:to>
      <xdr:col>1</xdr:col>
      <xdr:colOff>749300</xdr:colOff>
      <xdr:row>255</xdr:row>
      <xdr:rowOff>501650</xdr:rowOff>
    </xdr:to>
    <xdr:pic>
      <xdr:nvPicPr>
        <xdr:cNvPr id="1305" name="Subgraph-rynitw" descr="rynitw.png"/>
        <xdr:cNvPicPr>
          <a:picLocks/>
        </xdr:cNvPicPr>
      </xdr:nvPicPr>
      <xdr:blipFill>
        <a:blip xmlns:r="http://schemas.openxmlformats.org/officeDocument/2006/relationships" r:embed="rId252" cstate="print"/>
        <a:stretch>
          <a:fillRect/>
        </a:stretch>
      </xdr:blipFill>
      <xdr:spPr>
        <a:xfrm>
          <a:off x="1082675" y="133137275"/>
          <a:ext cx="723900" cy="476250"/>
        </a:xfrm>
        <a:prstGeom prst="rect">
          <a:avLst/>
        </a:prstGeom>
      </xdr:spPr>
    </xdr:pic>
    <xdr:clientData/>
  </xdr:twoCellAnchor>
  <xdr:twoCellAnchor editAs="oneCell">
    <xdr:from>
      <xdr:col>1</xdr:col>
      <xdr:colOff>25400</xdr:colOff>
      <xdr:row>256</xdr:row>
      <xdr:rowOff>25400</xdr:rowOff>
    </xdr:from>
    <xdr:to>
      <xdr:col>1</xdr:col>
      <xdr:colOff>749300</xdr:colOff>
      <xdr:row>256</xdr:row>
      <xdr:rowOff>501650</xdr:rowOff>
    </xdr:to>
    <xdr:pic>
      <xdr:nvPicPr>
        <xdr:cNvPr id="1306" name="Subgraph-cfernandezdlara" descr="cfernandezdlara.png"/>
        <xdr:cNvPicPr>
          <a:picLocks/>
        </xdr:cNvPicPr>
      </xdr:nvPicPr>
      <xdr:blipFill>
        <a:blip xmlns:r="http://schemas.openxmlformats.org/officeDocument/2006/relationships" r:embed="rId253" cstate="print"/>
        <a:stretch>
          <a:fillRect/>
        </a:stretch>
      </xdr:blipFill>
      <xdr:spPr>
        <a:xfrm>
          <a:off x="1082675" y="133661150"/>
          <a:ext cx="723900" cy="476250"/>
        </a:xfrm>
        <a:prstGeom prst="rect">
          <a:avLst/>
        </a:prstGeom>
      </xdr:spPr>
    </xdr:pic>
    <xdr:clientData/>
  </xdr:twoCellAnchor>
  <xdr:twoCellAnchor editAs="oneCell">
    <xdr:from>
      <xdr:col>1</xdr:col>
      <xdr:colOff>25400</xdr:colOff>
      <xdr:row>257</xdr:row>
      <xdr:rowOff>25400</xdr:rowOff>
    </xdr:from>
    <xdr:to>
      <xdr:col>1</xdr:col>
      <xdr:colOff>749300</xdr:colOff>
      <xdr:row>257</xdr:row>
      <xdr:rowOff>501650</xdr:rowOff>
    </xdr:to>
    <xdr:pic>
      <xdr:nvPicPr>
        <xdr:cNvPr id="1307" name="Subgraph-ryosuke_kb" descr="ryosuke_kb.png"/>
        <xdr:cNvPicPr>
          <a:picLocks/>
        </xdr:cNvPicPr>
      </xdr:nvPicPr>
      <xdr:blipFill>
        <a:blip xmlns:r="http://schemas.openxmlformats.org/officeDocument/2006/relationships" r:embed="rId254" cstate="print"/>
        <a:stretch>
          <a:fillRect/>
        </a:stretch>
      </xdr:blipFill>
      <xdr:spPr>
        <a:xfrm>
          <a:off x="1082675" y="134185025"/>
          <a:ext cx="723900" cy="476250"/>
        </a:xfrm>
        <a:prstGeom prst="rect">
          <a:avLst/>
        </a:prstGeom>
      </xdr:spPr>
    </xdr:pic>
    <xdr:clientData/>
  </xdr:twoCellAnchor>
  <xdr:twoCellAnchor editAs="oneCell">
    <xdr:from>
      <xdr:col>1</xdr:col>
      <xdr:colOff>25400</xdr:colOff>
      <xdr:row>258</xdr:row>
      <xdr:rowOff>25400</xdr:rowOff>
    </xdr:from>
    <xdr:to>
      <xdr:col>1</xdr:col>
      <xdr:colOff>749300</xdr:colOff>
      <xdr:row>258</xdr:row>
      <xdr:rowOff>501650</xdr:rowOff>
    </xdr:to>
    <xdr:pic>
      <xdr:nvPicPr>
        <xdr:cNvPr id="1308" name="Subgraph-profomar" descr="profomar.png"/>
        <xdr:cNvPicPr>
          <a:picLocks/>
        </xdr:cNvPicPr>
      </xdr:nvPicPr>
      <xdr:blipFill>
        <a:blip xmlns:r="http://schemas.openxmlformats.org/officeDocument/2006/relationships" r:embed="rId255" cstate="print"/>
        <a:stretch>
          <a:fillRect/>
        </a:stretch>
      </xdr:blipFill>
      <xdr:spPr>
        <a:xfrm>
          <a:off x="1082675" y="134708900"/>
          <a:ext cx="723900" cy="476250"/>
        </a:xfrm>
        <a:prstGeom prst="rect">
          <a:avLst/>
        </a:prstGeom>
      </xdr:spPr>
    </xdr:pic>
    <xdr:clientData/>
  </xdr:twoCellAnchor>
  <xdr:twoCellAnchor editAs="oneCell">
    <xdr:from>
      <xdr:col>1</xdr:col>
      <xdr:colOff>25400</xdr:colOff>
      <xdr:row>259</xdr:row>
      <xdr:rowOff>25400</xdr:rowOff>
    </xdr:from>
    <xdr:to>
      <xdr:col>1</xdr:col>
      <xdr:colOff>749300</xdr:colOff>
      <xdr:row>259</xdr:row>
      <xdr:rowOff>501650</xdr:rowOff>
    </xdr:to>
    <xdr:pic>
      <xdr:nvPicPr>
        <xdr:cNvPr id="1309" name="Subgraph-vivamandela" descr="vivamandela.png"/>
        <xdr:cNvPicPr>
          <a:picLocks/>
        </xdr:cNvPicPr>
      </xdr:nvPicPr>
      <xdr:blipFill>
        <a:blip xmlns:r="http://schemas.openxmlformats.org/officeDocument/2006/relationships" r:embed="rId256" cstate="print"/>
        <a:stretch>
          <a:fillRect/>
        </a:stretch>
      </xdr:blipFill>
      <xdr:spPr>
        <a:xfrm>
          <a:off x="1082675" y="135232775"/>
          <a:ext cx="723900" cy="476250"/>
        </a:xfrm>
        <a:prstGeom prst="rect">
          <a:avLst/>
        </a:prstGeom>
      </xdr:spPr>
    </xdr:pic>
    <xdr:clientData/>
  </xdr:twoCellAnchor>
  <xdr:twoCellAnchor editAs="oneCell">
    <xdr:from>
      <xdr:col>1</xdr:col>
      <xdr:colOff>25400</xdr:colOff>
      <xdr:row>260</xdr:row>
      <xdr:rowOff>25400</xdr:rowOff>
    </xdr:from>
    <xdr:to>
      <xdr:col>1</xdr:col>
      <xdr:colOff>749300</xdr:colOff>
      <xdr:row>260</xdr:row>
      <xdr:rowOff>501650</xdr:rowOff>
    </xdr:to>
    <xdr:pic>
      <xdr:nvPicPr>
        <xdr:cNvPr id="1310" name="Subgraph-lut3r0" descr="lut3r0.png"/>
        <xdr:cNvPicPr>
          <a:picLocks/>
        </xdr:cNvPicPr>
      </xdr:nvPicPr>
      <xdr:blipFill>
        <a:blip xmlns:r="http://schemas.openxmlformats.org/officeDocument/2006/relationships" r:embed="rId257" cstate="print"/>
        <a:stretch>
          <a:fillRect/>
        </a:stretch>
      </xdr:blipFill>
      <xdr:spPr>
        <a:xfrm>
          <a:off x="1082675" y="135756650"/>
          <a:ext cx="723900" cy="476250"/>
        </a:xfrm>
        <a:prstGeom prst="rect">
          <a:avLst/>
        </a:prstGeom>
      </xdr:spPr>
    </xdr:pic>
    <xdr:clientData/>
  </xdr:twoCellAnchor>
  <xdr:twoCellAnchor editAs="oneCell">
    <xdr:from>
      <xdr:col>1</xdr:col>
      <xdr:colOff>25400</xdr:colOff>
      <xdr:row>261</xdr:row>
      <xdr:rowOff>25400</xdr:rowOff>
    </xdr:from>
    <xdr:to>
      <xdr:col>1</xdr:col>
      <xdr:colOff>749300</xdr:colOff>
      <xdr:row>261</xdr:row>
      <xdr:rowOff>501650</xdr:rowOff>
    </xdr:to>
    <xdr:pic>
      <xdr:nvPicPr>
        <xdr:cNvPr id="1311" name="Subgraph-vesti_news" descr="vesti_news.png"/>
        <xdr:cNvPicPr>
          <a:picLocks/>
        </xdr:cNvPicPr>
      </xdr:nvPicPr>
      <xdr:blipFill>
        <a:blip xmlns:r="http://schemas.openxmlformats.org/officeDocument/2006/relationships" r:embed="rId258" cstate="print"/>
        <a:stretch>
          <a:fillRect/>
        </a:stretch>
      </xdr:blipFill>
      <xdr:spPr>
        <a:xfrm>
          <a:off x="1082675" y="136280525"/>
          <a:ext cx="723900" cy="476250"/>
        </a:xfrm>
        <a:prstGeom prst="rect">
          <a:avLst/>
        </a:prstGeom>
      </xdr:spPr>
    </xdr:pic>
    <xdr:clientData/>
  </xdr:twoCellAnchor>
  <xdr:twoCellAnchor editAs="oneCell">
    <xdr:from>
      <xdr:col>1</xdr:col>
      <xdr:colOff>25400</xdr:colOff>
      <xdr:row>262</xdr:row>
      <xdr:rowOff>25400</xdr:rowOff>
    </xdr:from>
    <xdr:to>
      <xdr:col>1</xdr:col>
      <xdr:colOff>749300</xdr:colOff>
      <xdr:row>262</xdr:row>
      <xdr:rowOff>501650</xdr:rowOff>
    </xdr:to>
    <xdr:pic>
      <xdr:nvPicPr>
        <xdr:cNvPr id="1312" name="Subgraph-loveunlimd" descr="loveunlimd.png"/>
        <xdr:cNvPicPr>
          <a:picLocks/>
        </xdr:cNvPicPr>
      </xdr:nvPicPr>
      <xdr:blipFill>
        <a:blip xmlns:r="http://schemas.openxmlformats.org/officeDocument/2006/relationships" r:embed="rId259" cstate="print"/>
        <a:stretch>
          <a:fillRect/>
        </a:stretch>
      </xdr:blipFill>
      <xdr:spPr>
        <a:xfrm>
          <a:off x="1082675" y="136804400"/>
          <a:ext cx="723900" cy="476250"/>
        </a:xfrm>
        <a:prstGeom prst="rect">
          <a:avLst/>
        </a:prstGeom>
      </xdr:spPr>
    </xdr:pic>
    <xdr:clientData/>
  </xdr:twoCellAnchor>
  <xdr:twoCellAnchor editAs="oneCell">
    <xdr:from>
      <xdr:col>1</xdr:col>
      <xdr:colOff>25400</xdr:colOff>
      <xdr:row>263</xdr:row>
      <xdr:rowOff>25400</xdr:rowOff>
    </xdr:from>
    <xdr:to>
      <xdr:col>1</xdr:col>
      <xdr:colOff>749300</xdr:colOff>
      <xdr:row>263</xdr:row>
      <xdr:rowOff>501650</xdr:rowOff>
    </xdr:to>
    <xdr:pic>
      <xdr:nvPicPr>
        <xdr:cNvPr id="1313" name="Subgraph-luisaliving" descr="luisaliving.png"/>
        <xdr:cNvPicPr>
          <a:picLocks/>
        </xdr:cNvPicPr>
      </xdr:nvPicPr>
      <xdr:blipFill>
        <a:blip xmlns:r="http://schemas.openxmlformats.org/officeDocument/2006/relationships" r:embed="rId260" cstate="print"/>
        <a:stretch>
          <a:fillRect/>
        </a:stretch>
      </xdr:blipFill>
      <xdr:spPr>
        <a:xfrm>
          <a:off x="1082675" y="137328275"/>
          <a:ext cx="723900" cy="476250"/>
        </a:xfrm>
        <a:prstGeom prst="rect">
          <a:avLst/>
        </a:prstGeom>
      </xdr:spPr>
    </xdr:pic>
    <xdr:clientData/>
  </xdr:twoCellAnchor>
  <xdr:twoCellAnchor editAs="oneCell">
    <xdr:from>
      <xdr:col>1</xdr:col>
      <xdr:colOff>25400</xdr:colOff>
      <xdr:row>264</xdr:row>
      <xdr:rowOff>25400</xdr:rowOff>
    </xdr:from>
    <xdr:to>
      <xdr:col>1</xdr:col>
      <xdr:colOff>749300</xdr:colOff>
      <xdr:row>264</xdr:row>
      <xdr:rowOff>501650</xdr:rowOff>
    </xdr:to>
    <xdr:pic>
      <xdr:nvPicPr>
        <xdr:cNvPr id="1314" name="Subgraph-robsale" descr="robsale.png"/>
        <xdr:cNvPicPr>
          <a:picLocks/>
        </xdr:cNvPicPr>
      </xdr:nvPicPr>
      <xdr:blipFill>
        <a:blip xmlns:r="http://schemas.openxmlformats.org/officeDocument/2006/relationships" r:embed="rId261" cstate="print"/>
        <a:stretch>
          <a:fillRect/>
        </a:stretch>
      </xdr:blipFill>
      <xdr:spPr>
        <a:xfrm>
          <a:off x="1082675" y="137852150"/>
          <a:ext cx="723900" cy="476250"/>
        </a:xfrm>
        <a:prstGeom prst="rect">
          <a:avLst/>
        </a:prstGeom>
      </xdr:spPr>
    </xdr:pic>
    <xdr:clientData/>
  </xdr:twoCellAnchor>
  <xdr:twoCellAnchor editAs="oneCell">
    <xdr:from>
      <xdr:col>1</xdr:col>
      <xdr:colOff>25400</xdr:colOff>
      <xdr:row>265</xdr:row>
      <xdr:rowOff>25400</xdr:rowOff>
    </xdr:from>
    <xdr:to>
      <xdr:col>1</xdr:col>
      <xdr:colOff>749300</xdr:colOff>
      <xdr:row>265</xdr:row>
      <xdr:rowOff>501650</xdr:rowOff>
    </xdr:to>
    <xdr:pic>
      <xdr:nvPicPr>
        <xdr:cNvPr id="1315" name="Subgraph-lumofaith" descr="lumofaith.png"/>
        <xdr:cNvPicPr>
          <a:picLocks/>
        </xdr:cNvPicPr>
      </xdr:nvPicPr>
      <xdr:blipFill>
        <a:blip xmlns:r="http://schemas.openxmlformats.org/officeDocument/2006/relationships" r:embed="rId262" cstate="print"/>
        <a:stretch>
          <a:fillRect/>
        </a:stretch>
      </xdr:blipFill>
      <xdr:spPr>
        <a:xfrm>
          <a:off x="1082675" y="138376025"/>
          <a:ext cx="723900" cy="476250"/>
        </a:xfrm>
        <a:prstGeom prst="rect">
          <a:avLst/>
        </a:prstGeom>
      </xdr:spPr>
    </xdr:pic>
    <xdr:clientData/>
  </xdr:twoCellAnchor>
  <xdr:twoCellAnchor editAs="oneCell">
    <xdr:from>
      <xdr:col>1</xdr:col>
      <xdr:colOff>25400</xdr:colOff>
      <xdr:row>266</xdr:row>
      <xdr:rowOff>25400</xdr:rowOff>
    </xdr:from>
    <xdr:to>
      <xdr:col>1</xdr:col>
      <xdr:colOff>749300</xdr:colOff>
      <xdr:row>266</xdr:row>
      <xdr:rowOff>501650</xdr:rowOff>
    </xdr:to>
    <xdr:pic>
      <xdr:nvPicPr>
        <xdr:cNvPr id="1316" name="Subgraph-ninajuice" descr="ninajuice.png"/>
        <xdr:cNvPicPr>
          <a:picLocks/>
        </xdr:cNvPicPr>
      </xdr:nvPicPr>
      <xdr:blipFill>
        <a:blip xmlns:r="http://schemas.openxmlformats.org/officeDocument/2006/relationships" r:embed="rId263" cstate="print"/>
        <a:stretch>
          <a:fillRect/>
        </a:stretch>
      </xdr:blipFill>
      <xdr:spPr>
        <a:xfrm>
          <a:off x="1082675" y="138899900"/>
          <a:ext cx="723900" cy="476250"/>
        </a:xfrm>
        <a:prstGeom prst="rect">
          <a:avLst/>
        </a:prstGeom>
      </xdr:spPr>
    </xdr:pic>
    <xdr:clientData/>
  </xdr:twoCellAnchor>
  <xdr:twoCellAnchor editAs="oneCell">
    <xdr:from>
      <xdr:col>1</xdr:col>
      <xdr:colOff>25400</xdr:colOff>
      <xdr:row>267</xdr:row>
      <xdr:rowOff>25400</xdr:rowOff>
    </xdr:from>
    <xdr:to>
      <xdr:col>1</xdr:col>
      <xdr:colOff>749300</xdr:colOff>
      <xdr:row>267</xdr:row>
      <xdr:rowOff>501650</xdr:rowOff>
    </xdr:to>
    <xdr:pic>
      <xdr:nvPicPr>
        <xdr:cNvPr id="1317" name="Subgraph-beatriztanabe" descr="beatriztanabe.png"/>
        <xdr:cNvPicPr>
          <a:picLocks/>
        </xdr:cNvPicPr>
      </xdr:nvPicPr>
      <xdr:blipFill>
        <a:blip xmlns:r="http://schemas.openxmlformats.org/officeDocument/2006/relationships" r:embed="rId262" cstate="print"/>
        <a:stretch>
          <a:fillRect/>
        </a:stretch>
      </xdr:blipFill>
      <xdr:spPr>
        <a:xfrm>
          <a:off x="1082675" y="139423775"/>
          <a:ext cx="723900" cy="476250"/>
        </a:xfrm>
        <a:prstGeom prst="rect">
          <a:avLst/>
        </a:prstGeom>
      </xdr:spPr>
    </xdr:pic>
    <xdr:clientData/>
  </xdr:twoCellAnchor>
  <xdr:twoCellAnchor editAs="oneCell">
    <xdr:from>
      <xdr:col>1</xdr:col>
      <xdr:colOff>25400</xdr:colOff>
      <xdr:row>268</xdr:row>
      <xdr:rowOff>25400</xdr:rowOff>
    </xdr:from>
    <xdr:to>
      <xdr:col>1</xdr:col>
      <xdr:colOff>749300</xdr:colOff>
      <xdr:row>268</xdr:row>
      <xdr:rowOff>501650</xdr:rowOff>
    </xdr:to>
    <xdr:pic>
      <xdr:nvPicPr>
        <xdr:cNvPr id="1318" name="Subgraph-paullebeau" descr="paullebeau.png"/>
        <xdr:cNvPicPr>
          <a:picLocks/>
        </xdr:cNvPicPr>
      </xdr:nvPicPr>
      <xdr:blipFill>
        <a:blip xmlns:r="http://schemas.openxmlformats.org/officeDocument/2006/relationships" r:embed="rId262" cstate="print"/>
        <a:stretch>
          <a:fillRect/>
        </a:stretch>
      </xdr:blipFill>
      <xdr:spPr>
        <a:xfrm>
          <a:off x="1082675" y="139947650"/>
          <a:ext cx="723900" cy="476250"/>
        </a:xfrm>
        <a:prstGeom prst="rect">
          <a:avLst/>
        </a:prstGeom>
      </xdr:spPr>
    </xdr:pic>
    <xdr:clientData/>
  </xdr:twoCellAnchor>
  <xdr:twoCellAnchor editAs="oneCell">
    <xdr:from>
      <xdr:col>1</xdr:col>
      <xdr:colOff>25400</xdr:colOff>
      <xdr:row>269</xdr:row>
      <xdr:rowOff>25400</xdr:rowOff>
    </xdr:from>
    <xdr:to>
      <xdr:col>1</xdr:col>
      <xdr:colOff>749300</xdr:colOff>
      <xdr:row>269</xdr:row>
      <xdr:rowOff>501650</xdr:rowOff>
    </xdr:to>
    <xdr:pic>
      <xdr:nvPicPr>
        <xdr:cNvPr id="1319" name="Subgraph-ambroiler" descr="ambroiler.png"/>
        <xdr:cNvPicPr>
          <a:picLocks/>
        </xdr:cNvPicPr>
      </xdr:nvPicPr>
      <xdr:blipFill>
        <a:blip xmlns:r="http://schemas.openxmlformats.org/officeDocument/2006/relationships" r:embed="rId262" cstate="print"/>
        <a:stretch>
          <a:fillRect/>
        </a:stretch>
      </xdr:blipFill>
      <xdr:spPr>
        <a:xfrm>
          <a:off x="1082675" y="140471525"/>
          <a:ext cx="723900" cy="476250"/>
        </a:xfrm>
        <a:prstGeom prst="rect">
          <a:avLst/>
        </a:prstGeom>
      </xdr:spPr>
    </xdr:pic>
    <xdr:clientData/>
  </xdr:twoCellAnchor>
  <xdr:twoCellAnchor editAs="oneCell">
    <xdr:from>
      <xdr:col>1</xdr:col>
      <xdr:colOff>25400</xdr:colOff>
      <xdr:row>270</xdr:row>
      <xdr:rowOff>25400</xdr:rowOff>
    </xdr:from>
    <xdr:to>
      <xdr:col>1</xdr:col>
      <xdr:colOff>749300</xdr:colOff>
      <xdr:row>270</xdr:row>
      <xdr:rowOff>501650</xdr:rowOff>
    </xdr:to>
    <xdr:pic>
      <xdr:nvPicPr>
        <xdr:cNvPr id="1320" name="Subgraph-edkaz" descr="edkaz.png"/>
        <xdr:cNvPicPr>
          <a:picLocks/>
        </xdr:cNvPicPr>
      </xdr:nvPicPr>
      <xdr:blipFill>
        <a:blip xmlns:r="http://schemas.openxmlformats.org/officeDocument/2006/relationships" r:embed="rId264" cstate="print"/>
        <a:stretch>
          <a:fillRect/>
        </a:stretch>
      </xdr:blipFill>
      <xdr:spPr>
        <a:xfrm>
          <a:off x="1082675" y="140995400"/>
          <a:ext cx="723900" cy="476250"/>
        </a:xfrm>
        <a:prstGeom prst="rect">
          <a:avLst/>
        </a:prstGeom>
      </xdr:spPr>
    </xdr:pic>
    <xdr:clientData/>
  </xdr:twoCellAnchor>
  <xdr:twoCellAnchor editAs="oneCell">
    <xdr:from>
      <xdr:col>1</xdr:col>
      <xdr:colOff>25400</xdr:colOff>
      <xdr:row>271</xdr:row>
      <xdr:rowOff>25400</xdr:rowOff>
    </xdr:from>
    <xdr:to>
      <xdr:col>1</xdr:col>
      <xdr:colOff>749300</xdr:colOff>
      <xdr:row>271</xdr:row>
      <xdr:rowOff>501650</xdr:rowOff>
    </xdr:to>
    <xdr:pic>
      <xdr:nvPicPr>
        <xdr:cNvPr id="1321" name="Subgraph-juanchove" descr="juanchove.png"/>
        <xdr:cNvPicPr>
          <a:picLocks/>
        </xdr:cNvPicPr>
      </xdr:nvPicPr>
      <xdr:blipFill>
        <a:blip xmlns:r="http://schemas.openxmlformats.org/officeDocument/2006/relationships" r:embed="rId262" cstate="print"/>
        <a:stretch>
          <a:fillRect/>
        </a:stretch>
      </xdr:blipFill>
      <xdr:spPr>
        <a:xfrm>
          <a:off x="1082675" y="141519275"/>
          <a:ext cx="723900" cy="476250"/>
        </a:xfrm>
        <a:prstGeom prst="rect">
          <a:avLst/>
        </a:prstGeom>
      </xdr:spPr>
    </xdr:pic>
    <xdr:clientData/>
  </xdr:twoCellAnchor>
  <xdr:twoCellAnchor editAs="oneCell">
    <xdr:from>
      <xdr:col>1</xdr:col>
      <xdr:colOff>25400</xdr:colOff>
      <xdr:row>272</xdr:row>
      <xdr:rowOff>25400</xdr:rowOff>
    </xdr:from>
    <xdr:to>
      <xdr:col>1</xdr:col>
      <xdr:colOff>749300</xdr:colOff>
      <xdr:row>272</xdr:row>
      <xdr:rowOff>501650</xdr:rowOff>
    </xdr:to>
    <xdr:pic>
      <xdr:nvPicPr>
        <xdr:cNvPr id="1322" name="Subgraph-driver120ke" descr="driver120ke.png"/>
        <xdr:cNvPicPr>
          <a:picLocks/>
        </xdr:cNvPicPr>
      </xdr:nvPicPr>
      <xdr:blipFill>
        <a:blip xmlns:r="http://schemas.openxmlformats.org/officeDocument/2006/relationships" r:embed="rId261" cstate="print"/>
        <a:stretch>
          <a:fillRect/>
        </a:stretch>
      </xdr:blipFill>
      <xdr:spPr>
        <a:xfrm>
          <a:off x="1082675" y="142043150"/>
          <a:ext cx="723900" cy="476250"/>
        </a:xfrm>
        <a:prstGeom prst="rect">
          <a:avLst/>
        </a:prstGeom>
      </xdr:spPr>
    </xdr:pic>
    <xdr:clientData/>
  </xdr:twoCellAnchor>
  <xdr:twoCellAnchor editAs="oneCell">
    <xdr:from>
      <xdr:col>1</xdr:col>
      <xdr:colOff>25400</xdr:colOff>
      <xdr:row>273</xdr:row>
      <xdr:rowOff>25400</xdr:rowOff>
    </xdr:from>
    <xdr:to>
      <xdr:col>1</xdr:col>
      <xdr:colOff>749300</xdr:colOff>
      <xdr:row>273</xdr:row>
      <xdr:rowOff>501650</xdr:rowOff>
    </xdr:to>
    <xdr:pic>
      <xdr:nvPicPr>
        <xdr:cNvPr id="1323" name="Subgraph-francelino" descr="francelino.png"/>
        <xdr:cNvPicPr>
          <a:picLocks/>
        </xdr:cNvPicPr>
      </xdr:nvPicPr>
      <xdr:blipFill>
        <a:blip xmlns:r="http://schemas.openxmlformats.org/officeDocument/2006/relationships" r:embed="rId263" cstate="print"/>
        <a:stretch>
          <a:fillRect/>
        </a:stretch>
      </xdr:blipFill>
      <xdr:spPr>
        <a:xfrm>
          <a:off x="1082675" y="142567025"/>
          <a:ext cx="723900" cy="476250"/>
        </a:xfrm>
        <a:prstGeom prst="rect">
          <a:avLst/>
        </a:prstGeom>
      </xdr:spPr>
    </xdr:pic>
    <xdr:clientData/>
  </xdr:twoCellAnchor>
  <xdr:twoCellAnchor editAs="oneCell">
    <xdr:from>
      <xdr:col>1</xdr:col>
      <xdr:colOff>25400</xdr:colOff>
      <xdr:row>274</xdr:row>
      <xdr:rowOff>25400</xdr:rowOff>
    </xdr:from>
    <xdr:to>
      <xdr:col>1</xdr:col>
      <xdr:colOff>749300</xdr:colOff>
      <xdr:row>274</xdr:row>
      <xdr:rowOff>501650</xdr:rowOff>
    </xdr:to>
    <xdr:pic>
      <xdr:nvPicPr>
        <xdr:cNvPr id="1324" name="Subgraph-arytp" descr="arytp.png"/>
        <xdr:cNvPicPr>
          <a:picLocks/>
        </xdr:cNvPicPr>
      </xdr:nvPicPr>
      <xdr:blipFill>
        <a:blip xmlns:r="http://schemas.openxmlformats.org/officeDocument/2006/relationships" r:embed="rId263" cstate="print"/>
        <a:stretch>
          <a:fillRect/>
        </a:stretch>
      </xdr:blipFill>
      <xdr:spPr>
        <a:xfrm>
          <a:off x="1082675" y="143090900"/>
          <a:ext cx="723900" cy="476250"/>
        </a:xfrm>
        <a:prstGeom prst="rect">
          <a:avLst/>
        </a:prstGeom>
      </xdr:spPr>
    </xdr:pic>
    <xdr:clientData/>
  </xdr:twoCellAnchor>
  <xdr:twoCellAnchor editAs="oneCell">
    <xdr:from>
      <xdr:col>1</xdr:col>
      <xdr:colOff>25400</xdr:colOff>
      <xdr:row>275</xdr:row>
      <xdr:rowOff>25400</xdr:rowOff>
    </xdr:from>
    <xdr:to>
      <xdr:col>1</xdr:col>
      <xdr:colOff>749300</xdr:colOff>
      <xdr:row>275</xdr:row>
      <xdr:rowOff>501650</xdr:rowOff>
    </xdr:to>
    <xdr:pic>
      <xdr:nvPicPr>
        <xdr:cNvPr id="1325" name="Subgraph-canadarockzz" descr="canadarockzz.png"/>
        <xdr:cNvPicPr>
          <a:picLocks/>
        </xdr:cNvPicPr>
      </xdr:nvPicPr>
      <xdr:blipFill>
        <a:blip xmlns:r="http://schemas.openxmlformats.org/officeDocument/2006/relationships" r:embed="rId263" cstate="print"/>
        <a:stretch>
          <a:fillRect/>
        </a:stretch>
      </xdr:blipFill>
      <xdr:spPr>
        <a:xfrm>
          <a:off x="1082675" y="143614775"/>
          <a:ext cx="723900" cy="476250"/>
        </a:xfrm>
        <a:prstGeom prst="rect">
          <a:avLst/>
        </a:prstGeom>
      </xdr:spPr>
    </xdr:pic>
    <xdr:clientData/>
  </xdr:twoCellAnchor>
  <xdr:twoCellAnchor editAs="oneCell">
    <xdr:from>
      <xdr:col>1</xdr:col>
      <xdr:colOff>25400</xdr:colOff>
      <xdr:row>276</xdr:row>
      <xdr:rowOff>25400</xdr:rowOff>
    </xdr:from>
    <xdr:to>
      <xdr:col>1</xdr:col>
      <xdr:colOff>749300</xdr:colOff>
      <xdr:row>276</xdr:row>
      <xdr:rowOff>501650</xdr:rowOff>
    </xdr:to>
    <xdr:pic>
      <xdr:nvPicPr>
        <xdr:cNvPr id="1326" name="Subgraph-sffarlenn_net" descr="sffarlenn_net.png"/>
        <xdr:cNvPicPr>
          <a:picLocks/>
        </xdr:cNvPicPr>
      </xdr:nvPicPr>
      <xdr:blipFill>
        <a:blip xmlns:r="http://schemas.openxmlformats.org/officeDocument/2006/relationships" r:embed="rId263" cstate="print"/>
        <a:stretch>
          <a:fillRect/>
        </a:stretch>
      </xdr:blipFill>
      <xdr:spPr>
        <a:xfrm>
          <a:off x="1082675" y="144138650"/>
          <a:ext cx="723900" cy="476250"/>
        </a:xfrm>
        <a:prstGeom prst="rect">
          <a:avLst/>
        </a:prstGeom>
      </xdr:spPr>
    </xdr:pic>
    <xdr:clientData/>
  </xdr:twoCellAnchor>
  <xdr:twoCellAnchor editAs="oneCell">
    <xdr:from>
      <xdr:col>1</xdr:col>
      <xdr:colOff>25400</xdr:colOff>
      <xdr:row>277</xdr:row>
      <xdr:rowOff>25400</xdr:rowOff>
    </xdr:from>
    <xdr:to>
      <xdr:col>1</xdr:col>
      <xdr:colOff>749300</xdr:colOff>
      <xdr:row>277</xdr:row>
      <xdr:rowOff>501650</xdr:rowOff>
    </xdr:to>
    <xdr:pic>
      <xdr:nvPicPr>
        <xdr:cNvPr id="1327" name="Subgraph-labibliotecamed" descr="labibliotecamed.png"/>
        <xdr:cNvPicPr>
          <a:picLocks/>
        </xdr:cNvPicPr>
      </xdr:nvPicPr>
      <xdr:blipFill>
        <a:blip xmlns:r="http://schemas.openxmlformats.org/officeDocument/2006/relationships" r:embed="rId262" cstate="print"/>
        <a:stretch>
          <a:fillRect/>
        </a:stretch>
      </xdr:blipFill>
      <xdr:spPr>
        <a:xfrm>
          <a:off x="1082675" y="144662525"/>
          <a:ext cx="723900" cy="476250"/>
        </a:xfrm>
        <a:prstGeom prst="rect">
          <a:avLst/>
        </a:prstGeom>
      </xdr:spPr>
    </xdr:pic>
    <xdr:clientData/>
  </xdr:twoCellAnchor>
  <xdr:twoCellAnchor editAs="oneCell">
    <xdr:from>
      <xdr:col>1</xdr:col>
      <xdr:colOff>25400</xdr:colOff>
      <xdr:row>278</xdr:row>
      <xdr:rowOff>25400</xdr:rowOff>
    </xdr:from>
    <xdr:to>
      <xdr:col>1</xdr:col>
      <xdr:colOff>749300</xdr:colOff>
      <xdr:row>278</xdr:row>
      <xdr:rowOff>501650</xdr:rowOff>
    </xdr:to>
    <xdr:pic>
      <xdr:nvPicPr>
        <xdr:cNvPr id="1328" name="Subgraph-matrix_49" descr="matrix_49.png"/>
        <xdr:cNvPicPr>
          <a:picLocks/>
        </xdr:cNvPicPr>
      </xdr:nvPicPr>
      <xdr:blipFill>
        <a:blip xmlns:r="http://schemas.openxmlformats.org/officeDocument/2006/relationships" r:embed="rId262" cstate="print"/>
        <a:stretch>
          <a:fillRect/>
        </a:stretch>
      </xdr:blipFill>
      <xdr:spPr>
        <a:xfrm>
          <a:off x="1082675" y="145186400"/>
          <a:ext cx="723900" cy="476250"/>
        </a:xfrm>
        <a:prstGeom prst="rect">
          <a:avLst/>
        </a:prstGeom>
      </xdr:spPr>
    </xdr:pic>
    <xdr:clientData/>
  </xdr:twoCellAnchor>
  <xdr:twoCellAnchor editAs="oneCell">
    <xdr:from>
      <xdr:col>1</xdr:col>
      <xdr:colOff>25400</xdr:colOff>
      <xdr:row>279</xdr:row>
      <xdr:rowOff>25400</xdr:rowOff>
    </xdr:from>
    <xdr:to>
      <xdr:col>1</xdr:col>
      <xdr:colOff>749300</xdr:colOff>
      <xdr:row>279</xdr:row>
      <xdr:rowOff>501650</xdr:rowOff>
    </xdr:to>
    <xdr:pic>
      <xdr:nvPicPr>
        <xdr:cNvPr id="1329" name="Subgraph-real_zeruela" descr="real_zeruela.png"/>
        <xdr:cNvPicPr>
          <a:picLocks/>
        </xdr:cNvPicPr>
      </xdr:nvPicPr>
      <xdr:blipFill>
        <a:blip xmlns:r="http://schemas.openxmlformats.org/officeDocument/2006/relationships" r:embed="rId265" cstate="print"/>
        <a:stretch>
          <a:fillRect/>
        </a:stretch>
      </xdr:blipFill>
      <xdr:spPr>
        <a:xfrm>
          <a:off x="1082675" y="145710275"/>
          <a:ext cx="723900" cy="476250"/>
        </a:xfrm>
        <a:prstGeom prst="rect">
          <a:avLst/>
        </a:prstGeom>
      </xdr:spPr>
    </xdr:pic>
    <xdr:clientData/>
  </xdr:twoCellAnchor>
  <xdr:twoCellAnchor editAs="oneCell">
    <xdr:from>
      <xdr:col>1</xdr:col>
      <xdr:colOff>25400</xdr:colOff>
      <xdr:row>280</xdr:row>
      <xdr:rowOff>25400</xdr:rowOff>
    </xdr:from>
    <xdr:to>
      <xdr:col>1</xdr:col>
      <xdr:colOff>749300</xdr:colOff>
      <xdr:row>280</xdr:row>
      <xdr:rowOff>501650</xdr:rowOff>
    </xdr:to>
    <xdr:pic>
      <xdr:nvPicPr>
        <xdr:cNvPr id="1330" name="Subgraph-jlcaceresp" descr="jlcaceresp.png"/>
        <xdr:cNvPicPr>
          <a:picLocks/>
        </xdr:cNvPicPr>
      </xdr:nvPicPr>
      <xdr:blipFill>
        <a:blip xmlns:r="http://schemas.openxmlformats.org/officeDocument/2006/relationships" r:embed="rId263" cstate="print"/>
        <a:stretch>
          <a:fillRect/>
        </a:stretch>
      </xdr:blipFill>
      <xdr:spPr>
        <a:xfrm>
          <a:off x="1082675" y="146234150"/>
          <a:ext cx="723900" cy="476250"/>
        </a:xfrm>
        <a:prstGeom prst="rect">
          <a:avLst/>
        </a:prstGeom>
      </xdr:spPr>
    </xdr:pic>
    <xdr:clientData/>
  </xdr:twoCellAnchor>
  <xdr:twoCellAnchor editAs="oneCell">
    <xdr:from>
      <xdr:col>1</xdr:col>
      <xdr:colOff>25400</xdr:colOff>
      <xdr:row>281</xdr:row>
      <xdr:rowOff>25400</xdr:rowOff>
    </xdr:from>
    <xdr:to>
      <xdr:col>1</xdr:col>
      <xdr:colOff>749300</xdr:colOff>
      <xdr:row>281</xdr:row>
      <xdr:rowOff>501650</xdr:rowOff>
    </xdr:to>
    <xdr:pic>
      <xdr:nvPicPr>
        <xdr:cNvPr id="1331" name="Subgraph-tusfo" descr="tusfo.png"/>
        <xdr:cNvPicPr>
          <a:picLocks/>
        </xdr:cNvPicPr>
      </xdr:nvPicPr>
      <xdr:blipFill>
        <a:blip xmlns:r="http://schemas.openxmlformats.org/officeDocument/2006/relationships" r:embed="rId262" cstate="print"/>
        <a:stretch>
          <a:fillRect/>
        </a:stretch>
      </xdr:blipFill>
      <xdr:spPr>
        <a:xfrm>
          <a:off x="1082675" y="146758025"/>
          <a:ext cx="723900" cy="476250"/>
        </a:xfrm>
        <a:prstGeom prst="rect">
          <a:avLst/>
        </a:prstGeom>
      </xdr:spPr>
    </xdr:pic>
    <xdr:clientData/>
  </xdr:twoCellAnchor>
  <xdr:twoCellAnchor editAs="oneCell">
    <xdr:from>
      <xdr:col>1</xdr:col>
      <xdr:colOff>25400</xdr:colOff>
      <xdr:row>282</xdr:row>
      <xdr:rowOff>25400</xdr:rowOff>
    </xdr:from>
    <xdr:to>
      <xdr:col>1</xdr:col>
      <xdr:colOff>749300</xdr:colOff>
      <xdr:row>282</xdr:row>
      <xdr:rowOff>501650</xdr:rowOff>
    </xdr:to>
    <xdr:pic>
      <xdr:nvPicPr>
        <xdr:cNvPr id="1332" name="Subgraph-zabaldu" descr="zabaldu.png"/>
        <xdr:cNvPicPr>
          <a:picLocks/>
        </xdr:cNvPicPr>
      </xdr:nvPicPr>
      <xdr:blipFill>
        <a:blip xmlns:r="http://schemas.openxmlformats.org/officeDocument/2006/relationships" r:embed="rId264" cstate="print"/>
        <a:stretch>
          <a:fillRect/>
        </a:stretch>
      </xdr:blipFill>
      <xdr:spPr>
        <a:xfrm>
          <a:off x="1082675" y="147281900"/>
          <a:ext cx="723900" cy="476250"/>
        </a:xfrm>
        <a:prstGeom prst="rect">
          <a:avLst/>
        </a:prstGeom>
      </xdr:spPr>
    </xdr:pic>
    <xdr:clientData/>
  </xdr:twoCellAnchor>
  <xdr:twoCellAnchor editAs="oneCell">
    <xdr:from>
      <xdr:col>1</xdr:col>
      <xdr:colOff>25400</xdr:colOff>
      <xdr:row>283</xdr:row>
      <xdr:rowOff>25400</xdr:rowOff>
    </xdr:from>
    <xdr:to>
      <xdr:col>1</xdr:col>
      <xdr:colOff>749300</xdr:colOff>
      <xdr:row>283</xdr:row>
      <xdr:rowOff>501650</xdr:rowOff>
    </xdr:to>
    <xdr:pic>
      <xdr:nvPicPr>
        <xdr:cNvPr id="1333" name="Subgraph-candycaustic" descr="candycaustic.png"/>
        <xdr:cNvPicPr>
          <a:picLocks/>
        </xdr:cNvPicPr>
      </xdr:nvPicPr>
      <xdr:blipFill>
        <a:blip xmlns:r="http://schemas.openxmlformats.org/officeDocument/2006/relationships" r:embed="rId266" cstate="print"/>
        <a:stretch>
          <a:fillRect/>
        </a:stretch>
      </xdr:blipFill>
      <xdr:spPr>
        <a:xfrm>
          <a:off x="1082675" y="147805775"/>
          <a:ext cx="723900" cy="476250"/>
        </a:xfrm>
        <a:prstGeom prst="rect">
          <a:avLst/>
        </a:prstGeom>
      </xdr:spPr>
    </xdr:pic>
    <xdr:clientData/>
  </xdr:twoCellAnchor>
  <xdr:twoCellAnchor editAs="oneCell">
    <xdr:from>
      <xdr:col>1</xdr:col>
      <xdr:colOff>25400</xdr:colOff>
      <xdr:row>284</xdr:row>
      <xdr:rowOff>25400</xdr:rowOff>
    </xdr:from>
    <xdr:to>
      <xdr:col>1</xdr:col>
      <xdr:colOff>749300</xdr:colOff>
      <xdr:row>284</xdr:row>
      <xdr:rowOff>501650</xdr:rowOff>
    </xdr:to>
    <xdr:pic>
      <xdr:nvPicPr>
        <xdr:cNvPr id="1334" name="Subgraph-d_morei" descr="d_morei.png"/>
        <xdr:cNvPicPr>
          <a:picLocks/>
        </xdr:cNvPicPr>
      </xdr:nvPicPr>
      <xdr:blipFill>
        <a:blip xmlns:r="http://schemas.openxmlformats.org/officeDocument/2006/relationships" r:embed="rId263" cstate="print"/>
        <a:stretch>
          <a:fillRect/>
        </a:stretch>
      </xdr:blipFill>
      <xdr:spPr>
        <a:xfrm>
          <a:off x="1082675" y="148329650"/>
          <a:ext cx="723900" cy="476250"/>
        </a:xfrm>
        <a:prstGeom prst="rect">
          <a:avLst/>
        </a:prstGeom>
      </xdr:spPr>
    </xdr:pic>
    <xdr:clientData/>
  </xdr:twoCellAnchor>
  <xdr:twoCellAnchor editAs="oneCell">
    <xdr:from>
      <xdr:col>1</xdr:col>
      <xdr:colOff>25400</xdr:colOff>
      <xdr:row>285</xdr:row>
      <xdr:rowOff>25400</xdr:rowOff>
    </xdr:from>
    <xdr:to>
      <xdr:col>1</xdr:col>
      <xdr:colOff>749300</xdr:colOff>
      <xdr:row>285</xdr:row>
      <xdr:rowOff>501650</xdr:rowOff>
    </xdr:to>
    <xdr:pic>
      <xdr:nvPicPr>
        <xdr:cNvPr id="1335" name="Subgraph-kc9ghz" descr="kc9ghz.png"/>
        <xdr:cNvPicPr>
          <a:picLocks/>
        </xdr:cNvPicPr>
      </xdr:nvPicPr>
      <xdr:blipFill>
        <a:blip xmlns:r="http://schemas.openxmlformats.org/officeDocument/2006/relationships" r:embed="rId262" cstate="print"/>
        <a:stretch>
          <a:fillRect/>
        </a:stretch>
      </xdr:blipFill>
      <xdr:spPr>
        <a:xfrm>
          <a:off x="1082675" y="148853525"/>
          <a:ext cx="723900" cy="476250"/>
        </a:xfrm>
        <a:prstGeom prst="rect">
          <a:avLst/>
        </a:prstGeom>
      </xdr:spPr>
    </xdr:pic>
    <xdr:clientData/>
  </xdr:twoCellAnchor>
  <xdr:twoCellAnchor editAs="oneCell">
    <xdr:from>
      <xdr:col>1</xdr:col>
      <xdr:colOff>25400</xdr:colOff>
      <xdr:row>286</xdr:row>
      <xdr:rowOff>25400</xdr:rowOff>
    </xdr:from>
    <xdr:to>
      <xdr:col>1</xdr:col>
      <xdr:colOff>749300</xdr:colOff>
      <xdr:row>286</xdr:row>
      <xdr:rowOff>501650</xdr:rowOff>
    </xdr:to>
    <xdr:pic>
      <xdr:nvPicPr>
        <xdr:cNvPr id="1336" name="Subgraph-hubrisking" descr="hubrisking.png"/>
        <xdr:cNvPicPr>
          <a:picLocks/>
        </xdr:cNvPicPr>
      </xdr:nvPicPr>
      <xdr:blipFill>
        <a:blip xmlns:r="http://schemas.openxmlformats.org/officeDocument/2006/relationships" r:embed="rId263" cstate="print"/>
        <a:stretch>
          <a:fillRect/>
        </a:stretch>
      </xdr:blipFill>
      <xdr:spPr>
        <a:xfrm>
          <a:off x="1082675" y="149377400"/>
          <a:ext cx="723900" cy="476250"/>
        </a:xfrm>
        <a:prstGeom prst="rect">
          <a:avLst/>
        </a:prstGeom>
      </xdr:spPr>
    </xdr:pic>
    <xdr:clientData/>
  </xdr:twoCellAnchor>
  <xdr:twoCellAnchor editAs="oneCell">
    <xdr:from>
      <xdr:col>1</xdr:col>
      <xdr:colOff>25400</xdr:colOff>
      <xdr:row>287</xdr:row>
      <xdr:rowOff>25400</xdr:rowOff>
    </xdr:from>
    <xdr:to>
      <xdr:col>1</xdr:col>
      <xdr:colOff>749300</xdr:colOff>
      <xdr:row>287</xdr:row>
      <xdr:rowOff>501650</xdr:rowOff>
    </xdr:to>
    <xdr:pic>
      <xdr:nvPicPr>
        <xdr:cNvPr id="1337" name="Subgraph-oyost" descr="oyost.png"/>
        <xdr:cNvPicPr>
          <a:picLocks/>
        </xdr:cNvPicPr>
      </xdr:nvPicPr>
      <xdr:blipFill>
        <a:blip xmlns:r="http://schemas.openxmlformats.org/officeDocument/2006/relationships" r:embed="rId262" cstate="print"/>
        <a:stretch>
          <a:fillRect/>
        </a:stretch>
      </xdr:blipFill>
      <xdr:spPr>
        <a:xfrm>
          <a:off x="1082675" y="149901275"/>
          <a:ext cx="723900" cy="476250"/>
        </a:xfrm>
        <a:prstGeom prst="rect">
          <a:avLst/>
        </a:prstGeom>
      </xdr:spPr>
    </xdr:pic>
    <xdr:clientData/>
  </xdr:twoCellAnchor>
  <xdr:twoCellAnchor editAs="oneCell">
    <xdr:from>
      <xdr:col>1</xdr:col>
      <xdr:colOff>25400</xdr:colOff>
      <xdr:row>288</xdr:row>
      <xdr:rowOff>25400</xdr:rowOff>
    </xdr:from>
    <xdr:to>
      <xdr:col>1</xdr:col>
      <xdr:colOff>749300</xdr:colOff>
      <xdr:row>288</xdr:row>
      <xdr:rowOff>501650</xdr:rowOff>
    </xdr:to>
    <xdr:pic>
      <xdr:nvPicPr>
        <xdr:cNvPr id="1338" name="Subgraph-_alanboy" descr="_alanboy.png"/>
        <xdr:cNvPicPr>
          <a:picLocks/>
        </xdr:cNvPicPr>
      </xdr:nvPicPr>
      <xdr:blipFill>
        <a:blip xmlns:r="http://schemas.openxmlformats.org/officeDocument/2006/relationships" r:embed="rId262" cstate="print"/>
        <a:stretch>
          <a:fillRect/>
        </a:stretch>
      </xdr:blipFill>
      <xdr:spPr>
        <a:xfrm>
          <a:off x="1082675" y="150425150"/>
          <a:ext cx="723900" cy="476250"/>
        </a:xfrm>
        <a:prstGeom prst="rect">
          <a:avLst/>
        </a:prstGeom>
      </xdr:spPr>
    </xdr:pic>
    <xdr:clientData/>
  </xdr:twoCellAnchor>
  <xdr:twoCellAnchor editAs="oneCell">
    <xdr:from>
      <xdr:col>1</xdr:col>
      <xdr:colOff>25400</xdr:colOff>
      <xdr:row>289</xdr:row>
      <xdr:rowOff>25400</xdr:rowOff>
    </xdr:from>
    <xdr:to>
      <xdr:col>1</xdr:col>
      <xdr:colOff>749300</xdr:colOff>
      <xdr:row>289</xdr:row>
      <xdr:rowOff>501650</xdr:rowOff>
    </xdr:to>
    <xdr:pic>
      <xdr:nvPicPr>
        <xdr:cNvPr id="1339" name="Subgraph-jeffersonj" descr="jeffersonj.png"/>
        <xdr:cNvPicPr>
          <a:picLocks/>
        </xdr:cNvPicPr>
      </xdr:nvPicPr>
      <xdr:blipFill>
        <a:blip xmlns:r="http://schemas.openxmlformats.org/officeDocument/2006/relationships" r:embed="rId261" cstate="print"/>
        <a:stretch>
          <a:fillRect/>
        </a:stretch>
      </xdr:blipFill>
      <xdr:spPr>
        <a:xfrm>
          <a:off x="1082675" y="150949025"/>
          <a:ext cx="723900" cy="476250"/>
        </a:xfrm>
        <a:prstGeom prst="rect">
          <a:avLst/>
        </a:prstGeom>
      </xdr:spPr>
    </xdr:pic>
    <xdr:clientData/>
  </xdr:twoCellAnchor>
  <xdr:twoCellAnchor editAs="oneCell">
    <xdr:from>
      <xdr:col>1</xdr:col>
      <xdr:colOff>25400</xdr:colOff>
      <xdr:row>290</xdr:row>
      <xdr:rowOff>25400</xdr:rowOff>
    </xdr:from>
    <xdr:to>
      <xdr:col>1</xdr:col>
      <xdr:colOff>749300</xdr:colOff>
      <xdr:row>290</xdr:row>
      <xdr:rowOff>501650</xdr:rowOff>
    </xdr:to>
    <xdr:pic>
      <xdr:nvPicPr>
        <xdr:cNvPr id="1340" name="Subgraph-vidalizquierdo" descr="vidalizquierdo.png"/>
        <xdr:cNvPicPr>
          <a:picLocks/>
        </xdr:cNvPicPr>
      </xdr:nvPicPr>
      <xdr:blipFill>
        <a:blip xmlns:r="http://schemas.openxmlformats.org/officeDocument/2006/relationships" r:embed="rId263" cstate="print"/>
        <a:stretch>
          <a:fillRect/>
        </a:stretch>
      </xdr:blipFill>
      <xdr:spPr>
        <a:xfrm>
          <a:off x="1082675" y="151472900"/>
          <a:ext cx="723900" cy="476250"/>
        </a:xfrm>
        <a:prstGeom prst="rect">
          <a:avLst/>
        </a:prstGeom>
      </xdr:spPr>
    </xdr:pic>
    <xdr:clientData/>
  </xdr:twoCellAnchor>
  <xdr:twoCellAnchor editAs="oneCell">
    <xdr:from>
      <xdr:col>1</xdr:col>
      <xdr:colOff>25400</xdr:colOff>
      <xdr:row>291</xdr:row>
      <xdr:rowOff>25400</xdr:rowOff>
    </xdr:from>
    <xdr:to>
      <xdr:col>1</xdr:col>
      <xdr:colOff>749300</xdr:colOff>
      <xdr:row>291</xdr:row>
      <xdr:rowOff>501650</xdr:rowOff>
    </xdr:to>
    <xdr:pic>
      <xdr:nvPicPr>
        <xdr:cNvPr id="1341" name="Subgraph-saintersan" descr="saintersan.png"/>
        <xdr:cNvPicPr>
          <a:picLocks/>
        </xdr:cNvPicPr>
      </xdr:nvPicPr>
      <xdr:blipFill>
        <a:blip xmlns:r="http://schemas.openxmlformats.org/officeDocument/2006/relationships" r:embed="rId267" cstate="print"/>
        <a:stretch>
          <a:fillRect/>
        </a:stretch>
      </xdr:blipFill>
      <xdr:spPr>
        <a:xfrm>
          <a:off x="1082675" y="151996775"/>
          <a:ext cx="723900" cy="476250"/>
        </a:xfrm>
        <a:prstGeom prst="rect">
          <a:avLst/>
        </a:prstGeom>
      </xdr:spPr>
    </xdr:pic>
    <xdr:clientData/>
  </xdr:twoCellAnchor>
  <xdr:twoCellAnchor editAs="oneCell">
    <xdr:from>
      <xdr:col>1</xdr:col>
      <xdr:colOff>25400</xdr:colOff>
      <xdr:row>292</xdr:row>
      <xdr:rowOff>25400</xdr:rowOff>
    </xdr:from>
    <xdr:to>
      <xdr:col>1</xdr:col>
      <xdr:colOff>749300</xdr:colOff>
      <xdr:row>292</xdr:row>
      <xdr:rowOff>501650</xdr:rowOff>
    </xdr:to>
    <xdr:pic>
      <xdr:nvPicPr>
        <xdr:cNvPr id="1342" name="Subgraph-croradio" descr="croradio.png"/>
        <xdr:cNvPicPr>
          <a:picLocks/>
        </xdr:cNvPicPr>
      </xdr:nvPicPr>
      <xdr:blipFill>
        <a:blip xmlns:r="http://schemas.openxmlformats.org/officeDocument/2006/relationships" r:embed="rId263" cstate="print"/>
        <a:stretch>
          <a:fillRect/>
        </a:stretch>
      </xdr:blipFill>
      <xdr:spPr>
        <a:xfrm>
          <a:off x="1082675" y="152520650"/>
          <a:ext cx="723900" cy="476250"/>
        </a:xfrm>
        <a:prstGeom prst="rect">
          <a:avLst/>
        </a:prstGeom>
      </xdr:spPr>
    </xdr:pic>
    <xdr:clientData/>
  </xdr:twoCellAnchor>
  <xdr:twoCellAnchor editAs="oneCell">
    <xdr:from>
      <xdr:col>1</xdr:col>
      <xdr:colOff>25400</xdr:colOff>
      <xdr:row>293</xdr:row>
      <xdr:rowOff>25400</xdr:rowOff>
    </xdr:from>
    <xdr:to>
      <xdr:col>1</xdr:col>
      <xdr:colOff>749300</xdr:colOff>
      <xdr:row>293</xdr:row>
      <xdr:rowOff>501650</xdr:rowOff>
    </xdr:to>
    <xdr:pic>
      <xdr:nvPicPr>
        <xdr:cNvPr id="1343" name="Subgraph-tweetsandshout" descr="tweetsandshout.png"/>
        <xdr:cNvPicPr>
          <a:picLocks/>
        </xdr:cNvPicPr>
      </xdr:nvPicPr>
      <xdr:blipFill>
        <a:blip xmlns:r="http://schemas.openxmlformats.org/officeDocument/2006/relationships" r:embed="rId262" cstate="print"/>
        <a:stretch>
          <a:fillRect/>
        </a:stretch>
      </xdr:blipFill>
      <xdr:spPr>
        <a:xfrm>
          <a:off x="1082675" y="153044525"/>
          <a:ext cx="723900" cy="476250"/>
        </a:xfrm>
        <a:prstGeom prst="rect">
          <a:avLst/>
        </a:prstGeom>
      </xdr:spPr>
    </xdr:pic>
    <xdr:clientData/>
  </xdr:twoCellAnchor>
  <xdr:twoCellAnchor editAs="oneCell">
    <xdr:from>
      <xdr:col>1</xdr:col>
      <xdr:colOff>25400</xdr:colOff>
      <xdr:row>294</xdr:row>
      <xdr:rowOff>25400</xdr:rowOff>
    </xdr:from>
    <xdr:to>
      <xdr:col>1</xdr:col>
      <xdr:colOff>749300</xdr:colOff>
      <xdr:row>294</xdr:row>
      <xdr:rowOff>501650</xdr:rowOff>
    </xdr:to>
    <xdr:pic>
      <xdr:nvPicPr>
        <xdr:cNvPr id="1344" name="Subgraph-adamjustinevans" descr="adamjustinevans.png"/>
        <xdr:cNvPicPr>
          <a:picLocks/>
        </xdr:cNvPicPr>
      </xdr:nvPicPr>
      <xdr:blipFill>
        <a:blip xmlns:r="http://schemas.openxmlformats.org/officeDocument/2006/relationships" r:embed="rId263" cstate="print"/>
        <a:stretch>
          <a:fillRect/>
        </a:stretch>
      </xdr:blipFill>
      <xdr:spPr>
        <a:xfrm>
          <a:off x="1082675" y="153568400"/>
          <a:ext cx="723900" cy="476250"/>
        </a:xfrm>
        <a:prstGeom prst="rect">
          <a:avLst/>
        </a:prstGeom>
      </xdr:spPr>
    </xdr:pic>
    <xdr:clientData/>
  </xdr:twoCellAnchor>
  <xdr:twoCellAnchor editAs="oneCell">
    <xdr:from>
      <xdr:col>1</xdr:col>
      <xdr:colOff>25400</xdr:colOff>
      <xdr:row>295</xdr:row>
      <xdr:rowOff>25400</xdr:rowOff>
    </xdr:from>
    <xdr:to>
      <xdr:col>1</xdr:col>
      <xdr:colOff>749300</xdr:colOff>
      <xdr:row>295</xdr:row>
      <xdr:rowOff>501650</xdr:rowOff>
    </xdr:to>
    <xdr:pic>
      <xdr:nvPicPr>
        <xdr:cNvPr id="1345" name="Subgraph-ammarma" descr="ammarma.png"/>
        <xdr:cNvPicPr>
          <a:picLocks/>
        </xdr:cNvPicPr>
      </xdr:nvPicPr>
      <xdr:blipFill>
        <a:blip xmlns:r="http://schemas.openxmlformats.org/officeDocument/2006/relationships" r:embed="rId263" cstate="print"/>
        <a:stretch>
          <a:fillRect/>
        </a:stretch>
      </xdr:blipFill>
      <xdr:spPr>
        <a:xfrm>
          <a:off x="1082675" y="154092275"/>
          <a:ext cx="723900" cy="476250"/>
        </a:xfrm>
        <a:prstGeom prst="rect">
          <a:avLst/>
        </a:prstGeom>
      </xdr:spPr>
    </xdr:pic>
    <xdr:clientData/>
  </xdr:twoCellAnchor>
  <xdr:twoCellAnchor editAs="oneCell">
    <xdr:from>
      <xdr:col>1</xdr:col>
      <xdr:colOff>25400</xdr:colOff>
      <xdr:row>296</xdr:row>
      <xdr:rowOff>25400</xdr:rowOff>
    </xdr:from>
    <xdr:to>
      <xdr:col>1</xdr:col>
      <xdr:colOff>749300</xdr:colOff>
      <xdr:row>296</xdr:row>
      <xdr:rowOff>501650</xdr:rowOff>
    </xdr:to>
    <xdr:pic>
      <xdr:nvPicPr>
        <xdr:cNvPr id="1346" name="Subgraph-primogoo" descr="primogoo.png"/>
        <xdr:cNvPicPr>
          <a:picLocks/>
        </xdr:cNvPicPr>
      </xdr:nvPicPr>
      <xdr:blipFill>
        <a:blip xmlns:r="http://schemas.openxmlformats.org/officeDocument/2006/relationships" r:embed="rId263" cstate="print"/>
        <a:stretch>
          <a:fillRect/>
        </a:stretch>
      </xdr:blipFill>
      <xdr:spPr>
        <a:xfrm>
          <a:off x="1082675" y="154616150"/>
          <a:ext cx="723900" cy="476250"/>
        </a:xfrm>
        <a:prstGeom prst="rect">
          <a:avLst/>
        </a:prstGeom>
      </xdr:spPr>
    </xdr:pic>
    <xdr:clientData/>
  </xdr:twoCellAnchor>
  <xdr:twoCellAnchor editAs="oneCell">
    <xdr:from>
      <xdr:col>1</xdr:col>
      <xdr:colOff>25400</xdr:colOff>
      <xdr:row>297</xdr:row>
      <xdr:rowOff>25400</xdr:rowOff>
    </xdr:from>
    <xdr:to>
      <xdr:col>1</xdr:col>
      <xdr:colOff>749300</xdr:colOff>
      <xdr:row>297</xdr:row>
      <xdr:rowOff>501650</xdr:rowOff>
    </xdr:to>
    <xdr:pic>
      <xdr:nvPicPr>
        <xdr:cNvPr id="1347" name="Subgraph-emmapeel1960" descr="emmapeel1960.png"/>
        <xdr:cNvPicPr>
          <a:picLocks/>
        </xdr:cNvPicPr>
      </xdr:nvPicPr>
      <xdr:blipFill>
        <a:blip xmlns:r="http://schemas.openxmlformats.org/officeDocument/2006/relationships" r:embed="rId262" cstate="print"/>
        <a:stretch>
          <a:fillRect/>
        </a:stretch>
      </xdr:blipFill>
      <xdr:spPr>
        <a:xfrm>
          <a:off x="1082675" y="155140025"/>
          <a:ext cx="723900" cy="476250"/>
        </a:xfrm>
        <a:prstGeom prst="rect">
          <a:avLst/>
        </a:prstGeom>
      </xdr:spPr>
    </xdr:pic>
    <xdr:clientData/>
  </xdr:twoCellAnchor>
  <xdr:twoCellAnchor editAs="oneCell">
    <xdr:from>
      <xdr:col>1</xdr:col>
      <xdr:colOff>25400</xdr:colOff>
      <xdr:row>298</xdr:row>
      <xdr:rowOff>25400</xdr:rowOff>
    </xdr:from>
    <xdr:to>
      <xdr:col>1</xdr:col>
      <xdr:colOff>749300</xdr:colOff>
      <xdr:row>298</xdr:row>
      <xdr:rowOff>501650</xdr:rowOff>
    </xdr:to>
    <xdr:pic>
      <xdr:nvPicPr>
        <xdr:cNvPr id="1348" name="Subgraph-andejongh" descr="andejongh.png"/>
        <xdr:cNvPicPr>
          <a:picLocks/>
        </xdr:cNvPicPr>
      </xdr:nvPicPr>
      <xdr:blipFill>
        <a:blip xmlns:r="http://schemas.openxmlformats.org/officeDocument/2006/relationships" r:embed="rId262" cstate="print"/>
        <a:stretch>
          <a:fillRect/>
        </a:stretch>
      </xdr:blipFill>
      <xdr:spPr>
        <a:xfrm>
          <a:off x="1082675" y="155663900"/>
          <a:ext cx="723900" cy="476250"/>
        </a:xfrm>
        <a:prstGeom prst="rect">
          <a:avLst/>
        </a:prstGeom>
      </xdr:spPr>
    </xdr:pic>
    <xdr:clientData/>
  </xdr:twoCellAnchor>
  <xdr:twoCellAnchor editAs="oneCell">
    <xdr:from>
      <xdr:col>1</xdr:col>
      <xdr:colOff>25400</xdr:colOff>
      <xdr:row>299</xdr:row>
      <xdr:rowOff>25400</xdr:rowOff>
    </xdr:from>
    <xdr:to>
      <xdr:col>1</xdr:col>
      <xdr:colOff>749300</xdr:colOff>
      <xdr:row>299</xdr:row>
      <xdr:rowOff>501650</xdr:rowOff>
    </xdr:to>
    <xdr:pic>
      <xdr:nvPicPr>
        <xdr:cNvPr id="1349" name="Subgraph-danivotto" descr="danivotto.png"/>
        <xdr:cNvPicPr>
          <a:picLocks/>
        </xdr:cNvPicPr>
      </xdr:nvPicPr>
      <xdr:blipFill>
        <a:blip xmlns:r="http://schemas.openxmlformats.org/officeDocument/2006/relationships" r:embed="rId263" cstate="print"/>
        <a:stretch>
          <a:fillRect/>
        </a:stretch>
      </xdr:blipFill>
      <xdr:spPr>
        <a:xfrm>
          <a:off x="1082675" y="156187775"/>
          <a:ext cx="723900" cy="476250"/>
        </a:xfrm>
        <a:prstGeom prst="rect">
          <a:avLst/>
        </a:prstGeom>
      </xdr:spPr>
    </xdr:pic>
    <xdr:clientData/>
  </xdr:twoCellAnchor>
  <xdr:twoCellAnchor editAs="oneCell">
    <xdr:from>
      <xdr:col>1</xdr:col>
      <xdr:colOff>25400</xdr:colOff>
      <xdr:row>300</xdr:row>
      <xdr:rowOff>25400</xdr:rowOff>
    </xdr:from>
    <xdr:to>
      <xdr:col>1</xdr:col>
      <xdr:colOff>749300</xdr:colOff>
      <xdr:row>300</xdr:row>
      <xdr:rowOff>501650</xdr:rowOff>
    </xdr:to>
    <xdr:pic>
      <xdr:nvPicPr>
        <xdr:cNvPr id="1350" name="Subgraph-desconcentrado" descr="desconcentrado.png"/>
        <xdr:cNvPicPr>
          <a:picLocks/>
        </xdr:cNvPicPr>
      </xdr:nvPicPr>
      <xdr:blipFill>
        <a:blip xmlns:r="http://schemas.openxmlformats.org/officeDocument/2006/relationships" r:embed="rId268" cstate="print"/>
        <a:stretch>
          <a:fillRect/>
        </a:stretch>
      </xdr:blipFill>
      <xdr:spPr>
        <a:xfrm>
          <a:off x="1082675" y="156711650"/>
          <a:ext cx="723900" cy="476250"/>
        </a:xfrm>
        <a:prstGeom prst="rect">
          <a:avLst/>
        </a:prstGeom>
      </xdr:spPr>
    </xdr:pic>
    <xdr:clientData/>
  </xdr:twoCellAnchor>
  <xdr:twoCellAnchor editAs="oneCell">
    <xdr:from>
      <xdr:col>1</xdr:col>
      <xdr:colOff>25400</xdr:colOff>
      <xdr:row>301</xdr:row>
      <xdr:rowOff>25400</xdr:rowOff>
    </xdr:from>
    <xdr:to>
      <xdr:col>1</xdr:col>
      <xdr:colOff>749300</xdr:colOff>
      <xdr:row>301</xdr:row>
      <xdr:rowOff>501650</xdr:rowOff>
    </xdr:to>
    <xdr:pic>
      <xdr:nvPicPr>
        <xdr:cNvPr id="1351" name="Subgraph-drkvincent" descr="drkvincent.png"/>
        <xdr:cNvPicPr>
          <a:picLocks/>
        </xdr:cNvPicPr>
      </xdr:nvPicPr>
      <xdr:blipFill>
        <a:blip xmlns:r="http://schemas.openxmlformats.org/officeDocument/2006/relationships" r:embed="rId265" cstate="print"/>
        <a:stretch>
          <a:fillRect/>
        </a:stretch>
      </xdr:blipFill>
      <xdr:spPr>
        <a:xfrm>
          <a:off x="1082675" y="157235525"/>
          <a:ext cx="723900" cy="476250"/>
        </a:xfrm>
        <a:prstGeom prst="rect">
          <a:avLst/>
        </a:prstGeom>
      </xdr:spPr>
    </xdr:pic>
    <xdr:clientData/>
  </xdr:twoCellAnchor>
  <xdr:twoCellAnchor editAs="oneCell">
    <xdr:from>
      <xdr:col>1</xdr:col>
      <xdr:colOff>25400</xdr:colOff>
      <xdr:row>302</xdr:row>
      <xdr:rowOff>25400</xdr:rowOff>
    </xdr:from>
    <xdr:to>
      <xdr:col>1</xdr:col>
      <xdr:colOff>749300</xdr:colOff>
      <xdr:row>302</xdr:row>
      <xdr:rowOff>501650</xdr:rowOff>
    </xdr:to>
    <xdr:pic>
      <xdr:nvPicPr>
        <xdr:cNvPr id="1352" name="Subgraph-srstanic" descr="srstanic.png"/>
        <xdr:cNvPicPr>
          <a:picLocks/>
        </xdr:cNvPicPr>
      </xdr:nvPicPr>
      <xdr:blipFill>
        <a:blip xmlns:r="http://schemas.openxmlformats.org/officeDocument/2006/relationships" r:embed="rId262" cstate="print"/>
        <a:stretch>
          <a:fillRect/>
        </a:stretch>
      </xdr:blipFill>
      <xdr:spPr>
        <a:xfrm>
          <a:off x="1082675" y="157759400"/>
          <a:ext cx="723900" cy="476250"/>
        </a:xfrm>
        <a:prstGeom prst="rect">
          <a:avLst/>
        </a:prstGeom>
      </xdr:spPr>
    </xdr:pic>
    <xdr:clientData/>
  </xdr:twoCellAnchor>
  <xdr:twoCellAnchor editAs="oneCell">
    <xdr:from>
      <xdr:col>1</xdr:col>
      <xdr:colOff>25400</xdr:colOff>
      <xdr:row>303</xdr:row>
      <xdr:rowOff>25400</xdr:rowOff>
    </xdr:from>
    <xdr:to>
      <xdr:col>1</xdr:col>
      <xdr:colOff>749300</xdr:colOff>
      <xdr:row>303</xdr:row>
      <xdr:rowOff>501650</xdr:rowOff>
    </xdr:to>
    <xdr:pic>
      <xdr:nvPicPr>
        <xdr:cNvPr id="1353" name="Subgraph-madameguevara" descr="madameguevara.png"/>
        <xdr:cNvPicPr>
          <a:picLocks/>
        </xdr:cNvPicPr>
      </xdr:nvPicPr>
      <xdr:blipFill>
        <a:blip xmlns:r="http://schemas.openxmlformats.org/officeDocument/2006/relationships" r:embed="rId262" cstate="print"/>
        <a:stretch>
          <a:fillRect/>
        </a:stretch>
      </xdr:blipFill>
      <xdr:spPr>
        <a:xfrm>
          <a:off x="1082675" y="158283275"/>
          <a:ext cx="723900" cy="476250"/>
        </a:xfrm>
        <a:prstGeom prst="rect">
          <a:avLst/>
        </a:prstGeom>
      </xdr:spPr>
    </xdr:pic>
    <xdr:clientData/>
  </xdr:twoCellAnchor>
  <xdr:twoCellAnchor editAs="oneCell">
    <xdr:from>
      <xdr:col>1</xdr:col>
      <xdr:colOff>25400</xdr:colOff>
      <xdr:row>304</xdr:row>
      <xdr:rowOff>25400</xdr:rowOff>
    </xdr:from>
    <xdr:to>
      <xdr:col>1</xdr:col>
      <xdr:colOff>749300</xdr:colOff>
      <xdr:row>304</xdr:row>
      <xdr:rowOff>501650</xdr:rowOff>
    </xdr:to>
    <xdr:pic>
      <xdr:nvPicPr>
        <xdr:cNvPr id="1354" name="Subgraph-pouvoirmondial" descr="pouvoirmondial.png"/>
        <xdr:cNvPicPr>
          <a:picLocks/>
        </xdr:cNvPicPr>
      </xdr:nvPicPr>
      <xdr:blipFill>
        <a:blip xmlns:r="http://schemas.openxmlformats.org/officeDocument/2006/relationships" r:embed="rId263" cstate="print"/>
        <a:stretch>
          <a:fillRect/>
        </a:stretch>
      </xdr:blipFill>
      <xdr:spPr>
        <a:xfrm>
          <a:off x="1082675" y="158807150"/>
          <a:ext cx="723900" cy="476250"/>
        </a:xfrm>
        <a:prstGeom prst="rect">
          <a:avLst/>
        </a:prstGeom>
      </xdr:spPr>
    </xdr:pic>
    <xdr:clientData/>
  </xdr:twoCellAnchor>
  <xdr:twoCellAnchor editAs="oneCell">
    <xdr:from>
      <xdr:col>1</xdr:col>
      <xdr:colOff>25400</xdr:colOff>
      <xdr:row>305</xdr:row>
      <xdr:rowOff>25400</xdr:rowOff>
    </xdr:from>
    <xdr:to>
      <xdr:col>1</xdr:col>
      <xdr:colOff>749300</xdr:colOff>
      <xdr:row>305</xdr:row>
      <xdr:rowOff>501650</xdr:rowOff>
    </xdr:to>
    <xdr:pic>
      <xdr:nvPicPr>
        <xdr:cNvPr id="1355" name="Subgraph-tomtomprince" descr="tomtomprince.png"/>
        <xdr:cNvPicPr>
          <a:picLocks/>
        </xdr:cNvPicPr>
      </xdr:nvPicPr>
      <xdr:blipFill>
        <a:blip xmlns:r="http://schemas.openxmlformats.org/officeDocument/2006/relationships" r:embed="rId263" cstate="print"/>
        <a:stretch>
          <a:fillRect/>
        </a:stretch>
      </xdr:blipFill>
      <xdr:spPr>
        <a:xfrm>
          <a:off x="1082675" y="159331025"/>
          <a:ext cx="723900" cy="476250"/>
        </a:xfrm>
        <a:prstGeom prst="rect">
          <a:avLst/>
        </a:prstGeom>
      </xdr:spPr>
    </xdr:pic>
    <xdr:clientData/>
  </xdr:twoCellAnchor>
  <xdr:twoCellAnchor editAs="oneCell">
    <xdr:from>
      <xdr:col>1</xdr:col>
      <xdr:colOff>25400</xdr:colOff>
      <xdr:row>306</xdr:row>
      <xdr:rowOff>25400</xdr:rowOff>
    </xdr:from>
    <xdr:to>
      <xdr:col>1</xdr:col>
      <xdr:colOff>749300</xdr:colOff>
      <xdr:row>306</xdr:row>
      <xdr:rowOff>501650</xdr:rowOff>
    </xdr:to>
    <xdr:pic>
      <xdr:nvPicPr>
        <xdr:cNvPr id="1356" name="Subgraph-prosperinpeace" descr="prosperinpeace.png"/>
        <xdr:cNvPicPr>
          <a:picLocks/>
        </xdr:cNvPicPr>
      </xdr:nvPicPr>
      <xdr:blipFill>
        <a:blip xmlns:r="http://schemas.openxmlformats.org/officeDocument/2006/relationships" r:embed="rId263" cstate="print"/>
        <a:stretch>
          <a:fillRect/>
        </a:stretch>
      </xdr:blipFill>
      <xdr:spPr>
        <a:xfrm>
          <a:off x="1082675" y="159854900"/>
          <a:ext cx="723900" cy="476250"/>
        </a:xfrm>
        <a:prstGeom prst="rect">
          <a:avLst/>
        </a:prstGeom>
      </xdr:spPr>
    </xdr:pic>
    <xdr:clientData/>
  </xdr:twoCellAnchor>
  <xdr:twoCellAnchor editAs="oneCell">
    <xdr:from>
      <xdr:col>1</xdr:col>
      <xdr:colOff>25400</xdr:colOff>
      <xdr:row>307</xdr:row>
      <xdr:rowOff>25400</xdr:rowOff>
    </xdr:from>
    <xdr:to>
      <xdr:col>1</xdr:col>
      <xdr:colOff>749300</xdr:colOff>
      <xdr:row>307</xdr:row>
      <xdr:rowOff>501650</xdr:rowOff>
    </xdr:to>
    <xdr:pic>
      <xdr:nvPicPr>
        <xdr:cNvPr id="1357" name="Subgraph-oppaybackbot" descr="oppaybackbot.png"/>
        <xdr:cNvPicPr>
          <a:picLocks/>
        </xdr:cNvPicPr>
      </xdr:nvPicPr>
      <xdr:blipFill>
        <a:blip xmlns:r="http://schemas.openxmlformats.org/officeDocument/2006/relationships" r:embed="rId263" cstate="print"/>
        <a:stretch>
          <a:fillRect/>
        </a:stretch>
      </xdr:blipFill>
      <xdr:spPr>
        <a:xfrm>
          <a:off x="1082675" y="160378775"/>
          <a:ext cx="723900" cy="476250"/>
        </a:xfrm>
        <a:prstGeom prst="rect">
          <a:avLst/>
        </a:prstGeom>
      </xdr:spPr>
    </xdr:pic>
    <xdr:clientData/>
  </xdr:twoCellAnchor>
  <xdr:twoCellAnchor editAs="oneCell">
    <xdr:from>
      <xdr:col>1</xdr:col>
      <xdr:colOff>25400</xdr:colOff>
      <xdr:row>308</xdr:row>
      <xdr:rowOff>25400</xdr:rowOff>
    </xdr:from>
    <xdr:to>
      <xdr:col>1</xdr:col>
      <xdr:colOff>749300</xdr:colOff>
      <xdr:row>308</xdr:row>
      <xdr:rowOff>501650</xdr:rowOff>
    </xdr:to>
    <xdr:pic>
      <xdr:nvPicPr>
        <xdr:cNvPr id="1358" name="Subgraph-wakerider79" descr="wakerider79.png"/>
        <xdr:cNvPicPr>
          <a:picLocks/>
        </xdr:cNvPicPr>
      </xdr:nvPicPr>
      <xdr:blipFill>
        <a:blip xmlns:r="http://schemas.openxmlformats.org/officeDocument/2006/relationships" r:embed="rId262" cstate="print"/>
        <a:stretch>
          <a:fillRect/>
        </a:stretch>
      </xdr:blipFill>
      <xdr:spPr>
        <a:xfrm>
          <a:off x="1082675" y="160902650"/>
          <a:ext cx="723900" cy="476250"/>
        </a:xfrm>
        <a:prstGeom prst="rect">
          <a:avLst/>
        </a:prstGeom>
      </xdr:spPr>
    </xdr:pic>
    <xdr:clientData/>
  </xdr:twoCellAnchor>
  <xdr:twoCellAnchor editAs="oneCell">
    <xdr:from>
      <xdr:col>1</xdr:col>
      <xdr:colOff>25400</xdr:colOff>
      <xdr:row>309</xdr:row>
      <xdr:rowOff>25400</xdr:rowOff>
    </xdr:from>
    <xdr:to>
      <xdr:col>1</xdr:col>
      <xdr:colOff>749300</xdr:colOff>
      <xdr:row>309</xdr:row>
      <xdr:rowOff>501650</xdr:rowOff>
    </xdr:to>
    <xdr:pic>
      <xdr:nvPicPr>
        <xdr:cNvPr id="1359" name="Subgraph-evil_communist" descr="evil_communist.png"/>
        <xdr:cNvPicPr>
          <a:picLocks/>
        </xdr:cNvPicPr>
      </xdr:nvPicPr>
      <xdr:blipFill>
        <a:blip xmlns:r="http://schemas.openxmlformats.org/officeDocument/2006/relationships" r:embed="rId262" cstate="print"/>
        <a:stretch>
          <a:fillRect/>
        </a:stretch>
      </xdr:blipFill>
      <xdr:spPr>
        <a:xfrm>
          <a:off x="1082675" y="161426525"/>
          <a:ext cx="723900" cy="476250"/>
        </a:xfrm>
        <a:prstGeom prst="rect">
          <a:avLst/>
        </a:prstGeom>
      </xdr:spPr>
    </xdr:pic>
    <xdr:clientData/>
  </xdr:twoCellAnchor>
  <xdr:twoCellAnchor editAs="oneCell">
    <xdr:from>
      <xdr:col>1</xdr:col>
      <xdr:colOff>25400</xdr:colOff>
      <xdr:row>310</xdr:row>
      <xdr:rowOff>25400</xdr:rowOff>
    </xdr:from>
    <xdr:to>
      <xdr:col>1</xdr:col>
      <xdr:colOff>749300</xdr:colOff>
      <xdr:row>310</xdr:row>
      <xdr:rowOff>501650</xdr:rowOff>
    </xdr:to>
    <xdr:pic>
      <xdr:nvPicPr>
        <xdr:cNvPr id="1360" name="Subgraph-chimeradrunk" descr="chimeradrunk.png"/>
        <xdr:cNvPicPr>
          <a:picLocks/>
        </xdr:cNvPicPr>
      </xdr:nvPicPr>
      <xdr:blipFill>
        <a:blip xmlns:r="http://schemas.openxmlformats.org/officeDocument/2006/relationships" r:embed="rId269" cstate="print"/>
        <a:stretch>
          <a:fillRect/>
        </a:stretch>
      </xdr:blipFill>
      <xdr:spPr>
        <a:xfrm>
          <a:off x="1082675" y="161950400"/>
          <a:ext cx="723900" cy="476250"/>
        </a:xfrm>
        <a:prstGeom prst="rect">
          <a:avLst/>
        </a:prstGeom>
      </xdr:spPr>
    </xdr:pic>
    <xdr:clientData/>
  </xdr:twoCellAnchor>
  <xdr:twoCellAnchor editAs="oneCell">
    <xdr:from>
      <xdr:col>1</xdr:col>
      <xdr:colOff>25400</xdr:colOff>
      <xdr:row>311</xdr:row>
      <xdr:rowOff>25400</xdr:rowOff>
    </xdr:from>
    <xdr:to>
      <xdr:col>1</xdr:col>
      <xdr:colOff>749300</xdr:colOff>
      <xdr:row>311</xdr:row>
      <xdr:rowOff>501650</xdr:rowOff>
    </xdr:to>
    <xdr:pic>
      <xdr:nvPicPr>
        <xdr:cNvPr id="1361" name="Subgraph-cirofren" descr="cirofren.png"/>
        <xdr:cNvPicPr>
          <a:picLocks/>
        </xdr:cNvPicPr>
      </xdr:nvPicPr>
      <xdr:blipFill>
        <a:blip xmlns:r="http://schemas.openxmlformats.org/officeDocument/2006/relationships" r:embed="rId269" cstate="print"/>
        <a:stretch>
          <a:fillRect/>
        </a:stretch>
      </xdr:blipFill>
      <xdr:spPr>
        <a:xfrm>
          <a:off x="1082675" y="162474275"/>
          <a:ext cx="723900" cy="476250"/>
        </a:xfrm>
        <a:prstGeom prst="rect">
          <a:avLst/>
        </a:prstGeom>
      </xdr:spPr>
    </xdr:pic>
    <xdr:clientData/>
  </xdr:twoCellAnchor>
  <xdr:twoCellAnchor editAs="oneCell">
    <xdr:from>
      <xdr:col>1</xdr:col>
      <xdr:colOff>25400</xdr:colOff>
      <xdr:row>312</xdr:row>
      <xdr:rowOff>25400</xdr:rowOff>
    </xdr:from>
    <xdr:to>
      <xdr:col>1</xdr:col>
      <xdr:colOff>749300</xdr:colOff>
      <xdr:row>312</xdr:row>
      <xdr:rowOff>501650</xdr:rowOff>
    </xdr:to>
    <xdr:pic>
      <xdr:nvPicPr>
        <xdr:cNvPr id="1362" name="Subgraph-etymon" descr="etymon.png"/>
        <xdr:cNvPicPr>
          <a:picLocks/>
        </xdr:cNvPicPr>
      </xdr:nvPicPr>
      <xdr:blipFill>
        <a:blip xmlns:r="http://schemas.openxmlformats.org/officeDocument/2006/relationships" r:embed="rId263" cstate="print"/>
        <a:stretch>
          <a:fillRect/>
        </a:stretch>
      </xdr:blipFill>
      <xdr:spPr>
        <a:xfrm>
          <a:off x="1082675" y="162998150"/>
          <a:ext cx="723900" cy="476250"/>
        </a:xfrm>
        <a:prstGeom prst="rect">
          <a:avLst/>
        </a:prstGeom>
      </xdr:spPr>
    </xdr:pic>
    <xdr:clientData/>
  </xdr:twoCellAnchor>
  <xdr:twoCellAnchor editAs="oneCell">
    <xdr:from>
      <xdr:col>1</xdr:col>
      <xdr:colOff>25400</xdr:colOff>
      <xdr:row>313</xdr:row>
      <xdr:rowOff>25400</xdr:rowOff>
    </xdr:from>
    <xdr:to>
      <xdr:col>1</xdr:col>
      <xdr:colOff>749300</xdr:colOff>
      <xdr:row>313</xdr:row>
      <xdr:rowOff>501650</xdr:rowOff>
    </xdr:to>
    <xdr:pic>
      <xdr:nvPicPr>
        <xdr:cNvPr id="1363" name="Subgraph-businesskix" descr="businesskix.png"/>
        <xdr:cNvPicPr>
          <a:picLocks/>
        </xdr:cNvPicPr>
      </xdr:nvPicPr>
      <xdr:blipFill>
        <a:blip xmlns:r="http://schemas.openxmlformats.org/officeDocument/2006/relationships" r:embed="rId270" cstate="print"/>
        <a:stretch>
          <a:fillRect/>
        </a:stretch>
      </xdr:blipFill>
      <xdr:spPr>
        <a:xfrm>
          <a:off x="1082675" y="163522025"/>
          <a:ext cx="723900" cy="476250"/>
        </a:xfrm>
        <a:prstGeom prst="rect">
          <a:avLst/>
        </a:prstGeom>
      </xdr:spPr>
    </xdr:pic>
    <xdr:clientData/>
  </xdr:twoCellAnchor>
  <xdr:twoCellAnchor editAs="oneCell">
    <xdr:from>
      <xdr:col>1</xdr:col>
      <xdr:colOff>25400</xdr:colOff>
      <xdr:row>314</xdr:row>
      <xdr:rowOff>25400</xdr:rowOff>
    </xdr:from>
    <xdr:to>
      <xdr:col>1</xdr:col>
      <xdr:colOff>749300</xdr:colOff>
      <xdr:row>314</xdr:row>
      <xdr:rowOff>501650</xdr:rowOff>
    </xdr:to>
    <xdr:pic>
      <xdr:nvPicPr>
        <xdr:cNvPr id="1364" name="Subgraph-politicalkix" descr="politicalkix.png"/>
        <xdr:cNvPicPr>
          <a:picLocks/>
        </xdr:cNvPicPr>
      </xdr:nvPicPr>
      <xdr:blipFill>
        <a:blip xmlns:r="http://schemas.openxmlformats.org/officeDocument/2006/relationships" r:embed="rId271" cstate="print"/>
        <a:stretch>
          <a:fillRect/>
        </a:stretch>
      </xdr:blipFill>
      <xdr:spPr>
        <a:xfrm>
          <a:off x="1082675" y="164045900"/>
          <a:ext cx="723900" cy="476250"/>
        </a:xfrm>
        <a:prstGeom prst="rect">
          <a:avLst/>
        </a:prstGeom>
      </xdr:spPr>
    </xdr:pic>
    <xdr:clientData/>
  </xdr:twoCellAnchor>
  <xdr:twoCellAnchor editAs="oneCell">
    <xdr:from>
      <xdr:col>1</xdr:col>
      <xdr:colOff>25400</xdr:colOff>
      <xdr:row>315</xdr:row>
      <xdr:rowOff>25400</xdr:rowOff>
    </xdr:from>
    <xdr:to>
      <xdr:col>1</xdr:col>
      <xdr:colOff>749300</xdr:colOff>
      <xdr:row>315</xdr:row>
      <xdr:rowOff>501650</xdr:rowOff>
    </xdr:to>
    <xdr:pic>
      <xdr:nvPicPr>
        <xdr:cNvPr id="1365" name="Subgraph-yvanrousseau" descr="yvanrousseau.png"/>
        <xdr:cNvPicPr>
          <a:picLocks/>
        </xdr:cNvPicPr>
      </xdr:nvPicPr>
      <xdr:blipFill>
        <a:blip xmlns:r="http://schemas.openxmlformats.org/officeDocument/2006/relationships" r:embed="rId262" cstate="print"/>
        <a:stretch>
          <a:fillRect/>
        </a:stretch>
      </xdr:blipFill>
      <xdr:spPr>
        <a:xfrm>
          <a:off x="1082675" y="164569775"/>
          <a:ext cx="723900" cy="476250"/>
        </a:xfrm>
        <a:prstGeom prst="rect">
          <a:avLst/>
        </a:prstGeom>
      </xdr:spPr>
    </xdr:pic>
    <xdr:clientData/>
  </xdr:twoCellAnchor>
  <xdr:twoCellAnchor editAs="oneCell">
    <xdr:from>
      <xdr:col>1</xdr:col>
      <xdr:colOff>25400</xdr:colOff>
      <xdr:row>316</xdr:row>
      <xdr:rowOff>25400</xdr:rowOff>
    </xdr:from>
    <xdr:to>
      <xdr:col>1</xdr:col>
      <xdr:colOff>749300</xdr:colOff>
      <xdr:row>316</xdr:row>
      <xdr:rowOff>501650</xdr:rowOff>
    </xdr:to>
    <xdr:pic>
      <xdr:nvPicPr>
        <xdr:cNvPr id="1366" name="Subgraph-agomseg" descr="agomseg.png"/>
        <xdr:cNvPicPr>
          <a:picLocks/>
        </xdr:cNvPicPr>
      </xdr:nvPicPr>
      <xdr:blipFill>
        <a:blip xmlns:r="http://schemas.openxmlformats.org/officeDocument/2006/relationships" r:embed="rId263" cstate="print"/>
        <a:stretch>
          <a:fillRect/>
        </a:stretch>
      </xdr:blipFill>
      <xdr:spPr>
        <a:xfrm>
          <a:off x="1082675" y="165093650"/>
          <a:ext cx="723900" cy="476250"/>
        </a:xfrm>
        <a:prstGeom prst="rect">
          <a:avLst/>
        </a:prstGeom>
      </xdr:spPr>
    </xdr:pic>
    <xdr:clientData/>
  </xdr:twoCellAnchor>
  <xdr:twoCellAnchor editAs="oneCell">
    <xdr:from>
      <xdr:col>1</xdr:col>
      <xdr:colOff>25400</xdr:colOff>
      <xdr:row>317</xdr:row>
      <xdr:rowOff>25400</xdr:rowOff>
    </xdr:from>
    <xdr:to>
      <xdr:col>1</xdr:col>
      <xdr:colOff>749300</xdr:colOff>
      <xdr:row>317</xdr:row>
      <xdr:rowOff>501650</xdr:rowOff>
    </xdr:to>
    <xdr:pic>
      <xdr:nvPicPr>
        <xdr:cNvPr id="1367" name="Subgraph-gandhi_604" descr="gandhi_604.png"/>
        <xdr:cNvPicPr>
          <a:picLocks/>
        </xdr:cNvPicPr>
      </xdr:nvPicPr>
      <xdr:blipFill>
        <a:blip xmlns:r="http://schemas.openxmlformats.org/officeDocument/2006/relationships" r:embed="rId272" cstate="print"/>
        <a:stretch>
          <a:fillRect/>
        </a:stretch>
      </xdr:blipFill>
      <xdr:spPr>
        <a:xfrm>
          <a:off x="1082675" y="165617525"/>
          <a:ext cx="723900" cy="476250"/>
        </a:xfrm>
        <a:prstGeom prst="rect">
          <a:avLst/>
        </a:prstGeom>
      </xdr:spPr>
    </xdr:pic>
    <xdr:clientData/>
  </xdr:twoCellAnchor>
  <xdr:twoCellAnchor editAs="oneCell">
    <xdr:from>
      <xdr:col>1</xdr:col>
      <xdr:colOff>25400</xdr:colOff>
      <xdr:row>318</xdr:row>
      <xdr:rowOff>25400</xdr:rowOff>
    </xdr:from>
    <xdr:to>
      <xdr:col>1</xdr:col>
      <xdr:colOff>749300</xdr:colOff>
      <xdr:row>318</xdr:row>
      <xdr:rowOff>501650</xdr:rowOff>
    </xdr:to>
    <xdr:pic>
      <xdr:nvPicPr>
        <xdr:cNvPr id="1368" name="Subgraph-daleeharefa" descr="daleeharefa.png"/>
        <xdr:cNvPicPr>
          <a:picLocks/>
        </xdr:cNvPicPr>
      </xdr:nvPicPr>
      <xdr:blipFill>
        <a:blip xmlns:r="http://schemas.openxmlformats.org/officeDocument/2006/relationships" r:embed="rId262" cstate="print"/>
        <a:stretch>
          <a:fillRect/>
        </a:stretch>
      </xdr:blipFill>
      <xdr:spPr>
        <a:xfrm>
          <a:off x="1082675" y="166141400"/>
          <a:ext cx="723900" cy="476250"/>
        </a:xfrm>
        <a:prstGeom prst="rect">
          <a:avLst/>
        </a:prstGeom>
      </xdr:spPr>
    </xdr:pic>
    <xdr:clientData/>
  </xdr:twoCellAnchor>
  <xdr:twoCellAnchor editAs="oneCell">
    <xdr:from>
      <xdr:col>1</xdr:col>
      <xdr:colOff>25400</xdr:colOff>
      <xdr:row>319</xdr:row>
      <xdr:rowOff>25400</xdr:rowOff>
    </xdr:from>
    <xdr:to>
      <xdr:col>1</xdr:col>
      <xdr:colOff>749300</xdr:colOff>
      <xdr:row>319</xdr:row>
      <xdr:rowOff>501650</xdr:rowOff>
    </xdr:to>
    <xdr:pic>
      <xdr:nvPicPr>
        <xdr:cNvPr id="1369" name="Subgraph-irkdesu" descr="irkdesu.png"/>
        <xdr:cNvPicPr>
          <a:picLocks/>
        </xdr:cNvPicPr>
      </xdr:nvPicPr>
      <xdr:blipFill>
        <a:blip xmlns:r="http://schemas.openxmlformats.org/officeDocument/2006/relationships" r:embed="rId273" cstate="print"/>
        <a:stretch>
          <a:fillRect/>
        </a:stretch>
      </xdr:blipFill>
      <xdr:spPr>
        <a:xfrm>
          <a:off x="1082675" y="166665275"/>
          <a:ext cx="723900" cy="476250"/>
        </a:xfrm>
        <a:prstGeom prst="rect">
          <a:avLst/>
        </a:prstGeom>
      </xdr:spPr>
    </xdr:pic>
    <xdr:clientData/>
  </xdr:twoCellAnchor>
  <xdr:twoCellAnchor editAs="oneCell">
    <xdr:from>
      <xdr:col>1</xdr:col>
      <xdr:colOff>25400</xdr:colOff>
      <xdr:row>320</xdr:row>
      <xdr:rowOff>25400</xdr:rowOff>
    </xdr:from>
    <xdr:to>
      <xdr:col>1</xdr:col>
      <xdr:colOff>749300</xdr:colOff>
      <xdr:row>320</xdr:row>
      <xdr:rowOff>501650</xdr:rowOff>
    </xdr:to>
    <xdr:pic>
      <xdr:nvPicPr>
        <xdr:cNvPr id="1370" name="Subgraph-alancapriles" descr="alancapriles.png"/>
        <xdr:cNvPicPr>
          <a:picLocks/>
        </xdr:cNvPicPr>
      </xdr:nvPicPr>
      <xdr:blipFill>
        <a:blip xmlns:r="http://schemas.openxmlformats.org/officeDocument/2006/relationships" r:embed="rId262" cstate="print"/>
        <a:stretch>
          <a:fillRect/>
        </a:stretch>
      </xdr:blipFill>
      <xdr:spPr>
        <a:xfrm>
          <a:off x="1082675" y="167189150"/>
          <a:ext cx="723900" cy="476250"/>
        </a:xfrm>
        <a:prstGeom prst="rect">
          <a:avLst/>
        </a:prstGeom>
      </xdr:spPr>
    </xdr:pic>
    <xdr:clientData/>
  </xdr:twoCellAnchor>
  <xdr:twoCellAnchor editAs="oneCell">
    <xdr:from>
      <xdr:col>1</xdr:col>
      <xdr:colOff>25400</xdr:colOff>
      <xdr:row>321</xdr:row>
      <xdr:rowOff>25400</xdr:rowOff>
    </xdr:from>
    <xdr:to>
      <xdr:col>1</xdr:col>
      <xdr:colOff>749300</xdr:colOff>
      <xdr:row>321</xdr:row>
      <xdr:rowOff>501650</xdr:rowOff>
    </xdr:to>
    <xdr:pic>
      <xdr:nvPicPr>
        <xdr:cNvPr id="1371" name="Subgraph-claucor" descr="claucor.png"/>
        <xdr:cNvPicPr>
          <a:picLocks/>
        </xdr:cNvPicPr>
      </xdr:nvPicPr>
      <xdr:blipFill>
        <a:blip xmlns:r="http://schemas.openxmlformats.org/officeDocument/2006/relationships" r:embed="rId262" cstate="print"/>
        <a:stretch>
          <a:fillRect/>
        </a:stretch>
      </xdr:blipFill>
      <xdr:spPr>
        <a:xfrm>
          <a:off x="1082675" y="167713025"/>
          <a:ext cx="723900" cy="476250"/>
        </a:xfrm>
        <a:prstGeom prst="rect">
          <a:avLst/>
        </a:prstGeom>
      </xdr:spPr>
    </xdr:pic>
    <xdr:clientData/>
  </xdr:twoCellAnchor>
  <xdr:twoCellAnchor editAs="oneCell">
    <xdr:from>
      <xdr:col>1</xdr:col>
      <xdr:colOff>25400</xdr:colOff>
      <xdr:row>322</xdr:row>
      <xdr:rowOff>25400</xdr:rowOff>
    </xdr:from>
    <xdr:to>
      <xdr:col>1</xdr:col>
      <xdr:colOff>749300</xdr:colOff>
      <xdr:row>322</xdr:row>
      <xdr:rowOff>501650</xdr:rowOff>
    </xdr:to>
    <xdr:pic>
      <xdr:nvPicPr>
        <xdr:cNvPr id="1372" name="Subgraph-balanceshift" descr="balanceshift.png"/>
        <xdr:cNvPicPr>
          <a:picLocks/>
        </xdr:cNvPicPr>
      </xdr:nvPicPr>
      <xdr:blipFill>
        <a:blip xmlns:r="http://schemas.openxmlformats.org/officeDocument/2006/relationships" r:embed="rId261" cstate="print"/>
        <a:stretch>
          <a:fillRect/>
        </a:stretch>
      </xdr:blipFill>
      <xdr:spPr>
        <a:xfrm>
          <a:off x="1082675" y="168236900"/>
          <a:ext cx="723900" cy="476250"/>
        </a:xfrm>
        <a:prstGeom prst="rect">
          <a:avLst/>
        </a:prstGeom>
      </xdr:spPr>
    </xdr:pic>
    <xdr:clientData/>
  </xdr:twoCellAnchor>
  <xdr:twoCellAnchor editAs="oneCell">
    <xdr:from>
      <xdr:col>1</xdr:col>
      <xdr:colOff>25400</xdr:colOff>
      <xdr:row>323</xdr:row>
      <xdr:rowOff>25400</xdr:rowOff>
    </xdr:from>
    <xdr:to>
      <xdr:col>1</xdr:col>
      <xdr:colOff>749300</xdr:colOff>
      <xdr:row>323</xdr:row>
      <xdr:rowOff>501650</xdr:rowOff>
    </xdr:to>
    <xdr:pic>
      <xdr:nvPicPr>
        <xdr:cNvPr id="1373" name="Subgraph-leticiabispo_" descr="leticiabispo_.png"/>
        <xdr:cNvPicPr>
          <a:picLocks/>
        </xdr:cNvPicPr>
      </xdr:nvPicPr>
      <xdr:blipFill>
        <a:blip xmlns:r="http://schemas.openxmlformats.org/officeDocument/2006/relationships" r:embed="rId263" cstate="print"/>
        <a:stretch>
          <a:fillRect/>
        </a:stretch>
      </xdr:blipFill>
      <xdr:spPr>
        <a:xfrm>
          <a:off x="1082675" y="168760775"/>
          <a:ext cx="723900" cy="476250"/>
        </a:xfrm>
        <a:prstGeom prst="rect">
          <a:avLst/>
        </a:prstGeom>
      </xdr:spPr>
    </xdr:pic>
    <xdr:clientData/>
  </xdr:twoCellAnchor>
  <xdr:twoCellAnchor editAs="oneCell">
    <xdr:from>
      <xdr:col>1</xdr:col>
      <xdr:colOff>25400</xdr:colOff>
      <xdr:row>324</xdr:row>
      <xdr:rowOff>25400</xdr:rowOff>
    </xdr:from>
    <xdr:to>
      <xdr:col>1</xdr:col>
      <xdr:colOff>749300</xdr:colOff>
      <xdr:row>324</xdr:row>
      <xdr:rowOff>501650</xdr:rowOff>
    </xdr:to>
    <xdr:pic>
      <xdr:nvPicPr>
        <xdr:cNvPr id="1374" name="Subgraph-politicallybrit" descr="politicallybrit.png"/>
        <xdr:cNvPicPr>
          <a:picLocks/>
        </xdr:cNvPicPr>
      </xdr:nvPicPr>
      <xdr:blipFill>
        <a:blip xmlns:r="http://schemas.openxmlformats.org/officeDocument/2006/relationships" r:embed="rId274" cstate="print"/>
        <a:stretch>
          <a:fillRect/>
        </a:stretch>
      </xdr:blipFill>
      <xdr:spPr>
        <a:xfrm>
          <a:off x="1082675" y="169284650"/>
          <a:ext cx="723900" cy="476250"/>
        </a:xfrm>
        <a:prstGeom prst="rect">
          <a:avLst/>
        </a:prstGeom>
      </xdr:spPr>
    </xdr:pic>
    <xdr:clientData/>
  </xdr:twoCellAnchor>
  <xdr:twoCellAnchor editAs="oneCell">
    <xdr:from>
      <xdr:col>1</xdr:col>
      <xdr:colOff>25400</xdr:colOff>
      <xdr:row>325</xdr:row>
      <xdr:rowOff>25400</xdr:rowOff>
    </xdr:from>
    <xdr:to>
      <xdr:col>1</xdr:col>
      <xdr:colOff>749300</xdr:colOff>
      <xdr:row>325</xdr:row>
      <xdr:rowOff>501650</xdr:rowOff>
    </xdr:to>
    <xdr:pic>
      <xdr:nvPicPr>
        <xdr:cNvPr id="1375" name="Subgraph-lisameliam" descr="lisameliam.png"/>
        <xdr:cNvPicPr>
          <a:picLocks/>
        </xdr:cNvPicPr>
      </xdr:nvPicPr>
      <xdr:blipFill>
        <a:blip xmlns:r="http://schemas.openxmlformats.org/officeDocument/2006/relationships" r:embed="rId262" cstate="print"/>
        <a:stretch>
          <a:fillRect/>
        </a:stretch>
      </xdr:blipFill>
      <xdr:spPr>
        <a:xfrm>
          <a:off x="1082675" y="169808525"/>
          <a:ext cx="723900" cy="476250"/>
        </a:xfrm>
        <a:prstGeom prst="rect">
          <a:avLst/>
        </a:prstGeom>
      </xdr:spPr>
    </xdr:pic>
    <xdr:clientData/>
  </xdr:twoCellAnchor>
  <xdr:twoCellAnchor editAs="oneCell">
    <xdr:from>
      <xdr:col>1</xdr:col>
      <xdr:colOff>25400</xdr:colOff>
      <xdr:row>326</xdr:row>
      <xdr:rowOff>25400</xdr:rowOff>
    </xdr:from>
    <xdr:to>
      <xdr:col>1</xdr:col>
      <xdr:colOff>749300</xdr:colOff>
      <xdr:row>326</xdr:row>
      <xdr:rowOff>501650</xdr:rowOff>
    </xdr:to>
    <xdr:pic>
      <xdr:nvPicPr>
        <xdr:cNvPr id="1376" name="Subgraph-simontyszko" descr="simontyszko.png"/>
        <xdr:cNvPicPr>
          <a:picLocks/>
        </xdr:cNvPicPr>
      </xdr:nvPicPr>
      <xdr:blipFill>
        <a:blip xmlns:r="http://schemas.openxmlformats.org/officeDocument/2006/relationships" r:embed="rId275" cstate="print"/>
        <a:stretch>
          <a:fillRect/>
        </a:stretch>
      </xdr:blipFill>
      <xdr:spPr>
        <a:xfrm>
          <a:off x="1082675" y="170332400"/>
          <a:ext cx="723900" cy="476250"/>
        </a:xfrm>
        <a:prstGeom prst="rect">
          <a:avLst/>
        </a:prstGeom>
      </xdr:spPr>
    </xdr:pic>
    <xdr:clientData/>
  </xdr:twoCellAnchor>
  <xdr:twoCellAnchor editAs="oneCell">
    <xdr:from>
      <xdr:col>1</xdr:col>
      <xdr:colOff>25400</xdr:colOff>
      <xdr:row>327</xdr:row>
      <xdr:rowOff>25400</xdr:rowOff>
    </xdr:from>
    <xdr:to>
      <xdr:col>1</xdr:col>
      <xdr:colOff>749300</xdr:colOff>
      <xdr:row>327</xdr:row>
      <xdr:rowOff>501650</xdr:rowOff>
    </xdr:to>
    <xdr:pic>
      <xdr:nvPicPr>
        <xdr:cNvPr id="1377" name="Subgraph-daniletto" descr="daniletto.png"/>
        <xdr:cNvPicPr>
          <a:picLocks/>
        </xdr:cNvPicPr>
      </xdr:nvPicPr>
      <xdr:blipFill>
        <a:blip xmlns:r="http://schemas.openxmlformats.org/officeDocument/2006/relationships" r:embed="rId262" cstate="print"/>
        <a:stretch>
          <a:fillRect/>
        </a:stretch>
      </xdr:blipFill>
      <xdr:spPr>
        <a:xfrm>
          <a:off x="1082675" y="170856275"/>
          <a:ext cx="723900" cy="476250"/>
        </a:xfrm>
        <a:prstGeom prst="rect">
          <a:avLst/>
        </a:prstGeom>
      </xdr:spPr>
    </xdr:pic>
    <xdr:clientData/>
  </xdr:twoCellAnchor>
  <xdr:twoCellAnchor editAs="oneCell">
    <xdr:from>
      <xdr:col>1</xdr:col>
      <xdr:colOff>25400</xdr:colOff>
      <xdr:row>328</xdr:row>
      <xdr:rowOff>25400</xdr:rowOff>
    </xdr:from>
    <xdr:to>
      <xdr:col>1</xdr:col>
      <xdr:colOff>749300</xdr:colOff>
      <xdr:row>328</xdr:row>
      <xdr:rowOff>501650</xdr:rowOff>
    </xdr:to>
    <xdr:pic>
      <xdr:nvPicPr>
        <xdr:cNvPr id="1378" name="Subgraph-bonbon01" descr="bonbon01.png"/>
        <xdr:cNvPicPr>
          <a:picLocks/>
        </xdr:cNvPicPr>
      </xdr:nvPicPr>
      <xdr:blipFill>
        <a:blip xmlns:r="http://schemas.openxmlformats.org/officeDocument/2006/relationships" r:embed="rId263" cstate="print"/>
        <a:stretch>
          <a:fillRect/>
        </a:stretch>
      </xdr:blipFill>
      <xdr:spPr>
        <a:xfrm>
          <a:off x="1082675" y="171380150"/>
          <a:ext cx="723900" cy="476250"/>
        </a:xfrm>
        <a:prstGeom prst="rect">
          <a:avLst/>
        </a:prstGeom>
      </xdr:spPr>
    </xdr:pic>
    <xdr:clientData/>
  </xdr:twoCellAnchor>
  <xdr:twoCellAnchor editAs="oneCell">
    <xdr:from>
      <xdr:col>1</xdr:col>
      <xdr:colOff>25400</xdr:colOff>
      <xdr:row>329</xdr:row>
      <xdr:rowOff>25400</xdr:rowOff>
    </xdr:from>
    <xdr:to>
      <xdr:col>1</xdr:col>
      <xdr:colOff>749300</xdr:colOff>
      <xdr:row>329</xdr:row>
      <xdr:rowOff>501650</xdr:rowOff>
    </xdr:to>
    <xdr:pic>
      <xdr:nvPicPr>
        <xdr:cNvPr id="1379" name="Subgraph-savvymarketeers" descr="savvymarketeers.png"/>
        <xdr:cNvPicPr>
          <a:picLocks/>
        </xdr:cNvPicPr>
      </xdr:nvPicPr>
      <xdr:blipFill>
        <a:blip xmlns:r="http://schemas.openxmlformats.org/officeDocument/2006/relationships" r:embed="rId276" cstate="print"/>
        <a:stretch>
          <a:fillRect/>
        </a:stretch>
      </xdr:blipFill>
      <xdr:spPr>
        <a:xfrm>
          <a:off x="1082675" y="171904025"/>
          <a:ext cx="723900" cy="476250"/>
        </a:xfrm>
        <a:prstGeom prst="rect">
          <a:avLst/>
        </a:prstGeom>
      </xdr:spPr>
    </xdr:pic>
    <xdr:clientData/>
  </xdr:twoCellAnchor>
  <xdr:twoCellAnchor editAs="oneCell">
    <xdr:from>
      <xdr:col>1</xdr:col>
      <xdr:colOff>25400</xdr:colOff>
      <xdr:row>330</xdr:row>
      <xdr:rowOff>25400</xdr:rowOff>
    </xdr:from>
    <xdr:to>
      <xdr:col>1</xdr:col>
      <xdr:colOff>749300</xdr:colOff>
      <xdr:row>330</xdr:row>
      <xdr:rowOff>501650</xdr:rowOff>
    </xdr:to>
    <xdr:pic>
      <xdr:nvPicPr>
        <xdr:cNvPr id="1380" name="Subgraph-chemindia" descr="chemindia.png"/>
        <xdr:cNvPicPr>
          <a:picLocks/>
        </xdr:cNvPicPr>
      </xdr:nvPicPr>
      <xdr:blipFill>
        <a:blip xmlns:r="http://schemas.openxmlformats.org/officeDocument/2006/relationships" r:embed="rId277" cstate="print"/>
        <a:stretch>
          <a:fillRect/>
        </a:stretch>
      </xdr:blipFill>
      <xdr:spPr>
        <a:xfrm>
          <a:off x="1082675" y="172427900"/>
          <a:ext cx="723900" cy="476250"/>
        </a:xfrm>
        <a:prstGeom prst="rect">
          <a:avLst/>
        </a:prstGeom>
      </xdr:spPr>
    </xdr:pic>
    <xdr:clientData/>
  </xdr:twoCellAnchor>
  <xdr:twoCellAnchor editAs="oneCell">
    <xdr:from>
      <xdr:col>1</xdr:col>
      <xdr:colOff>25400</xdr:colOff>
      <xdr:row>331</xdr:row>
      <xdr:rowOff>25400</xdr:rowOff>
    </xdr:from>
    <xdr:to>
      <xdr:col>1</xdr:col>
      <xdr:colOff>749300</xdr:colOff>
      <xdr:row>331</xdr:row>
      <xdr:rowOff>501650</xdr:rowOff>
    </xdr:to>
    <xdr:pic>
      <xdr:nvPicPr>
        <xdr:cNvPr id="1381" name="Subgraph-neurodrive1" descr="neurodrive1.png"/>
        <xdr:cNvPicPr>
          <a:picLocks/>
        </xdr:cNvPicPr>
      </xdr:nvPicPr>
      <xdr:blipFill>
        <a:blip xmlns:r="http://schemas.openxmlformats.org/officeDocument/2006/relationships" r:embed="rId264" cstate="print"/>
        <a:stretch>
          <a:fillRect/>
        </a:stretch>
      </xdr:blipFill>
      <xdr:spPr>
        <a:xfrm>
          <a:off x="1082675" y="172951775"/>
          <a:ext cx="723900" cy="476250"/>
        </a:xfrm>
        <a:prstGeom prst="rect">
          <a:avLst/>
        </a:prstGeom>
      </xdr:spPr>
    </xdr:pic>
    <xdr:clientData/>
  </xdr:twoCellAnchor>
  <xdr:twoCellAnchor editAs="oneCell">
    <xdr:from>
      <xdr:col>1</xdr:col>
      <xdr:colOff>25400</xdr:colOff>
      <xdr:row>332</xdr:row>
      <xdr:rowOff>25400</xdr:rowOff>
    </xdr:from>
    <xdr:to>
      <xdr:col>1</xdr:col>
      <xdr:colOff>749300</xdr:colOff>
      <xdr:row>332</xdr:row>
      <xdr:rowOff>501650</xdr:rowOff>
    </xdr:to>
    <xdr:pic>
      <xdr:nvPicPr>
        <xdr:cNvPr id="1382" name="Subgraph-jennkloc" descr="jennkloc.png"/>
        <xdr:cNvPicPr>
          <a:picLocks/>
        </xdr:cNvPicPr>
      </xdr:nvPicPr>
      <xdr:blipFill>
        <a:blip xmlns:r="http://schemas.openxmlformats.org/officeDocument/2006/relationships" r:embed="rId262" cstate="print"/>
        <a:stretch>
          <a:fillRect/>
        </a:stretch>
      </xdr:blipFill>
      <xdr:spPr>
        <a:xfrm>
          <a:off x="1082675" y="173475650"/>
          <a:ext cx="723900" cy="476250"/>
        </a:xfrm>
        <a:prstGeom prst="rect">
          <a:avLst/>
        </a:prstGeom>
      </xdr:spPr>
    </xdr:pic>
    <xdr:clientData/>
  </xdr:twoCellAnchor>
  <xdr:twoCellAnchor editAs="oneCell">
    <xdr:from>
      <xdr:col>1</xdr:col>
      <xdr:colOff>25400</xdr:colOff>
      <xdr:row>333</xdr:row>
      <xdr:rowOff>25400</xdr:rowOff>
    </xdr:from>
    <xdr:to>
      <xdr:col>1</xdr:col>
      <xdr:colOff>749300</xdr:colOff>
      <xdr:row>333</xdr:row>
      <xdr:rowOff>501650</xdr:rowOff>
    </xdr:to>
    <xdr:pic>
      <xdr:nvPicPr>
        <xdr:cNvPr id="1383" name="Subgraph-itzal88" descr="itzal88.png"/>
        <xdr:cNvPicPr>
          <a:picLocks/>
        </xdr:cNvPicPr>
      </xdr:nvPicPr>
      <xdr:blipFill>
        <a:blip xmlns:r="http://schemas.openxmlformats.org/officeDocument/2006/relationships" r:embed="rId262" cstate="print"/>
        <a:stretch>
          <a:fillRect/>
        </a:stretch>
      </xdr:blipFill>
      <xdr:spPr>
        <a:xfrm>
          <a:off x="1082675" y="173999525"/>
          <a:ext cx="723900" cy="476250"/>
        </a:xfrm>
        <a:prstGeom prst="rect">
          <a:avLst/>
        </a:prstGeom>
      </xdr:spPr>
    </xdr:pic>
    <xdr:clientData/>
  </xdr:twoCellAnchor>
  <xdr:twoCellAnchor editAs="oneCell">
    <xdr:from>
      <xdr:col>1</xdr:col>
      <xdr:colOff>25400</xdr:colOff>
      <xdr:row>334</xdr:row>
      <xdr:rowOff>25400</xdr:rowOff>
    </xdr:from>
    <xdr:to>
      <xdr:col>1</xdr:col>
      <xdr:colOff>749300</xdr:colOff>
      <xdr:row>334</xdr:row>
      <xdr:rowOff>501650</xdr:rowOff>
    </xdr:to>
    <xdr:pic>
      <xdr:nvPicPr>
        <xdr:cNvPr id="1384" name="Subgraph-shatter242" descr="shatter242.png"/>
        <xdr:cNvPicPr>
          <a:picLocks/>
        </xdr:cNvPicPr>
      </xdr:nvPicPr>
      <xdr:blipFill>
        <a:blip xmlns:r="http://schemas.openxmlformats.org/officeDocument/2006/relationships" r:embed="rId263" cstate="print"/>
        <a:stretch>
          <a:fillRect/>
        </a:stretch>
      </xdr:blipFill>
      <xdr:spPr>
        <a:xfrm>
          <a:off x="1082675" y="174523400"/>
          <a:ext cx="723900" cy="476250"/>
        </a:xfrm>
        <a:prstGeom prst="rect">
          <a:avLst/>
        </a:prstGeom>
      </xdr:spPr>
    </xdr:pic>
    <xdr:clientData/>
  </xdr:twoCellAnchor>
  <xdr:twoCellAnchor editAs="oneCell">
    <xdr:from>
      <xdr:col>1</xdr:col>
      <xdr:colOff>25400</xdr:colOff>
      <xdr:row>335</xdr:row>
      <xdr:rowOff>25400</xdr:rowOff>
    </xdr:from>
    <xdr:to>
      <xdr:col>1</xdr:col>
      <xdr:colOff>749300</xdr:colOff>
      <xdr:row>335</xdr:row>
      <xdr:rowOff>501650</xdr:rowOff>
    </xdr:to>
    <xdr:pic>
      <xdr:nvPicPr>
        <xdr:cNvPr id="1385" name="Subgraph-adigunap" descr="adigunap.png"/>
        <xdr:cNvPicPr>
          <a:picLocks/>
        </xdr:cNvPicPr>
      </xdr:nvPicPr>
      <xdr:blipFill>
        <a:blip xmlns:r="http://schemas.openxmlformats.org/officeDocument/2006/relationships" r:embed="rId263" cstate="print"/>
        <a:stretch>
          <a:fillRect/>
        </a:stretch>
      </xdr:blipFill>
      <xdr:spPr>
        <a:xfrm>
          <a:off x="1082675" y="175047275"/>
          <a:ext cx="723900" cy="476250"/>
        </a:xfrm>
        <a:prstGeom prst="rect">
          <a:avLst/>
        </a:prstGeom>
      </xdr:spPr>
    </xdr:pic>
    <xdr:clientData/>
  </xdr:twoCellAnchor>
  <xdr:twoCellAnchor editAs="oneCell">
    <xdr:from>
      <xdr:col>1</xdr:col>
      <xdr:colOff>25400</xdr:colOff>
      <xdr:row>336</xdr:row>
      <xdr:rowOff>25400</xdr:rowOff>
    </xdr:from>
    <xdr:to>
      <xdr:col>1</xdr:col>
      <xdr:colOff>749300</xdr:colOff>
      <xdr:row>336</xdr:row>
      <xdr:rowOff>501650</xdr:rowOff>
    </xdr:to>
    <xdr:pic>
      <xdr:nvPicPr>
        <xdr:cNvPr id="1386" name="Subgraph-tylerbaumbarger" descr="tylerbaumbarger.png"/>
        <xdr:cNvPicPr>
          <a:picLocks/>
        </xdr:cNvPicPr>
      </xdr:nvPicPr>
      <xdr:blipFill>
        <a:blip xmlns:r="http://schemas.openxmlformats.org/officeDocument/2006/relationships" r:embed="rId262" cstate="print"/>
        <a:stretch>
          <a:fillRect/>
        </a:stretch>
      </xdr:blipFill>
      <xdr:spPr>
        <a:xfrm>
          <a:off x="1082675" y="175571150"/>
          <a:ext cx="723900" cy="476250"/>
        </a:xfrm>
        <a:prstGeom prst="rect">
          <a:avLst/>
        </a:prstGeom>
      </xdr:spPr>
    </xdr:pic>
    <xdr:clientData/>
  </xdr:twoCellAnchor>
  <xdr:twoCellAnchor editAs="oneCell">
    <xdr:from>
      <xdr:col>1</xdr:col>
      <xdr:colOff>25400</xdr:colOff>
      <xdr:row>337</xdr:row>
      <xdr:rowOff>25400</xdr:rowOff>
    </xdr:from>
    <xdr:to>
      <xdr:col>1</xdr:col>
      <xdr:colOff>749300</xdr:colOff>
      <xdr:row>337</xdr:row>
      <xdr:rowOff>501650</xdr:rowOff>
    </xdr:to>
    <xdr:pic>
      <xdr:nvPicPr>
        <xdr:cNvPr id="1387" name="Subgraph-jabrizio" descr="jabrizio.png"/>
        <xdr:cNvPicPr>
          <a:picLocks/>
        </xdr:cNvPicPr>
      </xdr:nvPicPr>
      <xdr:blipFill>
        <a:blip xmlns:r="http://schemas.openxmlformats.org/officeDocument/2006/relationships" r:embed="rId278" cstate="print"/>
        <a:stretch>
          <a:fillRect/>
        </a:stretch>
      </xdr:blipFill>
      <xdr:spPr>
        <a:xfrm>
          <a:off x="1082675" y="176095025"/>
          <a:ext cx="723900" cy="476250"/>
        </a:xfrm>
        <a:prstGeom prst="rect">
          <a:avLst/>
        </a:prstGeom>
      </xdr:spPr>
    </xdr:pic>
    <xdr:clientData/>
  </xdr:twoCellAnchor>
  <xdr:twoCellAnchor editAs="oneCell">
    <xdr:from>
      <xdr:col>1</xdr:col>
      <xdr:colOff>25400</xdr:colOff>
      <xdr:row>338</xdr:row>
      <xdr:rowOff>25400</xdr:rowOff>
    </xdr:from>
    <xdr:to>
      <xdr:col>1</xdr:col>
      <xdr:colOff>749300</xdr:colOff>
      <xdr:row>338</xdr:row>
      <xdr:rowOff>501650</xdr:rowOff>
    </xdr:to>
    <xdr:pic>
      <xdr:nvPicPr>
        <xdr:cNvPr id="1388" name="Subgraph-operation_anon" descr="operation_anon.png"/>
        <xdr:cNvPicPr>
          <a:picLocks/>
        </xdr:cNvPicPr>
      </xdr:nvPicPr>
      <xdr:blipFill>
        <a:blip xmlns:r="http://schemas.openxmlformats.org/officeDocument/2006/relationships" r:embed="rId263" cstate="print"/>
        <a:stretch>
          <a:fillRect/>
        </a:stretch>
      </xdr:blipFill>
      <xdr:spPr>
        <a:xfrm>
          <a:off x="1082675" y="176618900"/>
          <a:ext cx="723900" cy="476250"/>
        </a:xfrm>
        <a:prstGeom prst="rect">
          <a:avLst/>
        </a:prstGeom>
      </xdr:spPr>
    </xdr:pic>
    <xdr:clientData/>
  </xdr:twoCellAnchor>
  <xdr:twoCellAnchor editAs="oneCell">
    <xdr:from>
      <xdr:col>1</xdr:col>
      <xdr:colOff>25400</xdr:colOff>
      <xdr:row>339</xdr:row>
      <xdr:rowOff>25400</xdr:rowOff>
    </xdr:from>
    <xdr:to>
      <xdr:col>1</xdr:col>
      <xdr:colOff>749300</xdr:colOff>
      <xdr:row>339</xdr:row>
      <xdr:rowOff>501650</xdr:rowOff>
    </xdr:to>
    <xdr:pic>
      <xdr:nvPicPr>
        <xdr:cNvPr id="1389" name="Subgraph-crainey92" descr="crainey92.png"/>
        <xdr:cNvPicPr>
          <a:picLocks/>
        </xdr:cNvPicPr>
      </xdr:nvPicPr>
      <xdr:blipFill>
        <a:blip xmlns:r="http://schemas.openxmlformats.org/officeDocument/2006/relationships" r:embed="rId279" cstate="print"/>
        <a:stretch>
          <a:fillRect/>
        </a:stretch>
      </xdr:blipFill>
      <xdr:spPr>
        <a:xfrm>
          <a:off x="1082675" y="177142775"/>
          <a:ext cx="723900" cy="476250"/>
        </a:xfrm>
        <a:prstGeom prst="rect">
          <a:avLst/>
        </a:prstGeom>
      </xdr:spPr>
    </xdr:pic>
    <xdr:clientData/>
  </xdr:twoCellAnchor>
  <xdr:twoCellAnchor editAs="oneCell">
    <xdr:from>
      <xdr:col>1</xdr:col>
      <xdr:colOff>25400</xdr:colOff>
      <xdr:row>340</xdr:row>
      <xdr:rowOff>25400</xdr:rowOff>
    </xdr:from>
    <xdr:to>
      <xdr:col>1</xdr:col>
      <xdr:colOff>749300</xdr:colOff>
      <xdr:row>340</xdr:row>
      <xdr:rowOff>501650</xdr:rowOff>
    </xdr:to>
    <xdr:pic>
      <xdr:nvPicPr>
        <xdr:cNvPr id="1390" name="Subgraph-helderdarocha" descr="helderdarocha.png"/>
        <xdr:cNvPicPr>
          <a:picLocks/>
        </xdr:cNvPicPr>
      </xdr:nvPicPr>
      <xdr:blipFill>
        <a:blip xmlns:r="http://schemas.openxmlformats.org/officeDocument/2006/relationships" r:embed="rId262" cstate="print"/>
        <a:stretch>
          <a:fillRect/>
        </a:stretch>
      </xdr:blipFill>
      <xdr:spPr>
        <a:xfrm>
          <a:off x="1082675" y="177666650"/>
          <a:ext cx="723900" cy="476250"/>
        </a:xfrm>
        <a:prstGeom prst="rect">
          <a:avLst/>
        </a:prstGeom>
      </xdr:spPr>
    </xdr:pic>
    <xdr:clientData/>
  </xdr:twoCellAnchor>
  <xdr:twoCellAnchor editAs="oneCell">
    <xdr:from>
      <xdr:col>1</xdr:col>
      <xdr:colOff>25400</xdr:colOff>
      <xdr:row>341</xdr:row>
      <xdr:rowOff>25400</xdr:rowOff>
    </xdr:from>
    <xdr:to>
      <xdr:col>1</xdr:col>
      <xdr:colOff>749300</xdr:colOff>
      <xdr:row>341</xdr:row>
      <xdr:rowOff>501650</xdr:rowOff>
    </xdr:to>
    <xdr:pic>
      <xdr:nvPicPr>
        <xdr:cNvPr id="1391" name="Subgraph-dannolan" descr="dannolan.png"/>
        <xdr:cNvPicPr>
          <a:picLocks/>
        </xdr:cNvPicPr>
      </xdr:nvPicPr>
      <xdr:blipFill>
        <a:blip xmlns:r="http://schemas.openxmlformats.org/officeDocument/2006/relationships" r:embed="rId262" cstate="print"/>
        <a:stretch>
          <a:fillRect/>
        </a:stretch>
      </xdr:blipFill>
      <xdr:spPr>
        <a:xfrm>
          <a:off x="1082675" y="178190525"/>
          <a:ext cx="723900" cy="476250"/>
        </a:xfrm>
        <a:prstGeom prst="rect">
          <a:avLst/>
        </a:prstGeom>
      </xdr:spPr>
    </xdr:pic>
    <xdr:clientData/>
  </xdr:twoCellAnchor>
  <xdr:twoCellAnchor editAs="oneCell">
    <xdr:from>
      <xdr:col>1</xdr:col>
      <xdr:colOff>25400</xdr:colOff>
      <xdr:row>342</xdr:row>
      <xdr:rowOff>25400</xdr:rowOff>
    </xdr:from>
    <xdr:to>
      <xdr:col>1</xdr:col>
      <xdr:colOff>749300</xdr:colOff>
      <xdr:row>342</xdr:row>
      <xdr:rowOff>501650</xdr:rowOff>
    </xdr:to>
    <xdr:pic>
      <xdr:nvPicPr>
        <xdr:cNvPr id="1392" name="Subgraph-muroutahito" descr="muroutahito.png"/>
        <xdr:cNvPicPr>
          <a:picLocks/>
        </xdr:cNvPicPr>
      </xdr:nvPicPr>
      <xdr:blipFill>
        <a:blip xmlns:r="http://schemas.openxmlformats.org/officeDocument/2006/relationships" r:embed="rId262" cstate="print"/>
        <a:stretch>
          <a:fillRect/>
        </a:stretch>
      </xdr:blipFill>
      <xdr:spPr>
        <a:xfrm>
          <a:off x="1082675" y="178714400"/>
          <a:ext cx="723900" cy="476250"/>
        </a:xfrm>
        <a:prstGeom prst="rect">
          <a:avLst/>
        </a:prstGeom>
      </xdr:spPr>
    </xdr:pic>
    <xdr:clientData/>
  </xdr:twoCellAnchor>
  <xdr:twoCellAnchor editAs="oneCell">
    <xdr:from>
      <xdr:col>1</xdr:col>
      <xdr:colOff>25400</xdr:colOff>
      <xdr:row>343</xdr:row>
      <xdr:rowOff>25400</xdr:rowOff>
    </xdr:from>
    <xdr:to>
      <xdr:col>1</xdr:col>
      <xdr:colOff>749300</xdr:colOff>
      <xdr:row>343</xdr:row>
      <xdr:rowOff>501650</xdr:rowOff>
    </xdr:to>
    <xdr:pic>
      <xdr:nvPicPr>
        <xdr:cNvPr id="1393" name="Subgraph-pt_wikileaks" descr="pt_wikileaks.png"/>
        <xdr:cNvPicPr>
          <a:picLocks/>
        </xdr:cNvPicPr>
      </xdr:nvPicPr>
      <xdr:blipFill>
        <a:blip xmlns:r="http://schemas.openxmlformats.org/officeDocument/2006/relationships" r:embed="rId262" cstate="print"/>
        <a:stretch>
          <a:fillRect/>
        </a:stretch>
      </xdr:blipFill>
      <xdr:spPr>
        <a:xfrm>
          <a:off x="1082675" y="179238275"/>
          <a:ext cx="723900" cy="476250"/>
        </a:xfrm>
        <a:prstGeom prst="rect">
          <a:avLst/>
        </a:prstGeom>
      </xdr:spPr>
    </xdr:pic>
    <xdr:clientData/>
  </xdr:twoCellAnchor>
  <xdr:twoCellAnchor editAs="oneCell">
    <xdr:from>
      <xdr:col>1</xdr:col>
      <xdr:colOff>25400</xdr:colOff>
      <xdr:row>344</xdr:row>
      <xdr:rowOff>25400</xdr:rowOff>
    </xdr:from>
    <xdr:to>
      <xdr:col>1</xdr:col>
      <xdr:colOff>749300</xdr:colOff>
      <xdr:row>344</xdr:row>
      <xdr:rowOff>501650</xdr:rowOff>
    </xdr:to>
    <xdr:pic>
      <xdr:nvPicPr>
        <xdr:cNvPr id="1394" name="Subgraph-juanchomartineh" descr="juanchomartineh.png"/>
        <xdr:cNvPicPr>
          <a:picLocks/>
        </xdr:cNvPicPr>
      </xdr:nvPicPr>
      <xdr:blipFill>
        <a:blip xmlns:r="http://schemas.openxmlformats.org/officeDocument/2006/relationships" r:embed="rId278" cstate="print"/>
        <a:stretch>
          <a:fillRect/>
        </a:stretch>
      </xdr:blipFill>
      <xdr:spPr>
        <a:xfrm>
          <a:off x="1082675" y="179762150"/>
          <a:ext cx="723900" cy="476250"/>
        </a:xfrm>
        <a:prstGeom prst="rect">
          <a:avLst/>
        </a:prstGeom>
      </xdr:spPr>
    </xdr:pic>
    <xdr:clientData/>
  </xdr:twoCellAnchor>
  <xdr:twoCellAnchor editAs="oneCell">
    <xdr:from>
      <xdr:col>1</xdr:col>
      <xdr:colOff>25400</xdr:colOff>
      <xdr:row>345</xdr:row>
      <xdr:rowOff>25400</xdr:rowOff>
    </xdr:from>
    <xdr:to>
      <xdr:col>1</xdr:col>
      <xdr:colOff>749300</xdr:colOff>
      <xdr:row>345</xdr:row>
      <xdr:rowOff>501650</xdr:rowOff>
    </xdr:to>
    <xdr:pic>
      <xdr:nvPicPr>
        <xdr:cNvPr id="1395" name="Subgraph-peacebanbi" descr="peacebanbi.png"/>
        <xdr:cNvPicPr>
          <a:picLocks/>
        </xdr:cNvPicPr>
      </xdr:nvPicPr>
      <xdr:blipFill>
        <a:blip xmlns:r="http://schemas.openxmlformats.org/officeDocument/2006/relationships" r:embed="rId261" cstate="print"/>
        <a:stretch>
          <a:fillRect/>
        </a:stretch>
      </xdr:blipFill>
      <xdr:spPr>
        <a:xfrm>
          <a:off x="1082675" y="180286025"/>
          <a:ext cx="723900" cy="476250"/>
        </a:xfrm>
        <a:prstGeom prst="rect">
          <a:avLst/>
        </a:prstGeom>
      </xdr:spPr>
    </xdr:pic>
    <xdr:clientData/>
  </xdr:twoCellAnchor>
  <xdr:twoCellAnchor editAs="oneCell">
    <xdr:from>
      <xdr:col>1</xdr:col>
      <xdr:colOff>25400</xdr:colOff>
      <xdr:row>346</xdr:row>
      <xdr:rowOff>25400</xdr:rowOff>
    </xdr:from>
    <xdr:to>
      <xdr:col>1</xdr:col>
      <xdr:colOff>749300</xdr:colOff>
      <xdr:row>346</xdr:row>
      <xdr:rowOff>501650</xdr:rowOff>
    </xdr:to>
    <xdr:pic>
      <xdr:nvPicPr>
        <xdr:cNvPr id="1396" name="Subgraph-hirotaro5479" descr="hirotaro5479.png"/>
        <xdr:cNvPicPr>
          <a:picLocks/>
        </xdr:cNvPicPr>
      </xdr:nvPicPr>
      <xdr:blipFill>
        <a:blip xmlns:r="http://schemas.openxmlformats.org/officeDocument/2006/relationships" r:embed="rId263" cstate="print"/>
        <a:stretch>
          <a:fillRect/>
        </a:stretch>
      </xdr:blipFill>
      <xdr:spPr>
        <a:xfrm>
          <a:off x="1082675" y="180809900"/>
          <a:ext cx="723900" cy="476250"/>
        </a:xfrm>
        <a:prstGeom prst="rect">
          <a:avLst/>
        </a:prstGeom>
      </xdr:spPr>
    </xdr:pic>
    <xdr:clientData/>
  </xdr:twoCellAnchor>
  <xdr:twoCellAnchor editAs="oneCell">
    <xdr:from>
      <xdr:col>1</xdr:col>
      <xdr:colOff>25400</xdr:colOff>
      <xdr:row>347</xdr:row>
      <xdr:rowOff>25400</xdr:rowOff>
    </xdr:from>
    <xdr:to>
      <xdr:col>1</xdr:col>
      <xdr:colOff>749300</xdr:colOff>
      <xdr:row>347</xdr:row>
      <xdr:rowOff>501650</xdr:rowOff>
    </xdr:to>
    <xdr:pic>
      <xdr:nvPicPr>
        <xdr:cNvPr id="1397" name="Subgraph-ivan_lp" descr="ivan_lp.png"/>
        <xdr:cNvPicPr>
          <a:picLocks/>
        </xdr:cNvPicPr>
      </xdr:nvPicPr>
      <xdr:blipFill>
        <a:blip xmlns:r="http://schemas.openxmlformats.org/officeDocument/2006/relationships" r:embed="rId262" cstate="print"/>
        <a:stretch>
          <a:fillRect/>
        </a:stretch>
      </xdr:blipFill>
      <xdr:spPr>
        <a:xfrm>
          <a:off x="1082675" y="181333775"/>
          <a:ext cx="723900" cy="476250"/>
        </a:xfrm>
        <a:prstGeom prst="rect">
          <a:avLst/>
        </a:prstGeom>
      </xdr:spPr>
    </xdr:pic>
    <xdr:clientData/>
  </xdr:twoCellAnchor>
  <xdr:twoCellAnchor editAs="oneCell">
    <xdr:from>
      <xdr:col>1</xdr:col>
      <xdr:colOff>25400</xdr:colOff>
      <xdr:row>348</xdr:row>
      <xdr:rowOff>25400</xdr:rowOff>
    </xdr:from>
    <xdr:to>
      <xdr:col>1</xdr:col>
      <xdr:colOff>749300</xdr:colOff>
      <xdr:row>348</xdr:row>
      <xdr:rowOff>501650</xdr:rowOff>
    </xdr:to>
    <xdr:pic>
      <xdr:nvPicPr>
        <xdr:cNvPr id="1398" name="Subgraph-negrojf" descr="negrojf.png"/>
        <xdr:cNvPicPr>
          <a:picLocks/>
        </xdr:cNvPicPr>
      </xdr:nvPicPr>
      <xdr:blipFill>
        <a:blip xmlns:r="http://schemas.openxmlformats.org/officeDocument/2006/relationships" r:embed="rId280" cstate="print"/>
        <a:stretch>
          <a:fillRect/>
        </a:stretch>
      </xdr:blipFill>
      <xdr:spPr>
        <a:xfrm>
          <a:off x="1082675" y="181857650"/>
          <a:ext cx="723900" cy="476250"/>
        </a:xfrm>
        <a:prstGeom prst="rect">
          <a:avLst/>
        </a:prstGeom>
      </xdr:spPr>
    </xdr:pic>
    <xdr:clientData/>
  </xdr:twoCellAnchor>
  <xdr:twoCellAnchor editAs="oneCell">
    <xdr:from>
      <xdr:col>1</xdr:col>
      <xdr:colOff>25400</xdr:colOff>
      <xdr:row>349</xdr:row>
      <xdr:rowOff>25400</xdr:rowOff>
    </xdr:from>
    <xdr:to>
      <xdr:col>1</xdr:col>
      <xdr:colOff>749300</xdr:colOff>
      <xdr:row>349</xdr:row>
      <xdr:rowOff>501650</xdr:rowOff>
    </xdr:to>
    <xdr:pic>
      <xdr:nvPicPr>
        <xdr:cNvPr id="1399" name="Subgraph-anthony954" descr="anthony954.png"/>
        <xdr:cNvPicPr>
          <a:picLocks/>
        </xdr:cNvPicPr>
      </xdr:nvPicPr>
      <xdr:blipFill>
        <a:blip xmlns:r="http://schemas.openxmlformats.org/officeDocument/2006/relationships" r:embed="rId270" cstate="print"/>
        <a:stretch>
          <a:fillRect/>
        </a:stretch>
      </xdr:blipFill>
      <xdr:spPr>
        <a:xfrm>
          <a:off x="1082675" y="182381525"/>
          <a:ext cx="723900" cy="476250"/>
        </a:xfrm>
        <a:prstGeom prst="rect">
          <a:avLst/>
        </a:prstGeom>
      </xdr:spPr>
    </xdr:pic>
    <xdr:clientData/>
  </xdr:twoCellAnchor>
  <xdr:twoCellAnchor editAs="oneCell">
    <xdr:from>
      <xdr:col>1</xdr:col>
      <xdr:colOff>25400</xdr:colOff>
      <xdr:row>350</xdr:row>
      <xdr:rowOff>25400</xdr:rowOff>
    </xdr:from>
    <xdr:to>
      <xdr:col>1</xdr:col>
      <xdr:colOff>749300</xdr:colOff>
      <xdr:row>350</xdr:row>
      <xdr:rowOff>501650</xdr:rowOff>
    </xdr:to>
    <xdr:pic>
      <xdr:nvPicPr>
        <xdr:cNvPr id="1400" name="Subgraph-vavoida" descr="vavoida.png"/>
        <xdr:cNvPicPr>
          <a:picLocks/>
        </xdr:cNvPicPr>
      </xdr:nvPicPr>
      <xdr:blipFill>
        <a:blip xmlns:r="http://schemas.openxmlformats.org/officeDocument/2006/relationships" r:embed="rId262" cstate="print"/>
        <a:stretch>
          <a:fillRect/>
        </a:stretch>
      </xdr:blipFill>
      <xdr:spPr>
        <a:xfrm>
          <a:off x="1082675" y="182905400"/>
          <a:ext cx="723900" cy="476250"/>
        </a:xfrm>
        <a:prstGeom prst="rect">
          <a:avLst/>
        </a:prstGeom>
      </xdr:spPr>
    </xdr:pic>
    <xdr:clientData/>
  </xdr:twoCellAnchor>
  <xdr:twoCellAnchor editAs="oneCell">
    <xdr:from>
      <xdr:col>1</xdr:col>
      <xdr:colOff>25400</xdr:colOff>
      <xdr:row>351</xdr:row>
      <xdr:rowOff>25400</xdr:rowOff>
    </xdr:from>
    <xdr:to>
      <xdr:col>1</xdr:col>
      <xdr:colOff>749300</xdr:colOff>
      <xdr:row>351</xdr:row>
      <xdr:rowOff>501650</xdr:rowOff>
    </xdr:to>
    <xdr:pic>
      <xdr:nvPicPr>
        <xdr:cNvPr id="1401" name="Subgraph-christantio_sp" descr="christantio_sp.png"/>
        <xdr:cNvPicPr>
          <a:picLocks/>
        </xdr:cNvPicPr>
      </xdr:nvPicPr>
      <xdr:blipFill>
        <a:blip xmlns:r="http://schemas.openxmlformats.org/officeDocument/2006/relationships" r:embed="rId262" cstate="print"/>
        <a:stretch>
          <a:fillRect/>
        </a:stretch>
      </xdr:blipFill>
      <xdr:spPr>
        <a:xfrm>
          <a:off x="1082675" y="183429275"/>
          <a:ext cx="723900" cy="476250"/>
        </a:xfrm>
        <a:prstGeom prst="rect">
          <a:avLst/>
        </a:prstGeom>
      </xdr:spPr>
    </xdr:pic>
    <xdr:clientData/>
  </xdr:twoCellAnchor>
  <xdr:twoCellAnchor editAs="oneCell">
    <xdr:from>
      <xdr:col>1</xdr:col>
      <xdr:colOff>25400</xdr:colOff>
      <xdr:row>352</xdr:row>
      <xdr:rowOff>25400</xdr:rowOff>
    </xdr:from>
    <xdr:to>
      <xdr:col>1</xdr:col>
      <xdr:colOff>749300</xdr:colOff>
      <xdr:row>352</xdr:row>
      <xdr:rowOff>501650</xdr:rowOff>
    </xdr:to>
    <xdr:pic>
      <xdr:nvPicPr>
        <xdr:cNvPr id="1402" name="Subgraph-tiiozone" descr="tiiozone.png"/>
        <xdr:cNvPicPr>
          <a:picLocks/>
        </xdr:cNvPicPr>
      </xdr:nvPicPr>
      <xdr:blipFill>
        <a:blip xmlns:r="http://schemas.openxmlformats.org/officeDocument/2006/relationships" r:embed="rId277" cstate="print"/>
        <a:stretch>
          <a:fillRect/>
        </a:stretch>
      </xdr:blipFill>
      <xdr:spPr>
        <a:xfrm>
          <a:off x="1082675" y="183953150"/>
          <a:ext cx="723900" cy="476250"/>
        </a:xfrm>
        <a:prstGeom prst="rect">
          <a:avLst/>
        </a:prstGeom>
      </xdr:spPr>
    </xdr:pic>
    <xdr:clientData/>
  </xdr:twoCellAnchor>
  <xdr:twoCellAnchor editAs="oneCell">
    <xdr:from>
      <xdr:col>1</xdr:col>
      <xdr:colOff>25400</xdr:colOff>
      <xdr:row>353</xdr:row>
      <xdr:rowOff>25400</xdr:rowOff>
    </xdr:from>
    <xdr:to>
      <xdr:col>1</xdr:col>
      <xdr:colOff>749300</xdr:colOff>
      <xdr:row>353</xdr:row>
      <xdr:rowOff>501650</xdr:rowOff>
    </xdr:to>
    <xdr:pic>
      <xdr:nvPicPr>
        <xdr:cNvPr id="1403" name="Subgraph-boneyd" descr="boneyd.png"/>
        <xdr:cNvPicPr>
          <a:picLocks/>
        </xdr:cNvPicPr>
      </xdr:nvPicPr>
      <xdr:blipFill>
        <a:blip xmlns:r="http://schemas.openxmlformats.org/officeDocument/2006/relationships" r:embed="rId261" cstate="print"/>
        <a:stretch>
          <a:fillRect/>
        </a:stretch>
      </xdr:blipFill>
      <xdr:spPr>
        <a:xfrm>
          <a:off x="1082675" y="184477025"/>
          <a:ext cx="723900" cy="476250"/>
        </a:xfrm>
        <a:prstGeom prst="rect">
          <a:avLst/>
        </a:prstGeom>
      </xdr:spPr>
    </xdr:pic>
    <xdr:clientData/>
  </xdr:twoCellAnchor>
  <xdr:twoCellAnchor editAs="oneCell">
    <xdr:from>
      <xdr:col>1</xdr:col>
      <xdr:colOff>25400</xdr:colOff>
      <xdr:row>354</xdr:row>
      <xdr:rowOff>25400</xdr:rowOff>
    </xdr:from>
    <xdr:to>
      <xdr:col>1</xdr:col>
      <xdr:colOff>749300</xdr:colOff>
      <xdr:row>354</xdr:row>
      <xdr:rowOff>501650</xdr:rowOff>
    </xdr:to>
    <xdr:pic>
      <xdr:nvPicPr>
        <xdr:cNvPr id="1404" name="Subgraph-vioskamu" descr="vioskamu.png"/>
        <xdr:cNvPicPr>
          <a:picLocks/>
        </xdr:cNvPicPr>
      </xdr:nvPicPr>
      <xdr:blipFill>
        <a:blip xmlns:r="http://schemas.openxmlformats.org/officeDocument/2006/relationships" r:embed="rId281" cstate="print"/>
        <a:stretch>
          <a:fillRect/>
        </a:stretch>
      </xdr:blipFill>
      <xdr:spPr>
        <a:xfrm>
          <a:off x="1082675" y="185000900"/>
          <a:ext cx="723900" cy="476250"/>
        </a:xfrm>
        <a:prstGeom prst="rect">
          <a:avLst/>
        </a:prstGeom>
      </xdr:spPr>
    </xdr:pic>
    <xdr:clientData/>
  </xdr:twoCellAnchor>
  <xdr:twoCellAnchor editAs="oneCell">
    <xdr:from>
      <xdr:col>1</xdr:col>
      <xdr:colOff>25400</xdr:colOff>
      <xdr:row>355</xdr:row>
      <xdr:rowOff>25400</xdr:rowOff>
    </xdr:from>
    <xdr:to>
      <xdr:col>1</xdr:col>
      <xdr:colOff>749300</xdr:colOff>
      <xdr:row>355</xdr:row>
      <xdr:rowOff>501650</xdr:rowOff>
    </xdr:to>
    <xdr:pic>
      <xdr:nvPicPr>
        <xdr:cNvPr id="1405" name="Subgraph-foto_journalist" descr="foto_journalist.png"/>
        <xdr:cNvPicPr>
          <a:picLocks/>
        </xdr:cNvPicPr>
      </xdr:nvPicPr>
      <xdr:blipFill>
        <a:blip xmlns:r="http://schemas.openxmlformats.org/officeDocument/2006/relationships" r:embed="rId269" cstate="print"/>
        <a:stretch>
          <a:fillRect/>
        </a:stretch>
      </xdr:blipFill>
      <xdr:spPr>
        <a:xfrm>
          <a:off x="1082675" y="185524775"/>
          <a:ext cx="723900" cy="476250"/>
        </a:xfrm>
        <a:prstGeom prst="rect">
          <a:avLst/>
        </a:prstGeom>
      </xdr:spPr>
    </xdr:pic>
    <xdr:clientData/>
  </xdr:twoCellAnchor>
  <xdr:twoCellAnchor editAs="oneCell">
    <xdr:from>
      <xdr:col>1</xdr:col>
      <xdr:colOff>25400</xdr:colOff>
      <xdr:row>356</xdr:row>
      <xdr:rowOff>25400</xdr:rowOff>
    </xdr:from>
    <xdr:to>
      <xdr:col>1</xdr:col>
      <xdr:colOff>749300</xdr:colOff>
      <xdr:row>356</xdr:row>
      <xdr:rowOff>501650</xdr:rowOff>
    </xdr:to>
    <xdr:pic>
      <xdr:nvPicPr>
        <xdr:cNvPr id="1406" name="Subgraph-abraham150955" descr="abraham150955.png"/>
        <xdr:cNvPicPr>
          <a:picLocks/>
        </xdr:cNvPicPr>
      </xdr:nvPicPr>
      <xdr:blipFill>
        <a:blip xmlns:r="http://schemas.openxmlformats.org/officeDocument/2006/relationships" r:embed="rId282" cstate="print"/>
        <a:stretch>
          <a:fillRect/>
        </a:stretch>
      </xdr:blipFill>
      <xdr:spPr>
        <a:xfrm>
          <a:off x="1082675" y="186048650"/>
          <a:ext cx="723900" cy="476250"/>
        </a:xfrm>
        <a:prstGeom prst="rect">
          <a:avLst/>
        </a:prstGeom>
      </xdr:spPr>
    </xdr:pic>
    <xdr:clientData/>
  </xdr:twoCellAnchor>
  <xdr:twoCellAnchor editAs="oneCell">
    <xdr:from>
      <xdr:col>1</xdr:col>
      <xdr:colOff>25400</xdr:colOff>
      <xdr:row>357</xdr:row>
      <xdr:rowOff>25400</xdr:rowOff>
    </xdr:from>
    <xdr:to>
      <xdr:col>1</xdr:col>
      <xdr:colOff>749300</xdr:colOff>
      <xdr:row>357</xdr:row>
      <xdr:rowOff>501650</xdr:rowOff>
    </xdr:to>
    <xdr:pic>
      <xdr:nvPicPr>
        <xdr:cNvPr id="1407" name="Subgraph-lisbethe" descr="lisbethe.png"/>
        <xdr:cNvPicPr>
          <a:picLocks/>
        </xdr:cNvPicPr>
      </xdr:nvPicPr>
      <xdr:blipFill>
        <a:blip xmlns:r="http://schemas.openxmlformats.org/officeDocument/2006/relationships" r:embed="rId265" cstate="print"/>
        <a:stretch>
          <a:fillRect/>
        </a:stretch>
      </xdr:blipFill>
      <xdr:spPr>
        <a:xfrm>
          <a:off x="1082675" y="186572525"/>
          <a:ext cx="723900" cy="476250"/>
        </a:xfrm>
        <a:prstGeom prst="rect">
          <a:avLst/>
        </a:prstGeom>
      </xdr:spPr>
    </xdr:pic>
    <xdr:clientData/>
  </xdr:twoCellAnchor>
  <xdr:twoCellAnchor editAs="oneCell">
    <xdr:from>
      <xdr:col>1</xdr:col>
      <xdr:colOff>25400</xdr:colOff>
      <xdr:row>358</xdr:row>
      <xdr:rowOff>25400</xdr:rowOff>
    </xdr:from>
    <xdr:to>
      <xdr:col>1</xdr:col>
      <xdr:colOff>749300</xdr:colOff>
      <xdr:row>358</xdr:row>
      <xdr:rowOff>501650</xdr:rowOff>
    </xdr:to>
    <xdr:pic>
      <xdr:nvPicPr>
        <xdr:cNvPr id="1408" name="Subgraph-mr_lindowsmac" descr="mr_lindowsmac.png"/>
        <xdr:cNvPicPr>
          <a:picLocks/>
        </xdr:cNvPicPr>
      </xdr:nvPicPr>
      <xdr:blipFill>
        <a:blip xmlns:r="http://schemas.openxmlformats.org/officeDocument/2006/relationships" r:embed="rId269" cstate="print"/>
        <a:stretch>
          <a:fillRect/>
        </a:stretch>
      </xdr:blipFill>
      <xdr:spPr>
        <a:xfrm>
          <a:off x="1082675" y="187096400"/>
          <a:ext cx="723900" cy="476250"/>
        </a:xfrm>
        <a:prstGeom prst="rect">
          <a:avLst/>
        </a:prstGeom>
      </xdr:spPr>
    </xdr:pic>
    <xdr:clientData/>
  </xdr:twoCellAnchor>
  <xdr:twoCellAnchor editAs="oneCell">
    <xdr:from>
      <xdr:col>1</xdr:col>
      <xdr:colOff>25400</xdr:colOff>
      <xdr:row>359</xdr:row>
      <xdr:rowOff>25400</xdr:rowOff>
    </xdr:from>
    <xdr:to>
      <xdr:col>1</xdr:col>
      <xdr:colOff>749300</xdr:colOff>
      <xdr:row>359</xdr:row>
      <xdr:rowOff>501650</xdr:rowOff>
    </xdr:to>
    <xdr:pic>
      <xdr:nvPicPr>
        <xdr:cNvPr id="1409" name="Subgraph-dani7dust" descr="dani7dust.png"/>
        <xdr:cNvPicPr>
          <a:picLocks/>
        </xdr:cNvPicPr>
      </xdr:nvPicPr>
      <xdr:blipFill>
        <a:blip xmlns:r="http://schemas.openxmlformats.org/officeDocument/2006/relationships" r:embed="rId283" cstate="print"/>
        <a:stretch>
          <a:fillRect/>
        </a:stretch>
      </xdr:blipFill>
      <xdr:spPr>
        <a:xfrm>
          <a:off x="1082675" y="187620275"/>
          <a:ext cx="723900" cy="476250"/>
        </a:xfrm>
        <a:prstGeom prst="rect">
          <a:avLst/>
        </a:prstGeom>
      </xdr:spPr>
    </xdr:pic>
    <xdr:clientData/>
  </xdr:twoCellAnchor>
  <xdr:twoCellAnchor editAs="oneCell">
    <xdr:from>
      <xdr:col>1</xdr:col>
      <xdr:colOff>25400</xdr:colOff>
      <xdr:row>360</xdr:row>
      <xdr:rowOff>25400</xdr:rowOff>
    </xdr:from>
    <xdr:to>
      <xdr:col>1</xdr:col>
      <xdr:colOff>749300</xdr:colOff>
      <xdr:row>360</xdr:row>
      <xdr:rowOff>501650</xdr:rowOff>
    </xdr:to>
    <xdr:pic>
      <xdr:nvPicPr>
        <xdr:cNvPr id="1410" name="Subgraph-thesoniag" descr="thesoniag.png"/>
        <xdr:cNvPicPr>
          <a:picLocks/>
        </xdr:cNvPicPr>
      </xdr:nvPicPr>
      <xdr:blipFill>
        <a:blip xmlns:r="http://schemas.openxmlformats.org/officeDocument/2006/relationships" r:embed="rId284" cstate="print"/>
        <a:stretch>
          <a:fillRect/>
        </a:stretch>
      </xdr:blipFill>
      <xdr:spPr>
        <a:xfrm>
          <a:off x="1082675" y="188144150"/>
          <a:ext cx="723900" cy="476250"/>
        </a:xfrm>
        <a:prstGeom prst="rect">
          <a:avLst/>
        </a:prstGeom>
      </xdr:spPr>
    </xdr:pic>
    <xdr:clientData/>
  </xdr:twoCellAnchor>
  <xdr:twoCellAnchor editAs="oneCell">
    <xdr:from>
      <xdr:col>1</xdr:col>
      <xdr:colOff>25400</xdr:colOff>
      <xdr:row>361</xdr:row>
      <xdr:rowOff>25400</xdr:rowOff>
    </xdr:from>
    <xdr:to>
      <xdr:col>1</xdr:col>
      <xdr:colOff>749300</xdr:colOff>
      <xdr:row>361</xdr:row>
      <xdr:rowOff>501650</xdr:rowOff>
    </xdr:to>
    <xdr:pic>
      <xdr:nvPicPr>
        <xdr:cNvPr id="1411" name="Subgraph-jplegaspi" descr="jplegaspi.png"/>
        <xdr:cNvPicPr>
          <a:picLocks/>
        </xdr:cNvPicPr>
      </xdr:nvPicPr>
      <xdr:blipFill>
        <a:blip xmlns:r="http://schemas.openxmlformats.org/officeDocument/2006/relationships" r:embed="rId265" cstate="print"/>
        <a:stretch>
          <a:fillRect/>
        </a:stretch>
      </xdr:blipFill>
      <xdr:spPr>
        <a:xfrm>
          <a:off x="1082675" y="188668025"/>
          <a:ext cx="723900" cy="476250"/>
        </a:xfrm>
        <a:prstGeom prst="rect">
          <a:avLst/>
        </a:prstGeom>
      </xdr:spPr>
    </xdr:pic>
    <xdr:clientData/>
  </xdr:twoCellAnchor>
  <xdr:twoCellAnchor editAs="oneCell">
    <xdr:from>
      <xdr:col>1</xdr:col>
      <xdr:colOff>25400</xdr:colOff>
      <xdr:row>362</xdr:row>
      <xdr:rowOff>25400</xdr:rowOff>
    </xdr:from>
    <xdr:to>
      <xdr:col>1</xdr:col>
      <xdr:colOff>749300</xdr:colOff>
      <xdr:row>362</xdr:row>
      <xdr:rowOff>501650</xdr:rowOff>
    </xdr:to>
    <xdr:pic>
      <xdr:nvPicPr>
        <xdr:cNvPr id="1412" name="Subgraph-idiocr4cy" descr="idiocr4cy.png"/>
        <xdr:cNvPicPr>
          <a:picLocks/>
        </xdr:cNvPicPr>
      </xdr:nvPicPr>
      <xdr:blipFill>
        <a:blip xmlns:r="http://schemas.openxmlformats.org/officeDocument/2006/relationships" r:embed="rId265" cstate="print"/>
        <a:stretch>
          <a:fillRect/>
        </a:stretch>
      </xdr:blipFill>
      <xdr:spPr>
        <a:xfrm>
          <a:off x="1082675" y="189191900"/>
          <a:ext cx="723900" cy="476250"/>
        </a:xfrm>
        <a:prstGeom prst="rect">
          <a:avLst/>
        </a:prstGeom>
      </xdr:spPr>
    </xdr:pic>
    <xdr:clientData/>
  </xdr:twoCellAnchor>
  <xdr:twoCellAnchor editAs="oneCell">
    <xdr:from>
      <xdr:col>1</xdr:col>
      <xdr:colOff>25400</xdr:colOff>
      <xdr:row>363</xdr:row>
      <xdr:rowOff>25400</xdr:rowOff>
    </xdr:from>
    <xdr:to>
      <xdr:col>1</xdr:col>
      <xdr:colOff>749300</xdr:colOff>
      <xdr:row>363</xdr:row>
      <xdr:rowOff>501650</xdr:rowOff>
    </xdr:to>
    <xdr:pic>
      <xdr:nvPicPr>
        <xdr:cNvPr id="1413" name="Subgraph-crandrade" descr="crandrade.png"/>
        <xdr:cNvPicPr>
          <a:picLocks/>
        </xdr:cNvPicPr>
      </xdr:nvPicPr>
      <xdr:blipFill>
        <a:blip xmlns:r="http://schemas.openxmlformats.org/officeDocument/2006/relationships" r:embed="rId285" cstate="print"/>
        <a:stretch>
          <a:fillRect/>
        </a:stretch>
      </xdr:blipFill>
      <xdr:spPr>
        <a:xfrm>
          <a:off x="1082675" y="189715775"/>
          <a:ext cx="723900" cy="476250"/>
        </a:xfrm>
        <a:prstGeom prst="rect">
          <a:avLst/>
        </a:prstGeom>
      </xdr:spPr>
    </xdr:pic>
    <xdr:clientData/>
  </xdr:twoCellAnchor>
  <xdr:twoCellAnchor editAs="oneCell">
    <xdr:from>
      <xdr:col>1</xdr:col>
      <xdr:colOff>25400</xdr:colOff>
      <xdr:row>364</xdr:row>
      <xdr:rowOff>25400</xdr:rowOff>
    </xdr:from>
    <xdr:to>
      <xdr:col>1</xdr:col>
      <xdr:colOff>749300</xdr:colOff>
      <xdr:row>364</xdr:row>
      <xdr:rowOff>501650</xdr:rowOff>
    </xdr:to>
    <xdr:pic>
      <xdr:nvPicPr>
        <xdr:cNvPr id="1414" name="Subgraph-josedavicito" descr="josedavicito.png"/>
        <xdr:cNvPicPr>
          <a:picLocks/>
        </xdr:cNvPicPr>
      </xdr:nvPicPr>
      <xdr:blipFill>
        <a:blip xmlns:r="http://schemas.openxmlformats.org/officeDocument/2006/relationships" r:embed="rId265" cstate="print"/>
        <a:stretch>
          <a:fillRect/>
        </a:stretch>
      </xdr:blipFill>
      <xdr:spPr>
        <a:xfrm>
          <a:off x="1082675" y="190239650"/>
          <a:ext cx="723900" cy="476250"/>
        </a:xfrm>
        <a:prstGeom prst="rect">
          <a:avLst/>
        </a:prstGeom>
      </xdr:spPr>
    </xdr:pic>
    <xdr:clientData/>
  </xdr:twoCellAnchor>
  <xdr:twoCellAnchor editAs="oneCell">
    <xdr:from>
      <xdr:col>1</xdr:col>
      <xdr:colOff>25400</xdr:colOff>
      <xdr:row>365</xdr:row>
      <xdr:rowOff>25400</xdr:rowOff>
    </xdr:from>
    <xdr:to>
      <xdr:col>1</xdr:col>
      <xdr:colOff>749300</xdr:colOff>
      <xdr:row>365</xdr:row>
      <xdr:rowOff>501650</xdr:rowOff>
    </xdr:to>
    <xdr:pic>
      <xdr:nvPicPr>
        <xdr:cNvPr id="1415" name="Subgraph-alatarieln" descr="alatarieln.png"/>
        <xdr:cNvPicPr>
          <a:picLocks/>
        </xdr:cNvPicPr>
      </xdr:nvPicPr>
      <xdr:blipFill>
        <a:blip xmlns:r="http://schemas.openxmlformats.org/officeDocument/2006/relationships" r:embed="rId269" cstate="print"/>
        <a:stretch>
          <a:fillRect/>
        </a:stretch>
      </xdr:blipFill>
      <xdr:spPr>
        <a:xfrm>
          <a:off x="1082675" y="190763525"/>
          <a:ext cx="723900" cy="476250"/>
        </a:xfrm>
        <a:prstGeom prst="rect">
          <a:avLst/>
        </a:prstGeom>
      </xdr:spPr>
    </xdr:pic>
    <xdr:clientData/>
  </xdr:twoCellAnchor>
  <xdr:twoCellAnchor editAs="oneCell">
    <xdr:from>
      <xdr:col>1</xdr:col>
      <xdr:colOff>25400</xdr:colOff>
      <xdr:row>366</xdr:row>
      <xdr:rowOff>25400</xdr:rowOff>
    </xdr:from>
    <xdr:to>
      <xdr:col>1</xdr:col>
      <xdr:colOff>749300</xdr:colOff>
      <xdr:row>366</xdr:row>
      <xdr:rowOff>501650</xdr:rowOff>
    </xdr:to>
    <xdr:pic>
      <xdr:nvPicPr>
        <xdr:cNvPr id="1416" name="Subgraph-meatincans" descr="meatincans.png"/>
        <xdr:cNvPicPr>
          <a:picLocks/>
        </xdr:cNvPicPr>
      </xdr:nvPicPr>
      <xdr:blipFill>
        <a:blip xmlns:r="http://schemas.openxmlformats.org/officeDocument/2006/relationships" r:embed="rId286" cstate="print"/>
        <a:stretch>
          <a:fillRect/>
        </a:stretch>
      </xdr:blipFill>
      <xdr:spPr>
        <a:xfrm>
          <a:off x="1082675" y="191287400"/>
          <a:ext cx="723900" cy="476250"/>
        </a:xfrm>
        <a:prstGeom prst="rect">
          <a:avLst/>
        </a:prstGeom>
      </xdr:spPr>
    </xdr:pic>
    <xdr:clientData/>
  </xdr:twoCellAnchor>
  <xdr:twoCellAnchor editAs="oneCell">
    <xdr:from>
      <xdr:col>1</xdr:col>
      <xdr:colOff>25400</xdr:colOff>
      <xdr:row>367</xdr:row>
      <xdr:rowOff>25400</xdr:rowOff>
    </xdr:from>
    <xdr:to>
      <xdr:col>1</xdr:col>
      <xdr:colOff>749300</xdr:colOff>
      <xdr:row>367</xdr:row>
      <xdr:rowOff>501650</xdr:rowOff>
    </xdr:to>
    <xdr:pic>
      <xdr:nvPicPr>
        <xdr:cNvPr id="1417" name="Subgraph-oddlybrian" descr="oddlybrian.png"/>
        <xdr:cNvPicPr>
          <a:picLocks/>
        </xdr:cNvPicPr>
      </xdr:nvPicPr>
      <xdr:blipFill>
        <a:blip xmlns:r="http://schemas.openxmlformats.org/officeDocument/2006/relationships" r:embed="rId265" cstate="print"/>
        <a:stretch>
          <a:fillRect/>
        </a:stretch>
      </xdr:blipFill>
      <xdr:spPr>
        <a:xfrm>
          <a:off x="1082675" y="191811275"/>
          <a:ext cx="723900" cy="476250"/>
        </a:xfrm>
        <a:prstGeom prst="rect">
          <a:avLst/>
        </a:prstGeom>
      </xdr:spPr>
    </xdr:pic>
    <xdr:clientData/>
  </xdr:twoCellAnchor>
  <xdr:twoCellAnchor editAs="oneCell">
    <xdr:from>
      <xdr:col>1</xdr:col>
      <xdr:colOff>25400</xdr:colOff>
      <xdr:row>368</xdr:row>
      <xdr:rowOff>25400</xdr:rowOff>
    </xdr:from>
    <xdr:to>
      <xdr:col>1</xdr:col>
      <xdr:colOff>749300</xdr:colOff>
      <xdr:row>368</xdr:row>
      <xdr:rowOff>501650</xdr:rowOff>
    </xdr:to>
    <xdr:pic>
      <xdr:nvPicPr>
        <xdr:cNvPr id="1418" name="Subgraph-tommyzor123" descr="tommyzor123.png"/>
        <xdr:cNvPicPr>
          <a:picLocks/>
        </xdr:cNvPicPr>
      </xdr:nvPicPr>
      <xdr:blipFill>
        <a:blip xmlns:r="http://schemas.openxmlformats.org/officeDocument/2006/relationships" r:embed="rId265" cstate="print"/>
        <a:stretch>
          <a:fillRect/>
        </a:stretch>
      </xdr:blipFill>
      <xdr:spPr>
        <a:xfrm>
          <a:off x="1082675" y="192335150"/>
          <a:ext cx="723900" cy="476250"/>
        </a:xfrm>
        <a:prstGeom prst="rect">
          <a:avLst/>
        </a:prstGeom>
      </xdr:spPr>
    </xdr:pic>
    <xdr:clientData/>
  </xdr:twoCellAnchor>
  <xdr:twoCellAnchor editAs="oneCell">
    <xdr:from>
      <xdr:col>1</xdr:col>
      <xdr:colOff>25400</xdr:colOff>
      <xdr:row>369</xdr:row>
      <xdr:rowOff>25400</xdr:rowOff>
    </xdr:from>
    <xdr:to>
      <xdr:col>1</xdr:col>
      <xdr:colOff>749300</xdr:colOff>
      <xdr:row>369</xdr:row>
      <xdr:rowOff>501650</xdr:rowOff>
    </xdr:to>
    <xdr:pic>
      <xdr:nvPicPr>
        <xdr:cNvPr id="1419" name="Subgraph-sandraapiai" descr="sandraapiai.png"/>
        <xdr:cNvPicPr>
          <a:picLocks/>
        </xdr:cNvPicPr>
      </xdr:nvPicPr>
      <xdr:blipFill>
        <a:blip xmlns:r="http://schemas.openxmlformats.org/officeDocument/2006/relationships" r:embed="rId265" cstate="print"/>
        <a:stretch>
          <a:fillRect/>
        </a:stretch>
      </xdr:blipFill>
      <xdr:spPr>
        <a:xfrm>
          <a:off x="1082675" y="192859025"/>
          <a:ext cx="723900" cy="476250"/>
        </a:xfrm>
        <a:prstGeom prst="rect">
          <a:avLst/>
        </a:prstGeom>
      </xdr:spPr>
    </xdr:pic>
    <xdr:clientData/>
  </xdr:twoCellAnchor>
  <xdr:twoCellAnchor editAs="oneCell">
    <xdr:from>
      <xdr:col>1</xdr:col>
      <xdr:colOff>25400</xdr:colOff>
      <xdr:row>370</xdr:row>
      <xdr:rowOff>25400</xdr:rowOff>
    </xdr:from>
    <xdr:to>
      <xdr:col>1</xdr:col>
      <xdr:colOff>749300</xdr:colOff>
      <xdr:row>370</xdr:row>
      <xdr:rowOff>501650</xdr:rowOff>
    </xdr:to>
    <xdr:pic>
      <xdr:nvPicPr>
        <xdr:cNvPr id="1420" name="Subgraph-raafatology" descr="raafatology.png"/>
        <xdr:cNvPicPr>
          <a:picLocks/>
        </xdr:cNvPicPr>
      </xdr:nvPicPr>
      <xdr:blipFill>
        <a:blip xmlns:r="http://schemas.openxmlformats.org/officeDocument/2006/relationships" r:embed="rId287" cstate="print"/>
        <a:stretch>
          <a:fillRect/>
        </a:stretch>
      </xdr:blipFill>
      <xdr:spPr>
        <a:xfrm>
          <a:off x="1082675" y="193382900"/>
          <a:ext cx="723900" cy="476250"/>
        </a:xfrm>
        <a:prstGeom prst="rect">
          <a:avLst/>
        </a:prstGeom>
      </xdr:spPr>
    </xdr:pic>
    <xdr:clientData/>
  </xdr:twoCellAnchor>
  <xdr:twoCellAnchor editAs="oneCell">
    <xdr:from>
      <xdr:col>1</xdr:col>
      <xdr:colOff>25400</xdr:colOff>
      <xdr:row>371</xdr:row>
      <xdr:rowOff>25400</xdr:rowOff>
    </xdr:from>
    <xdr:to>
      <xdr:col>1</xdr:col>
      <xdr:colOff>749300</xdr:colOff>
      <xdr:row>371</xdr:row>
      <xdr:rowOff>501650</xdr:rowOff>
    </xdr:to>
    <xdr:pic>
      <xdr:nvPicPr>
        <xdr:cNvPr id="1421" name="Subgraph-jalq40" descr="jalq40.png"/>
        <xdr:cNvPicPr>
          <a:picLocks/>
        </xdr:cNvPicPr>
      </xdr:nvPicPr>
      <xdr:blipFill>
        <a:blip xmlns:r="http://schemas.openxmlformats.org/officeDocument/2006/relationships" r:embed="rId269" cstate="print"/>
        <a:stretch>
          <a:fillRect/>
        </a:stretch>
      </xdr:blipFill>
      <xdr:spPr>
        <a:xfrm>
          <a:off x="1082675" y="193906775"/>
          <a:ext cx="723900" cy="476250"/>
        </a:xfrm>
        <a:prstGeom prst="rect">
          <a:avLst/>
        </a:prstGeom>
      </xdr:spPr>
    </xdr:pic>
    <xdr:clientData/>
  </xdr:twoCellAnchor>
  <xdr:twoCellAnchor editAs="oneCell">
    <xdr:from>
      <xdr:col>1</xdr:col>
      <xdr:colOff>25400</xdr:colOff>
      <xdr:row>372</xdr:row>
      <xdr:rowOff>25400</xdr:rowOff>
    </xdr:from>
    <xdr:to>
      <xdr:col>1</xdr:col>
      <xdr:colOff>749300</xdr:colOff>
      <xdr:row>372</xdr:row>
      <xdr:rowOff>501650</xdr:rowOff>
    </xdr:to>
    <xdr:pic>
      <xdr:nvPicPr>
        <xdr:cNvPr id="1422" name="Subgraph-rodolfoccabral" descr="rodolfoccabral.png"/>
        <xdr:cNvPicPr>
          <a:picLocks/>
        </xdr:cNvPicPr>
      </xdr:nvPicPr>
      <xdr:blipFill>
        <a:blip xmlns:r="http://schemas.openxmlformats.org/officeDocument/2006/relationships" r:embed="rId288" cstate="print"/>
        <a:stretch>
          <a:fillRect/>
        </a:stretch>
      </xdr:blipFill>
      <xdr:spPr>
        <a:xfrm>
          <a:off x="1082675" y="194430650"/>
          <a:ext cx="723900" cy="476250"/>
        </a:xfrm>
        <a:prstGeom prst="rect">
          <a:avLst/>
        </a:prstGeom>
      </xdr:spPr>
    </xdr:pic>
    <xdr:clientData/>
  </xdr:twoCellAnchor>
  <xdr:twoCellAnchor editAs="oneCell">
    <xdr:from>
      <xdr:col>1</xdr:col>
      <xdr:colOff>25400</xdr:colOff>
      <xdr:row>373</xdr:row>
      <xdr:rowOff>25400</xdr:rowOff>
    </xdr:from>
    <xdr:to>
      <xdr:col>1</xdr:col>
      <xdr:colOff>749300</xdr:colOff>
      <xdr:row>373</xdr:row>
      <xdr:rowOff>501650</xdr:rowOff>
    </xdr:to>
    <xdr:pic>
      <xdr:nvPicPr>
        <xdr:cNvPr id="1423" name="Subgraph-acepoint" descr="acepoint.png"/>
        <xdr:cNvPicPr>
          <a:picLocks/>
        </xdr:cNvPicPr>
      </xdr:nvPicPr>
      <xdr:blipFill>
        <a:blip xmlns:r="http://schemas.openxmlformats.org/officeDocument/2006/relationships" r:embed="rId265" cstate="print"/>
        <a:stretch>
          <a:fillRect/>
        </a:stretch>
      </xdr:blipFill>
      <xdr:spPr>
        <a:xfrm>
          <a:off x="1082675" y="194954525"/>
          <a:ext cx="723900" cy="476250"/>
        </a:xfrm>
        <a:prstGeom prst="rect">
          <a:avLst/>
        </a:prstGeom>
      </xdr:spPr>
    </xdr:pic>
    <xdr:clientData/>
  </xdr:twoCellAnchor>
  <xdr:twoCellAnchor editAs="oneCell">
    <xdr:from>
      <xdr:col>1</xdr:col>
      <xdr:colOff>25400</xdr:colOff>
      <xdr:row>374</xdr:row>
      <xdr:rowOff>25400</xdr:rowOff>
    </xdr:from>
    <xdr:to>
      <xdr:col>1</xdr:col>
      <xdr:colOff>749300</xdr:colOff>
      <xdr:row>374</xdr:row>
      <xdr:rowOff>501650</xdr:rowOff>
    </xdr:to>
    <xdr:pic>
      <xdr:nvPicPr>
        <xdr:cNvPr id="1424" name="Subgraph-kirbyharris" descr="kirbyharris.png"/>
        <xdr:cNvPicPr>
          <a:picLocks/>
        </xdr:cNvPicPr>
      </xdr:nvPicPr>
      <xdr:blipFill>
        <a:blip xmlns:r="http://schemas.openxmlformats.org/officeDocument/2006/relationships" r:embed="rId265" cstate="print"/>
        <a:stretch>
          <a:fillRect/>
        </a:stretch>
      </xdr:blipFill>
      <xdr:spPr>
        <a:xfrm>
          <a:off x="1082675" y="195478400"/>
          <a:ext cx="723900" cy="476250"/>
        </a:xfrm>
        <a:prstGeom prst="rect">
          <a:avLst/>
        </a:prstGeom>
      </xdr:spPr>
    </xdr:pic>
    <xdr:clientData/>
  </xdr:twoCellAnchor>
  <xdr:twoCellAnchor editAs="oneCell">
    <xdr:from>
      <xdr:col>1</xdr:col>
      <xdr:colOff>25400</xdr:colOff>
      <xdr:row>375</xdr:row>
      <xdr:rowOff>25400</xdr:rowOff>
    </xdr:from>
    <xdr:to>
      <xdr:col>1</xdr:col>
      <xdr:colOff>749300</xdr:colOff>
      <xdr:row>375</xdr:row>
      <xdr:rowOff>501650</xdr:rowOff>
    </xdr:to>
    <xdr:pic>
      <xdr:nvPicPr>
        <xdr:cNvPr id="1425" name="Subgraph-libertyactivist" descr="libertyactivist.png"/>
        <xdr:cNvPicPr>
          <a:picLocks/>
        </xdr:cNvPicPr>
      </xdr:nvPicPr>
      <xdr:blipFill>
        <a:blip xmlns:r="http://schemas.openxmlformats.org/officeDocument/2006/relationships" r:embed="rId288" cstate="print"/>
        <a:stretch>
          <a:fillRect/>
        </a:stretch>
      </xdr:blipFill>
      <xdr:spPr>
        <a:xfrm>
          <a:off x="1082675" y="196002275"/>
          <a:ext cx="723900" cy="476250"/>
        </a:xfrm>
        <a:prstGeom prst="rect">
          <a:avLst/>
        </a:prstGeom>
      </xdr:spPr>
    </xdr:pic>
    <xdr:clientData/>
  </xdr:twoCellAnchor>
  <xdr:twoCellAnchor editAs="oneCell">
    <xdr:from>
      <xdr:col>1</xdr:col>
      <xdr:colOff>25400</xdr:colOff>
      <xdr:row>376</xdr:row>
      <xdr:rowOff>25400</xdr:rowOff>
    </xdr:from>
    <xdr:to>
      <xdr:col>1</xdr:col>
      <xdr:colOff>749300</xdr:colOff>
      <xdr:row>376</xdr:row>
      <xdr:rowOff>501650</xdr:rowOff>
    </xdr:to>
    <xdr:pic>
      <xdr:nvPicPr>
        <xdr:cNvPr id="1426" name="Subgraph-karinaealves" descr="karinaealves.png"/>
        <xdr:cNvPicPr>
          <a:picLocks/>
        </xdr:cNvPicPr>
      </xdr:nvPicPr>
      <xdr:blipFill>
        <a:blip xmlns:r="http://schemas.openxmlformats.org/officeDocument/2006/relationships" r:embed="rId269" cstate="print"/>
        <a:stretch>
          <a:fillRect/>
        </a:stretch>
      </xdr:blipFill>
      <xdr:spPr>
        <a:xfrm>
          <a:off x="1082675" y="196526150"/>
          <a:ext cx="723900" cy="476250"/>
        </a:xfrm>
        <a:prstGeom prst="rect">
          <a:avLst/>
        </a:prstGeom>
      </xdr:spPr>
    </xdr:pic>
    <xdr:clientData/>
  </xdr:twoCellAnchor>
  <xdr:twoCellAnchor editAs="oneCell">
    <xdr:from>
      <xdr:col>1</xdr:col>
      <xdr:colOff>25400</xdr:colOff>
      <xdr:row>377</xdr:row>
      <xdr:rowOff>25400</xdr:rowOff>
    </xdr:from>
    <xdr:to>
      <xdr:col>1</xdr:col>
      <xdr:colOff>749300</xdr:colOff>
      <xdr:row>377</xdr:row>
      <xdr:rowOff>501650</xdr:rowOff>
    </xdr:to>
    <xdr:pic>
      <xdr:nvPicPr>
        <xdr:cNvPr id="1427" name="Subgraph-mharvey816" descr="mharvey816.png"/>
        <xdr:cNvPicPr>
          <a:picLocks/>
        </xdr:cNvPicPr>
      </xdr:nvPicPr>
      <xdr:blipFill>
        <a:blip xmlns:r="http://schemas.openxmlformats.org/officeDocument/2006/relationships" r:embed="rId277" cstate="print"/>
        <a:stretch>
          <a:fillRect/>
        </a:stretch>
      </xdr:blipFill>
      <xdr:spPr>
        <a:xfrm>
          <a:off x="1082675" y="197050025"/>
          <a:ext cx="723900" cy="476250"/>
        </a:xfrm>
        <a:prstGeom prst="rect">
          <a:avLst/>
        </a:prstGeom>
      </xdr:spPr>
    </xdr:pic>
    <xdr:clientData/>
  </xdr:twoCellAnchor>
  <xdr:twoCellAnchor editAs="oneCell">
    <xdr:from>
      <xdr:col>1</xdr:col>
      <xdr:colOff>25400</xdr:colOff>
      <xdr:row>378</xdr:row>
      <xdr:rowOff>25400</xdr:rowOff>
    </xdr:from>
    <xdr:to>
      <xdr:col>1</xdr:col>
      <xdr:colOff>749300</xdr:colOff>
      <xdr:row>378</xdr:row>
      <xdr:rowOff>501650</xdr:rowOff>
    </xdr:to>
    <xdr:pic>
      <xdr:nvPicPr>
        <xdr:cNvPr id="1428" name="Subgraph-cuzimamannow" descr="cuzimamannow.png"/>
        <xdr:cNvPicPr>
          <a:picLocks/>
        </xdr:cNvPicPr>
      </xdr:nvPicPr>
      <xdr:blipFill>
        <a:blip xmlns:r="http://schemas.openxmlformats.org/officeDocument/2006/relationships" r:embed="rId269" cstate="print"/>
        <a:stretch>
          <a:fillRect/>
        </a:stretch>
      </xdr:blipFill>
      <xdr:spPr>
        <a:xfrm>
          <a:off x="1082675" y="197573900"/>
          <a:ext cx="723900" cy="476250"/>
        </a:xfrm>
        <a:prstGeom prst="rect">
          <a:avLst/>
        </a:prstGeom>
      </xdr:spPr>
    </xdr:pic>
    <xdr:clientData/>
  </xdr:twoCellAnchor>
  <xdr:twoCellAnchor editAs="oneCell">
    <xdr:from>
      <xdr:col>1</xdr:col>
      <xdr:colOff>25400</xdr:colOff>
      <xdr:row>379</xdr:row>
      <xdr:rowOff>25400</xdr:rowOff>
    </xdr:from>
    <xdr:to>
      <xdr:col>1</xdr:col>
      <xdr:colOff>749300</xdr:colOff>
      <xdr:row>379</xdr:row>
      <xdr:rowOff>501650</xdr:rowOff>
    </xdr:to>
    <xdr:pic>
      <xdr:nvPicPr>
        <xdr:cNvPr id="1429" name="Subgraph-robertoboscan" descr="robertoboscan.png"/>
        <xdr:cNvPicPr>
          <a:picLocks/>
        </xdr:cNvPicPr>
      </xdr:nvPicPr>
      <xdr:blipFill>
        <a:blip xmlns:r="http://schemas.openxmlformats.org/officeDocument/2006/relationships" r:embed="rId289" cstate="print"/>
        <a:stretch>
          <a:fillRect/>
        </a:stretch>
      </xdr:blipFill>
      <xdr:spPr>
        <a:xfrm>
          <a:off x="1082675" y="198097775"/>
          <a:ext cx="723900" cy="476250"/>
        </a:xfrm>
        <a:prstGeom prst="rect">
          <a:avLst/>
        </a:prstGeom>
      </xdr:spPr>
    </xdr:pic>
    <xdr:clientData/>
  </xdr:twoCellAnchor>
  <xdr:twoCellAnchor editAs="oneCell">
    <xdr:from>
      <xdr:col>1</xdr:col>
      <xdr:colOff>25400</xdr:colOff>
      <xdr:row>380</xdr:row>
      <xdr:rowOff>25400</xdr:rowOff>
    </xdr:from>
    <xdr:to>
      <xdr:col>1</xdr:col>
      <xdr:colOff>749300</xdr:colOff>
      <xdr:row>380</xdr:row>
      <xdr:rowOff>501650</xdr:rowOff>
    </xdr:to>
    <xdr:pic>
      <xdr:nvPicPr>
        <xdr:cNvPr id="1430" name="Subgraph-mabelgasca" descr="mabelgasca.png"/>
        <xdr:cNvPicPr>
          <a:picLocks/>
        </xdr:cNvPicPr>
      </xdr:nvPicPr>
      <xdr:blipFill>
        <a:blip xmlns:r="http://schemas.openxmlformats.org/officeDocument/2006/relationships" r:embed="rId290" cstate="print"/>
        <a:stretch>
          <a:fillRect/>
        </a:stretch>
      </xdr:blipFill>
      <xdr:spPr>
        <a:xfrm>
          <a:off x="1082675" y="198621650"/>
          <a:ext cx="723900" cy="476250"/>
        </a:xfrm>
        <a:prstGeom prst="rect">
          <a:avLst/>
        </a:prstGeom>
      </xdr:spPr>
    </xdr:pic>
    <xdr:clientData/>
  </xdr:twoCellAnchor>
  <xdr:twoCellAnchor editAs="oneCell">
    <xdr:from>
      <xdr:col>1</xdr:col>
      <xdr:colOff>25400</xdr:colOff>
      <xdr:row>381</xdr:row>
      <xdr:rowOff>25400</xdr:rowOff>
    </xdr:from>
    <xdr:to>
      <xdr:col>1</xdr:col>
      <xdr:colOff>749300</xdr:colOff>
      <xdr:row>381</xdr:row>
      <xdr:rowOff>501650</xdr:rowOff>
    </xdr:to>
    <xdr:pic>
      <xdr:nvPicPr>
        <xdr:cNvPr id="1431" name="Subgraph-thetechleader" descr="thetechleader.png"/>
        <xdr:cNvPicPr>
          <a:picLocks/>
        </xdr:cNvPicPr>
      </xdr:nvPicPr>
      <xdr:blipFill>
        <a:blip xmlns:r="http://schemas.openxmlformats.org/officeDocument/2006/relationships" r:embed="rId288" cstate="print"/>
        <a:stretch>
          <a:fillRect/>
        </a:stretch>
      </xdr:blipFill>
      <xdr:spPr>
        <a:xfrm>
          <a:off x="1082675" y="199145525"/>
          <a:ext cx="723900" cy="476250"/>
        </a:xfrm>
        <a:prstGeom prst="rect">
          <a:avLst/>
        </a:prstGeom>
      </xdr:spPr>
    </xdr:pic>
    <xdr:clientData/>
  </xdr:twoCellAnchor>
  <xdr:twoCellAnchor editAs="oneCell">
    <xdr:from>
      <xdr:col>1</xdr:col>
      <xdr:colOff>25400</xdr:colOff>
      <xdr:row>382</xdr:row>
      <xdr:rowOff>25400</xdr:rowOff>
    </xdr:from>
    <xdr:to>
      <xdr:col>1</xdr:col>
      <xdr:colOff>749300</xdr:colOff>
      <xdr:row>382</xdr:row>
      <xdr:rowOff>501650</xdr:rowOff>
    </xdr:to>
    <xdr:pic>
      <xdr:nvPicPr>
        <xdr:cNvPr id="1432" name="Subgraph-flyer_" descr="flyer_.png"/>
        <xdr:cNvPicPr>
          <a:picLocks/>
        </xdr:cNvPicPr>
      </xdr:nvPicPr>
      <xdr:blipFill>
        <a:blip xmlns:r="http://schemas.openxmlformats.org/officeDocument/2006/relationships" r:embed="rId291" cstate="print"/>
        <a:stretch>
          <a:fillRect/>
        </a:stretch>
      </xdr:blipFill>
      <xdr:spPr>
        <a:xfrm>
          <a:off x="1082675" y="199669400"/>
          <a:ext cx="723900" cy="476250"/>
        </a:xfrm>
        <a:prstGeom prst="rect">
          <a:avLst/>
        </a:prstGeom>
      </xdr:spPr>
    </xdr:pic>
    <xdr:clientData/>
  </xdr:twoCellAnchor>
  <xdr:twoCellAnchor editAs="oneCell">
    <xdr:from>
      <xdr:col>1</xdr:col>
      <xdr:colOff>25400</xdr:colOff>
      <xdr:row>383</xdr:row>
      <xdr:rowOff>25400</xdr:rowOff>
    </xdr:from>
    <xdr:to>
      <xdr:col>1</xdr:col>
      <xdr:colOff>749300</xdr:colOff>
      <xdr:row>383</xdr:row>
      <xdr:rowOff>501650</xdr:rowOff>
    </xdr:to>
    <xdr:pic>
      <xdr:nvPicPr>
        <xdr:cNvPr id="1433" name="Subgraph-wilsonmacc" descr="wilsonmacc.png"/>
        <xdr:cNvPicPr>
          <a:picLocks/>
        </xdr:cNvPicPr>
      </xdr:nvPicPr>
      <xdr:blipFill>
        <a:blip xmlns:r="http://schemas.openxmlformats.org/officeDocument/2006/relationships" r:embed="rId285" cstate="print"/>
        <a:stretch>
          <a:fillRect/>
        </a:stretch>
      </xdr:blipFill>
      <xdr:spPr>
        <a:xfrm>
          <a:off x="1082675" y="200193275"/>
          <a:ext cx="723900" cy="476250"/>
        </a:xfrm>
        <a:prstGeom prst="rect">
          <a:avLst/>
        </a:prstGeom>
      </xdr:spPr>
    </xdr:pic>
    <xdr:clientData/>
  </xdr:twoCellAnchor>
  <xdr:twoCellAnchor editAs="oneCell">
    <xdr:from>
      <xdr:col>1</xdr:col>
      <xdr:colOff>25400</xdr:colOff>
      <xdr:row>384</xdr:row>
      <xdr:rowOff>25400</xdr:rowOff>
    </xdr:from>
    <xdr:to>
      <xdr:col>1</xdr:col>
      <xdr:colOff>749300</xdr:colOff>
      <xdr:row>384</xdr:row>
      <xdr:rowOff>501650</xdr:rowOff>
    </xdr:to>
    <xdr:pic>
      <xdr:nvPicPr>
        <xdr:cNvPr id="1434" name="Subgraph-com_disfarce" descr="com_disfarce.png"/>
        <xdr:cNvPicPr>
          <a:picLocks/>
        </xdr:cNvPicPr>
      </xdr:nvPicPr>
      <xdr:blipFill>
        <a:blip xmlns:r="http://schemas.openxmlformats.org/officeDocument/2006/relationships" r:embed="rId292" cstate="print"/>
        <a:stretch>
          <a:fillRect/>
        </a:stretch>
      </xdr:blipFill>
      <xdr:spPr>
        <a:xfrm>
          <a:off x="1082675" y="200717150"/>
          <a:ext cx="723900" cy="476250"/>
        </a:xfrm>
        <a:prstGeom prst="rect">
          <a:avLst/>
        </a:prstGeom>
      </xdr:spPr>
    </xdr:pic>
    <xdr:clientData/>
  </xdr:twoCellAnchor>
  <xdr:twoCellAnchor editAs="oneCell">
    <xdr:from>
      <xdr:col>1</xdr:col>
      <xdr:colOff>25400</xdr:colOff>
      <xdr:row>385</xdr:row>
      <xdr:rowOff>25400</xdr:rowOff>
    </xdr:from>
    <xdr:to>
      <xdr:col>1</xdr:col>
      <xdr:colOff>749300</xdr:colOff>
      <xdr:row>385</xdr:row>
      <xdr:rowOff>501650</xdr:rowOff>
    </xdr:to>
    <xdr:pic>
      <xdr:nvPicPr>
        <xdr:cNvPr id="1435" name="Subgraph-advlucianodias" descr="advlucianodias.png"/>
        <xdr:cNvPicPr>
          <a:picLocks/>
        </xdr:cNvPicPr>
      </xdr:nvPicPr>
      <xdr:blipFill>
        <a:blip xmlns:r="http://schemas.openxmlformats.org/officeDocument/2006/relationships" r:embed="rId265" cstate="print"/>
        <a:stretch>
          <a:fillRect/>
        </a:stretch>
      </xdr:blipFill>
      <xdr:spPr>
        <a:xfrm>
          <a:off x="1082675" y="201241025"/>
          <a:ext cx="723900" cy="476250"/>
        </a:xfrm>
        <a:prstGeom prst="rect">
          <a:avLst/>
        </a:prstGeom>
      </xdr:spPr>
    </xdr:pic>
    <xdr:clientData/>
  </xdr:twoCellAnchor>
  <xdr:twoCellAnchor editAs="oneCell">
    <xdr:from>
      <xdr:col>1</xdr:col>
      <xdr:colOff>25400</xdr:colOff>
      <xdr:row>386</xdr:row>
      <xdr:rowOff>25400</xdr:rowOff>
    </xdr:from>
    <xdr:to>
      <xdr:col>1</xdr:col>
      <xdr:colOff>749300</xdr:colOff>
      <xdr:row>386</xdr:row>
      <xdr:rowOff>501650</xdr:rowOff>
    </xdr:to>
    <xdr:pic>
      <xdr:nvPicPr>
        <xdr:cNvPr id="1436" name="Subgraph-twitkz" descr="twitkz.png"/>
        <xdr:cNvPicPr>
          <a:picLocks/>
        </xdr:cNvPicPr>
      </xdr:nvPicPr>
      <xdr:blipFill>
        <a:blip xmlns:r="http://schemas.openxmlformats.org/officeDocument/2006/relationships" r:embed="rId263" cstate="print"/>
        <a:stretch>
          <a:fillRect/>
        </a:stretch>
      </xdr:blipFill>
      <xdr:spPr>
        <a:xfrm>
          <a:off x="1082675" y="201764900"/>
          <a:ext cx="723900" cy="476250"/>
        </a:xfrm>
        <a:prstGeom prst="rect">
          <a:avLst/>
        </a:prstGeom>
      </xdr:spPr>
    </xdr:pic>
    <xdr:clientData/>
  </xdr:twoCellAnchor>
  <xdr:twoCellAnchor editAs="oneCell">
    <xdr:from>
      <xdr:col>1</xdr:col>
      <xdr:colOff>25400</xdr:colOff>
      <xdr:row>387</xdr:row>
      <xdr:rowOff>25400</xdr:rowOff>
    </xdr:from>
    <xdr:to>
      <xdr:col>1</xdr:col>
      <xdr:colOff>749300</xdr:colOff>
      <xdr:row>387</xdr:row>
      <xdr:rowOff>501650</xdr:rowOff>
    </xdr:to>
    <xdr:pic>
      <xdr:nvPicPr>
        <xdr:cNvPr id="1437" name="Subgraph-herolegacy" descr="herolegacy.png"/>
        <xdr:cNvPicPr>
          <a:picLocks/>
        </xdr:cNvPicPr>
      </xdr:nvPicPr>
      <xdr:blipFill>
        <a:blip xmlns:r="http://schemas.openxmlformats.org/officeDocument/2006/relationships" r:embed="rId288" cstate="print"/>
        <a:stretch>
          <a:fillRect/>
        </a:stretch>
      </xdr:blipFill>
      <xdr:spPr>
        <a:xfrm>
          <a:off x="1082675" y="202288775"/>
          <a:ext cx="723900" cy="476250"/>
        </a:xfrm>
        <a:prstGeom prst="rect">
          <a:avLst/>
        </a:prstGeom>
      </xdr:spPr>
    </xdr:pic>
    <xdr:clientData/>
  </xdr:twoCellAnchor>
  <xdr:twoCellAnchor editAs="oneCell">
    <xdr:from>
      <xdr:col>1</xdr:col>
      <xdr:colOff>25400</xdr:colOff>
      <xdr:row>388</xdr:row>
      <xdr:rowOff>25400</xdr:rowOff>
    </xdr:from>
    <xdr:to>
      <xdr:col>1</xdr:col>
      <xdr:colOff>749300</xdr:colOff>
      <xdr:row>388</xdr:row>
      <xdr:rowOff>501650</xdr:rowOff>
    </xdr:to>
    <xdr:pic>
      <xdr:nvPicPr>
        <xdr:cNvPr id="1438" name="Subgraph-jgonzacom" descr="jgonzacom.png"/>
        <xdr:cNvPicPr>
          <a:picLocks/>
        </xdr:cNvPicPr>
      </xdr:nvPicPr>
      <xdr:blipFill>
        <a:blip xmlns:r="http://schemas.openxmlformats.org/officeDocument/2006/relationships" r:embed="rId292" cstate="print"/>
        <a:stretch>
          <a:fillRect/>
        </a:stretch>
      </xdr:blipFill>
      <xdr:spPr>
        <a:xfrm>
          <a:off x="1082675" y="202812650"/>
          <a:ext cx="723900" cy="476250"/>
        </a:xfrm>
        <a:prstGeom prst="rect">
          <a:avLst/>
        </a:prstGeom>
      </xdr:spPr>
    </xdr:pic>
    <xdr:clientData/>
  </xdr:twoCellAnchor>
  <xdr:twoCellAnchor editAs="oneCell">
    <xdr:from>
      <xdr:col>1</xdr:col>
      <xdr:colOff>25400</xdr:colOff>
      <xdr:row>389</xdr:row>
      <xdr:rowOff>25400</xdr:rowOff>
    </xdr:from>
    <xdr:to>
      <xdr:col>1</xdr:col>
      <xdr:colOff>749300</xdr:colOff>
      <xdr:row>389</xdr:row>
      <xdr:rowOff>501650</xdr:rowOff>
    </xdr:to>
    <xdr:pic>
      <xdr:nvPicPr>
        <xdr:cNvPr id="1439" name="Subgraph-mikl_em" descr="mikl_em.png"/>
        <xdr:cNvPicPr>
          <a:picLocks/>
        </xdr:cNvPicPr>
      </xdr:nvPicPr>
      <xdr:blipFill>
        <a:blip xmlns:r="http://schemas.openxmlformats.org/officeDocument/2006/relationships" r:embed="rId291" cstate="print"/>
        <a:stretch>
          <a:fillRect/>
        </a:stretch>
      </xdr:blipFill>
      <xdr:spPr>
        <a:xfrm>
          <a:off x="1082675" y="203336525"/>
          <a:ext cx="723900" cy="476250"/>
        </a:xfrm>
        <a:prstGeom prst="rect">
          <a:avLst/>
        </a:prstGeom>
      </xdr:spPr>
    </xdr:pic>
    <xdr:clientData/>
  </xdr:twoCellAnchor>
  <xdr:twoCellAnchor editAs="oneCell">
    <xdr:from>
      <xdr:col>1</xdr:col>
      <xdr:colOff>25400</xdr:colOff>
      <xdr:row>390</xdr:row>
      <xdr:rowOff>25400</xdr:rowOff>
    </xdr:from>
    <xdr:to>
      <xdr:col>1</xdr:col>
      <xdr:colOff>749300</xdr:colOff>
      <xdr:row>390</xdr:row>
      <xdr:rowOff>501650</xdr:rowOff>
    </xdr:to>
    <xdr:pic>
      <xdr:nvPicPr>
        <xdr:cNvPr id="1440" name="Subgraph-denadella" descr="denadella.png"/>
        <xdr:cNvPicPr>
          <a:picLocks/>
        </xdr:cNvPicPr>
      </xdr:nvPicPr>
      <xdr:blipFill>
        <a:blip xmlns:r="http://schemas.openxmlformats.org/officeDocument/2006/relationships" r:embed="rId291" cstate="print"/>
        <a:stretch>
          <a:fillRect/>
        </a:stretch>
      </xdr:blipFill>
      <xdr:spPr>
        <a:xfrm>
          <a:off x="1082675" y="203860400"/>
          <a:ext cx="723900" cy="476250"/>
        </a:xfrm>
        <a:prstGeom prst="rect">
          <a:avLst/>
        </a:prstGeom>
      </xdr:spPr>
    </xdr:pic>
    <xdr:clientData/>
  </xdr:twoCellAnchor>
  <xdr:twoCellAnchor editAs="oneCell">
    <xdr:from>
      <xdr:col>1</xdr:col>
      <xdr:colOff>25400</xdr:colOff>
      <xdr:row>391</xdr:row>
      <xdr:rowOff>25400</xdr:rowOff>
    </xdr:from>
    <xdr:to>
      <xdr:col>1</xdr:col>
      <xdr:colOff>749300</xdr:colOff>
      <xdr:row>391</xdr:row>
      <xdr:rowOff>501650</xdr:rowOff>
    </xdr:to>
    <xdr:pic>
      <xdr:nvPicPr>
        <xdr:cNvPr id="1441" name="Subgraph-chaman10" descr="chaman10.png"/>
        <xdr:cNvPicPr>
          <a:picLocks/>
        </xdr:cNvPicPr>
      </xdr:nvPicPr>
      <xdr:blipFill>
        <a:blip xmlns:r="http://schemas.openxmlformats.org/officeDocument/2006/relationships" r:embed="rId293" cstate="print"/>
        <a:stretch>
          <a:fillRect/>
        </a:stretch>
      </xdr:blipFill>
      <xdr:spPr>
        <a:xfrm>
          <a:off x="1082675" y="204384275"/>
          <a:ext cx="723900" cy="476250"/>
        </a:xfrm>
        <a:prstGeom prst="rect">
          <a:avLst/>
        </a:prstGeom>
      </xdr:spPr>
    </xdr:pic>
    <xdr:clientData/>
  </xdr:twoCellAnchor>
  <xdr:twoCellAnchor editAs="oneCell">
    <xdr:from>
      <xdr:col>1</xdr:col>
      <xdr:colOff>25400</xdr:colOff>
      <xdr:row>392</xdr:row>
      <xdr:rowOff>25400</xdr:rowOff>
    </xdr:from>
    <xdr:to>
      <xdr:col>1</xdr:col>
      <xdr:colOff>749300</xdr:colOff>
      <xdr:row>392</xdr:row>
      <xdr:rowOff>501650</xdr:rowOff>
    </xdr:to>
    <xdr:pic>
      <xdr:nvPicPr>
        <xdr:cNvPr id="1442" name="Subgraph-hjsb" descr="hjsb.png"/>
        <xdr:cNvPicPr>
          <a:picLocks/>
        </xdr:cNvPicPr>
      </xdr:nvPicPr>
      <xdr:blipFill>
        <a:blip xmlns:r="http://schemas.openxmlformats.org/officeDocument/2006/relationships" r:embed="rId262" cstate="print"/>
        <a:stretch>
          <a:fillRect/>
        </a:stretch>
      </xdr:blipFill>
      <xdr:spPr>
        <a:xfrm>
          <a:off x="1082675" y="204908150"/>
          <a:ext cx="723900" cy="476250"/>
        </a:xfrm>
        <a:prstGeom prst="rect">
          <a:avLst/>
        </a:prstGeom>
      </xdr:spPr>
    </xdr:pic>
    <xdr:clientData/>
  </xdr:twoCellAnchor>
  <xdr:twoCellAnchor editAs="oneCell">
    <xdr:from>
      <xdr:col>1</xdr:col>
      <xdr:colOff>25400</xdr:colOff>
      <xdr:row>393</xdr:row>
      <xdr:rowOff>25400</xdr:rowOff>
    </xdr:from>
    <xdr:to>
      <xdr:col>1</xdr:col>
      <xdr:colOff>749300</xdr:colOff>
      <xdr:row>393</xdr:row>
      <xdr:rowOff>501650</xdr:rowOff>
    </xdr:to>
    <xdr:pic>
      <xdr:nvPicPr>
        <xdr:cNvPr id="1443" name="Subgraph-vetkak" descr="vetkak.png"/>
        <xdr:cNvPicPr>
          <a:picLocks/>
        </xdr:cNvPicPr>
      </xdr:nvPicPr>
      <xdr:blipFill>
        <a:blip xmlns:r="http://schemas.openxmlformats.org/officeDocument/2006/relationships" r:embed="rId269" cstate="print"/>
        <a:stretch>
          <a:fillRect/>
        </a:stretch>
      </xdr:blipFill>
      <xdr:spPr>
        <a:xfrm>
          <a:off x="1082675" y="205432025"/>
          <a:ext cx="723900" cy="476250"/>
        </a:xfrm>
        <a:prstGeom prst="rect">
          <a:avLst/>
        </a:prstGeom>
      </xdr:spPr>
    </xdr:pic>
    <xdr:clientData/>
  </xdr:twoCellAnchor>
  <xdr:twoCellAnchor editAs="oneCell">
    <xdr:from>
      <xdr:col>1</xdr:col>
      <xdr:colOff>25400</xdr:colOff>
      <xdr:row>394</xdr:row>
      <xdr:rowOff>25400</xdr:rowOff>
    </xdr:from>
    <xdr:to>
      <xdr:col>1</xdr:col>
      <xdr:colOff>749300</xdr:colOff>
      <xdr:row>394</xdr:row>
      <xdr:rowOff>501650</xdr:rowOff>
    </xdr:to>
    <xdr:pic>
      <xdr:nvPicPr>
        <xdr:cNvPr id="1444" name="Subgraph-kajsnansis" descr="kajsnansis.png"/>
        <xdr:cNvPicPr>
          <a:picLocks/>
        </xdr:cNvPicPr>
      </xdr:nvPicPr>
      <xdr:blipFill>
        <a:blip xmlns:r="http://schemas.openxmlformats.org/officeDocument/2006/relationships" r:embed="rId294" cstate="print"/>
        <a:stretch>
          <a:fillRect/>
        </a:stretch>
      </xdr:blipFill>
      <xdr:spPr>
        <a:xfrm>
          <a:off x="1082675" y="205955900"/>
          <a:ext cx="723900" cy="476250"/>
        </a:xfrm>
        <a:prstGeom prst="rect">
          <a:avLst/>
        </a:prstGeom>
      </xdr:spPr>
    </xdr:pic>
    <xdr:clientData/>
  </xdr:twoCellAnchor>
  <xdr:twoCellAnchor editAs="oneCell">
    <xdr:from>
      <xdr:col>1</xdr:col>
      <xdr:colOff>25400</xdr:colOff>
      <xdr:row>395</xdr:row>
      <xdr:rowOff>25400</xdr:rowOff>
    </xdr:from>
    <xdr:to>
      <xdr:col>1</xdr:col>
      <xdr:colOff>749300</xdr:colOff>
      <xdr:row>395</xdr:row>
      <xdr:rowOff>501650</xdr:rowOff>
    </xdr:to>
    <xdr:pic>
      <xdr:nvPicPr>
        <xdr:cNvPr id="1445" name="Subgraph-piritereal" descr="piritereal.png"/>
        <xdr:cNvPicPr>
          <a:picLocks/>
        </xdr:cNvPicPr>
      </xdr:nvPicPr>
      <xdr:blipFill>
        <a:blip xmlns:r="http://schemas.openxmlformats.org/officeDocument/2006/relationships" r:embed="rId269" cstate="print"/>
        <a:stretch>
          <a:fillRect/>
        </a:stretch>
      </xdr:blipFill>
      <xdr:spPr>
        <a:xfrm>
          <a:off x="1082675" y="206479775"/>
          <a:ext cx="723900" cy="476250"/>
        </a:xfrm>
        <a:prstGeom prst="rect">
          <a:avLst/>
        </a:prstGeom>
      </xdr:spPr>
    </xdr:pic>
    <xdr:clientData/>
  </xdr:twoCellAnchor>
  <xdr:twoCellAnchor editAs="oneCell">
    <xdr:from>
      <xdr:col>1</xdr:col>
      <xdr:colOff>25400</xdr:colOff>
      <xdr:row>396</xdr:row>
      <xdr:rowOff>25400</xdr:rowOff>
    </xdr:from>
    <xdr:to>
      <xdr:col>1</xdr:col>
      <xdr:colOff>749300</xdr:colOff>
      <xdr:row>396</xdr:row>
      <xdr:rowOff>501650</xdr:rowOff>
    </xdr:to>
    <xdr:pic>
      <xdr:nvPicPr>
        <xdr:cNvPr id="1446" name="Subgraph-robertoleal366" descr="robertoleal366.png"/>
        <xdr:cNvPicPr>
          <a:picLocks/>
        </xdr:cNvPicPr>
      </xdr:nvPicPr>
      <xdr:blipFill>
        <a:blip xmlns:r="http://schemas.openxmlformats.org/officeDocument/2006/relationships" r:embed="rId269" cstate="print"/>
        <a:stretch>
          <a:fillRect/>
        </a:stretch>
      </xdr:blipFill>
      <xdr:spPr>
        <a:xfrm>
          <a:off x="1082675" y="207003650"/>
          <a:ext cx="723900" cy="476250"/>
        </a:xfrm>
        <a:prstGeom prst="rect">
          <a:avLst/>
        </a:prstGeom>
      </xdr:spPr>
    </xdr:pic>
    <xdr:clientData/>
  </xdr:twoCellAnchor>
  <xdr:twoCellAnchor editAs="oneCell">
    <xdr:from>
      <xdr:col>1</xdr:col>
      <xdr:colOff>25400</xdr:colOff>
      <xdr:row>397</xdr:row>
      <xdr:rowOff>25400</xdr:rowOff>
    </xdr:from>
    <xdr:to>
      <xdr:col>1</xdr:col>
      <xdr:colOff>749300</xdr:colOff>
      <xdr:row>397</xdr:row>
      <xdr:rowOff>501650</xdr:rowOff>
    </xdr:to>
    <xdr:pic>
      <xdr:nvPicPr>
        <xdr:cNvPr id="1447" name="Subgraph-tranzluzid" descr="tranzluzid.png"/>
        <xdr:cNvPicPr>
          <a:picLocks/>
        </xdr:cNvPicPr>
      </xdr:nvPicPr>
      <xdr:blipFill>
        <a:blip xmlns:r="http://schemas.openxmlformats.org/officeDocument/2006/relationships" r:embed="rId281" cstate="print"/>
        <a:stretch>
          <a:fillRect/>
        </a:stretch>
      </xdr:blipFill>
      <xdr:spPr>
        <a:xfrm>
          <a:off x="1082675" y="207527525"/>
          <a:ext cx="723900" cy="476250"/>
        </a:xfrm>
        <a:prstGeom prst="rect">
          <a:avLst/>
        </a:prstGeom>
      </xdr:spPr>
    </xdr:pic>
    <xdr:clientData/>
  </xdr:twoCellAnchor>
  <xdr:twoCellAnchor editAs="oneCell">
    <xdr:from>
      <xdr:col>1</xdr:col>
      <xdr:colOff>25400</xdr:colOff>
      <xdr:row>398</xdr:row>
      <xdr:rowOff>25400</xdr:rowOff>
    </xdr:from>
    <xdr:to>
      <xdr:col>1</xdr:col>
      <xdr:colOff>749300</xdr:colOff>
      <xdr:row>398</xdr:row>
      <xdr:rowOff>501650</xdr:rowOff>
    </xdr:to>
    <xdr:pic>
      <xdr:nvPicPr>
        <xdr:cNvPr id="1448" name="Subgraph-gatodabruxa" descr="gatodabruxa.png"/>
        <xdr:cNvPicPr>
          <a:picLocks/>
        </xdr:cNvPicPr>
      </xdr:nvPicPr>
      <xdr:blipFill>
        <a:blip xmlns:r="http://schemas.openxmlformats.org/officeDocument/2006/relationships" r:embed="rId295" cstate="print"/>
        <a:stretch>
          <a:fillRect/>
        </a:stretch>
      </xdr:blipFill>
      <xdr:spPr>
        <a:xfrm>
          <a:off x="1082675" y="208051400"/>
          <a:ext cx="723900" cy="476250"/>
        </a:xfrm>
        <a:prstGeom prst="rect">
          <a:avLst/>
        </a:prstGeom>
      </xdr:spPr>
    </xdr:pic>
    <xdr:clientData/>
  </xdr:twoCellAnchor>
  <xdr:twoCellAnchor editAs="oneCell">
    <xdr:from>
      <xdr:col>1</xdr:col>
      <xdr:colOff>25400</xdr:colOff>
      <xdr:row>399</xdr:row>
      <xdr:rowOff>25400</xdr:rowOff>
    </xdr:from>
    <xdr:to>
      <xdr:col>1</xdr:col>
      <xdr:colOff>749300</xdr:colOff>
      <xdr:row>399</xdr:row>
      <xdr:rowOff>501650</xdr:rowOff>
    </xdr:to>
    <xdr:pic>
      <xdr:nvPicPr>
        <xdr:cNvPr id="1449" name="Subgraph-daisemeira" descr="daisemeira.png"/>
        <xdr:cNvPicPr>
          <a:picLocks/>
        </xdr:cNvPicPr>
      </xdr:nvPicPr>
      <xdr:blipFill>
        <a:blip xmlns:r="http://schemas.openxmlformats.org/officeDocument/2006/relationships" r:embed="rId265" cstate="print"/>
        <a:stretch>
          <a:fillRect/>
        </a:stretch>
      </xdr:blipFill>
      <xdr:spPr>
        <a:xfrm>
          <a:off x="1082675" y="208575275"/>
          <a:ext cx="723900" cy="476250"/>
        </a:xfrm>
        <a:prstGeom prst="rect">
          <a:avLst/>
        </a:prstGeom>
      </xdr:spPr>
    </xdr:pic>
    <xdr:clientData/>
  </xdr:twoCellAnchor>
  <xdr:twoCellAnchor editAs="oneCell">
    <xdr:from>
      <xdr:col>1</xdr:col>
      <xdr:colOff>25400</xdr:colOff>
      <xdr:row>400</xdr:row>
      <xdr:rowOff>25400</xdr:rowOff>
    </xdr:from>
    <xdr:to>
      <xdr:col>1</xdr:col>
      <xdr:colOff>749300</xdr:colOff>
      <xdr:row>400</xdr:row>
      <xdr:rowOff>501650</xdr:rowOff>
    </xdr:to>
    <xdr:pic>
      <xdr:nvPicPr>
        <xdr:cNvPr id="1450" name="Subgraph-silvbird" descr="silvbird.png"/>
        <xdr:cNvPicPr>
          <a:picLocks/>
        </xdr:cNvPicPr>
      </xdr:nvPicPr>
      <xdr:blipFill>
        <a:blip xmlns:r="http://schemas.openxmlformats.org/officeDocument/2006/relationships" r:embed="rId265" cstate="print"/>
        <a:stretch>
          <a:fillRect/>
        </a:stretch>
      </xdr:blipFill>
      <xdr:spPr>
        <a:xfrm>
          <a:off x="1082675" y="209099150"/>
          <a:ext cx="723900" cy="476250"/>
        </a:xfrm>
        <a:prstGeom prst="rect">
          <a:avLst/>
        </a:prstGeom>
      </xdr:spPr>
    </xdr:pic>
    <xdr:clientData/>
  </xdr:twoCellAnchor>
  <xdr:twoCellAnchor editAs="oneCell">
    <xdr:from>
      <xdr:col>1</xdr:col>
      <xdr:colOff>25400</xdr:colOff>
      <xdr:row>401</xdr:row>
      <xdr:rowOff>25400</xdr:rowOff>
    </xdr:from>
    <xdr:to>
      <xdr:col>1</xdr:col>
      <xdr:colOff>749300</xdr:colOff>
      <xdr:row>401</xdr:row>
      <xdr:rowOff>501650</xdr:rowOff>
    </xdr:to>
    <xdr:pic>
      <xdr:nvPicPr>
        <xdr:cNvPr id="1451" name="Subgraph-adrianosato" descr="adrianosato.png"/>
        <xdr:cNvPicPr>
          <a:picLocks/>
        </xdr:cNvPicPr>
      </xdr:nvPicPr>
      <xdr:blipFill>
        <a:blip xmlns:r="http://schemas.openxmlformats.org/officeDocument/2006/relationships" r:embed="rId296" cstate="print"/>
        <a:stretch>
          <a:fillRect/>
        </a:stretch>
      </xdr:blipFill>
      <xdr:spPr>
        <a:xfrm>
          <a:off x="1082675" y="209623025"/>
          <a:ext cx="723900" cy="476250"/>
        </a:xfrm>
        <a:prstGeom prst="rect">
          <a:avLst/>
        </a:prstGeom>
      </xdr:spPr>
    </xdr:pic>
    <xdr:clientData/>
  </xdr:twoCellAnchor>
  <xdr:twoCellAnchor editAs="oneCell">
    <xdr:from>
      <xdr:col>1</xdr:col>
      <xdr:colOff>25400</xdr:colOff>
      <xdr:row>402</xdr:row>
      <xdr:rowOff>25400</xdr:rowOff>
    </xdr:from>
    <xdr:to>
      <xdr:col>1</xdr:col>
      <xdr:colOff>749300</xdr:colOff>
      <xdr:row>402</xdr:row>
      <xdr:rowOff>501650</xdr:rowOff>
    </xdr:to>
    <xdr:pic>
      <xdr:nvPicPr>
        <xdr:cNvPr id="1452" name="Subgraph-lborgognoni" descr="lborgognoni.png"/>
        <xdr:cNvPicPr>
          <a:picLocks/>
        </xdr:cNvPicPr>
      </xdr:nvPicPr>
      <xdr:blipFill>
        <a:blip xmlns:r="http://schemas.openxmlformats.org/officeDocument/2006/relationships" r:embed="rId291" cstate="print"/>
        <a:stretch>
          <a:fillRect/>
        </a:stretch>
      </xdr:blipFill>
      <xdr:spPr>
        <a:xfrm>
          <a:off x="1082675" y="210146900"/>
          <a:ext cx="723900" cy="476250"/>
        </a:xfrm>
        <a:prstGeom prst="rect">
          <a:avLst/>
        </a:prstGeom>
      </xdr:spPr>
    </xdr:pic>
    <xdr:clientData/>
  </xdr:twoCellAnchor>
  <xdr:twoCellAnchor editAs="oneCell">
    <xdr:from>
      <xdr:col>1</xdr:col>
      <xdr:colOff>25400</xdr:colOff>
      <xdr:row>403</xdr:row>
      <xdr:rowOff>25400</xdr:rowOff>
    </xdr:from>
    <xdr:to>
      <xdr:col>1</xdr:col>
      <xdr:colOff>749300</xdr:colOff>
      <xdr:row>403</xdr:row>
      <xdr:rowOff>501650</xdr:rowOff>
    </xdr:to>
    <xdr:pic>
      <xdr:nvPicPr>
        <xdr:cNvPr id="1453" name="Subgraph-_ivaldo" descr="_ivaldo.png"/>
        <xdr:cNvPicPr>
          <a:picLocks/>
        </xdr:cNvPicPr>
      </xdr:nvPicPr>
      <xdr:blipFill>
        <a:blip xmlns:r="http://schemas.openxmlformats.org/officeDocument/2006/relationships" r:embed="rId269" cstate="print"/>
        <a:stretch>
          <a:fillRect/>
        </a:stretch>
      </xdr:blipFill>
      <xdr:spPr>
        <a:xfrm>
          <a:off x="1082675" y="210670775"/>
          <a:ext cx="723900" cy="476250"/>
        </a:xfrm>
        <a:prstGeom prst="rect">
          <a:avLst/>
        </a:prstGeom>
      </xdr:spPr>
    </xdr:pic>
    <xdr:clientData/>
  </xdr:twoCellAnchor>
  <xdr:twoCellAnchor editAs="oneCell">
    <xdr:from>
      <xdr:col>1</xdr:col>
      <xdr:colOff>25400</xdr:colOff>
      <xdr:row>404</xdr:row>
      <xdr:rowOff>25400</xdr:rowOff>
    </xdr:from>
    <xdr:to>
      <xdr:col>1</xdr:col>
      <xdr:colOff>749300</xdr:colOff>
      <xdr:row>404</xdr:row>
      <xdr:rowOff>501650</xdr:rowOff>
    </xdr:to>
    <xdr:pic>
      <xdr:nvPicPr>
        <xdr:cNvPr id="1454" name="Subgraph-brennannovak" descr="brennannovak.png"/>
        <xdr:cNvPicPr>
          <a:picLocks/>
        </xdr:cNvPicPr>
      </xdr:nvPicPr>
      <xdr:blipFill>
        <a:blip xmlns:r="http://schemas.openxmlformats.org/officeDocument/2006/relationships" r:embed="rId265" cstate="print"/>
        <a:stretch>
          <a:fillRect/>
        </a:stretch>
      </xdr:blipFill>
      <xdr:spPr>
        <a:xfrm>
          <a:off x="1082675" y="211194650"/>
          <a:ext cx="723900" cy="476250"/>
        </a:xfrm>
        <a:prstGeom prst="rect">
          <a:avLst/>
        </a:prstGeom>
      </xdr:spPr>
    </xdr:pic>
    <xdr:clientData/>
  </xdr:twoCellAnchor>
  <xdr:twoCellAnchor editAs="oneCell">
    <xdr:from>
      <xdr:col>1</xdr:col>
      <xdr:colOff>25400</xdr:colOff>
      <xdr:row>405</xdr:row>
      <xdr:rowOff>25400</xdr:rowOff>
    </xdr:from>
    <xdr:to>
      <xdr:col>1</xdr:col>
      <xdr:colOff>749300</xdr:colOff>
      <xdr:row>405</xdr:row>
      <xdr:rowOff>501650</xdr:rowOff>
    </xdr:to>
    <xdr:pic>
      <xdr:nvPicPr>
        <xdr:cNvPr id="1455" name="Subgraph-djobling" descr="djobling.png"/>
        <xdr:cNvPicPr>
          <a:picLocks/>
        </xdr:cNvPicPr>
      </xdr:nvPicPr>
      <xdr:blipFill>
        <a:blip xmlns:r="http://schemas.openxmlformats.org/officeDocument/2006/relationships" r:embed="rId265" cstate="print"/>
        <a:stretch>
          <a:fillRect/>
        </a:stretch>
      </xdr:blipFill>
      <xdr:spPr>
        <a:xfrm>
          <a:off x="1082675" y="211718525"/>
          <a:ext cx="723900" cy="476250"/>
        </a:xfrm>
        <a:prstGeom prst="rect">
          <a:avLst/>
        </a:prstGeom>
      </xdr:spPr>
    </xdr:pic>
    <xdr:clientData/>
  </xdr:twoCellAnchor>
  <xdr:twoCellAnchor editAs="oneCell">
    <xdr:from>
      <xdr:col>1</xdr:col>
      <xdr:colOff>25400</xdr:colOff>
      <xdr:row>406</xdr:row>
      <xdr:rowOff>25400</xdr:rowOff>
    </xdr:from>
    <xdr:to>
      <xdr:col>1</xdr:col>
      <xdr:colOff>749300</xdr:colOff>
      <xdr:row>406</xdr:row>
      <xdr:rowOff>501650</xdr:rowOff>
    </xdr:to>
    <xdr:pic>
      <xdr:nvPicPr>
        <xdr:cNvPr id="1456" name="Subgraph-piterectus" descr="piterectus.png"/>
        <xdr:cNvPicPr>
          <a:picLocks/>
        </xdr:cNvPicPr>
      </xdr:nvPicPr>
      <xdr:blipFill>
        <a:blip xmlns:r="http://schemas.openxmlformats.org/officeDocument/2006/relationships" r:embed="rId291" cstate="print"/>
        <a:stretch>
          <a:fillRect/>
        </a:stretch>
      </xdr:blipFill>
      <xdr:spPr>
        <a:xfrm>
          <a:off x="1082675" y="212242400"/>
          <a:ext cx="723900" cy="476250"/>
        </a:xfrm>
        <a:prstGeom prst="rect">
          <a:avLst/>
        </a:prstGeom>
      </xdr:spPr>
    </xdr:pic>
    <xdr:clientData/>
  </xdr:twoCellAnchor>
  <xdr:twoCellAnchor editAs="oneCell">
    <xdr:from>
      <xdr:col>1</xdr:col>
      <xdr:colOff>25400</xdr:colOff>
      <xdr:row>407</xdr:row>
      <xdr:rowOff>25400</xdr:rowOff>
    </xdr:from>
    <xdr:to>
      <xdr:col>1</xdr:col>
      <xdr:colOff>749300</xdr:colOff>
      <xdr:row>407</xdr:row>
      <xdr:rowOff>501650</xdr:rowOff>
    </xdr:to>
    <xdr:pic>
      <xdr:nvPicPr>
        <xdr:cNvPr id="1457" name="Subgraph-cubagob" descr="cubagob.png"/>
        <xdr:cNvPicPr>
          <a:picLocks/>
        </xdr:cNvPicPr>
      </xdr:nvPicPr>
      <xdr:blipFill>
        <a:blip xmlns:r="http://schemas.openxmlformats.org/officeDocument/2006/relationships" r:embed="rId297" cstate="print"/>
        <a:stretch>
          <a:fillRect/>
        </a:stretch>
      </xdr:blipFill>
      <xdr:spPr>
        <a:xfrm>
          <a:off x="1082675" y="212766275"/>
          <a:ext cx="723900" cy="476250"/>
        </a:xfrm>
        <a:prstGeom prst="rect">
          <a:avLst/>
        </a:prstGeom>
      </xdr:spPr>
    </xdr:pic>
    <xdr:clientData/>
  </xdr:twoCellAnchor>
  <xdr:twoCellAnchor editAs="oneCell">
    <xdr:from>
      <xdr:col>1</xdr:col>
      <xdr:colOff>25400</xdr:colOff>
      <xdr:row>408</xdr:row>
      <xdr:rowOff>25400</xdr:rowOff>
    </xdr:from>
    <xdr:to>
      <xdr:col>1</xdr:col>
      <xdr:colOff>749300</xdr:colOff>
      <xdr:row>408</xdr:row>
      <xdr:rowOff>501650</xdr:rowOff>
    </xdr:to>
    <xdr:pic>
      <xdr:nvPicPr>
        <xdr:cNvPr id="1458" name="Subgraph-eagle__lord" descr="eagle__lord.png"/>
        <xdr:cNvPicPr>
          <a:picLocks/>
        </xdr:cNvPicPr>
      </xdr:nvPicPr>
      <xdr:blipFill>
        <a:blip xmlns:r="http://schemas.openxmlformats.org/officeDocument/2006/relationships" r:embed="rId298" cstate="print"/>
        <a:stretch>
          <a:fillRect/>
        </a:stretch>
      </xdr:blipFill>
      <xdr:spPr>
        <a:xfrm>
          <a:off x="1082675" y="213290150"/>
          <a:ext cx="723900" cy="476250"/>
        </a:xfrm>
        <a:prstGeom prst="rect">
          <a:avLst/>
        </a:prstGeom>
      </xdr:spPr>
    </xdr:pic>
    <xdr:clientData/>
  </xdr:twoCellAnchor>
  <xdr:twoCellAnchor editAs="oneCell">
    <xdr:from>
      <xdr:col>1</xdr:col>
      <xdr:colOff>25400</xdr:colOff>
      <xdr:row>409</xdr:row>
      <xdr:rowOff>25400</xdr:rowOff>
    </xdr:from>
    <xdr:to>
      <xdr:col>1</xdr:col>
      <xdr:colOff>749300</xdr:colOff>
      <xdr:row>409</xdr:row>
      <xdr:rowOff>501650</xdr:rowOff>
    </xdr:to>
    <xdr:pic>
      <xdr:nvPicPr>
        <xdr:cNvPr id="1459" name="Subgraph-carlostorres67" descr="carlostorres67.png"/>
        <xdr:cNvPicPr>
          <a:picLocks/>
        </xdr:cNvPicPr>
      </xdr:nvPicPr>
      <xdr:blipFill>
        <a:blip xmlns:r="http://schemas.openxmlformats.org/officeDocument/2006/relationships" r:embed="rId269" cstate="print"/>
        <a:stretch>
          <a:fillRect/>
        </a:stretch>
      </xdr:blipFill>
      <xdr:spPr>
        <a:xfrm>
          <a:off x="1082675" y="213814025"/>
          <a:ext cx="723900" cy="476250"/>
        </a:xfrm>
        <a:prstGeom prst="rect">
          <a:avLst/>
        </a:prstGeom>
      </xdr:spPr>
    </xdr:pic>
    <xdr:clientData/>
  </xdr:twoCellAnchor>
  <xdr:twoCellAnchor editAs="oneCell">
    <xdr:from>
      <xdr:col>1</xdr:col>
      <xdr:colOff>25400</xdr:colOff>
      <xdr:row>410</xdr:row>
      <xdr:rowOff>25400</xdr:rowOff>
    </xdr:from>
    <xdr:to>
      <xdr:col>1</xdr:col>
      <xdr:colOff>749300</xdr:colOff>
      <xdr:row>410</xdr:row>
      <xdr:rowOff>501650</xdr:rowOff>
    </xdr:to>
    <xdr:pic>
      <xdr:nvPicPr>
        <xdr:cNvPr id="1460" name="Subgraph-alaenvargut" descr="alaenvargut.png"/>
        <xdr:cNvPicPr>
          <a:picLocks/>
        </xdr:cNvPicPr>
      </xdr:nvPicPr>
      <xdr:blipFill>
        <a:blip xmlns:r="http://schemas.openxmlformats.org/officeDocument/2006/relationships" r:embed="rId265" cstate="print"/>
        <a:stretch>
          <a:fillRect/>
        </a:stretch>
      </xdr:blipFill>
      <xdr:spPr>
        <a:xfrm>
          <a:off x="1082675" y="214337900"/>
          <a:ext cx="723900" cy="476250"/>
        </a:xfrm>
        <a:prstGeom prst="rect">
          <a:avLst/>
        </a:prstGeom>
      </xdr:spPr>
    </xdr:pic>
    <xdr:clientData/>
  </xdr:twoCellAnchor>
  <xdr:twoCellAnchor editAs="oneCell">
    <xdr:from>
      <xdr:col>1</xdr:col>
      <xdr:colOff>25400</xdr:colOff>
      <xdr:row>411</xdr:row>
      <xdr:rowOff>25400</xdr:rowOff>
    </xdr:from>
    <xdr:to>
      <xdr:col>1</xdr:col>
      <xdr:colOff>749300</xdr:colOff>
      <xdr:row>411</xdr:row>
      <xdr:rowOff>501650</xdr:rowOff>
    </xdr:to>
    <xdr:pic>
      <xdr:nvPicPr>
        <xdr:cNvPr id="1461" name="Subgraph-ankaris" descr="ankaris.png"/>
        <xdr:cNvPicPr>
          <a:picLocks/>
        </xdr:cNvPicPr>
      </xdr:nvPicPr>
      <xdr:blipFill>
        <a:blip xmlns:r="http://schemas.openxmlformats.org/officeDocument/2006/relationships" r:embed="rId265" cstate="print"/>
        <a:stretch>
          <a:fillRect/>
        </a:stretch>
      </xdr:blipFill>
      <xdr:spPr>
        <a:xfrm>
          <a:off x="1082675" y="214861775"/>
          <a:ext cx="723900" cy="476250"/>
        </a:xfrm>
        <a:prstGeom prst="rect">
          <a:avLst/>
        </a:prstGeom>
      </xdr:spPr>
    </xdr:pic>
    <xdr:clientData/>
  </xdr:twoCellAnchor>
  <xdr:twoCellAnchor editAs="oneCell">
    <xdr:from>
      <xdr:col>1</xdr:col>
      <xdr:colOff>25400</xdr:colOff>
      <xdr:row>412</xdr:row>
      <xdr:rowOff>25400</xdr:rowOff>
    </xdr:from>
    <xdr:to>
      <xdr:col>1</xdr:col>
      <xdr:colOff>749300</xdr:colOff>
      <xdr:row>412</xdr:row>
      <xdr:rowOff>501650</xdr:rowOff>
    </xdr:to>
    <xdr:pic>
      <xdr:nvPicPr>
        <xdr:cNvPr id="1462" name="Subgraph-manteliz" descr="manteliz.png"/>
        <xdr:cNvPicPr>
          <a:picLocks/>
        </xdr:cNvPicPr>
      </xdr:nvPicPr>
      <xdr:blipFill>
        <a:blip xmlns:r="http://schemas.openxmlformats.org/officeDocument/2006/relationships" r:embed="rId299" cstate="print"/>
        <a:stretch>
          <a:fillRect/>
        </a:stretch>
      </xdr:blipFill>
      <xdr:spPr>
        <a:xfrm>
          <a:off x="1082675" y="215385650"/>
          <a:ext cx="723900" cy="476250"/>
        </a:xfrm>
        <a:prstGeom prst="rect">
          <a:avLst/>
        </a:prstGeom>
      </xdr:spPr>
    </xdr:pic>
    <xdr:clientData/>
  </xdr:twoCellAnchor>
  <xdr:twoCellAnchor editAs="oneCell">
    <xdr:from>
      <xdr:col>1</xdr:col>
      <xdr:colOff>25400</xdr:colOff>
      <xdr:row>413</xdr:row>
      <xdr:rowOff>25400</xdr:rowOff>
    </xdr:from>
    <xdr:to>
      <xdr:col>1</xdr:col>
      <xdr:colOff>749300</xdr:colOff>
      <xdr:row>413</xdr:row>
      <xdr:rowOff>501650</xdr:rowOff>
    </xdr:to>
    <xdr:pic>
      <xdr:nvPicPr>
        <xdr:cNvPr id="1463" name="Subgraph-wikileaksdenews" descr="wikileaksdenews.png"/>
        <xdr:cNvPicPr>
          <a:picLocks/>
        </xdr:cNvPicPr>
      </xdr:nvPicPr>
      <xdr:blipFill>
        <a:blip xmlns:r="http://schemas.openxmlformats.org/officeDocument/2006/relationships" r:embed="rId288" cstate="print"/>
        <a:stretch>
          <a:fillRect/>
        </a:stretch>
      </xdr:blipFill>
      <xdr:spPr>
        <a:xfrm>
          <a:off x="1082675" y="215909525"/>
          <a:ext cx="723900" cy="476250"/>
        </a:xfrm>
        <a:prstGeom prst="rect">
          <a:avLst/>
        </a:prstGeom>
      </xdr:spPr>
    </xdr:pic>
    <xdr:clientData/>
  </xdr:twoCellAnchor>
  <xdr:twoCellAnchor editAs="oneCell">
    <xdr:from>
      <xdr:col>1</xdr:col>
      <xdr:colOff>25400</xdr:colOff>
      <xdr:row>414</xdr:row>
      <xdr:rowOff>25400</xdr:rowOff>
    </xdr:from>
    <xdr:to>
      <xdr:col>1</xdr:col>
      <xdr:colOff>749300</xdr:colOff>
      <xdr:row>414</xdr:row>
      <xdr:rowOff>501650</xdr:rowOff>
    </xdr:to>
    <xdr:pic>
      <xdr:nvPicPr>
        <xdr:cNvPr id="1464" name="Subgraph-guilhermebaf" descr="guilhermebaf.png"/>
        <xdr:cNvPicPr>
          <a:picLocks/>
        </xdr:cNvPicPr>
      </xdr:nvPicPr>
      <xdr:blipFill>
        <a:blip xmlns:r="http://schemas.openxmlformats.org/officeDocument/2006/relationships" r:embed="rId269" cstate="print"/>
        <a:stretch>
          <a:fillRect/>
        </a:stretch>
      </xdr:blipFill>
      <xdr:spPr>
        <a:xfrm>
          <a:off x="1082675" y="216433400"/>
          <a:ext cx="723900" cy="476250"/>
        </a:xfrm>
        <a:prstGeom prst="rect">
          <a:avLst/>
        </a:prstGeom>
      </xdr:spPr>
    </xdr:pic>
    <xdr:clientData/>
  </xdr:twoCellAnchor>
  <xdr:twoCellAnchor editAs="oneCell">
    <xdr:from>
      <xdr:col>1</xdr:col>
      <xdr:colOff>25400</xdr:colOff>
      <xdr:row>415</xdr:row>
      <xdr:rowOff>25400</xdr:rowOff>
    </xdr:from>
    <xdr:to>
      <xdr:col>1</xdr:col>
      <xdr:colOff>749300</xdr:colOff>
      <xdr:row>415</xdr:row>
      <xdr:rowOff>501650</xdr:rowOff>
    </xdr:to>
    <xdr:pic>
      <xdr:nvPicPr>
        <xdr:cNvPr id="1465" name="Subgraph-vanessa9256" descr="vanessa9256.png"/>
        <xdr:cNvPicPr>
          <a:picLocks/>
        </xdr:cNvPicPr>
      </xdr:nvPicPr>
      <xdr:blipFill>
        <a:blip xmlns:r="http://schemas.openxmlformats.org/officeDocument/2006/relationships" r:embed="rId269" cstate="print"/>
        <a:stretch>
          <a:fillRect/>
        </a:stretch>
      </xdr:blipFill>
      <xdr:spPr>
        <a:xfrm>
          <a:off x="1082675" y="216957275"/>
          <a:ext cx="723900" cy="476250"/>
        </a:xfrm>
        <a:prstGeom prst="rect">
          <a:avLst/>
        </a:prstGeom>
      </xdr:spPr>
    </xdr:pic>
    <xdr:clientData/>
  </xdr:twoCellAnchor>
  <xdr:twoCellAnchor editAs="oneCell">
    <xdr:from>
      <xdr:col>1</xdr:col>
      <xdr:colOff>25400</xdr:colOff>
      <xdr:row>416</xdr:row>
      <xdr:rowOff>25400</xdr:rowOff>
    </xdr:from>
    <xdr:to>
      <xdr:col>1</xdr:col>
      <xdr:colOff>749300</xdr:colOff>
      <xdr:row>416</xdr:row>
      <xdr:rowOff>501650</xdr:rowOff>
    </xdr:to>
    <xdr:pic>
      <xdr:nvPicPr>
        <xdr:cNvPr id="1466" name="Subgraph-blasterunited" descr="blasterunited.png"/>
        <xdr:cNvPicPr>
          <a:picLocks/>
        </xdr:cNvPicPr>
      </xdr:nvPicPr>
      <xdr:blipFill>
        <a:blip xmlns:r="http://schemas.openxmlformats.org/officeDocument/2006/relationships" r:embed="rId265" cstate="print"/>
        <a:stretch>
          <a:fillRect/>
        </a:stretch>
      </xdr:blipFill>
      <xdr:spPr>
        <a:xfrm>
          <a:off x="1082675" y="217481150"/>
          <a:ext cx="723900" cy="476250"/>
        </a:xfrm>
        <a:prstGeom prst="rect">
          <a:avLst/>
        </a:prstGeom>
      </xdr:spPr>
    </xdr:pic>
    <xdr:clientData/>
  </xdr:twoCellAnchor>
  <xdr:twoCellAnchor editAs="oneCell">
    <xdr:from>
      <xdr:col>1</xdr:col>
      <xdr:colOff>25400</xdr:colOff>
      <xdr:row>417</xdr:row>
      <xdr:rowOff>25400</xdr:rowOff>
    </xdr:from>
    <xdr:to>
      <xdr:col>1</xdr:col>
      <xdr:colOff>749300</xdr:colOff>
      <xdr:row>417</xdr:row>
      <xdr:rowOff>501650</xdr:rowOff>
    </xdr:to>
    <xdr:pic>
      <xdr:nvPicPr>
        <xdr:cNvPr id="1467" name="Subgraph-km_ru" descr="km_ru.png"/>
        <xdr:cNvPicPr>
          <a:picLocks/>
        </xdr:cNvPicPr>
      </xdr:nvPicPr>
      <xdr:blipFill>
        <a:blip xmlns:r="http://schemas.openxmlformats.org/officeDocument/2006/relationships" r:embed="rId264" cstate="print"/>
        <a:stretch>
          <a:fillRect/>
        </a:stretch>
      </xdr:blipFill>
      <xdr:spPr>
        <a:xfrm>
          <a:off x="1082675" y="218005025"/>
          <a:ext cx="723900" cy="476250"/>
        </a:xfrm>
        <a:prstGeom prst="rect">
          <a:avLst/>
        </a:prstGeom>
      </xdr:spPr>
    </xdr:pic>
    <xdr:clientData/>
  </xdr:twoCellAnchor>
  <xdr:twoCellAnchor editAs="oneCell">
    <xdr:from>
      <xdr:col>1</xdr:col>
      <xdr:colOff>25400</xdr:colOff>
      <xdr:row>418</xdr:row>
      <xdr:rowOff>25400</xdr:rowOff>
    </xdr:from>
    <xdr:to>
      <xdr:col>1</xdr:col>
      <xdr:colOff>749300</xdr:colOff>
      <xdr:row>418</xdr:row>
      <xdr:rowOff>501650</xdr:rowOff>
    </xdr:to>
    <xdr:pic>
      <xdr:nvPicPr>
        <xdr:cNvPr id="1468" name="Subgraph-squawkingalah" descr="squawkingalah.png"/>
        <xdr:cNvPicPr>
          <a:picLocks/>
        </xdr:cNvPicPr>
      </xdr:nvPicPr>
      <xdr:blipFill>
        <a:blip xmlns:r="http://schemas.openxmlformats.org/officeDocument/2006/relationships" r:embed="rId265" cstate="print"/>
        <a:stretch>
          <a:fillRect/>
        </a:stretch>
      </xdr:blipFill>
      <xdr:spPr>
        <a:xfrm>
          <a:off x="1082675" y="218528900"/>
          <a:ext cx="723900" cy="476250"/>
        </a:xfrm>
        <a:prstGeom prst="rect">
          <a:avLst/>
        </a:prstGeom>
      </xdr:spPr>
    </xdr:pic>
    <xdr:clientData/>
  </xdr:twoCellAnchor>
  <xdr:twoCellAnchor editAs="oneCell">
    <xdr:from>
      <xdr:col>1</xdr:col>
      <xdr:colOff>25400</xdr:colOff>
      <xdr:row>419</xdr:row>
      <xdr:rowOff>25400</xdr:rowOff>
    </xdr:from>
    <xdr:to>
      <xdr:col>1</xdr:col>
      <xdr:colOff>749300</xdr:colOff>
      <xdr:row>419</xdr:row>
      <xdr:rowOff>501650</xdr:rowOff>
    </xdr:to>
    <xdr:pic>
      <xdr:nvPicPr>
        <xdr:cNvPr id="1469" name="Subgraph-nettechnews" descr="nettechnews.png"/>
        <xdr:cNvPicPr>
          <a:picLocks/>
        </xdr:cNvPicPr>
      </xdr:nvPicPr>
      <xdr:blipFill>
        <a:blip xmlns:r="http://schemas.openxmlformats.org/officeDocument/2006/relationships" r:embed="rId290" cstate="print"/>
        <a:stretch>
          <a:fillRect/>
        </a:stretch>
      </xdr:blipFill>
      <xdr:spPr>
        <a:xfrm>
          <a:off x="1082675" y="219052775"/>
          <a:ext cx="723900" cy="476250"/>
        </a:xfrm>
        <a:prstGeom prst="rect">
          <a:avLst/>
        </a:prstGeom>
      </xdr:spPr>
    </xdr:pic>
    <xdr:clientData/>
  </xdr:twoCellAnchor>
  <xdr:twoCellAnchor editAs="oneCell">
    <xdr:from>
      <xdr:col>1</xdr:col>
      <xdr:colOff>25400</xdr:colOff>
      <xdr:row>420</xdr:row>
      <xdr:rowOff>25400</xdr:rowOff>
    </xdr:from>
    <xdr:to>
      <xdr:col>1</xdr:col>
      <xdr:colOff>749300</xdr:colOff>
      <xdr:row>420</xdr:row>
      <xdr:rowOff>501650</xdr:rowOff>
    </xdr:to>
    <xdr:pic>
      <xdr:nvPicPr>
        <xdr:cNvPr id="1470" name="Subgraph-karol_inecm" descr="karol_inecm.png"/>
        <xdr:cNvPicPr>
          <a:picLocks/>
        </xdr:cNvPicPr>
      </xdr:nvPicPr>
      <xdr:blipFill>
        <a:blip xmlns:r="http://schemas.openxmlformats.org/officeDocument/2006/relationships" r:embed="rId291" cstate="print"/>
        <a:stretch>
          <a:fillRect/>
        </a:stretch>
      </xdr:blipFill>
      <xdr:spPr>
        <a:xfrm>
          <a:off x="1082675" y="219576650"/>
          <a:ext cx="723900" cy="476250"/>
        </a:xfrm>
        <a:prstGeom prst="rect">
          <a:avLst/>
        </a:prstGeom>
      </xdr:spPr>
    </xdr:pic>
    <xdr:clientData/>
  </xdr:twoCellAnchor>
  <xdr:twoCellAnchor editAs="oneCell">
    <xdr:from>
      <xdr:col>1</xdr:col>
      <xdr:colOff>25400</xdr:colOff>
      <xdr:row>421</xdr:row>
      <xdr:rowOff>25400</xdr:rowOff>
    </xdr:from>
    <xdr:to>
      <xdr:col>1</xdr:col>
      <xdr:colOff>749300</xdr:colOff>
      <xdr:row>421</xdr:row>
      <xdr:rowOff>501650</xdr:rowOff>
    </xdr:to>
    <xdr:pic>
      <xdr:nvPicPr>
        <xdr:cNvPr id="1471" name="Subgraph-ubuntutheatre" descr="ubuntutheatre.png"/>
        <xdr:cNvPicPr>
          <a:picLocks/>
        </xdr:cNvPicPr>
      </xdr:nvPicPr>
      <xdr:blipFill>
        <a:blip xmlns:r="http://schemas.openxmlformats.org/officeDocument/2006/relationships" r:embed="rId300" cstate="print"/>
        <a:stretch>
          <a:fillRect/>
        </a:stretch>
      </xdr:blipFill>
      <xdr:spPr>
        <a:xfrm>
          <a:off x="1082675" y="220100525"/>
          <a:ext cx="723900" cy="476250"/>
        </a:xfrm>
        <a:prstGeom prst="rect">
          <a:avLst/>
        </a:prstGeom>
      </xdr:spPr>
    </xdr:pic>
    <xdr:clientData/>
  </xdr:twoCellAnchor>
  <xdr:twoCellAnchor editAs="oneCell">
    <xdr:from>
      <xdr:col>1</xdr:col>
      <xdr:colOff>25400</xdr:colOff>
      <xdr:row>422</xdr:row>
      <xdr:rowOff>25400</xdr:rowOff>
    </xdr:from>
    <xdr:to>
      <xdr:col>1</xdr:col>
      <xdr:colOff>749300</xdr:colOff>
      <xdr:row>422</xdr:row>
      <xdr:rowOff>501650</xdr:rowOff>
    </xdr:to>
    <xdr:pic>
      <xdr:nvPicPr>
        <xdr:cNvPr id="1472" name="Subgraph-jeroen_z" descr="jeroen_z.png"/>
        <xdr:cNvPicPr>
          <a:picLocks/>
        </xdr:cNvPicPr>
      </xdr:nvPicPr>
      <xdr:blipFill>
        <a:blip xmlns:r="http://schemas.openxmlformats.org/officeDocument/2006/relationships" r:embed="rId301" cstate="print"/>
        <a:stretch>
          <a:fillRect/>
        </a:stretch>
      </xdr:blipFill>
      <xdr:spPr>
        <a:xfrm>
          <a:off x="1082675" y="220624400"/>
          <a:ext cx="723900" cy="476250"/>
        </a:xfrm>
        <a:prstGeom prst="rect">
          <a:avLst/>
        </a:prstGeom>
      </xdr:spPr>
    </xdr:pic>
    <xdr:clientData/>
  </xdr:twoCellAnchor>
  <xdr:twoCellAnchor editAs="oneCell">
    <xdr:from>
      <xdr:col>1</xdr:col>
      <xdr:colOff>25400</xdr:colOff>
      <xdr:row>423</xdr:row>
      <xdr:rowOff>25400</xdr:rowOff>
    </xdr:from>
    <xdr:to>
      <xdr:col>1</xdr:col>
      <xdr:colOff>749300</xdr:colOff>
      <xdr:row>423</xdr:row>
      <xdr:rowOff>501650</xdr:rowOff>
    </xdr:to>
    <xdr:pic>
      <xdr:nvPicPr>
        <xdr:cNvPr id="1473" name="Subgraph-tsukushita" descr="tsukushita.png"/>
        <xdr:cNvPicPr>
          <a:picLocks/>
        </xdr:cNvPicPr>
      </xdr:nvPicPr>
      <xdr:blipFill>
        <a:blip xmlns:r="http://schemas.openxmlformats.org/officeDocument/2006/relationships" r:embed="rId269" cstate="print"/>
        <a:stretch>
          <a:fillRect/>
        </a:stretch>
      </xdr:blipFill>
      <xdr:spPr>
        <a:xfrm>
          <a:off x="1082675" y="221148275"/>
          <a:ext cx="723900" cy="476250"/>
        </a:xfrm>
        <a:prstGeom prst="rect">
          <a:avLst/>
        </a:prstGeom>
      </xdr:spPr>
    </xdr:pic>
    <xdr:clientData/>
  </xdr:twoCellAnchor>
  <xdr:twoCellAnchor editAs="oneCell">
    <xdr:from>
      <xdr:col>1</xdr:col>
      <xdr:colOff>25400</xdr:colOff>
      <xdr:row>424</xdr:row>
      <xdr:rowOff>25400</xdr:rowOff>
    </xdr:from>
    <xdr:to>
      <xdr:col>1</xdr:col>
      <xdr:colOff>749300</xdr:colOff>
      <xdr:row>424</xdr:row>
      <xdr:rowOff>501650</xdr:rowOff>
    </xdr:to>
    <xdr:pic>
      <xdr:nvPicPr>
        <xdr:cNvPr id="1474" name="Subgraph-fhgmartins" descr="fhgmartins.png"/>
        <xdr:cNvPicPr>
          <a:picLocks/>
        </xdr:cNvPicPr>
      </xdr:nvPicPr>
      <xdr:blipFill>
        <a:blip xmlns:r="http://schemas.openxmlformats.org/officeDocument/2006/relationships" r:embed="rId291" cstate="print"/>
        <a:stretch>
          <a:fillRect/>
        </a:stretch>
      </xdr:blipFill>
      <xdr:spPr>
        <a:xfrm>
          <a:off x="1082675" y="221672150"/>
          <a:ext cx="723900" cy="476250"/>
        </a:xfrm>
        <a:prstGeom prst="rect">
          <a:avLst/>
        </a:prstGeom>
      </xdr:spPr>
    </xdr:pic>
    <xdr:clientData/>
  </xdr:twoCellAnchor>
  <xdr:twoCellAnchor editAs="oneCell">
    <xdr:from>
      <xdr:col>1</xdr:col>
      <xdr:colOff>25400</xdr:colOff>
      <xdr:row>425</xdr:row>
      <xdr:rowOff>25400</xdr:rowOff>
    </xdr:from>
    <xdr:to>
      <xdr:col>1</xdr:col>
      <xdr:colOff>749300</xdr:colOff>
      <xdr:row>425</xdr:row>
      <xdr:rowOff>501650</xdr:rowOff>
    </xdr:to>
    <xdr:pic>
      <xdr:nvPicPr>
        <xdr:cNvPr id="1475" name="Subgraph-societym3nace" descr="societym3nace.png"/>
        <xdr:cNvPicPr>
          <a:picLocks/>
        </xdr:cNvPicPr>
      </xdr:nvPicPr>
      <xdr:blipFill>
        <a:blip xmlns:r="http://schemas.openxmlformats.org/officeDocument/2006/relationships" r:embed="rId286" cstate="print"/>
        <a:stretch>
          <a:fillRect/>
        </a:stretch>
      </xdr:blipFill>
      <xdr:spPr>
        <a:xfrm>
          <a:off x="1082675" y="222196025"/>
          <a:ext cx="723900" cy="476250"/>
        </a:xfrm>
        <a:prstGeom prst="rect">
          <a:avLst/>
        </a:prstGeom>
      </xdr:spPr>
    </xdr:pic>
    <xdr:clientData/>
  </xdr:twoCellAnchor>
  <xdr:twoCellAnchor editAs="oneCell">
    <xdr:from>
      <xdr:col>1</xdr:col>
      <xdr:colOff>25400</xdr:colOff>
      <xdr:row>426</xdr:row>
      <xdr:rowOff>25400</xdr:rowOff>
    </xdr:from>
    <xdr:to>
      <xdr:col>1</xdr:col>
      <xdr:colOff>749300</xdr:colOff>
      <xdr:row>426</xdr:row>
      <xdr:rowOff>501650</xdr:rowOff>
    </xdr:to>
    <xdr:pic>
      <xdr:nvPicPr>
        <xdr:cNvPr id="1476" name="Subgraph-thallisphp" descr="thallisphp.png"/>
        <xdr:cNvPicPr>
          <a:picLocks/>
        </xdr:cNvPicPr>
      </xdr:nvPicPr>
      <xdr:blipFill>
        <a:blip xmlns:r="http://schemas.openxmlformats.org/officeDocument/2006/relationships" r:embed="rId291" cstate="print"/>
        <a:stretch>
          <a:fillRect/>
        </a:stretch>
      </xdr:blipFill>
      <xdr:spPr>
        <a:xfrm>
          <a:off x="1082675" y="222719900"/>
          <a:ext cx="723900" cy="476250"/>
        </a:xfrm>
        <a:prstGeom prst="rect">
          <a:avLst/>
        </a:prstGeom>
      </xdr:spPr>
    </xdr:pic>
    <xdr:clientData/>
  </xdr:twoCellAnchor>
  <xdr:twoCellAnchor editAs="oneCell">
    <xdr:from>
      <xdr:col>1</xdr:col>
      <xdr:colOff>25400</xdr:colOff>
      <xdr:row>427</xdr:row>
      <xdr:rowOff>25400</xdr:rowOff>
    </xdr:from>
    <xdr:to>
      <xdr:col>1</xdr:col>
      <xdr:colOff>749300</xdr:colOff>
      <xdr:row>427</xdr:row>
      <xdr:rowOff>501650</xdr:rowOff>
    </xdr:to>
    <xdr:pic>
      <xdr:nvPicPr>
        <xdr:cNvPr id="1477" name="Subgraph-paresh_puhan" descr="paresh_puhan.png"/>
        <xdr:cNvPicPr>
          <a:picLocks/>
        </xdr:cNvPicPr>
      </xdr:nvPicPr>
      <xdr:blipFill>
        <a:blip xmlns:r="http://schemas.openxmlformats.org/officeDocument/2006/relationships" r:embed="rId263" cstate="print"/>
        <a:stretch>
          <a:fillRect/>
        </a:stretch>
      </xdr:blipFill>
      <xdr:spPr>
        <a:xfrm>
          <a:off x="1082675" y="223243775"/>
          <a:ext cx="723900" cy="476250"/>
        </a:xfrm>
        <a:prstGeom prst="rect">
          <a:avLst/>
        </a:prstGeom>
      </xdr:spPr>
    </xdr:pic>
    <xdr:clientData/>
  </xdr:twoCellAnchor>
  <xdr:twoCellAnchor editAs="oneCell">
    <xdr:from>
      <xdr:col>1</xdr:col>
      <xdr:colOff>25400</xdr:colOff>
      <xdr:row>428</xdr:row>
      <xdr:rowOff>25400</xdr:rowOff>
    </xdr:from>
    <xdr:to>
      <xdr:col>1</xdr:col>
      <xdr:colOff>749300</xdr:colOff>
      <xdr:row>428</xdr:row>
      <xdr:rowOff>501650</xdr:rowOff>
    </xdr:to>
    <xdr:pic>
      <xdr:nvPicPr>
        <xdr:cNvPr id="1478" name="Subgraph-brayantmenna" descr="brayantmenna.png"/>
        <xdr:cNvPicPr>
          <a:picLocks/>
        </xdr:cNvPicPr>
      </xdr:nvPicPr>
      <xdr:blipFill>
        <a:blip xmlns:r="http://schemas.openxmlformats.org/officeDocument/2006/relationships" r:embed="rId286" cstate="print"/>
        <a:stretch>
          <a:fillRect/>
        </a:stretch>
      </xdr:blipFill>
      <xdr:spPr>
        <a:xfrm>
          <a:off x="1082675" y="223767650"/>
          <a:ext cx="723900" cy="476250"/>
        </a:xfrm>
        <a:prstGeom prst="rect">
          <a:avLst/>
        </a:prstGeom>
      </xdr:spPr>
    </xdr:pic>
    <xdr:clientData/>
  </xdr:twoCellAnchor>
  <xdr:twoCellAnchor editAs="oneCell">
    <xdr:from>
      <xdr:col>1</xdr:col>
      <xdr:colOff>25400</xdr:colOff>
      <xdr:row>429</xdr:row>
      <xdr:rowOff>25400</xdr:rowOff>
    </xdr:from>
    <xdr:to>
      <xdr:col>1</xdr:col>
      <xdr:colOff>749300</xdr:colOff>
      <xdr:row>429</xdr:row>
      <xdr:rowOff>501650</xdr:rowOff>
    </xdr:to>
    <xdr:pic>
      <xdr:nvPicPr>
        <xdr:cNvPr id="1479" name="Subgraph-rad1xs" descr="rad1xs.png"/>
        <xdr:cNvPicPr>
          <a:picLocks/>
        </xdr:cNvPicPr>
      </xdr:nvPicPr>
      <xdr:blipFill>
        <a:blip xmlns:r="http://schemas.openxmlformats.org/officeDocument/2006/relationships" r:embed="rId269" cstate="print"/>
        <a:stretch>
          <a:fillRect/>
        </a:stretch>
      </xdr:blipFill>
      <xdr:spPr>
        <a:xfrm>
          <a:off x="1082675" y="224291525"/>
          <a:ext cx="723900" cy="476250"/>
        </a:xfrm>
        <a:prstGeom prst="rect">
          <a:avLst/>
        </a:prstGeom>
      </xdr:spPr>
    </xdr:pic>
    <xdr:clientData/>
  </xdr:twoCellAnchor>
  <xdr:twoCellAnchor editAs="oneCell">
    <xdr:from>
      <xdr:col>1</xdr:col>
      <xdr:colOff>25400</xdr:colOff>
      <xdr:row>430</xdr:row>
      <xdr:rowOff>25400</xdr:rowOff>
    </xdr:from>
    <xdr:to>
      <xdr:col>1</xdr:col>
      <xdr:colOff>749300</xdr:colOff>
      <xdr:row>430</xdr:row>
      <xdr:rowOff>501650</xdr:rowOff>
    </xdr:to>
    <xdr:pic>
      <xdr:nvPicPr>
        <xdr:cNvPr id="1480" name="Subgraph-mahlau1" descr="mahlau1.png"/>
        <xdr:cNvPicPr>
          <a:picLocks/>
        </xdr:cNvPicPr>
      </xdr:nvPicPr>
      <xdr:blipFill>
        <a:blip xmlns:r="http://schemas.openxmlformats.org/officeDocument/2006/relationships" r:embed="rId286" cstate="print"/>
        <a:stretch>
          <a:fillRect/>
        </a:stretch>
      </xdr:blipFill>
      <xdr:spPr>
        <a:xfrm>
          <a:off x="1082675" y="224815400"/>
          <a:ext cx="723900" cy="476250"/>
        </a:xfrm>
        <a:prstGeom prst="rect">
          <a:avLst/>
        </a:prstGeom>
      </xdr:spPr>
    </xdr:pic>
    <xdr:clientData/>
  </xdr:twoCellAnchor>
  <xdr:twoCellAnchor editAs="oneCell">
    <xdr:from>
      <xdr:col>1</xdr:col>
      <xdr:colOff>25400</xdr:colOff>
      <xdr:row>431</xdr:row>
      <xdr:rowOff>25400</xdr:rowOff>
    </xdr:from>
    <xdr:to>
      <xdr:col>1</xdr:col>
      <xdr:colOff>749300</xdr:colOff>
      <xdr:row>431</xdr:row>
      <xdr:rowOff>501650</xdr:rowOff>
    </xdr:to>
    <xdr:pic>
      <xdr:nvPicPr>
        <xdr:cNvPr id="1481" name="Subgraph-augustocalegare" descr="augustocalegare.png"/>
        <xdr:cNvPicPr>
          <a:picLocks/>
        </xdr:cNvPicPr>
      </xdr:nvPicPr>
      <xdr:blipFill>
        <a:blip xmlns:r="http://schemas.openxmlformats.org/officeDocument/2006/relationships" r:embed="rId286" cstate="print"/>
        <a:stretch>
          <a:fillRect/>
        </a:stretch>
      </xdr:blipFill>
      <xdr:spPr>
        <a:xfrm>
          <a:off x="1082675" y="225339275"/>
          <a:ext cx="723900" cy="476250"/>
        </a:xfrm>
        <a:prstGeom prst="rect">
          <a:avLst/>
        </a:prstGeom>
      </xdr:spPr>
    </xdr:pic>
    <xdr:clientData/>
  </xdr:twoCellAnchor>
  <xdr:twoCellAnchor editAs="oneCell">
    <xdr:from>
      <xdr:col>1</xdr:col>
      <xdr:colOff>25400</xdr:colOff>
      <xdr:row>432</xdr:row>
      <xdr:rowOff>25400</xdr:rowOff>
    </xdr:from>
    <xdr:to>
      <xdr:col>1</xdr:col>
      <xdr:colOff>749300</xdr:colOff>
      <xdr:row>432</xdr:row>
      <xdr:rowOff>501650</xdr:rowOff>
    </xdr:to>
    <xdr:pic>
      <xdr:nvPicPr>
        <xdr:cNvPr id="1482" name="Subgraph-_noosphere_" descr="_noosphere_.png"/>
        <xdr:cNvPicPr>
          <a:picLocks/>
        </xdr:cNvPicPr>
      </xdr:nvPicPr>
      <xdr:blipFill>
        <a:blip xmlns:r="http://schemas.openxmlformats.org/officeDocument/2006/relationships" r:embed="rId302" cstate="print"/>
        <a:stretch>
          <a:fillRect/>
        </a:stretch>
      </xdr:blipFill>
      <xdr:spPr>
        <a:xfrm>
          <a:off x="1082675" y="225863150"/>
          <a:ext cx="723900" cy="476250"/>
        </a:xfrm>
        <a:prstGeom prst="rect">
          <a:avLst/>
        </a:prstGeom>
      </xdr:spPr>
    </xdr:pic>
    <xdr:clientData/>
  </xdr:twoCellAnchor>
  <xdr:twoCellAnchor editAs="oneCell">
    <xdr:from>
      <xdr:col>1</xdr:col>
      <xdr:colOff>25400</xdr:colOff>
      <xdr:row>433</xdr:row>
      <xdr:rowOff>25400</xdr:rowOff>
    </xdr:from>
    <xdr:to>
      <xdr:col>1</xdr:col>
      <xdr:colOff>749300</xdr:colOff>
      <xdr:row>433</xdr:row>
      <xdr:rowOff>501650</xdr:rowOff>
    </xdr:to>
    <xdr:pic>
      <xdr:nvPicPr>
        <xdr:cNvPr id="1483" name="Subgraph-schmidtrodrigo" descr="schmidtrodrigo.png"/>
        <xdr:cNvPicPr>
          <a:picLocks/>
        </xdr:cNvPicPr>
      </xdr:nvPicPr>
      <xdr:blipFill>
        <a:blip xmlns:r="http://schemas.openxmlformats.org/officeDocument/2006/relationships" r:embed="rId286" cstate="print"/>
        <a:stretch>
          <a:fillRect/>
        </a:stretch>
      </xdr:blipFill>
      <xdr:spPr>
        <a:xfrm>
          <a:off x="1082675" y="226387025"/>
          <a:ext cx="723900" cy="476250"/>
        </a:xfrm>
        <a:prstGeom prst="rect">
          <a:avLst/>
        </a:prstGeom>
      </xdr:spPr>
    </xdr:pic>
    <xdr:clientData/>
  </xdr:twoCellAnchor>
  <xdr:twoCellAnchor editAs="oneCell">
    <xdr:from>
      <xdr:col>1</xdr:col>
      <xdr:colOff>25400</xdr:colOff>
      <xdr:row>434</xdr:row>
      <xdr:rowOff>25400</xdr:rowOff>
    </xdr:from>
    <xdr:to>
      <xdr:col>1</xdr:col>
      <xdr:colOff>749300</xdr:colOff>
      <xdr:row>434</xdr:row>
      <xdr:rowOff>501650</xdr:rowOff>
    </xdr:to>
    <xdr:pic>
      <xdr:nvPicPr>
        <xdr:cNvPr id="1484" name="Subgraph-kikottoni" descr="kikottoni.png"/>
        <xdr:cNvPicPr>
          <a:picLocks/>
        </xdr:cNvPicPr>
      </xdr:nvPicPr>
      <xdr:blipFill>
        <a:blip xmlns:r="http://schemas.openxmlformats.org/officeDocument/2006/relationships" r:embed="rId296" cstate="print"/>
        <a:stretch>
          <a:fillRect/>
        </a:stretch>
      </xdr:blipFill>
      <xdr:spPr>
        <a:xfrm>
          <a:off x="1082675" y="226910900"/>
          <a:ext cx="723900" cy="476250"/>
        </a:xfrm>
        <a:prstGeom prst="rect">
          <a:avLst/>
        </a:prstGeom>
      </xdr:spPr>
    </xdr:pic>
    <xdr:clientData/>
  </xdr:twoCellAnchor>
  <xdr:twoCellAnchor editAs="oneCell">
    <xdr:from>
      <xdr:col>1</xdr:col>
      <xdr:colOff>25400</xdr:colOff>
      <xdr:row>435</xdr:row>
      <xdr:rowOff>25400</xdr:rowOff>
    </xdr:from>
    <xdr:to>
      <xdr:col>1</xdr:col>
      <xdr:colOff>749300</xdr:colOff>
      <xdr:row>435</xdr:row>
      <xdr:rowOff>501650</xdr:rowOff>
    </xdr:to>
    <xdr:pic>
      <xdr:nvPicPr>
        <xdr:cNvPr id="1485" name="Subgraph-daredevilmodz" descr="daredevilmodz.png"/>
        <xdr:cNvPicPr>
          <a:picLocks/>
        </xdr:cNvPicPr>
      </xdr:nvPicPr>
      <xdr:blipFill>
        <a:blip xmlns:r="http://schemas.openxmlformats.org/officeDocument/2006/relationships" r:embed="rId265" cstate="print"/>
        <a:stretch>
          <a:fillRect/>
        </a:stretch>
      </xdr:blipFill>
      <xdr:spPr>
        <a:xfrm>
          <a:off x="1082675" y="227434775"/>
          <a:ext cx="723900" cy="476250"/>
        </a:xfrm>
        <a:prstGeom prst="rect">
          <a:avLst/>
        </a:prstGeom>
      </xdr:spPr>
    </xdr:pic>
    <xdr:clientData/>
  </xdr:twoCellAnchor>
  <xdr:twoCellAnchor editAs="oneCell">
    <xdr:from>
      <xdr:col>1</xdr:col>
      <xdr:colOff>25400</xdr:colOff>
      <xdr:row>436</xdr:row>
      <xdr:rowOff>25400</xdr:rowOff>
    </xdr:from>
    <xdr:to>
      <xdr:col>1</xdr:col>
      <xdr:colOff>749300</xdr:colOff>
      <xdr:row>436</xdr:row>
      <xdr:rowOff>501650</xdr:rowOff>
    </xdr:to>
    <xdr:pic>
      <xdr:nvPicPr>
        <xdr:cNvPr id="1486" name="Subgraph-carolll_barbosa" descr="carolll_barbosa.png"/>
        <xdr:cNvPicPr>
          <a:picLocks/>
        </xdr:cNvPicPr>
      </xdr:nvPicPr>
      <xdr:blipFill>
        <a:blip xmlns:r="http://schemas.openxmlformats.org/officeDocument/2006/relationships" r:embed="rId291" cstate="print"/>
        <a:stretch>
          <a:fillRect/>
        </a:stretch>
      </xdr:blipFill>
      <xdr:spPr>
        <a:xfrm>
          <a:off x="1082675" y="227958650"/>
          <a:ext cx="723900" cy="476250"/>
        </a:xfrm>
        <a:prstGeom prst="rect">
          <a:avLst/>
        </a:prstGeom>
      </xdr:spPr>
    </xdr:pic>
    <xdr:clientData/>
  </xdr:twoCellAnchor>
  <xdr:twoCellAnchor editAs="oneCell">
    <xdr:from>
      <xdr:col>1</xdr:col>
      <xdr:colOff>25400</xdr:colOff>
      <xdr:row>437</xdr:row>
      <xdr:rowOff>25400</xdr:rowOff>
    </xdr:from>
    <xdr:to>
      <xdr:col>1</xdr:col>
      <xdr:colOff>749300</xdr:colOff>
      <xdr:row>437</xdr:row>
      <xdr:rowOff>501650</xdr:rowOff>
    </xdr:to>
    <xdr:pic>
      <xdr:nvPicPr>
        <xdr:cNvPr id="1487" name="Subgraph-britabroad62" descr="britabroad62.png"/>
        <xdr:cNvPicPr>
          <a:picLocks/>
        </xdr:cNvPicPr>
      </xdr:nvPicPr>
      <xdr:blipFill>
        <a:blip xmlns:r="http://schemas.openxmlformats.org/officeDocument/2006/relationships" r:embed="rId263" cstate="print"/>
        <a:stretch>
          <a:fillRect/>
        </a:stretch>
      </xdr:blipFill>
      <xdr:spPr>
        <a:xfrm>
          <a:off x="1082675" y="228482525"/>
          <a:ext cx="723900" cy="476250"/>
        </a:xfrm>
        <a:prstGeom prst="rect">
          <a:avLst/>
        </a:prstGeom>
      </xdr:spPr>
    </xdr:pic>
    <xdr:clientData/>
  </xdr:twoCellAnchor>
  <xdr:twoCellAnchor editAs="oneCell">
    <xdr:from>
      <xdr:col>1</xdr:col>
      <xdr:colOff>25400</xdr:colOff>
      <xdr:row>438</xdr:row>
      <xdr:rowOff>25400</xdr:rowOff>
    </xdr:from>
    <xdr:to>
      <xdr:col>1</xdr:col>
      <xdr:colOff>749300</xdr:colOff>
      <xdr:row>438</xdr:row>
      <xdr:rowOff>501650</xdr:rowOff>
    </xdr:to>
    <xdr:pic>
      <xdr:nvPicPr>
        <xdr:cNvPr id="1488" name="Subgraph-alangsmello" descr="alangsmello.png"/>
        <xdr:cNvPicPr>
          <a:picLocks/>
        </xdr:cNvPicPr>
      </xdr:nvPicPr>
      <xdr:blipFill>
        <a:blip xmlns:r="http://schemas.openxmlformats.org/officeDocument/2006/relationships" r:embed="rId292" cstate="print"/>
        <a:stretch>
          <a:fillRect/>
        </a:stretch>
      </xdr:blipFill>
      <xdr:spPr>
        <a:xfrm>
          <a:off x="1082675" y="229006400"/>
          <a:ext cx="723900" cy="476250"/>
        </a:xfrm>
        <a:prstGeom prst="rect">
          <a:avLst/>
        </a:prstGeom>
      </xdr:spPr>
    </xdr:pic>
    <xdr:clientData/>
  </xdr:twoCellAnchor>
  <xdr:twoCellAnchor editAs="oneCell">
    <xdr:from>
      <xdr:col>1</xdr:col>
      <xdr:colOff>25400</xdr:colOff>
      <xdr:row>439</xdr:row>
      <xdr:rowOff>25400</xdr:rowOff>
    </xdr:from>
    <xdr:to>
      <xdr:col>1</xdr:col>
      <xdr:colOff>749300</xdr:colOff>
      <xdr:row>439</xdr:row>
      <xdr:rowOff>501650</xdr:rowOff>
    </xdr:to>
    <xdr:pic>
      <xdr:nvPicPr>
        <xdr:cNvPr id="1489" name="Subgraph-luizrcosta2000" descr="luizrcosta2000.png"/>
        <xdr:cNvPicPr>
          <a:picLocks/>
        </xdr:cNvPicPr>
      </xdr:nvPicPr>
      <xdr:blipFill>
        <a:blip xmlns:r="http://schemas.openxmlformats.org/officeDocument/2006/relationships" r:embed="rId291" cstate="print"/>
        <a:stretch>
          <a:fillRect/>
        </a:stretch>
      </xdr:blipFill>
      <xdr:spPr>
        <a:xfrm>
          <a:off x="1082675" y="229530275"/>
          <a:ext cx="723900" cy="476250"/>
        </a:xfrm>
        <a:prstGeom prst="rect">
          <a:avLst/>
        </a:prstGeom>
      </xdr:spPr>
    </xdr:pic>
    <xdr:clientData/>
  </xdr:twoCellAnchor>
  <xdr:twoCellAnchor editAs="oneCell">
    <xdr:from>
      <xdr:col>1</xdr:col>
      <xdr:colOff>25400</xdr:colOff>
      <xdr:row>440</xdr:row>
      <xdr:rowOff>25400</xdr:rowOff>
    </xdr:from>
    <xdr:to>
      <xdr:col>1</xdr:col>
      <xdr:colOff>749300</xdr:colOff>
      <xdr:row>440</xdr:row>
      <xdr:rowOff>501650</xdr:rowOff>
    </xdr:to>
    <xdr:pic>
      <xdr:nvPicPr>
        <xdr:cNvPr id="1490" name="Subgraph-siuldmc" descr="siuldmc.png"/>
        <xdr:cNvPicPr>
          <a:picLocks/>
        </xdr:cNvPicPr>
      </xdr:nvPicPr>
      <xdr:blipFill>
        <a:blip xmlns:r="http://schemas.openxmlformats.org/officeDocument/2006/relationships" r:embed="rId265" cstate="print"/>
        <a:stretch>
          <a:fillRect/>
        </a:stretch>
      </xdr:blipFill>
      <xdr:spPr>
        <a:xfrm>
          <a:off x="1082675" y="230054150"/>
          <a:ext cx="723900" cy="476250"/>
        </a:xfrm>
        <a:prstGeom prst="rect">
          <a:avLst/>
        </a:prstGeom>
      </xdr:spPr>
    </xdr:pic>
    <xdr:clientData/>
  </xdr:twoCellAnchor>
  <xdr:twoCellAnchor editAs="oneCell">
    <xdr:from>
      <xdr:col>1</xdr:col>
      <xdr:colOff>25400</xdr:colOff>
      <xdr:row>441</xdr:row>
      <xdr:rowOff>25400</xdr:rowOff>
    </xdr:from>
    <xdr:to>
      <xdr:col>1</xdr:col>
      <xdr:colOff>749300</xdr:colOff>
      <xdr:row>441</xdr:row>
      <xdr:rowOff>501650</xdr:rowOff>
    </xdr:to>
    <xdr:pic>
      <xdr:nvPicPr>
        <xdr:cNvPr id="1491" name="Subgraph-lliimm" descr="lliimm.png"/>
        <xdr:cNvPicPr>
          <a:picLocks/>
        </xdr:cNvPicPr>
      </xdr:nvPicPr>
      <xdr:blipFill>
        <a:blip xmlns:r="http://schemas.openxmlformats.org/officeDocument/2006/relationships" r:embed="rId291" cstate="print"/>
        <a:stretch>
          <a:fillRect/>
        </a:stretch>
      </xdr:blipFill>
      <xdr:spPr>
        <a:xfrm>
          <a:off x="1082675" y="230578025"/>
          <a:ext cx="723900" cy="476250"/>
        </a:xfrm>
        <a:prstGeom prst="rect">
          <a:avLst/>
        </a:prstGeom>
      </xdr:spPr>
    </xdr:pic>
    <xdr:clientData/>
  </xdr:twoCellAnchor>
  <xdr:twoCellAnchor editAs="oneCell">
    <xdr:from>
      <xdr:col>1</xdr:col>
      <xdr:colOff>25400</xdr:colOff>
      <xdr:row>442</xdr:row>
      <xdr:rowOff>25400</xdr:rowOff>
    </xdr:from>
    <xdr:to>
      <xdr:col>1</xdr:col>
      <xdr:colOff>749300</xdr:colOff>
      <xdr:row>442</xdr:row>
      <xdr:rowOff>501650</xdr:rowOff>
    </xdr:to>
    <xdr:pic>
      <xdr:nvPicPr>
        <xdr:cNvPr id="1492" name="Subgraph-ebersander" descr="ebersander.png"/>
        <xdr:cNvPicPr>
          <a:picLocks/>
        </xdr:cNvPicPr>
      </xdr:nvPicPr>
      <xdr:blipFill>
        <a:blip xmlns:r="http://schemas.openxmlformats.org/officeDocument/2006/relationships" r:embed="rId291" cstate="print"/>
        <a:stretch>
          <a:fillRect/>
        </a:stretch>
      </xdr:blipFill>
      <xdr:spPr>
        <a:xfrm>
          <a:off x="1082675" y="231101900"/>
          <a:ext cx="723900" cy="476250"/>
        </a:xfrm>
        <a:prstGeom prst="rect">
          <a:avLst/>
        </a:prstGeom>
      </xdr:spPr>
    </xdr:pic>
    <xdr:clientData/>
  </xdr:twoCellAnchor>
  <xdr:twoCellAnchor editAs="oneCell">
    <xdr:from>
      <xdr:col>1</xdr:col>
      <xdr:colOff>25400</xdr:colOff>
      <xdr:row>443</xdr:row>
      <xdr:rowOff>25400</xdr:rowOff>
    </xdr:from>
    <xdr:to>
      <xdr:col>1</xdr:col>
      <xdr:colOff>749300</xdr:colOff>
      <xdr:row>443</xdr:row>
      <xdr:rowOff>501650</xdr:rowOff>
    </xdr:to>
    <xdr:pic>
      <xdr:nvPicPr>
        <xdr:cNvPr id="1493" name="Subgraph-valatio" descr="valatio.png"/>
        <xdr:cNvPicPr>
          <a:picLocks/>
        </xdr:cNvPicPr>
      </xdr:nvPicPr>
      <xdr:blipFill>
        <a:blip xmlns:r="http://schemas.openxmlformats.org/officeDocument/2006/relationships" r:embed="rId265" cstate="print"/>
        <a:stretch>
          <a:fillRect/>
        </a:stretch>
      </xdr:blipFill>
      <xdr:spPr>
        <a:xfrm>
          <a:off x="1082675" y="231625775"/>
          <a:ext cx="723900" cy="476250"/>
        </a:xfrm>
        <a:prstGeom prst="rect">
          <a:avLst/>
        </a:prstGeom>
      </xdr:spPr>
    </xdr:pic>
    <xdr:clientData/>
  </xdr:twoCellAnchor>
  <xdr:twoCellAnchor editAs="oneCell">
    <xdr:from>
      <xdr:col>1</xdr:col>
      <xdr:colOff>25400</xdr:colOff>
      <xdr:row>444</xdr:row>
      <xdr:rowOff>25400</xdr:rowOff>
    </xdr:from>
    <xdr:to>
      <xdr:col>1</xdr:col>
      <xdr:colOff>749300</xdr:colOff>
      <xdr:row>444</xdr:row>
      <xdr:rowOff>501650</xdr:rowOff>
    </xdr:to>
    <xdr:pic>
      <xdr:nvPicPr>
        <xdr:cNvPr id="1494" name="Subgraph-edmenendez" descr="edmenendez.png"/>
        <xdr:cNvPicPr>
          <a:picLocks/>
        </xdr:cNvPicPr>
      </xdr:nvPicPr>
      <xdr:blipFill>
        <a:blip xmlns:r="http://schemas.openxmlformats.org/officeDocument/2006/relationships" r:embed="rId265" cstate="print"/>
        <a:stretch>
          <a:fillRect/>
        </a:stretch>
      </xdr:blipFill>
      <xdr:spPr>
        <a:xfrm>
          <a:off x="1082675" y="232149650"/>
          <a:ext cx="723900" cy="476250"/>
        </a:xfrm>
        <a:prstGeom prst="rect">
          <a:avLst/>
        </a:prstGeom>
      </xdr:spPr>
    </xdr:pic>
    <xdr:clientData/>
  </xdr:twoCellAnchor>
  <xdr:twoCellAnchor editAs="oneCell">
    <xdr:from>
      <xdr:col>1</xdr:col>
      <xdr:colOff>25400</xdr:colOff>
      <xdr:row>445</xdr:row>
      <xdr:rowOff>25400</xdr:rowOff>
    </xdr:from>
    <xdr:to>
      <xdr:col>1</xdr:col>
      <xdr:colOff>749300</xdr:colOff>
      <xdr:row>445</xdr:row>
      <xdr:rowOff>501650</xdr:rowOff>
    </xdr:to>
    <xdr:pic>
      <xdr:nvPicPr>
        <xdr:cNvPr id="1495" name="Subgraph-mairegranma" descr="mairegranma.png"/>
        <xdr:cNvPicPr>
          <a:picLocks/>
        </xdr:cNvPicPr>
      </xdr:nvPicPr>
      <xdr:blipFill>
        <a:blip xmlns:r="http://schemas.openxmlformats.org/officeDocument/2006/relationships" r:embed="rId303" cstate="print"/>
        <a:stretch>
          <a:fillRect/>
        </a:stretch>
      </xdr:blipFill>
      <xdr:spPr>
        <a:xfrm>
          <a:off x="1082675" y="232673525"/>
          <a:ext cx="723900" cy="476250"/>
        </a:xfrm>
        <a:prstGeom prst="rect">
          <a:avLst/>
        </a:prstGeom>
      </xdr:spPr>
    </xdr:pic>
    <xdr:clientData/>
  </xdr:twoCellAnchor>
  <xdr:twoCellAnchor editAs="oneCell">
    <xdr:from>
      <xdr:col>1</xdr:col>
      <xdr:colOff>25400</xdr:colOff>
      <xdr:row>446</xdr:row>
      <xdr:rowOff>25400</xdr:rowOff>
    </xdr:from>
    <xdr:to>
      <xdr:col>1</xdr:col>
      <xdr:colOff>749300</xdr:colOff>
      <xdr:row>446</xdr:row>
      <xdr:rowOff>501650</xdr:rowOff>
    </xdr:to>
    <xdr:pic>
      <xdr:nvPicPr>
        <xdr:cNvPr id="1496" name="Subgraph-caseymac81" descr="caseymac81.png"/>
        <xdr:cNvPicPr>
          <a:picLocks/>
        </xdr:cNvPicPr>
      </xdr:nvPicPr>
      <xdr:blipFill>
        <a:blip xmlns:r="http://schemas.openxmlformats.org/officeDocument/2006/relationships" r:embed="rId263" cstate="print"/>
        <a:stretch>
          <a:fillRect/>
        </a:stretch>
      </xdr:blipFill>
      <xdr:spPr>
        <a:xfrm>
          <a:off x="1082675" y="233197400"/>
          <a:ext cx="723900" cy="476250"/>
        </a:xfrm>
        <a:prstGeom prst="rect">
          <a:avLst/>
        </a:prstGeom>
      </xdr:spPr>
    </xdr:pic>
    <xdr:clientData/>
  </xdr:twoCellAnchor>
  <xdr:twoCellAnchor editAs="oneCell">
    <xdr:from>
      <xdr:col>1</xdr:col>
      <xdr:colOff>25400</xdr:colOff>
      <xdr:row>447</xdr:row>
      <xdr:rowOff>25400</xdr:rowOff>
    </xdr:from>
    <xdr:to>
      <xdr:col>1</xdr:col>
      <xdr:colOff>749300</xdr:colOff>
      <xdr:row>447</xdr:row>
      <xdr:rowOff>501650</xdr:rowOff>
    </xdr:to>
    <xdr:pic>
      <xdr:nvPicPr>
        <xdr:cNvPr id="1497" name="Subgraph-itpropuebla" descr="itpropuebla.png"/>
        <xdr:cNvPicPr>
          <a:picLocks/>
        </xdr:cNvPicPr>
      </xdr:nvPicPr>
      <xdr:blipFill>
        <a:blip xmlns:r="http://schemas.openxmlformats.org/officeDocument/2006/relationships" r:embed="rId269" cstate="print"/>
        <a:stretch>
          <a:fillRect/>
        </a:stretch>
      </xdr:blipFill>
      <xdr:spPr>
        <a:xfrm>
          <a:off x="1082675" y="233721275"/>
          <a:ext cx="723900" cy="476250"/>
        </a:xfrm>
        <a:prstGeom prst="rect">
          <a:avLst/>
        </a:prstGeom>
      </xdr:spPr>
    </xdr:pic>
    <xdr:clientData/>
  </xdr:twoCellAnchor>
  <xdr:twoCellAnchor editAs="oneCell">
    <xdr:from>
      <xdr:col>1</xdr:col>
      <xdr:colOff>25400</xdr:colOff>
      <xdr:row>448</xdr:row>
      <xdr:rowOff>25400</xdr:rowOff>
    </xdr:from>
    <xdr:to>
      <xdr:col>1</xdr:col>
      <xdr:colOff>749300</xdr:colOff>
      <xdr:row>448</xdr:row>
      <xdr:rowOff>501650</xdr:rowOff>
    </xdr:to>
    <xdr:pic>
      <xdr:nvPicPr>
        <xdr:cNvPr id="1498" name="Subgraph-wikileakscuba" descr="wikileakscuba.png"/>
        <xdr:cNvPicPr>
          <a:picLocks/>
        </xdr:cNvPicPr>
      </xdr:nvPicPr>
      <xdr:blipFill>
        <a:blip xmlns:r="http://schemas.openxmlformats.org/officeDocument/2006/relationships" r:embed="rId291" cstate="print"/>
        <a:stretch>
          <a:fillRect/>
        </a:stretch>
      </xdr:blipFill>
      <xdr:spPr>
        <a:xfrm>
          <a:off x="1082675" y="234245150"/>
          <a:ext cx="723900" cy="476250"/>
        </a:xfrm>
        <a:prstGeom prst="rect">
          <a:avLst/>
        </a:prstGeom>
      </xdr:spPr>
    </xdr:pic>
    <xdr:clientData/>
  </xdr:twoCellAnchor>
  <xdr:twoCellAnchor editAs="oneCell">
    <xdr:from>
      <xdr:col>1</xdr:col>
      <xdr:colOff>25400</xdr:colOff>
      <xdr:row>449</xdr:row>
      <xdr:rowOff>25400</xdr:rowOff>
    </xdr:from>
    <xdr:to>
      <xdr:col>1</xdr:col>
      <xdr:colOff>749300</xdr:colOff>
      <xdr:row>449</xdr:row>
      <xdr:rowOff>501650</xdr:rowOff>
    </xdr:to>
    <xdr:pic>
      <xdr:nvPicPr>
        <xdr:cNvPr id="1499" name="Subgraph-brunopt13" descr="brunopt13.png"/>
        <xdr:cNvPicPr>
          <a:picLocks/>
        </xdr:cNvPicPr>
      </xdr:nvPicPr>
      <xdr:blipFill>
        <a:blip xmlns:r="http://schemas.openxmlformats.org/officeDocument/2006/relationships" r:embed="rId304" cstate="print"/>
        <a:stretch>
          <a:fillRect/>
        </a:stretch>
      </xdr:blipFill>
      <xdr:spPr>
        <a:xfrm>
          <a:off x="1082675" y="234769025"/>
          <a:ext cx="723900" cy="476250"/>
        </a:xfrm>
        <a:prstGeom prst="rect">
          <a:avLst/>
        </a:prstGeom>
      </xdr:spPr>
    </xdr:pic>
    <xdr:clientData/>
  </xdr:twoCellAnchor>
  <xdr:twoCellAnchor editAs="oneCell">
    <xdr:from>
      <xdr:col>1</xdr:col>
      <xdr:colOff>25400</xdr:colOff>
      <xdr:row>450</xdr:row>
      <xdr:rowOff>25400</xdr:rowOff>
    </xdr:from>
    <xdr:to>
      <xdr:col>1</xdr:col>
      <xdr:colOff>749300</xdr:colOff>
      <xdr:row>450</xdr:row>
      <xdr:rowOff>501650</xdr:rowOff>
    </xdr:to>
    <xdr:pic>
      <xdr:nvPicPr>
        <xdr:cNvPr id="1500" name="Subgraph-peter_juarez" descr="peter_juarez.png"/>
        <xdr:cNvPicPr>
          <a:picLocks/>
        </xdr:cNvPicPr>
      </xdr:nvPicPr>
      <xdr:blipFill>
        <a:blip xmlns:r="http://schemas.openxmlformats.org/officeDocument/2006/relationships" r:embed="rId269" cstate="print"/>
        <a:stretch>
          <a:fillRect/>
        </a:stretch>
      </xdr:blipFill>
      <xdr:spPr>
        <a:xfrm>
          <a:off x="1082675" y="235292900"/>
          <a:ext cx="723900" cy="476250"/>
        </a:xfrm>
        <a:prstGeom prst="rect">
          <a:avLst/>
        </a:prstGeom>
      </xdr:spPr>
    </xdr:pic>
    <xdr:clientData/>
  </xdr:twoCellAnchor>
  <xdr:twoCellAnchor editAs="oneCell">
    <xdr:from>
      <xdr:col>1</xdr:col>
      <xdr:colOff>25400</xdr:colOff>
      <xdr:row>451</xdr:row>
      <xdr:rowOff>25400</xdr:rowOff>
    </xdr:from>
    <xdr:to>
      <xdr:col>1</xdr:col>
      <xdr:colOff>749300</xdr:colOff>
      <xdr:row>451</xdr:row>
      <xdr:rowOff>501650</xdr:rowOff>
    </xdr:to>
    <xdr:pic>
      <xdr:nvPicPr>
        <xdr:cNvPr id="1501" name="Subgraph-maclemon" descr="maclemon.png"/>
        <xdr:cNvPicPr>
          <a:picLocks/>
        </xdr:cNvPicPr>
      </xdr:nvPicPr>
      <xdr:blipFill>
        <a:blip xmlns:r="http://schemas.openxmlformats.org/officeDocument/2006/relationships" r:embed="rId262" cstate="print"/>
        <a:stretch>
          <a:fillRect/>
        </a:stretch>
      </xdr:blipFill>
      <xdr:spPr>
        <a:xfrm>
          <a:off x="1082675" y="235816775"/>
          <a:ext cx="723900" cy="476250"/>
        </a:xfrm>
        <a:prstGeom prst="rect">
          <a:avLst/>
        </a:prstGeom>
      </xdr:spPr>
    </xdr:pic>
    <xdr:clientData/>
  </xdr:twoCellAnchor>
  <xdr:twoCellAnchor editAs="oneCell">
    <xdr:from>
      <xdr:col>1</xdr:col>
      <xdr:colOff>25400</xdr:colOff>
      <xdr:row>452</xdr:row>
      <xdr:rowOff>25400</xdr:rowOff>
    </xdr:from>
    <xdr:to>
      <xdr:col>1</xdr:col>
      <xdr:colOff>749300</xdr:colOff>
      <xdr:row>452</xdr:row>
      <xdr:rowOff>501650</xdr:rowOff>
    </xdr:to>
    <xdr:pic>
      <xdr:nvPicPr>
        <xdr:cNvPr id="1502" name="Subgraph-finasato" descr="finasato.png"/>
        <xdr:cNvPicPr>
          <a:picLocks/>
        </xdr:cNvPicPr>
      </xdr:nvPicPr>
      <xdr:blipFill>
        <a:blip xmlns:r="http://schemas.openxmlformats.org/officeDocument/2006/relationships" r:embed="rId265" cstate="print"/>
        <a:stretch>
          <a:fillRect/>
        </a:stretch>
      </xdr:blipFill>
      <xdr:spPr>
        <a:xfrm>
          <a:off x="1082675" y="236340650"/>
          <a:ext cx="723900" cy="476250"/>
        </a:xfrm>
        <a:prstGeom prst="rect">
          <a:avLst/>
        </a:prstGeom>
      </xdr:spPr>
    </xdr:pic>
    <xdr:clientData/>
  </xdr:twoCellAnchor>
  <xdr:twoCellAnchor editAs="oneCell">
    <xdr:from>
      <xdr:col>1</xdr:col>
      <xdr:colOff>25400</xdr:colOff>
      <xdr:row>453</xdr:row>
      <xdr:rowOff>25400</xdr:rowOff>
    </xdr:from>
    <xdr:to>
      <xdr:col>1</xdr:col>
      <xdr:colOff>749300</xdr:colOff>
      <xdr:row>453</xdr:row>
      <xdr:rowOff>501650</xdr:rowOff>
    </xdr:to>
    <xdr:pic>
      <xdr:nvPicPr>
        <xdr:cNvPr id="1503" name="Subgraph-mezgravis" descr="mezgravis.png"/>
        <xdr:cNvPicPr>
          <a:picLocks/>
        </xdr:cNvPicPr>
      </xdr:nvPicPr>
      <xdr:blipFill>
        <a:blip xmlns:r="http://schemas.openxmlformats.org/officeDocument/2006/relationships" r:embed="rId269" cstate="print"/>
        <a:stretch>
          <a:fillRect/>
        </a:stretch>
      </xdr:blipFill>
      <xdr:spPr>
        <a:xfrm>
          <a:off x="1082675" y="236864525"/>
          <a:ext cx="723900" cy="476250"/>
        </a:xfrm>
        <a:prstGeom prst="rect">
          <a:avLst/>
        </a:prstGeom>
      </xdr:spPr>
    </xdr:pic>
    <xdr:clientData/>
  </xdr:twoCellAnchor>
  <xdr:twoCellAnchor editAs="oneCell">
    <xdr:from>
      <xdr:col>1</xdr:col>
      <xdr:colOff>25400</xdr:colOff>
      <xdr:row>454</xdr:row>
      <xdr:rowOff>25400</xdr:rowOff>
    </xdr:from>
    <xdr:to>
      <xdr:col>1</xdr:col>
      <xdr:colOff>749300</xdr:colOff>
      <xdr:row>454</xdr:row>
      <xdr:rowOff>501650</xdr:rowOff>
    </xdr:to>
    <xdr:pic>
      <xdr:nvPicPr>
        <xdr:cNvPr id="1504" name="Subgraph-kerowolf" descr="kerowolf.png"/>
        <xdr:cNvPicPr>
          <a:picLocks/>
        </xdr:cNvPicPr>
      </xdr:nvPicPr>
      <xdr:blipFill>
        <a:blip xmlns:r="http://schemas.openxmlformats.org/officeDocument/2006/relationships" r:embed="rId305" cstate="print"/>
        <a:stretch>
          <a:fillRect/>
        </a:stretch>
      </xdr:blipFill>
      <xdr:spPr>
        <a:xfrm>
          <a:off x="1082675" y="237388400"/>
          <a:ext cx="723900" cy="476250"/>
        </a:xfrm>
        <a:prstGeom prst="rect">
          <a:avLst/>
        </a:prstGeom>
      </xdr:spPr>
    </xdr:pic>
    <xdr:clientData/>
  </xdr:twoCellAnchor>
  <xdr:twoCellAnchor editAs="oneCell">
    <xdr:from>
      <xdr:col>1</xdr:col>
      <xdr:colOff>25400</xdr:colOff>
      <xdr:row>455</xdr:row>
      <xdr:rowOff>25400</xdr:rowOff>
    </xdr:from>
    <xdr:to>
      <xdr:col>1</xdr:col>
      <xdr:colOff>749300</xdr:colOff>
      <xdr:row>455</xdr:row>
      <xdr:rowOff>501650</xdr:rowOff>
    </xdr:to>
    <xdr:pic>
      <xdr:nvPicPr>
        <xdr:cNvPr id="1505" name="Subgraph-mileskjeller" descr="mileskjeller.png"/>
        <xdr:cNvPicPr>
          <a:picLocks/>
        </xdr:cNvPicPr>
      </xdr:nvPicPr>
      <xdr:blipFill>
        <a:blip xmlns:r="http://schemas.openxmlformats.org/officeDocument/2006/relationships" r:embed="rId306" cstate="print"/>
        <a:stretch>
          <a:fillRect/>
        </a:stretch>
      </xdr:blipFill>
      <xdr:spPr>
        <a:xfrm>
          <a:off x="1082675" y="237912275"/>
          <a:ext cx="723900" cy="476250"/>
        </a:xfrm>
        <a:prstGeom prst="rect">
          <a:avLst/>
        </a:prstGeom>
      </xdr:spPr>
    </xdr:pic>
    <xdr:clientData/>
  </xdr:twoCellAnchor>
  <xdr:twoCellAnchor editAs="oneCell">
    <xdr:from>
      <xdr:col>1</xdr:col>
      <xdr:colOff>25400</xdr:colOff>
      <xdr:row>456</xdr:row>
      <xdr:rowOff>25400</xdr:rowOff>
    </xdr:from>
    <xdr:to>
      <xdr:col>1</xdr:col>
      <xdr:colOff>749300</xdr:colOff>
      <xdr:row>456</xdr:row>
      <xdr:rowOff>501650</xdr:rowOff>
    </xdr:to>
    <xdr:pic>
      <xdr:nvPicPr>
        <xdr:cNvPr id="1506" name="Subgraph-stockholmnative" descr="stockholmnative.png"/>
        <xdr:cNvPicPr>
          <a:picLocks/>
        </xdr:cNvPicPr>
      </xdr:nvPicPr>
      <xdr:blipFill>
        <a:blip xmlns:r="http://schemas.openxmlformats.org/officeDocument/2006/relationships" r:embed="rId269" cstate="print"/>
        <a:stretch>
          <a:fillRect/>
        </a:stretch>
      </xdr:blipFill>
      <xdr:spPr>
        <a:xfrm>
          <a:off x="1082675" y="238436150"/>
          <a:ext cx="723900" cy="476250"/>
        </a:xfrm>
        <a:prstGeom prst="rect">
          <a:avLst/>
        </a:prstGeom>
      </xdr:spPr>
    </xdr:pic>
    <xdr:clientData/>
  </xdr:twoCellAnchor>
  <xdr:twoCellAnchor editAs="oneCell">
    <xdr:from>
      <xdr:col>1</xdr:col>
      <xdr:colOff>25400</xdr:colOff>
      <xdr:row>457</xdr:row>
      <xdr:rowOff>25400</xdr:rowOff>
    </xdr:from>
    <xdr:to>
      <xdr:col>1</xdr:col>
      <xdr:colOff>749300</xdr:colOff>
      <xdr:row>457</xdr:row>
      <xdr:rowOff>501650</xdr:rowOff>
    </xdr:to>
    <xdr:pic>
      <xdr:nvPicPr>
        <xdr:cNvPr id="1507" name="Subgraph-syazwinasaw" descr="syazwinasaw.png"/>
        <xdr:cNvPicPr>
          <a:picLocks/>
        </xdr:cNvPicPr>
      </xdr:nvPicPr>
      <xdr:blipFill>
        <a:blip xmlns:r="http://schemas.openxmlformats.org/officeDocument/2006/relationships" r:embed="rId269" cstate="print"/>
        <a:stretch>
          <a:fillRect/>
        </a:stretch>
      </xdr:blipFill>
      <xdr:spPr>
        <a:xfrm>
          <a:off x="1082675" y="238960025"/>
          <a:ext cx="723900" cy="476250"/>
        </a:xfrm>
        <a:prstGeom prst="rect">
          <a:avLst/>
        </a:prstGeom>
      </xdr:spPr>
    </xdr:pic>
    <xdr:clientData/>
  </xdr:twoCellAnchor>
  <xdr:twoCellAnchor editAs="oneCell">
    <xdr:from>
      <xdr:col>1</xdr:col>
      <xdr:colOff>25400</xdr:colOff>
      <xdr:row>458</xdr:row>
      <xdr:rowOff>25400</xdr:rowOff>
    </xdr:from>
    <xdr:to>
      <xdr:col>1</xdr:col>
      <xdr:colOff>749300</xdr:colOff>
      <xdr:row>458</xdr:row>
      <xdr:rowOff>501650</xdr:rowOff>
    </xdr:to>
    <xdr:pic>
      <xdr:nvPicPr>
        <xdr:cNvPr id="1508" name="Subgraph-kevindgrant" descr="kevindgrant.png"/>
        <xdr:cNvPicPr>
          <a:picLocks/>
        </xdr:cNvPicPr>
      </xdr:nvPicPr>
      <xdr:blipFill>
        <a:blip xmlns:r="http://schemas.openxmlformats.org/officeDocument/2006/relationships" r:embed="rId307" cstate="print"/>
        <a:stretch>
          <a:fillRect/>
        </a:stretch>
      </xdr:blipFill>
      <xdr:spPr>
        <a:xfrm>
          <a:off x="1082675" y="239483900"/>
          <a:ext cx="723900" cy="476250"/>
        </a:xfrm>
        <a:prstGeom prst="rect">
          <a:avLst/>
        </a:prstGeom>
      </xdr:spPr>
    </xdr:pic>
    <xdr:clientData/>
  </xdr:twoCellAnchor>
  <xdr:twoCellAnchor editAs="oneCell">
    <xdr:from>
      <xdr:col>1</xdr:col>
      <xdr:colOff>25400</xdr:colOff>
      <xdr:row>459</xdr:row>
      <xdr:rowOff>25400</xdr:rowOff>
    </xdr:from>
    <xdr:to>
      <xdr:col>1</xdr:col>
      <xdr:colOff>749300</xdr:colOff>
      <xdr:row>459</xdr:row>
      <xdr:rowOff>501650</xdr:rowOff>
    </xdr:to>
    <xdr:pic>
      <xdr:nvPicPr>
        <xdr:cNvPr id="1509" name="Subgraph-pablutv" descr="pablutv.png"/>
        <xdr:cNvPicPr>
          <a:picLocks/>
        </xdr:cNvPicPr>
      </xdr:nvPicPr>
      <xdr:blipFill>
        <a:blip xmlns:r="http://schemas.openxmlformats.org/officeDocument/2006/relationships" r:embed="rId261" cstate="print"/>
        <a:stretch>
          <a:fillRect/>
        </a:stretch>
      </xdr:blipFill>
      <xdr:spPr>
        <a:xfrm>
          <a:off x="1082675" y="240007775"/>
          <a:ext cx="723900" cy="476250"/>
        </a:xfrm>
        <a:prstGeom prst="rect">
          <a:avLst/>
        </a:prstGeom>
      </xdr:spPr>
    </xdr:pic>
    <xdr:clientData/>
  </xdr:twoCellAnchor>
  <xdr:twoCellAnchor editAs="oneCell">
    <xdr:from>
      <xdr:col>1</xdr:col>
      <xdr:colOff>25400</xdr:colOff>
      <xdr:row>460</xdr:row>
      <xdr:rowOff>25400</xdr:rowOff>
    </xdr:from>
    <xdr:to>
      <xdr:col>1</xdr:col>
      <xdr:colOff>749300</xdr:colOff>
      <xdr:row>460</xdr:row>
      <xdr:rowOff>501650</xdr:rowOff>
    </xdr:to>
    <xdr:pic>
      <xdr:nvPicPr>
        <xdr:cNvPr id="1510" name="Subgraph-salmartins" descr="salmartins.png"/>
        <xdr:cNvPicPr>
          <a:picLocks/>
        </xdr:cNvPicPr>
      </xdr:nvPicPr>
      <xdr:blipFill>
        <a:blip xmlns:r="http://schemas.openxmlformats.org/officeDocument/2006/relationships" r:embed="rId287" cstate="print"/>
        <a:stretch>
          <a:fillRect/>
        </a:stretch>
      </xdr:blipFill>
      <xdr:spPr>
        <a:xfrm>
          <a:off x="1082675" y="240531650"/>
          <a:ext cx="723900" cy="476250"/>
        </a:xfrm>
        <a:prstGeom prst="rect">
          <a:avLst/>
        </a:prstGeom>
      </xdr:spPr>
    </xdr:pic>
    <xdr:clientData/>
  </xdr:twoCellAnchor>
  <xdr:twoCellAnchor editAs="oneCell">
    <xdr:from>
      <xdr:col>1</xdr:col>
      <xdr:colOff>25400</xdr:colOff>
      <xdr:row>461</xdr:row>
      <xdr:rowOff>25400</xdr:rowOff>
    </xdr:from>
    <xdr:to>
      <xdr:col>1</xdr:col>
      <xdr:colOff>749300</xdr:colOff>
      <xdr:row>461</xdr:row>
      <xdr:rowOff>501650</xdr:rowOff>
    </xdr:to>
    <xdr:pic>
      <xdr:nvPicPr>
        <xdr:cNvPr id="1511" name="Subgraph-bflohlish" descr="bflohlish.png"/>
        <xdr:cNvPicPr>
          <a:picLocks/>
        </xdr:cNvPicPr>
      </xdr:nvPicPr>
      <xdr:blipFill>
        <a:blip xmlns:r="http://schemas.openxmlformats.org/officeDocument/2006/relationships" r:embed="rId269" cstate="print"/>
        <a:stretch>
          <a:fillRect/>
        </a:stretch>
      </xdr:blipFill>
      <xdr:spPr>
        <a:xfrm>
          <a:off x="1082675" y="241055525"/>
          <a:ext cx="723900" cy="476250"/>
        </a:xfrm>
        <a:prstGeom prst="rect">
          <a:avLst/>
        </a:prstGeom>
      </xdr:spPr>
    </xdr:pic>
    <xdr:clientData/>
  </xdr:twoCellAnchor>
  <xdr:twoCellAnchor editAs="oneCell">
    <xdr:from>
      <xdr:col>1</xdr:col>
      <xdr:colOff>25400</xdr:colOff>
      <xdr:row>462</xdr:row>
      <xdr:rowOff>25400</xdr:rowOff>
    </xdr:from>
    <xdr:to>
      <xdr:col>1</xdr:col>
      <xdr:colOff>749300</xdr:colOff>
      <xdr:row>462</xdr:row>
      <xdr:rowOff>501650</xdr:rowOff>
    </xdr:to>
    <xdr:pic>
      <xdr:nvPicPr>
        <xdr:cNvPr id="1512" name="Subgraph-ocelote0312" descr="ocelote0312.png"/>
        <xdr:cNvPicPr>
          <a:picLocks/>
        </xdr:cNvPicPr>
      </xdr:nvPicPr>
      <xdr:blipFill>
        <a:blip xmlns:r="http://schemas.openxmlformats.org/officeDocument/2006/relationships" r:embed="rId269" cstate="print"/>
        <a:stretch>
          <a:fillRect/>
        </a:stretch>
      </xdr:blipFill>
      <xdr:spPr>
        <a:xfrm>
          <a:off x="1082675" y="241579400"/>
          <a:ext cx="723900" cy="476250"/>
        </a:xfrm>
        <a:prstGeom prst="rect">
          <a:avLst/>
        </a:prstGeom>
      </xdr:spPr>
    </xdr:pic>
    <xdr:clientData/>
  </xdr:twoCellAnchor>
  <xdr:twoCellAnchor editAs="oneCell">
    <xdr:from>
      <xdr:col>1</xdr:col>
      <xdr:colOff>25400</xdr:colOff>
      <xdr:row>463</xdr:row>
      <xdr:rowOff>25400</xdr:rowOff>
    </xdr:from>
    <xdr:to>
      <xdr:col>1</xdr:col>
      <xdr:colOff>749300</xdr:colOff>
      <xdr:row>463</xdr:row>
      <xdr:rowOff>501650</xdr:rowOff>
    </xdr:to>
    <xdr:pic>
      <xdr:nvPicPr>
        <xdr:cNvPr id="1513" name="Subgraph-rafaero" descr="rafaero.png"/>
        <xdr:cNvPicPr>
          <a:picLocks/>
        </xdr:cNvPicPr>
      </xdr:nvPicPr>
      <xdr:blipFill>
        <a:blip xmlns:r="http://schemas.openxmlformats.org/officeDocument/2006/relationships" r:embed="rId290" cstate="print"/>
        <a:stretch>
          <a:fillRect/>
        </a:stretch>
      </xdr:blipFill>
      <xdr:spPr>
        <a:xfrm>
          <a:off x="1082675" y="242103275"/>
          <a:ext cx="723900" cy="476250"/>
        </a:xfrm>
        <a:prstGeom prst="rect">
          <a:avLst/>
        </a:prstGeom>
      </xdr:spPr>
    </xdr:pic>
    <xdr:clientData/>
  </xdr:twoCellAnchor>
  <xdr:twoCellAnchor editAs="oneCell">
    <xdr:from>
      <xdr:col>1</xdr:col>
      <xdr:colOff>25400</xdr:colOff>
      <xdr:row>464</xdr:row>
      <xdr:rowOff>25400</xdr:rowOff>
    </xdr:from>
    <xdr:to>
      <xdr:col>1</xdr:col>
      <xdr:colOff>749300</xdr:colOff>
      <xdr:row>464</xdr:row>
      <xdr:rowOff>501650</xdr:rowOff>
    </xdr:to>
    <xdr:pic>
      <xdr:nvPicPr>
        <xdr:cNvPr id="1514" name="Subgraph-vfarinelli" descr="vfarinelli.png"/>
        <xdr:cNvPicPr>
          <a:picLocks/>
        </xdr:cNvPicPr>
      </xdr:nvPicPr>
      <xdr:blipFill>
        <a:blip xmlns:r="http://schemas.openxmlformats.org/officeDocument/2006/relationships" r:embed="rId287" cstate="print"/>
        <a:stretch>
          <a:fillRect/>
        </a:stretch>
      </xdr:blipFill>
      <xdr:spPr>
        <a:xfrm>
          <a:off x="1082675" y="242627150"/>
          <a:ext cx="723900" cy="476250"/>
        </a:xfrm>
        <a:prstGeom prst="rect">
          <a:avLst/>
        </a:prstGeom>
      </xdr:spPr>
    </xdr:pic>
    <xdr:clientData/>
  </xdr:twoCellAnchor>
  <xdr:twoCellAnchor editAs="oneCell">
    <xdr:from>
      <xdr:col>1</xdr:col>
      <xdr:colOff>25400</xdr:colOff>
      <xdr:row>465</xdr:row>
      <xdr:rowOff>25400</xdr:rowOff>
    </xdr:from>
    <xdr:to>
      <xdr:col>1</xdr:col>
      <xdr:colOff>749300</xdr:colOff>
      <xdr:row>465</xdr:row>
      <xdr:rowOff>501650</xdr:rowOff>
    </xdr:to>
    <xdr:pic>
      <xdr:nvPicPr>
        <xdr:cNvPr id="1515" name="Subgraph-dhrronny" descr="dhrronny.png"/>
        <xdr:cNvPicPr>
          <a:picLocks/>
        </xdr:cNvPicPr>
      </xdr:nvPicPr>
      <xdr:blipFill>
        <a:blip xmlns:r="http://schemas.openxmlformats.org/officeDocument/2006/relationships" r:embed="rId308" cstate="print"/>
        <a:stretch>
          <a:fillRect/>
        </a:stretch>
      </xdr:blipFill>
      <xdr:spPr>
        <a:xfrm>
          <a:off x="1082675" y="243151025"/>
          <a:ext cx="723900" cy="476250"/>
        </a:xfrm>
        <a:prstGeom prst="rect">
          <a:avLst/>
        </a:prstGeom>
      </xdr:spPr>
    </xdr:pic>
    <xdr:clientData/>
  </xdr:twoCellAnchor>
  <xdr:twoCellAnchor editAs="oneCell">
    <xdr:from>
      <xdr:col>1</xdr:col>
      <xdr:colOff>25400</xdr:colOff>
      <xdr:row>466</xdr:row>
      <xdr:rowOff>25400</xdr:rowOff>
    </xdr:from>
    <xdr:to>
      <xdr:col>1</xdr:col>
      <xdr:colOff>749300</xdr:colOff>
      <xdr:row>466</xdr:row>
      <xdr:rowOff>501650</xdr:rowOff>
    </xdr:to>
    <xdr:pic>
      <xdr:nvPicPr>
        <xdr:cNvPr id="1516" name="Subgraph-miriancassa" descr="miriancassa.png"/>
        <xdr:cNvPicPr>
          <a:picLocks/>
        </xdr:cNvPicPr>
      </xdr:nvPicPr>
      <xdr:blipFill>
        <a:blip xmlns:r="http://schemas.openxmlformats.org/officeDocument/2006/relationships" r:embed="rId286" cstate="print"/>
        <a:stretch>
          <a:fillRect/>
        </a:stretch>
      </xdr:blipFill>
      <xdr:spPr>
        <a:xfrm>
          <a:off x="1082675" y="243674900"/>
          <a:ext cx="723900" cy="476250"/>
        </a:xfrm>
        <a:prstGeom prst="rect">
          <a:avLst/>
        </a:prstGeom>
      </xdr:spPr>
    </xdr:pic>
    <xdr:clientData/>
  </xdr:twoCellAnchor>
  <xdr:twoCellAnchor editAs="oneCell">
    <xdr:from>
      <xdr:col>1</xdr:col>
      <xdr:colOff>25400</xdr:colOff>
      <xdr:row>467</xdr:row>
      <xdr:rowOff>25400</xdr:rowOff>
    </xdr:from>
    <xdr:to>
      <xdr:col>1</xdr:col>
      <xdr:colOff>749300</xdr:colOff>
      <xdr:row>467</xdr:row>
      <xdr:rowOff>501650</xdr:rowOff>
    </xdr:to>
    <xdr:pic>
      <xdr:nvPicPr>
        <xdr:cNvPr id="1517" name="Subgraph-fashionistajeni" descr="fashionistajeni.png"/>
        <xdr:cNvPicPr>
          <a:picLocks/>
        </xdr:cNvPicPr>
      </xdr:nvPicPr>
      <xdr:blipFill>
        <a:blip xmlns:r="http://schemas.openxmlformats.org/officeDocument/2006/relationships" r:embed="rId265" cstate="print"/>
        <a:stretch>
          <a:fillRect/>
        </a:stretch>
      </xdr:blipFill>
      <xdr:spPr>
        <a:xfrm>
          <a:off x="1082675" y="244198775"/>
          <a:ext cx="723900" cy="476250"/>
        </a:xfrm>
        <a:prstGeom prst="rect">
          <a:avLst/>
        </a:prstGeom>
      </xdr:spPr>
    </xdr:pic>
    <xdr:clientData/>
  </xdr:twoCellAnchor>
  <xdr:twoCellAnchor editAs="oneCell">
    <xdr:from>
      <xdr:col>1</xdr:col>
      <xdr:colOff>25400</xdr:colOff>
      <xdr:row>468</xdr:row>
      <xdr:rowOff>25400</xdr:rowOff>
    </xdr:from>
    <xdr:to>
      <xdr:col>1</xdr:col>
      <xdr:colOff>749300</xdr:colOff>
      <xdr:row>468</xdr:row>
      <xdr:rowOff>501650</xdr:rowOff>
    </xdr:to>
    <xdr:pic>
      <xdr:nvPicPr>
        <xdr:cNvPr id="1518" name="Subgraph-goldstockbull" descr="goldstockbull.png"/>
        <xdr:cNvPicPr>
          <a:picLocks/>
        </xdr:cNvPicPr>
      </xdr:nvPicPr>
      <xdr:blipFill>
        <a:blip xmlns:r="http://schemas.openxmlformats.org/officeDocument/2006/relationships" r:embed="rId291" cstate="print"/>
        <a:stretch>
          <a:fillRect/>
        </a:stretch>
      </xdr:blipFill>
      <xdr:spPr>
        <a:xfrm>
          <a:off x="1082675" y="244722650"/>
          <a:ext cx="723900" cy="476250"/>
        </a:xfrm>
        <a:prstGeom prst="rect">
          <a:avLst/>
        </a:prstGeom>
      </xdr:spPr>
    </xdr:pic>
    <xdr:clientData/>
  </xdr:twoCellAnchor>
  <xdr:twoCellAnchor editAs="oneCell">
    <xdr:from>
      <xdr:col>1</xdr:col>
      <xdr:colOff>25400</xdr:colOff>
      <xdr:row>469</xdr:row>
      <xdr:rowOff>25400</xdr:rowOff>
    </xdr:from>
    <xdr:to>
      <xdr:col>1</xdr:col>
      <xdr:colOff>749300</xdr:colOff>
      <xdr:row>469</xdr:row>
      <xdr:rowOff>501650</xdr:rowOff>
    </xdr:to>
    <xdr:pic>
      <xdr:nvPicPr>
        <xdr:cNvPr id="1519" name="Subgraph-ecuaempresas" descr="ecuaempresas.png"/>
        <xdr:cNvPicPr>
          <a:picLocks/>
        </xdr:cNvPicPr>
      </xdr:nvPicPr>
      <xdr:blipFill>
        <a:blip xmlns:r="http://schemas.openxmlformats.org/officeDocument/2006/relationships" r:embed="rId269" cstate="print"/>
        <a:stretch>
          <a:fillRect/>
        </a:stretch>
      </xdr:blipFill>
      <xdr:spPr>
        <a:xfrm>
          <a:off x="1082675" y="245246525"/>
          <a:ext cx="723900" cy="476250"/>
        </a:xfrm>
        <a:prstGeom prst="rect">
          <a:avLst/>
        </a:prstGeom>
      </xdr:spPr>
    </xdr:pic>
    <xdr:clientData/>
  </xdr:twoCellAnchor>
  <xdr:twoCellAnchor editAs="oneCell">
    <xdr:from>
      <xdr:col>1</xdr:col>
      <xdr:colOff>25400</xdr:colOff>
      <xdr:row>470</xdr:row>
      <xdr:rowOff>25400</xdr:rowOff>
    </xdr:from>
    <xdr:to>
      <xdr:col>1</xdr:col>
      <xdr:colOff>749300</xdr:colOff>
      <xdr:row>470</xdr:row>
      <xdr:rowOff>501650</xdr:rowOff>
    </xdr:to>
    <xdr:pic>
      <xdr:nvPicPr>
        <xdr:cNvPr id="1520" name="Subgraph-juanfgiraldo" descr="juanfgiraldo.png"/>
        <xdr:cNvPicPr>
          <a:picLocks/>
        </xdr:cNvPicPr>
      </xdr:nvPicPr>
      <xdr:blipFill>
        <a:blip xmlns:r="http://schemas.openxmlformats.org/officeDocument/2006/relationships" r:embed="rId309" cstate="print"/>
        <a:stretch>
          <a:fillRect/>
        </a:stretch>
      </xdr:blipFill>
      <xdr:spPr>
        <a:xfrm>
          <a:off x="1082675" y="245770400"/>
          <a:ext cx="723900" cy="476250"/>
        </a:xfrm>
        <a:prstGeom prst="rect">
          <a:avLst/>
        </a:prstGeom>
      </xdr:spPr>
    </xdr:pic>
    <xdr:clientData/>
  </xdr:twoCellAnchor>
  <xdr:twoCellAnchor editAs="oneCell">
    <xdr:from>
      <xdr:col>1</xdr:col>
      <xdr:colOff>25400</xdr:colOff>
      <xdr:row>471</xdr:row>
      <xdr:rowOff>25400</xdr:rowOff>
    </xdr:from>
    <xdr:to>
      <xdr:col>1</xdr:col>
      <xdr:colOff>749300</xdr:colOff>
      <xdr:row>471</xdr:row>
      <xdr:rowOff>501650</xdr:rowOff>
    </xdr:to>
    <xdr:pic>
      <xdr:nvPicPr>
        <xdr:cNvPr id="1521" name="Subgraph-jonathanlopezro" descr="jonathanlopezro.png"/>
        <xdr:cNvPicPr>
          <a:picLocks/>
        </xdr:cNvPicPr>
      </xdr:nvPicPr>
      <xdr:blipFill>
        <a:blip xmlns:r="http://schemas.openxmlformats.org/officeDocument/2006/relationships" r:embed="rId265" cstate="print"/>
        <a:stretch>
          <a:fillRect/>
        </a:stretch>
      </xdr:blipFill>
      <xdr:spPr>
        <a:xfrm>
          <a:off x="1082675" y="246294275"/>
          <a:ext cx="723900" cy="476250"/>
        </a:xfrm>
        <a:prstGeom prst="rect">
          <a:avLst/>
        </a:prstGeom>
      </xdr:spPr>
    </xdr:pic>
    <xdr:clientData/>
  </xdr:twoCellAnchor>
  <xdr:twoCellAnchor editAs="oneCell">
    <xdr:from>
      <xdr:col>1</xdr:col>
      <xdr:colOff>25400</xdr:colOff>
      <xdr:row>472</xdr:row>
      <xdr:rowOff>25400</xdr:rowOff>
    </xdr:from>
    <xdr:to>
      <xdr:col>1</xdr:col>
      <xdr:colOff>749300</xdr:colOff>
      <xdr:row>472</xdr:row>
      <xdr:rowOff>501650</xdr:rowOff>
    </xdr:to>
    <xdr:pic>
      <xdr:nvPicPr>
        <xdr:cNvPr id="1522" name="Subgraph-cinem4" descr="cinem4.png"/>
        <xdr:cNvPicPr>
          <a:picLocks/>
        </xdr:cNvPicPr>
      </xdr:nvPicPr>
      <xdr:blipFill>
        <a:blip xmlns:r="http://schemas.openxmlformats.org/officeDocument/2006/relationships" r:embed="rId263" cstate="print"/>
        <a:stretch>
          <a:fillRect/>
        </a:stretch>
      </xdr:blipFill>
      <xdr:spPr>
        <a:xfrm>
          <a:off x="1082675" y="246818150"/>
          <a:ext cx="723900" cy="476250"/>
        </a:xfrm>
        <a:prstGeom prst="rect">
          <a:avLst/>
        </a:prstGeom>
      </xdr:spPr>
    </xdr:pic>
    <xdr:clientData/>
  </xdr:twoCellAnchor>
  <xdr:twoCellAnchor editAs="oneCell">
    <xdr:from>
      <xdr:col>1</xdr:col>
      <xdr:colOff>25400</xdr:colOff>
      <xdr:row>473</xdr:row>
      <xdr:rowOff>25400</xdr:rowOff>
    </xdr:from>
    <xdr:to>
      <xdr:col>1</xdr:col>
      <xdr:colOff>749300</xdr:colOff>
      <xdr:row>473</xdr:row>
      <xdr:rowOff>501650</xdr:rowOff>
    </xdr:to>
    <xdr:pic>
      <xdr:nvPicPr>
        <xdr:cNvPr id="1523" name="Subgraph-robertcage44" descr="robertcage44.png"/>
        <xdr:cNvPicPr>
          <a:picLocks/>
        </xdr:cNvPicPr>
      </xdr:nvPicPr>
      <xdr:blipFill>
        <a:blip xmlns:r="http://schemas.openxmlformats.org/officeDocument/2006/relationships" r:embed="rId265" cstate="print"/>
        <a:stretch>
          <a:fillRect/>
        </a:stretch>
      </xdr:blipFill>
      <xdr:spPr>
        <a:xfrm>
          <a:off x="1082675" y="247342025"/>
          <a:ext cx="723900" cy="476250"/>
        </a:xfrm>
        <a:prstGeom prst="rect">
          <a:avLst/>
        </a:prstGeom>
      </xdr:spPr>
    </xdr:pic>
    <xdr:clientData/>
  </xdr:twoCellAnchor>
  <xdr:twoCellAnchor editAs="oneCell">
    <xdr:from>
      <xdr:col>1</xdr:col>
      <xdr:colOff>25400</xdr:colOff>
      <xdr:row>474</xdr:row>
      <xdr:rowOff>25400</xdr:rowOff>
    </xdr:from>
    <xdr:to>
      <xdr:col>1</xdr:col>
      <xdr:colOff>749300</xdr:colOff>
      <xdr:row>474</xdr:row>
      <xdr:rowOff>501650</xdr:rowOff>
    </xdr:to>
    <xdr:pic>
      <xdr:nvPicPr>
        <xdr:cNvPr id="1524" name="Subgraph-dummyreason" descr="dummyreason.png"/>
        <xdr:cNvPicPr>
          <a:picLocks/>
        </xdr:cNvPicPr>
      </xdr:nvPicPr>
      <xdr:blipFill>
        <a:blip xmlns:r="http://schemas.openxmlformats.org/officeDocument/2006/relationships" r:embed="rId269" cstate="print"/>
        <a:stretch>
          <a:fillRect/>
        </a:stretch>
      </xdr:blipFill>
      <xdr:spPr>
        <a:xfrm>
          <a:off x="1082675" y="247865900"/>
          <a:ext cx="723900" cy="476250"/>
        </a:xfrm>
        <a:prstGeom prst="rect">
          <a:avLst/>
        </a:prstGeom>
      </xdr:spPr>
    </xdr:pic>
    <xdr:clientData/>
  </xdr:twoCellAnchor>
  <xdr:twoCellAnchor editAs="oneCell">
    <xdr:from>
      <xdr:col>1</xdr:col>
      <xdr:colOff>25400</xdr:colOff>
      <xdr:row>475</xdr:row>
      <xdr:rowOff>25400</xdr:rowOff>
    </xdr:from>
    <xdr:to>
      <xdr:col>1</xdr:col>
      <xdr:colOff>749300</xdr:colOff>
      <xdr:row>475</xdr:row>
      <xdr:rowOff>501650</xdr:rowOff>
    </xdr:to>
    <xdr:pic>
      <xdr:nvPicPr>
        <xdr:cNvPr id="1525" name="Subgraph-luiznemer" descr="luiznemer.png"/>
        <xdr:cNvPicPr>
          <a:picLocks/>
        </xdr:cNvPicPr>
      </xdr:nvPicPr>
      <xdr:blipFill>
        <a:blip xmlns:r="http://schemas.openxmlformats.org/officeDocument/2006/relationships" r:embed="rId270" cstate="print"/>
        <a:stretch>
          <a:fillRect/>
        </a:stretch>
      </xdr:blipFill>
      <xdr:spPr>
        <a:xfrm>
          <a:off x="1082675" y="248389775"/>
          <a:ext cx="723900" cy="476250"/>
        </a:xfrm>
        <a:prstGeom prst="rect">
          <a:avLst/>
        </a:prstGeom>
      </xdr:spPr>
    </xdr:pic>
    <xdr:clientData/>
  </xdr:twoCellAnchor>
  <xdr:twoCellAnchor editAs="oneCell">
    <xdr:from>
      <xdr:col>1</xdr:col>
      <xdr:colOff>25400</xdr:colOff>
      <xdr:row>476</xdr:row>
      <xdr:rowOff>25400</xdr:rowOff>
    </xdr:from>
    <xdr:to>
      <xdr:col>1</xdr:col>
      <xdr:colOff>749300</xdr:colOff>
      <xdr:row>476</xdr:row>
      <xdr:rowOff>501650</xdr:rowOff>
    </xdr:to>
    <xdr:pic>
      <xdr:nvPicPr>
        <xdr:cNvPr id="1526" name="Subgraph-lindo" descr="lindo.png"/>
        <xdr:cNvPicPr>
          <a:picLocks/>
        </xdr:cNvPicPr>
      </xdr:nvPicPr>
      <xdr:blipFill>
        <a:blip xmlns:r="http://schemas.openxmlformats.org/officeDocument/2006/relationships" r:embed="rId291" cstate="print"/>
        <a:stretch>
          <a:fillRect/>
        </a:stretch>
      </xdr:blipFill>
      <xdr:spPr>
        <a:xfrm>
          <a:off x="1082675" y="248913650"/>
          <a:ext cx="723900" cy="476250"/>
        </a:xfrm>
        <a:prstGeom prst="rect">
          <a:avLst/>
        </a:prstGeom>
      </xdr:spPr>
    </xdr:pic>
    <xdr:clientData/>
  </xdr:twoCellAnchor>
  <xdr:twoCellAnchor editAs="oneCell">
    <xdr:from>
      <xdr:col>1</xdr:col>
      <xdr:colOff>25400</xdr:colOff>
      <xdr:row>477</xdr:row>
      <xdr:rowOff>25400</xdr:rowOff>
    </xdr:from>
    <xdr:to>
      <xdr:col>1</xdr:col>
      <xdr:colOff>749300</xdr:colOff>
      <xdr:row>477</xdr:row>
      <xdr:rowOff>501650</xdr:rowOff>
    </xdr:to>
    <xdr:pic>
      <xdr:nvPicPr>
        <xdr:cNvPr id="1527" name="Subgraph-daney_josef" descr="daney_josef.png"/>
        <xdr:cNvPicPr>
          <a:picLocks/>
        </xdr:cNvPicPr>
      </xdr:nvPicPr>
      <xdr:blipFill>
        <a:blip xmlns:r="http://schemas.openxmlformats.org/officeDocument/2006/relationships" r:embed="rId269" cstate="print"/>
        <a:stretch>
          <a:fillRect/>
        </a:stretch>
      </xdr:blipFill>
      <xdr:spPr>
        <a:xfrm>
          <a:off x="1082675" y="249437525"/>
          <a:ext cx="723900" cy="476250"/>
        </a:xfrm>
        <a:prstGeom prst="rect">
          <a:avLst/>
        </a:prstGeom>
      </xdr:spPr>
    </xdr:pic>
    <xdr:clientData/>
  </xdr:twoCellAnchor>
  <xdr:twoCellAnchor editAs="oneCell">
    <xdr:from>
      <xdr:col>1</xdr:col>
      <xdr:colOff>25400</xdr:colOff>
      <xdr:row>478</xdr:row>
      <xdr:rowOff>25400</xdr:rowOff>
    </xdr:from>
    <xdr:to>
      <xdr:col>1</xdr:col>
      <xdr:colOff>749300</xdr:colOff>
      <xdr:row>478</xdr:row>
      <xdr:rowOff>501650</xdr:rowOff>
    </xdr:to>
    <xdr:pic>
      <xdr:nvPicPr>
        <xdr:cNvPr id="1528" name="Subgraph-vitriolica" descr="vitriolica.png"/>
        <xdr:cNvPicPr>
          <a:picLocks/>
        </xdr:cNvPicPr>
      </xdr:nvPicPr>
      <xdr:blipFill>
        <a:blip xmlns:r="http://schemas.openxmlformats.org/officeDocument/2006/relationships" r:embed="rId285" cstate="print"/>
        <a:stretch>
          <a:fillRect/>
        </a:stretch>
      </xdr:blipFill>
      <xdr:spPr>
        <a:xfrm>
          <a:off x="1082675" y="249961400"/>
          <a:ext cx="723900" cy="476250"/>
        </a:xfrm>
        <a:prstGeom prst="rect">
          <a:avLst/>
        </a:prstGeom>
      </xdr:spPr>
    </xdr:pic>
    <xdr:clientData/>
  </xdr:twoCellAnchor>
  <xdr:twoCellAnchor editAs="oneCell">
    <xdr:from>
      <xdr:col>1</xdr:col>
      <xdr:colOff>25400</xdr:colOff>
      <xdr:row>479</xdr:row>
      <xdr:rowOff>25400</xdr:rowOff>
    </xdr:from>
    <xdr:to>
      <xdr:col>1</xdr:col>
      <xdr:colOff>749300</xdr:colOff>
      <xdr:row>479</xdr:row>
      <xdr:rowOff>501650</xdr:rowOff>
    </xdr:to>
    <xdr:pic>
      <xdr:nvPicPr>
        <xdr:cNvPr id="1529" name="Subgraph-dirckdisse" descr="dirckdisse.png"/>
        <xdr:cNvPicPr>
          <a:picLocks/>
        </xdr:cNvPicPr>
      </xdr:nvPicPr>
      <xdr:blipFill>
        <a:blip xmlns:r="http://schemas.openxmlformats.org/officeDocument/2006/relationships" r:embed="rId269" cstate="print"/>
        <a:stretch>
          <a:fillRect/>
        </a:stretch>
      </xdr:blipFill>
      <xdr:spPr>
        <a:xfrm>
          <a:off x="1082675" y="250485275"/>
          <a:ext cx="723900" cy="476250"/>
        </a:xfrm>
        <a:prstGeom prst="rect">
          <a:avLst/>
        </a:prstGeom>
      </xdr:spPr>
    </xdr:pic>
    <xdr:clientData/>
  </xdr:twoCellAnchor>
  <xdr:twoCellAnchor editAs="oneCell">
    <xdr:from>
      <xdr:col>1</xdr:col>
      <xdr:colOff>25400</xdr:colOff>
      <xdr:row>480</xdr:row>
      <xdr:rowOff>25400</xdr:rowOff>
    </xdr:from>
    <xdr:to>
      <xdr:col>1</xdr:col>
      <xdr:colOff>749300</xdr:colOff>
      <xdr:row>480</xdr:row>
      <xdr:rowOff>501650</xdr:rowOff>
    </xdr:to>
    <xdr:pic>
      <xdr:nvPicPr>
        <xdr:cNvPr id="1530" name="Subgraph-arturormk" descr="arturormk.png"/>
        <xdr:cNvPicPr>
          <a:picLocks/>
        </xdr:cNvPicPr>
      </xdr:nvPicPr>
      <xdr:blipFill>
        <a:blip xmlns:r="http://schemas.openxmlformats.org/officeDocument/2006/relationships" r:embed="rId310" cstate="print"/>
        <a:stretch>
          <a:fillRect/>
        </a:stretch>
      </xdr:blipFill>
      <xdr:spPr>
        <a:xfrm>
          <a:off x="1082675" y="251009150"/>
          <a:ext cx="723900" cy="476250"/>
        </a:xfrm>
        <a:prstGeom prst="rect">
          <a:avLst/>
        </a:prstGeom>
      </xdr:spPr>
    </xdr:pic>
    <xdr:clientData/>
  </xdr:twoCellAnchor>
  <xdr:twoCellAnchor editAs="oneCell">
    <xdr:from>
      <xdr:col>1</xdr:col>
      <xdr:colOff>25400</xdr:colOff>
      <xdr:row>481</xdr:row>
      <xdr:rowOff>25400</xdr:rowOff>
    </xdr:from>
    <xdr:to>
      <xdr:col>1</xdr:col>
      <xdr:colOff>749300</xdr:colOff>
      <xdr:row>481</xdr:row>
      <xdr:rowOff>501650</xdr:rowOff>
    </xdr:to>
    <xdr:pic>
      <xdr:nvPicPr>
        <xdr:cNvPr id="1531" name="Subgraph-wnbsprague" descr="wnbsprague.png"/>
        <xdr:cNvPicPr>
          <a:picLocks/>
        </xdr:cNvPicPr>
      </xdr:nvPicPr>
      <xdr:blipFill>
        <a:blip xmlns:r="http://schemas.openxmlformats.org/officeDocument/2006/relationships" r:embed="rId265" cstate="print"/>
        <a:stretch>
          <a:fillRect/>
        </a:stretch>
      </xdr:blipFill>
      <xdr:spPr>
        <a:xfrm>
          <a:off x="1082675" y="251533025"/>
          <a:ext cx="723900" cy="476250"/>
        </a:xfrm>
        <a:prstGeom prst="rect">
          <a:avLst/>
        </a:prstGeom>
      </xdr:spPr>
    </xdr:pic>
    <xdr:clientData/>
  </xdr:twoCellAnchor>
  <xdr:twoCellAnchor editAs="oneCell">
    <xdr:from>
      <xdr:col>1</xdr:col>
      <xdr:colOff>25400</xdr:colOff>
      <xdr:row>482</xdr:row>
      <xdr:rowOff>25400</xdr:rowOff>
    </xdr:from>
    <xdr:to>
      <xdr:col>1</xdr:col>
      <xdr:colOff>749300</xdr:colOff>
      <xdr:row>482</xdr:row>
      <xdr:rowOff>501650</xdr:rowOff>
    </xdr:to>
    <xdr:pic>
      <xdr:nvPicPr>
        <xdr:cNvPr id="1532" name="Subgraph-estafeta50" descr="estafeta50.png"/>
        <xdr:cNvPicPr>
          <a:picLocks/>
        </xdr:cNvPicPr>
      </xdr:nvPicPr>
      <xdr:blipFill>
        <a:blip xmlns:r="http://schemas.openxmlformats.org/officeDocument/2006/relationships" r:embed="rId311" cstate="print"/>
        <a:stretch>
          <a:fillRect/>
        </a:stretch>
      </xdr:blipFill>
      <xdr:spPr>
        <a:xfrm>
          <a:off x="1082675" y="252056900"/>
          <a:ext cx="723900" cy="476250"/>
        </a:xfrm>
        <a:prstGeom prst="rect">
          <a:avLst/>
        </a:prstGeom>
      </xdr:spPr>
    </xdr:pic>
    <xdr:clientData/>
  </xdr:twoCellAnchor>
  <xdr:twoCellAnchor editAs="oneCell">
    <xdr:from>
      <xdr:col>1</xdr:col>
      <xdr:colOff>25400</xdr:colOff>
      <xdr:row>483</xdr:row>
      <xdr:rowOff>25400</xdr:rowOff>
    </xdr:from>
    <xdr:to>
      <xdr:col>1</xdr:col>
      <xdr:colOff>749300</xdr:colOff>
      <xdr:row>483</xdr:row>
      <xdr:rowOff>501650</xdr:rowOff>
    </xdr:to>
    <xdr:pic>
      <xdr:nvPicPr>
        <xdr:cNvPr id="1533" name="Subgraph-kelsoscorner" descr="kelsoscorner.png"/>
        <xdr:cNvPicPr>
          <a:picLocks/>
        </xdr:cNvPicPr>
      </xdr:nvPicPr>
      <xdr:blipFill>
        <a:blip xmlns:r="http://schemas.openxmlformats.org/officeDocument/2006/relationships" r:embed="rId290" cstate="print"/>
        <a:stretch>
          <a:fillRect/>
        </a:stretch>
      </xdr:blipFill>
      <xdr:spPr>
        <a:xfrm>
          <a:off x="1082675" y="252580775"/>
          <a:ext cx="723900" cy="476250"/>
        </a:xfrm>
        <a:prstGeom prst="rect">
          <a:avLst/>
        </a:prstGeom>
      </xdr:spPr>
    </xdr:pic>
    <xdr:clientData/>
  </xdr:twoCellAnchor>
  <xdr:twoCellAnchor editAs="oneCell">
    <xdr:from>
      <xdr:col>1</xdr:col>
      <xdr:colOff>25400</xdr:colOff>
      <xdr:row>484</xdr:row>
      <xdr:rowOff>25400</xdr:rowOff>
    </xdr:from>
    <xdr:to>
      <xdr:col>1</xdr:col>
      <xdr:colOff>749300</xdr:colOff>
      <xdr:row>484</xdr:row>
      <xdr:rowOff>501650</xdr:rowOff>
    </xdr:to>
    <xdr:pic>
      <xdr:nvPicPr>
        <xdr:cNvPr id="1534" name="Subgraph-cherrrrrrrrrrie" descr="cherrrrrrrrrrie.png"/>
        <xdr:cNvPicPr>
          <a:picLocks/>
        </xdr:cNvPicPr>
      </xdr:nvPicPr>
      <xdr:blipFill>
        <a:blip xmlns:r="http://schemas.openxmlformats.org/officeDocument/2006/relationships" r:embed="rId269" cstate="print"/>
        <a:stretch>
          <a:fillRect/>
        </a:stretch>
      </xdr:blipFill>
      <xdr:spPr>
        <a:xfrm>
          <a:off x="1082675" y="253104650"/>
          <a:ext cx="723900" cy="476250"/>
        </a:xfrm>
        <a:prstGeom prst="rect">
          <a:avLst/>
        </a:prstGeom>
      </xdr:spPr>
    </xdr:pic>
    <xdr:clientData/>
  </xdr:twoCellAnchor>
  <xdr:twoCellAnchor editAs="oneCell">
    <xdr:from>
      <xdr:col>1</xdr:col>
      <xdr:colOff>25400</xdr:colOff>
      <xdr:row>485</xdr:row>
      <xdr:rowOff>25400</xdr:rowOff>
    </xdr:from>
    <xdr:to>
      <xdr:col>1</xdr:col>
      <xdr:colOff>749300</xdr:colOff>
      <xdr:row>485</xdr:row>
      <xdr:rowOff>501650</xdr:rowOff>
    </xdr:to>
    <xdr:pic>
      <xdr:nvPicPr>
        <xdr:cNvPr id="1535" name="Subgraph-remaerdyad" descr="remaerdyad.png"/>
        <xdr:cNvPicPr>
          <a:picLocks/>
        </xdr:cNvPicPr>
      </xdr:nvPicPr>
      <xdr:blipFill>
        <a:blip xmlns:r="http://schemas.openxmlformats.org/officeDocument/2006/relationships" r:embed="rId265" cstate="print"/>
        <a:stretch>
          <a:fillRect/>
        </a:stretch>
      </xdr:blipFill>
      <xdr:spPr>
        <a:xfrm>
          <a:off x="1082675" y="253628525"/>
          <a:ext cx="723900" cy="476250"/>
        </a:xfrm>
        <a:prstGeom prst="rect">
          <a:avLst/>
        </a:prstGeom>
      </xdr:spPr>
    </xdr:pic>
    <xdr:clientData/>
  </xdr:twoCellAnchor>
  <xdr:twoCellAnchor editAs="oneCell">
    <xdr:from>
      <xdr:col>1</xdr:col>
      <xdr:colOff>25400</xdr:colOff>
      <xdr:row>486</xdr:row>
      <xdr:rowOff>25400</xdr:rowOff>
    </xdr:from>
    <xdr:to>
      <xdr:col>1</xdr:col>
      <xdr:colOff>749300</xdr:colOff>
      <xdr:row>486</xdr:row>
      <xdr:rowOff>501650</xdr:rowOff>
    </xdr:to>
    <xdr:pic>
      <xdr:nvPicPr>
        <xdr:cNvPr id="1536" name="Subgraph-azjayhawk47" descr="azjayhawk47.png"/>
        <xdr:cNvPicPr>
          <a:picLocks/>
        </xdr:cNvPicPr>
      </xdr:nvPicPr>
      <xdr:blipFill>
        <a:blip xmlns:r="http://schemas.openxmlformats.org/officeDocument/2006/relationships" r:embed="rId265" cstate="print"/>
        <a:stretch>
          <a:fillRect/>
        </a:stretch>
      </xdr:blipFill>
      <xdr:spPr>
        <a:xfrm>
          <a:off x="1082675" y="254152400"/>
          <a:ext cx="723900" cy="476250"/>
        </a:xfrm>
        <a:prstGeom prst="rect">
          <a:avLst/>
        </a:prstGeom>
      </xdr:spPr>
    </xdr:pic>
    <xdr:clientData/>
  </xdr:twoCellAnchor>
  <xdr:twoCellAnchor editAs="oneCell">
    <xdr:from>
      <xdr:col>1</xdr:col>
      <xdr:colOff>25400</xdr:colOff>
      <xdr:row>487</xdr:row>
      <xdr:rowOff>25400</xdr:rowOff>
    </xdr:from>
    <xdr:to>
      <xdr:col>1</xdr:col>
      <xdr:colOff>749300</xdr:colOff>
      <xdr:row>487</xdr:row>
      <xdr:rowOff>501650</xdr:rowOff>
    </xdr:to>
    <xdr:pic>
      <xdr:nvPicPr>
        <xdr:cNvPr id="1537" name="Subgraph-carolferrarezi" descr="carolferrarezi.png"/>
        <xdr:cNvPicPr>
          <a:picLocks/>
        </xdr:cNvPicPr>
      </xdr:nvPicPr>
      <xdr:blipFill>
        <a:blip xmlns:r="http://schemas.openxmlformats.org/officeDocument/2006/relationships" r:embed="rId269" cstate="print"/>
        <a:stretch>
          <a:fillRect/>
        </a:stretch>
      </xdr:blipFill>
      <xdr:spPr>
        <a:xfrm>
          <a:off x="1082675" y="254676275"/>
          <a:ext cx="723900" cy="476250"/>
        </a:xfrm>
        <a:prstGeom prst="rect">
          <a:avLst/>
        </a:prstGeom>
      </xdr:spPr>
    </xdr:pic>
    <xdr:clientData/>
  </xdr:twoCellAnchor>
  <xdr:twoCellAnchor editAs="oneCell">
    <xdr:from>
      <xdr:col>1</xdr:col>
      <xdr:colOff>25400</xdr:colOff>
      <xdr:row>488</xdr:row>
      <xdr:rowOff>25400</xdr:rowOff>
    </xdr:from>
    <xdr:to>
      <xdr:col>1</xdr:col>
      <xdr:colOff>749300</xdr:colOff>
      <xdr:row>488</xdr:row>
      <xdr:rowOff>501650</xdr:rowOff>
    </xdr:to>
    <xdr:pic>
      <xdr:nvPicPr>
        <xdr:cNvPr id="1538" name="Subgraph-josimar624" descr="josimar624.png"/>
        <xdr:cNvPicPr>
          <a:picLocks/>
        </xdr:cNvPicPr>
      </xdr:nvPicPr>
      <xdr:blipFill>
        <a:blip xmlns:r="http://schemas.openxmlformats.org/officeDocument/2006/relationships" r:embed="rId312" cstate="print"/>
        <a:stretch>
          <a:fillRect/>
        </a:stretch>
      </xdr:blipFill>
      <xdr:spPr>
        <a:xfrm>
          <a:off x="1082675" y="255200150"/>
          <a:ext cx="723900" cy="476250"/>
        </a:xfrm>
        <a:prstGeom prst="rect">
          <a:avLst/>
        </a:prstGeom>
      </xdr:spPr>
    </xdr:pic>
    <xdr:clientData/>
  </xdr:twoCellAnchor>
  <xdr:twoCellAnchor editAs="oneCell">
    <xdr:from>
      <xdr:col>1</xdr:col>
      <xdr:colOff>25400</xdr:colOff>
      <xdr:row>489</xdr:row>
      <xdr:rowOff>25400</xdr:rowOff>
    </xdr:from>
    <xdr:to>
      <xdr:col>1</xdr:col>
      <xdr:colOff>749300</xdr:colOff>
      <xdr:row>489</xdr:row>
      <xdr:rowOff>501650</xdr:rowOff>
    </xdr:to>
    <xdr:pic>
      <xdr:nvPicPr>
        <xdr:cNvPr id="1539" name="Subgraph-brunogdb" descr="brunogdb.png"/>
        <xdr:cNvPicPr>
          <a:picLocks/>
        </xdr:cNvPicPr>
      </xdr:nvPicPr>
      <xdr:blipFill>
        <a:blip xmlns:r="http://schemas.openxmlformats.org/officeDocument/2006/relationships" r:embed="rId265" cstate="print"/>
        <a:stretch>
          <a:fillRect/>
        </a:stretch>
      </xdr:blipFill>
      <xdr:spPr>
        <a:xfrm>
          <a:off x="1082675" y="255724025"/>
          <a:ext cx="723900" cy="476250"/>
        </a:xfrm>
        <a:prstGeom prst="rect">
          <a:avLst/>
        </a:prstGeom>
      </xdr:spPr>
    </xdr:pic>
    <xdr:clientData/>
  </xdr:twoCellAnchor>
  <xdr:twoCellAnchor editAs="oneCell">
    <xdr:from>
      <xdr:col>1</xdr:col>
      <xdr:colOff>25400</xdr:colOff>
      <xdr:row>490</xdr:row>
      <xdr:rowOff>25400</xdr:rowOff>
    </xdr:from>
    <xdr:to>
      <xdr:col>1</xdr:col>
      <xdr:colOff>749300</xdr:colOff>
      <xdr:row>490</xdr:row>
      <xdr:rowOff>501650</xdr:rowOff>
    </xdr:to>
    <xdr:pic>
      <xdr:nvPicPr>
        <xdr:cNvPr id="1540" name="Subgraph-halisonjl" descr="halisonjl.png"/>
        <xdr:cNvPicPr>
          <a:picLocks/>
        </xdr:cNvPicPr>
      </xdr:nvPicPr>
      <xdr:blipFill>
        <a:blip xmlns:r="http://schemas.openxmlformats.org/officeDocument/2006/relationships" r:embed="rId269" cstate="print"/>
        <a:stretch>
          <a:fillRect/>
        </a:stretch>
      </xdr:blipFill>
      <xdr:spPr>
        <a:xfrm>
          <a:off x="1082675" y="256247900"/>
          <a:ext cx="723900" cy="476250"/>
        </a:xfrm>
        <a:prstGeom prst="rect">
          <a:avLst/>
        </a:prstGeom>
      </xdr:spPr>
    </xdr:pic>
    <xdr:clientData/>
  </xdr:twoCellAnchor>
  <xdr:twoCellAnchor editAs="oneCell">
    <xdr:from>
      <xdr:col>1</xdr:col>
      <xdr:colOff>25400</xdr:colOff>
      <xdr:row>491</xdr:row>
      <xdr:rowOff>25400</xdr:rowOff>
    </xdr:from>
    <xdr:to>
      <xdr:col>1</xdr:col>
      <xdr:colOff>749300</xdr:colOff>
      <xdr:row>491</xdr:row>
      <xdr:rowOff>501650</xdr:rowOff>
    </xdr:to>
    <xdr:pic>
      <xdr:nvPicPr>
        <xdr:cNvPr id="1541" name="Subgraph-vigifaith" descr="vigifaith.png"/>
        <xdr:cNvPicPr>
          <a:picLocks/>
        </xdr:cNvPicPr>
      </xdr:nvPicPr>
      <xdr:blipFill>
        <a:blip xmlns:r="http://schemas.openxmlformats.org/officeDocument/2006/relationships" r:embed="rId280" cstate="print"/>
        <a:stretch>
          <a:fillRect/>
        </a:stretch>
      </xdr:blipFill>
      <xdr:spPr>
        <a:xfrm>
          <a:off x="1082675" y="256771775"/>
          <a:ext cx="723900" cy="476250"/>
        </a:xfrm>
        <a:prstGeom prst="rect">
          <a:avLst/>
        </a:prstGeom>
      </xdr:spPr>
    </xdr:pic>
    <xdr:clientData/>
  </xdr:twoCellAnchor>
  <xdr:twoCellAnchor editAs="oneCell">
    <xdr:from>
      <xdr:col>1</xdr:col>
      <xdr:colOff>25400</xdr:colOff>
      <xdr:row>492</xdr:row>
      <xdr:rowOff>25400</xdr:rowOff>
    </xdr:from>
    <xdr:to>
      <xdr:col>1</xdr:col>
      <xdr:colOff>749300</xdr:colOff>
      <xdr:row>492</xdr:row>
      <xdr:rowOff>501650</xdr:rowOff>
    </xdr:to>
    <xdr:pic>
      <xdr:nvPicPr>
        <xdr:cNvPr id="1542" name="Subgraph-arthurhungria" descr="arthurhungria.png"/>
        <xdr:cNvPicPr>
          <a:picLocks/>
        </xdr:cNvPicPr>
      </xdr:nvPicPr>
      <xdr:blipFill>
        <a:blip xmlns:r="http://schemas.openxmlformats.org/officeDocument/2006/relationships" r:embed="rId291" cstate="print"/>
        <a:stretch>
          <a:fillRect/>
        </a:stretch>
      </xdr:blipFill>
      <xdr:spPr>
        <a:xfrm>
          <a:off x="1082675" y="257295650"/>
          <a:ext cx="723900" cy="476250"/>
        </a:xfrm>
        <a:prstGeom prst="rect">
          <a:avLst/>
        </a:prstGeom>
      </xdr:spPr>
    </xdr:pic>
    <xdr:clientData/>
  </xdr:twoCellAnchor>
  <xdr:twoCellAnchor editAs="oneCell">
    <xdr:from>
      <xdr:col>1</xdr:col>
      <xdr:colOff>25400</xdr:colOff>
      <xdr:row>493</xdr:row>
      <xdr:rowOff>25400</xdr:rowOff>
    </xdr:from>
    <xdr:to>
      <xdr:col>1</xdr:col>
      <xdr:colOff>749300</xdr:colOff>
      <xdr:row>493</xdr:row>
      <xdr:rowOff>501650</xdr:rowOff>
    </xdr:to>
    <xdr:pic>
      <xdr:nvPicPr>
        <xdr:cNvPr id="1543" name="Subgraph-omar2482" descr="omar2482.png"/>
        <xdr:cNvPicPr>
          <a:picLocks/>
        </xdr:cNvPicPr>
      </xdr:nvPicPr>
      <xdr:blipFill>
        <a:blip xmlns:r="http://schemas.openxmlformats.org/officeDocument/2006/relationships" r:embed="rId291" cstate="print"/>
        <a:stretch>
          <a:fillRect/>
        </a:stretch>
      </xdr:blipFill>
      <xdr:spPr>
        <a:xfrm>
          <a:off x="1082675" y="257819525"/>
          <a:ext cx="723900" cy="476250"/>
        </a:xfrm>
        <a:prstGeom prst="rect">
          <a:avLst/>
        </a:prstGeom>
      </xdr:spPr>
    </xdr:pic>
    <xdr:clientData/>
  </xdr:twoCellAnchor>
  <xdr:twoCellAnchor editAs="oneCell">
    <xdr:from>
      <xdr:col>1</xdr:col>
      <xdr:colOff>25400</xdr:colOff>
      <xdr:row>494</xdr:row>
      <xdr:rowOff>25400</xdr:rowOff>
    </xdr:from>
    <xdr:to>
      <xdr:col>1</xdr:col>
      <xdr:colOff>749300</xdr:colOff>
      <xdr:row>494</xdr:row>
      <xdr:rowOff>501650</xdr:rowOff>
    </xdr:to>
    <xdr:pic>
      <xdr:nvPicPr>
        <xdr:cNvPr id="1544" name="Subgraph-moessie020" descr="moessie020.png"/>
        <xdr:cNvPicPr>
          <a:picLocks/>
        </xdr:cNvPicPr>
      </xdr:nvPicPr>
      <xdr:blipFill>
        <a:blip xmlns:r="http://schemas.openxmlformats.org/officeDocument/2006/relationships" r:embed="rId265" cstate="print"/>
        <a:stretch>
          <a:fillRect/>
        </a:stretch>
      </xdr:blipFill>
      <xdr:spPr>
        <a:xfrm>
          <a:off x="1082675" y="258343400"/>
          <a:ext cx="723900" cy="476250"/>
        </a:xfrm>
        <a:prstGeom prst="rect">
          <a:avLst/>
        </a:prstGeom>
      </xdr:spPr>
    </xdr:pic>
    <xdr:clientData/>
  </xdr:twoCellAnchor>
  <xdr:twoCellAnchor editAs="oneCell">
    <xdr:from>
      <xdr:col>1</xdr:col>
      <xdr:colOff>25400</xdr:colOff>
      <xdr:row>495</xdr:row>
      <xdr:rowOff>25400</xdr:rowOff>
    </xdr:from>
    <xdr:to>
      <xdr:col>1</xdr:col>
      <xdr:colOff>749300</xdr:colOff>
      <xdr:row>495</xdr:row>
      <xdr:rowOff>501650</xdr:rowOff>
    </xdr:to>
    <xdr:pic>
      <xdr:nvPicPr>
        <xdr:cNvPr id="1545" name="Subgraph-okochax" descr="okochax.png"/>
        <xdr:cNvPicPr>
          <a:picLocks/>
        </xdr:cNvPicPr>
      </xdr:nvPicPr>
      <xdr:blipFill>
        <a:blip xmlns:r="http://schemas.openxmlformats.org/officeDocument/2006/relationships" r:embed="rId296" cstate="print"/>
        <a:stretch>
          <a:fillRect/>
        </a:stretch>
      </xdr:blipFill>
      <xdr:spPr>
        <a:xfrm>
          <a:off x="1082675" y="258867275"/>
          <a:ext cx="723900" cy="476250"/>
        </a:xfrm>
        <a:prstGeom prst="rect">
          <a:avLst/>
        </a:prstGeom>
      </xdr:spPr>
    </xdr:pic>
    <xdr:clientData/>
  </xdr:twoCellAnchor>
  <xdr:twoCellAnchor editAs="oneCell">
    <xdr:from>
      <xdr:col>1</xdr:col>
      <xdr:colOff>25400</xdr:colOff>
      <xdr:row>496</xdr:row>
      <xdr:rowOff>25400</xdr:rowOff>
    </xdr:from>
    <xdr:to>
      <xdr:col>1</xdr:col>
      <xdr:colOff>749300</xdr:colOff>
      <xdr:row>496</xdr:row>
      <xdr:rowOff>501650</xdr:rowOff>
    </xdr:to>
    <xdr:pic>
      <xdr:nvPicPr>
        <xdr:cNvPr id="1546" name="Subgraph-1002bob" descr="1002bob.png"/>
        <xdr:cNvPicPr>
          <a:picLocks/>
        </xdr:cNvPicPr>
      </xdr:nvPicPr>
      <xdr:blipFill>
        <a:blip xmlns:r="http://schemas.openxmlformats.org/officeDocument/2006/relationships" r:embed="rId292" cstate="print"/>
        <a:stretch>
          <a:fillRect/>
        </a:stretch>
      </xdr:blipFill>
      <xdr:spPr>
        <a:xfrm>
          <a:off x="1082675" y="259391150"/>
          <a:ext cx="723900" cy="476250"/>
        </a:xfrm>
        <a:prstGeom prst="rect">
          <a:avLst/>
        </a:prstGeom>
      </xdr:spPr>
    </xdr:pic>
    <xdr:clientData/>
  </xdr:twoCellAnchor>
  <xdr:twoCellAnchor editAs="oneCell">
    <xdr:from>
      <xdr:col>1</xdr:col>
      <xdr:colOff>25400</xdr:colOff>
      <xdr:row>497</xdr:row>
      <xdr:rowOff>25400</xdr:rowOff>
    </xdr:from>
    <xdr:to>
      <xdr:col>1</xdr:col>
      <xdr:colOff>749300</xdr:colOff>
      <xdr:row>497</xdr:row>
      <xdr:rowOff>501650</xdr:rowOff>
    </xdr:to>
    <xdr:pic>
      <xdr:nvPicPr>
        <xdr:cNvPr id="1547" name="Subgraph-luanbertapeli" descr="luanbertapeli.png"/>
        <xdr:cNvPicPr>
          <a:picLocks/>
        </xdr:cNvPicPr>
      </xdr:nvPicPr>
      <xdr:blipFill>
        <a:blip xmlns:r="http://schemas.openxmlformats.org/officeDocument/2006/relationships" r:embed="rId287" cstate="print"/>
        <a:stretch>
          <a:fillRect/>
        </a:stretch>
      </xdr:blipFill>
      <xdr:spPr>
        <a:xfrm>
          <a:off x="1082675" y="259915025"/>
          <a:ext cx="723900" cy="476250"/>
        </a:xfrm>
        <a:prstGeom prst="rect">
          <a:avLst/>
        </a:prstGeom>
      </xdr:spPr>
    </xdr:pic>
    <xdr:clientData/>
  </xdr:twoCellAnchor>
  <xdr:twoCellAnchor editAs="oneCell">
    <xdr:from>
      <xdr:col>1</xdr:col>
      <xdr:colOff>25400</xdr:colOff>
      <xdr:row>498</xdr:row>
      <xdr:rowOff>25400</xdr:rowOff>
    </xdr:from>
    <xdr:to>
      <xdr:col>1</xdr:col>
      <xdr:colOff>749300</xdr:colOff>
      <xdr:row>498</xdr:row>
      <xdr:rowOff>501650</xdr:rowOff>
    </xdr:to>
    <xdr:pic>
      <xdr:nvPicPr>
        <xdr:cNvPr id="1548" name="Subgraph-re_will" descr="re_will.png"/>
        <xdr:cNvPicPr>
          <a:picLocks/>
        </xdr:cNvPicPr>
      </xdr:nvPicPr>
      <xdr:blipFill>
        <a:blip xmlns:r="http://schemas.openxmlformats.org/officeDocument/2006/relationships" r:embed="rId292" cstate="print"/>
        <a:stretch>
          <a:fillRect/>
        </a:stretch>
      </xdr:blipFill>
      <xdr:spPr>
        <a:xfrm>
          <a:off x="1082675" y="260438900"/>
          <a:ext cx="723900" cy="476250"/>
        </a:xfrm>
        <a:prstGeom prst="rect">
          <a:avLst/>
        </a:prstGeom>
      </xdr:spPr>
    </xdr:pic>
    <xdr:clientData/>
  </xdr:twoCellAnchor>
  <xdr:twoCellAnchor editAs="oneCell">
    <xdr:from>
      <xdr:col>1</xdr:col>
      <xdr:colOff>25400</xdr:colOff>
      <xdr:row>499</xdr:row>
      <xdr:rowOff>25400</xdr:rowOff>
    </xdr:from>
    <xdr:to>
      <xdr:col>1</xdr:col>
      <xdr:colOff>749300</xdr:colOff>
      <xdr:row>499</xdr:row>
      <xdr:rowOff>501650</xdr:rowOff>
    </xdr:to>
    <xdr:pic>
      <xdr:nvPicPr>
        <xdr:cNvPr id="1549" name="Subgraph-cameo" descr="cameo.png"/>
        <xdr:cNvPicPr>
          <a:picLocks/>
        </xdr:cNvPicPr>
      </xdr:nvPicPr>
      <xdr:blipFill>
        <a:blip xmlns:r="http://schemas.openxmlformats.org/officeDocument/2006/relationships" r:embed="rId262" cstate="print"/>
        <a:stretch>
          <a:fillRect/>
        </a:stretch>
      </xdr:blipFill>
      <xdr:spPr>
        <a:xfrm>
          <a:off x="1082675" y="260962775"/>
          <a:ext cx="723900" cy="476250"/>
        </a:xfrm>
        <a:prstGeom prst="rect">
          <a:avLst/>
        </a:prstGeom>
      </xdr:spPr>
    </xdr:pic>
    <xdr:clientData/>
  </xdr:twoCellAnchor>
  <xdr:twoCellAnchor editAs="oneCell">
    <xdr:from>
      <xdr:col>1</xdr:col>
      <xdr:colOff>25400</xdr:colOff>
      <xdr:row>500</xdr:row>
      <xdr:rowOff>25400</xdr:rowOff>
    </xdr:from>
    <xdr:to>
      <xdr:col>1</xdr:col>
      <xdr:colOff>749300</xdr:colOff>
      <xdr:row>500</xdr:row>
      <xdr:rowOff>501650</xdr:rowOff>
    </xdr:to>
    <xdr:pic>
      <xdr:nvPicPr>
        <xdr:cNvPr id="1550" name="Subgraph-esaufabrica" descr="esaufabrica.png"/>
        <xdr:cNvPicPr>
          <a:picLocks/>
        </xdr:cNvPicPr>
      </xdr:nvPicPr>
      <xdr:blipFill>
        <a:blip xmlns:r="http://schemas.openxmlformats.org/officeDocument/2006/relationships" r:embed="rId286" cstate="print"/>
        <a:stretch>
          <a:fillRect/>
        </a:stretch>
      </xdr:blipFill>
      <xdr:spPr>
        <a:xfrm>
          <a:off x="1082675" y="261486650"/>
          <a:ext cx="723900" cy="476250"/>
        </a:xfrm>
        <a:prstGeom prst="rect">
          <a:avLst/>
        </a:prstGeom>
      </xdr:spPr>
    </xdr:pic>
    <xdr:clientData/>
  </xdr:twoCellAnchor>
  <xdr:twoCellAnchor editAs="oneCell">
    <xdr:from>
      <xdr:col>1</xdr:col>
      <xdr:colOff>25400</xdr:colOff>
      <xdr:row>501</xdr:row>
      <xdr:rowOff>25400</xdr:rowOff>
    </xdr:from>
    <xdr:to>
      <xdr:col>1</xdr:col>
      <xdr:colOff>749300</xdr:colOff>
      <xdr:row>501</xdr:row>
      <xdr:rowOff>501650</xdr:rowOff>
    </xdr:to>
    <xdr:pic>
      <xdr:nvPicPr>
        <xdr:cNvPr id="1551" name="Subgraph-vicvic_" descr="vicvic_.png"/>
        <xdr:cNvPicPr>
          <a:picLocks/>
        </xdr:cNvPicPr>
      </xdr:nvPicPr>
      <xdr:blipFill>
        <a:blip xmlns:r="http://schemas.openxmlformats.org/officeDocument/2006/relationships" r:embed="rId285" cstate="print"/>
        <a:stretch>
          <a:fillRect/>
        </a:stretch>
      </xdr:blipFill>
      <xdr:spPr>
        <a:xfrm>
          <a:off x="1082675" y="262010525"/>
          <a:ext cx="723900" cy="476250"/>
        </a:xfrm>
        <a:prstGeom prst="rect">
          <a:avLst/>
        </a:prstGeom>
      </xdr:spPr>
    </xdr:pic>
    <xdr:clientData/>
  </xdr:twoCellAnchor>
  <xdr:twoCellAnchor editAs="oneCell">
    <xdr:from>
      <xdr:col>1</xdr:col>
      <xdr:colOff>25400</xdr:colOff>
      <xdr:row>502</xdr:row>
      <xdr:rowOff>25400</xdr:rowOff>
    </xdr:from>
    <xdr:to>
      <xdr:col>1</xdr:col>
      <xdr:colOff>749300</xdr:colOff>
      <xdr:row>502</xdr:row>
      <xdr:rowOff>501650</xdr:rowOff>
    </xdr:to>
    <xdr:pic>
      <xdr:nvPicPr>
        <xdr:cNvPr id="1552" name="Subgraph-adilson_neves" descr="adilson_neves.png"/>
        <xdr:cNvPicPr>
          <a:picLocks/>
        </xdr:cNvPicPr>
      </xdr:nvPicPr>
      <xdr:blipFill>
        <a:blip xmlns:r="http://schemas.openxmlformats.org/officeDocument/2006/relationships" r:embed="rId269" cstate="print"/>
        <a:stretch>
          <a:fillRect/>
        </a:stretch>
      </xdr:blipFill>
      <xdr:spPr>
        <a:xfrm>
          <a:off x="1082675" y="262534400"/>
          <a:ext cx="723900" cy="476250"/>
        </a:xfrm>
        <a:prstGeom prst="rect">
          <a:avLst/>
        </a:prstGeom>
      </xdr:spPr>
    </xdr:pic>
    <xdr:clientData/>
  </xdr:twoCellAnchor>
  <xdr:twoCellAnchor editAs="oneCell">
    <xdr:from>
      <xdr:col>1</xdr:col>
      <xdr:colOff>25400</xdr:colOff>
      <xdr:row>503</xdr:row>
      <xdr:rowOff>25400</xdr:rowOff>
    </xdr:from>
    <xdr:to>
      <xdr:col>1</xdr:col>
      <xdr:colOff>749300</xdr:colOff>
      <xdr:row>503</xdr:row>
      <xdr:rowOff>501650</xdr:rowOff>
    </xdr:to>
    <xdr:pic>
      <xdr:nvPicPr>
        <xdr:cNvPr id="1553" name="Subgraph-alone_66" descr="alone_66.png"/>
        <xdr:cNvPicPr>
          <a:picLocks/>
        </xdr:cNvPicPr>
      </xdr:nvPicPr>
      <xdr:blipFill>
        <a:blip xmlns:r="http://schemas.openxmlformats.org/officeDocument/2006/relationships" r:embed="rId269" cstate="print"/>
        <a:stretch>
          <a:fillRect/>
        </a:stretch>
      </xdr:blipFill>
      <xdr:spPr>
        <a:xfrm>
          <a:off x="1082675" y="263058275"/>
          <a:ext cx="723900" cy="476250"/>
        </a:xfrm>
        <a:prstGeom prst="rect">
          <a:avLst/>
        </a:prstGeom>
      </xdr:spPr>
    </xdr:pic>
    <xdr:clientData/>
  </xdr:twoCellAnchor>
  <xdr:twoCellAnchor editAs="oneCell">
    <xdr:from>
      <xdr:col>1</xdr:col>
      <xdr:colOff>25400</xdr:colOff>
      <xdr:row>504</xdr:row>
      <xdr:rowOff>25400</xdr:rowOff>
    </xdr:from>
    <xdr:to>
      <xdr:col>1</xdr:col>
      <xdr:colOff>749300</xdr:colOff>
      <xdr:row>504</xdr:row>
      <xdr:rowOff>501650</xdr:rowOff>
    </xdr:to>
    <xdr:pic>
      <xdr:nvPicPr>
        <xdr:cNvPr id="1554" name="Subgraph-jamieurdaneta" descr="jamieurdaneta.png"/>
        <xdr:cNvPicPr>
          <a:picLocks/>
        </xdr:cNvPicPr>
      </xdr:nvPicPr>
      <xdr:blipFill>
        <a:blip xmlns:r="http://schemas.openxmlformats.org/officeDocument/2006/relationships" r:embed="rId286" cstate="print"/>
        <a:stretch>
          <a:fillRect/>
        </a:stretch>
      </xdr:blipFill>
      <xdr:spPr>
        <a:xfrm>
          <a:off x="1082675" y="263582150"/>
          <a:ext cx="723900" cy="476250"/>
        </a:xfrm>
        <a:prstGeom prst="rect">
          <a:avLst/>
        </a:prstGeom>
      </xdr:spPr>
    </xdr:pic>
    <xdr:clientData/>
  </xdr:twoCellAnchor>
  <xdr:twoCellAnchor editAs="oneCell">
    <xdr:from>
      <xdr:col>1</xdr:col>
      <xdr:colOff>25400</xdr:colOff>
      <xdr:row>505</xdr:row>
      <xdr:rowOff>25400</xdr:rowOff>
    </xdr:from>
    <xdr:to>
      <xdr:col>1</xdr:col>
      <xdr:colOff>749300</xdr:colOff>
      <xdr:row>505</xdr:row>
      <xdr:rowOff>501650</xdr:rowOff>
    </xdr:to>
    <xdr:pic>
      <xdr:nvPicPr>
        <xdr:cNvPr id="1555" name="Subgraph-apple_design" descr="apple_design.png"/>
        <xdr:cNvPicPr>
          <a:picLocks/>
        </xdr:cNvPicPr>
      </xdr:nvPicPr>
      <xdr:blipFill>
        <a:blip xmlns:r="http://schemas.openxmlformats.org/officeDocument/2006/relationships" r:embed="rId313" cstate="print"/>
        <a:stretch>
          <a:fillRect/>
        </a:stretch>
      </xdr:blipFill>
      <xdr:spPr>
        <a:xfrm>
          <a:off x="1082675" y="264106025"/>
          <a:ext cx="723900" cy="476250"/>
        </a:xfrm>
        <a:prstGeom prst="rect">
          <a:avLst/>
        </a:prstGeom>
      </xdr:spPr>
    </xdr:pic>
    <xdr:clientData/>
  </xdr:twoCellAnchor>
  <xdr:twoCellAnchor editAs="oneCell">
    <xdr:from>
      <xdr:col>1</xdr:col>
      <xdr:colOff>25400</xdr:colOff>
      <xdr:row>506</xdr:row>
      <xdr:rowOff>25400</xdr:rowOff>
    </xdr:from>
    <xdr:to>
      <xdr:col>1</xdr:col>
      <xdr:colOff>749300</xdr:colOff>
      <xdr:row>506</xdr:row>
      <xdr:rowOff>501650</xdr:rowOff>
    </xdr:to>
    <xdr:pic>
      <xdr:nvPicPr>
        <xdr:cNvPr id="1556" name="Subgraph-jhon_55" descr="jhon_55.png"/>
        <xdr:cNvPicPr>
          <a:picLocks/>
        </xdr:cNvPicPr>
      </xdr:nvPicPr>
      <xdr:blipFill>
        <a:blip xmlns:r="http://schemas.openxmlformats.org/officeDocument/2006/relationships" r:embed="rId286" cstate="print"/>
        <a:stretch>
          <a:fillRect/>
        </a:stretch>
      </xdr:blipFill>
      <xdr:spPr>
        <a:xfrm>
          <a:off x="1082675" y="264629900"/>
          <a:ext cx="723900" cy="476250"/>
        </a:xfrm>
        <a:prstGeom prst="rect">
          <a:avLst/>
        </a:prstGeom>
      </xdr:spPr>
    </xdr:pic>
    <xdr:clientData/>
  </xdr:twoCellAnchor>
  <xdr:twoCellAnchor editAs="oneCell">
    <xdr:from>
      <xdr:col>1</xdr:col>
      <xdr:colOff>25400</xdr:colOff>
      <xdr:row>507</xdr:row>
      <xdr:rowOff>25400</xdr:rowOff>
    </xdr:from>
    <xdr:to>
      <xdr:col>1</xdr:col>
      <xdr:colOff>749300</xdr:colOff>
      <xdr:row>507</xdr:row>
      <xdr:rowOff>501650</xdr:rowOff>
    </xdr:to>
    <xdr:pic>
      <xdr:nvPicPr>
        <xdr:cNvPr id="1557" name="Subgraph-waurquijo" descr="waurquijo.png"/>
        <xdr:cNvPicPr>
          <a:picLocks/>
        </xdr:cNvPicPr>
      </xdr:nvPicPr>
      <xdr:blipFill>
        <a:blip xmlns:r="http://schemas.openxmlformats.org/officeDocument/2006/relationships" r:embed="rId265" cstate="print"/>
        <a:stretch>
          <a:fillRect/>
        </a:stretch>
      </xdr:blipFill>
      <xdr:spPr>
        <a:xfrm>
          <a:off x="1082675" y="265153775"/>
          <a:ext cx="723900" cy="476250"/>
        </a:xfrm>
        <a:prstGeom prst="rect">
          <a:avLst/>
        </a:prstGeom>
      </xdr:spPr>
    </xdr:pic>
    <xdr:clientData/>
  </xdr:twoCellAnchor>
  <xdr:twoCellAnchor editAs="oneCell">
    <xdr:from>
      <xdr:col>1</xdr:col>
      <xdr:colOff>25400</xdr:colOff>
      <xdr:row>508</xdr:row>
      <xdr:rowOff>25400</xdr:rowOff>
    </xdr:from>
    <xdr:to>
      <xdr:col>1</xdr:col>
      <xdr:colOff>749300</xdr:colOff>
      <xdr:row>508</xdr:row>
      <xdr:rowOff>501650</xdr:rowOff>
    </xdr:to>
    <xdr:pic>
      <xdr:nvPicPr>
        <xdr:cNvPr id="1558" name="Subgraph-raulliborio" descr="raulliborio.png"/>
        <xdr:cNvPicPr>
          <a:picLocks/>
        </xdr:cNvPicPr>
      </xdr:nvPicPr>
      <xdr:blipFill>
        <a:blip xmlns:r="http://schemas.openxmlformats.org/officeDocument/2006/relationships" r:embed="rId314" cstate="print"/>
        <a:stretch>
          <a:fillRect/>
        </a:stretch>
      </xdr:blipFill>
      <xdr:spPr>
        <a:xfrm>
          <a:off x="1082675" y="265677650"/>
          <a:ext cx="723900" cy="476250"/>
        </a:xfrm>
        <a:prstGeom prst="rect">
          <a:avLst/>
        </a:prstGeom>
      </xdr:spPr>
    </xdr:pic>
    <xdr:clientData/>
  </xdr:twoCellAnchor>
  <xdr:twoCellAnchor editAs="oneCell">
    <xdr:from>
      <xdr:col>1</xdr:col>
      <xdr:colOff>25400</xdr:colOff>
      <xdr:row>509</xdr:row>
      <xdr:rowOff>25400</xdr:rowOff>
    </xdr:from>
    <xdr:to>
      <xdr:col>1</xdr:col>
      <xdr:colOff>749300</xdr:colOff>
      <xdr:row>509</xdr:row>
      <xdr:rowOff>501650</xdr:rowOff>
    </xdr:to>
    <xdr:pic>
      <xdr:nvPicPr>
        <xdr:cNvPr id="1559" name="Subgraph-pokeman6" descr="pokeman6.png"/>
        <xdr:cNvPicPr>
          <a:picLocks/>
        </xdr:cNvPicPr>
      </xdr:nvPicPr>
      <xdr:blipFill>
        <a:blip xmlns:r="http://schemas.openxmlformats.org/officeDocument/2006/relationships" r:embed="rId315" cstate="print"/>
        <a:stretch>
          <a:fillRect/>
        </a:stretch>
      </xdr:blipFill>
      <xdr:spPr>
        <a:xfrm>
          <a:off x="1082675" y="266201525"/>
          <a:ext cx="723900" cy="476250"/>
        </a:xfrm>
        <a:prstGeom prst="rect">
          <a:avLst/>
        </a:prstGeom>
      </xdr:spPr>
    </xdr:pic>
    <xdr:clientData/>
  </xdr:twoCellAnchor>
  <xdr:twoCellAnchor editAs="oneCell">
    <xdr:from>
      <xdr:col>1</xdr:col>
      <xdr:colOff>25400</xdr:colOff>
      <xdr:row>510</xdr:row>
      <xdr:rowOff>25400</xdr:rowOff>
    </xdr:from>
    <xdr:to>
      <xdr:col>1</xdr:col>
      <xdr:colOff>749300</xdr:colOff>
      <xdr:row>510</xdr:row>
      <xdr:rowOff>501650</xdr:rowOff>
    </xdr:to>
    <xdr:pic>
      <xdr:nvPicPr>
        <xdr:cNvPr id="1560" name="Subgraph-boarbeque" descr="boarbeque.png"/>
        <xdr:cNvPicPr>
          <a:picLocks/>
        </xdr:cNvPicPr>
      </xdr:nvPicPr>
      <xdr:blipFill>
        <a:blip xmlns:r="http://schemas.openxmlformats.org/officeDocument/2006/relationships" r:embed="rId316" cstate="print"/>
        <a:stretch>
          <a:fillRect/>
        </a:stretch>
      </xdr:blipFill>
      <xdr:spPr>
        <a:xfrm>
          <a:off x="1082675" y="266725400"/>
          <a:ext cx="723900" cy="476250"/>
        </a:xfrm>
        <a:prstGeom prst="rect">
          <a:avLst/>
        </a:prstGeom>
      </xdr:spPr>
    </xdr:pic>
    <xdr:clientData/>
  </xdr:twoCellAnchor>
  <xdr:twoCellAnchor editAs="oneCell">
    <xdr:from>
      <xdr:col>1</xdr:col>
      <xdr:colOff>25400</xdr:colOff>
      <xdr:row>511</xdr:row>
      <xdr:rowOff>25400</xdr:rowOff>
    </xdr:from>
    <xdr:to>
      <xdr:col>1</xdr:col>
      <xdr:colOff>749300</xdr:colOff>
      <xdr:row>511</xdr:row>
      <xdr:rowOff>501650</xdr:rowOff>
    </xdr:to>
    <xdr:pic>
      <xdr:nvPicPr>
        <xdr:cNvPr id="1561" name="Subgraph-infopriv" descr="infopriv.png"/>
        <xdr:cNvPicPr>
          <a:picLocks/>
        </xdr:cNvPicPr>
      </xdr:nvPicPr>
      <xdr:blipFill>
        <a:blip xmlns:r="http://schemas.openxmlformats.org/officeDocument/2006/relationships" r:embed="rId317" cstate="print"/>
        <a:stretch>
          <a:fillRect/>
        </a:stretch>
      </xdr:blipFill>
      <xdr:spPr>
        <a:xfrm>
          <a:off x="1082675" y="267249275"/>
          <a:ext cx="723900" cy="476250"/>
        </a:xfrm>
        <a:prstGeom prst="rect">
          <a:avLst/>
        </a:prstGeom>
      </xdr:spPr>
    </xdr:pic>
    <xdr:clientData/>
  </xdr:twoCellAnchor>
  <xdr:twoCellAnchor editAs="oneCell">
    <xdr:from>
      <xdr:col>1</xdr:col>
      <xdr:colOff>25400</xdr:colOff>
      <xdr:row>512</xdr:row>
      <xdr:rowOff>25400</xdr:rowOff>
    </xdr:from>
    <xdr:to>
      <xdr:col>1</xdr:col>
      <xdr:colOff>749300</xdr:colOff>
      <xdr:row>512</xdr:row>
      <xdr:rowOff>501650</xdr:rowOff>
    </xdr:to>
    <xdr:pic>
      <xdr:nvPicPr>
        <xdr:cNvPr id="1562" name="Subgraph-beneditop" descr="beneditop.png"/>
        <xdr:cNvPicPr>
          <a:picLocks/>
        </xdr:cNvPicPr>
      </xdr:nvPicPr>
      <xdr:blipFill>
        <a:blip xmlns:r="http://schemas.openxmlformats.org/officeDocument/2006/relationships" r:embed="rId290" cstate="print"/>
        <a:stretch>
          <a:fillRect/>
        </a:stretch>
      </xdr:blipFill>
      <xdr:spPr>
        <a:xfrm>
          <a:off x="1082675" y="267773150"/>
          <a:ext cx="723900" cy="476250"/>
        </a:xfrm>
        <a:prstGeom prst="rect">
          <a:avLst/>
        </a:prstGeom>
      </xdr:spPr>
    </xdr:pic>
    <xdr:clientData/>
  </xdr:twoCellAnchor>
  <xdr:twoCellAnchor editAs="oneCell">
    <xdr:from>
      <xdr:col>1</xdr:col>
      <xdr:colOff>25400</xdr:colOff>
      <xdr:row>513</xdr:row>
      <xdr:rowOff>25400</xdr:rowOff>
    </xdr:from>
    <xdr:to>
      <xdr:col>1</xdr:col>
      <xdr:colOff>749300</xdr:colOff>
      <xdr:row>513</xdr:row>
      <xdr:rowOff>501650</xdr:rowOff>
    </xdr:to>
    <xdr:pic>
      <xdr:nvPicPr>
        <xdr:cNvPr id="1563" name="Subgraph-velaia" descr="velaia.png"/>
        <xdr:cNvPicPr>
          <a:picLocks/>
        </xdr:cNvPicPr>
      </xdr:nvPicPr>
      <xdr:blipFill>
        <a:blip xmlns:r="http://schemas.openxmlformats.org/officeDocument/2006/relationships" r:embed="rId269" cstate="print"/>
        <a:stretch>
          <a:fillRect/>
        </a:stretch>
      </xdr:blipFill>
      <xdr:spPr>
        <a:xfrm>
          <a:off x="1082675" y="268297025"/>
          <a:ext cx="723900" cy="476250"/>
        </a:xfrm>
        <a:prstGeom prst="rect">
          <a:avLst/>
        </a:prstGeom>
      </xdr:spPr>
    </xdr:pic>
    <xdr:clientData/>
  </xdr:twoCellAnchor>
  <xdr:twoCellAnchor editAs="oneCell">
    <xdr:from>
      <xdr:col>1</xdr:col>
      <xdr:colOff>25400</xdr:colOff>
      <xdr:row>514</xdr:row>
      <xdr:rowOff>25400</xdr:rowOff>
    </xdr:from>
    <xdr:to>
      <xdr:col>1</xdr:col>
      <xdr:colOff>749300</xdr:colOff>
      <xdr:row>514</xdr:row>
      <xdr:rowOff>501650</xdr:rowOff>
    </xdr:to>
    <xdr:pic>
      <xdr:nvPicPr>
        <xdr:cNvPr id="1564" name="Subgraph-luisellab" descr="luisellab.png"/>
        <xdr:cNvPicPr>
          <a:picLocks/>
        </xdr:cNvPicPr>
      </xdr:nvPicPr>
      <xdr:blipFill>
        <a:blip xmlns:r="http://schemas.openxmlformats.org/officeDocument/2006/relationships" r:embed="rId265" cstate="print"/>
        <a:stretch>
          <a:fillRect/>
        </a:stretch>
      </xdr:blipFill>
      <xdr:spPr>
        <a:xfrm>
          <a:off x="1082675" y="268820900"/>
          <a:ext cx="723900" cy="476250"/>
        </a:xfrm>
        <a:prstGeom prst="rect">
          <a:avLst/>
        </a:prstGeom>
      </xdr:spPr>
    </xdr:pic>
    <xdr:clientData/>
  </xdr:twoCellAnchor>
  <xdr:twoCellAnchor editAs="oneCell">
    <xdr:from>
      <xdr:col>1</xdr:col>
      <xdr:colOff>25400</xdr:colOff>
      <xdr:row>515</xdr:row>
      <xdr:rowOff>25400</xdr:rowOff>
    </xdr:from>
    <xdr:to>
      <xdr:col>1</xdr:col>
      <xdr:colOff>749300</xdr:colOff>
      <xdr:row>515</xdr:row>
      <xdr:rowOff>501650</xdr:rowOff>
    </xdr:to>
    <xdr:pic>
      <xdr:nvPicPr>
        <xdr:cNvPr id="1565" name="Subgraph-xmaedchen" descr="xmaedchen.png"/>
        <xdr:cNvPicPr>
          <a:picLocks/>
        </xdr:cNvPicPr>
      </xdr:nvPicPr>
      <xdr:blipFill>
        <a:blip xmlns:r="http://schemas.openxmlformats.org/officeDocument/2006/relationships" r:embed="rId292" cstate="print"/>
        <a:stretch>
          <a:fillRect/>
        </a:stretch>
      </xdr:blipFill>
      <xdr:spPr>
        <a:xfrm>
          <a:off x="1082675" y="269344775"/>
          <a:ext cx="723900" cy="476250"/>
        </a:xfrm>
        <a:prstGeom prst="rect">
          <a:avLst/>
        </a:prstGeom>
      </xdr:spPr>
    </xdr:pic>
    <xdr:clientData/>
  </xdr:twoCellAnchor>
  <xdr:twoCellAnchor editAs="oneCell">
    <xdr:from>
      <xdr:col>1</xdr:col>
      <xdr:colOff>25400</xdr:colOff>
      <xdr:row>516</xdr:row>
      <xdr:rowOff>25400</xdr:rowOff>
    </xdr:from>
    <xdr:to>
      <xdr:col>1</xdr:col>
      <xdr:colOff>749300</xdr:colOff>
      <xdr:row>516</xdr:row>
      <xdr:rowOff>501650</xdr:rowOff>
    </xdr:to>
    <xdr:pic>
      <xdr:nvPicPr>
        <xdr:cNvPr id="1566" name="Subgraph-emiliasrg" descr="emiliasrg.png"/>
        <xdr:cNvPicPr>
          <a:picLocks/>
        </xdr:cNvPicPr>
      </xdr:nvPicPr>
      <xdr:blipFill>
        <a:blip xmlns:r="http://schemas.openxmlformats.org/officeDocument/2006/relationships" r:embed="rId286" cstate="print"/>
        <a:stretch>
          <a:fillRect/>
        </a:stretch>
      </xdr:blipFill>
      <xdr:spPr>
        <a:xfrm>
          <a:off x="1082675" y="269868650"/>
          <a:ext cx="723900" cy="476250"/>
        </a:xfrm>
        <a:prstGeom prst="rect">
          <a:avLst/>
        </a:prstGeom>
      </xdr:spPr>
    </xdr:pic>
    <xdr:clientData/>
  </xdr:twoCellAnchor>
  <xdr:twoCellAnchor editAs="oneCell">
    <xdr:from>
      <xdr:col>1</xdr:col>
      <xdr:colOff>25400</xdr:colOff>
      <xdr:row>517</xdr:row>
      <xdr:rowOff>25400</xdr:rowOff>
    </xdr:from>
    <xdr:to>
      <xdr:col>1</xdr:col>
      <xdr:colOff>749300</xdr:colOff>
      <xdr:row>517</xdr:row>
      <xdr:rowOff>501650</xdr:rowOff>
    </xdr:to>
    <xdr:pic>
      <xdr:nvPicPr>
        <xdr:cNvPr id="1567" name="Subgraph-hydrogenlakes" descr="hydrogenlakes.png"/>
        <xdr:cNvPicPr>
          <a:picLocks/>
        </xdr:cNvPicPr>
      </xdr:nvPicPr>
      <xdr:blipFill>
        <a:blip xmlns:r="http://schemas.openxmlformats.org/officeDocument/2006/relationships" r:embed="rId318" cstate="print"/>
        <a:stretch>
          <a:fillRect/>
        </a:stretch>
      </xdr:blipFill>
      <xdr:spPr>
        <a:xfrm>
          <a:off x="1082675" y="270392525"/>
          <a:ext cx="723900" cy="476250"/>
        </a:xfrm>
        <a:prstGeom prst="rect">
          <a:avLst/>
        </a:prstGeom>
      </xdr:spPr>
    </xdr:pic>
    <xdr:clientData/>
  </xdr:twoCellAnchor>
  <xdr:twoCellAnchor editAs="oneCell">
    <xdr:from>
      <xdr:col>1</xdr:col>
      <xdr:colOff>25400</xdr:colOff>
      <xdr:row>518</xdr:row>
      <xdr:rowOff>25400</xdr:rowOff>
    </xdr:from>
    <xdr:to>
      <xdr:col>1</xdr:col>
      <xdr:colOff>749300</xdr:colOff>
      <xdr:row>518</xdr:row>
      <xdr:rowOff>501650</xdr:rowOff>
    </xdr:to>
    <xdr:pic>
      <xdr:nvPicPr>
        <xdr:cNvPr id="1568" name="Subgraph-tarla80" descr="tarla80.png"/>
        <xdr:cNvPicPr>
          <a:picLocks/>
        </xdr:cNvPicPr>
      </xdr:nvPicPr>
      <xdr:blipFill>
        <a:blip xmlns:r="http://schemas.openxmlformats.org/officeDocument/2006/relationships" r:embed="rId319" cstate="print"/>
        <a:stretch>
          <a:fillRect/>
        </a:stretch>
      </xdr:blipFill>
      <xdr:spPr>
        <a:xfrm>
          <a:off x="1082675" y="270916400"/>
          <a:ext cx="723900" cy="476250"/>
        </a:xfrm>
        <a:prstGeom prst="rect">
          <a:avLst/>
        </a:prstGeom>
      </xdr:spPr>
    </xdr:pic>
    <xdr:clientData/>
  </xdr:twoCellAnchor>
  <xdr:twoCellAnchor editAs="oneCell">
    <xdr:from>
      <xdr:col>1</xdr:col>
      <xdr:colOff>25400</xdr:colOff>
      <xdr:row>519</xdr:row>
      <xdr:rowOff>25400</xdr:rowOff>
    </xdr:from>
    <xdr:to>
      <xdr:col>1</xdr:col>
      <xdr:colOff>749300</xdr:colOff>
      <xdr:row>519</xdr:row>
      <xdr:rowOff>501650</xdr:rowOff>
    </xdr:to>
    <xdr:pic>
      <xdr:nvPicPr>
        <xdr:cNvPr id="1569" name="Subgraph-ronin1984" descr="ronin1984.png"/>
        <xdr:cNvPicPr>
          <a:picLocks/>
        </xdr:cNvPicPr>
      </xdr:nvPicPr>
      <xdr:blipFill>
        <a:blip xmlns:r="http://schemas.openxmlformats.org/officeDocument/2006/relationships" r:embed="rId292" cstate="print"/>
        <a:stretch>
          <a:fillRect/>
        </a:stretch>
      </xdr:blipFill>
      <xdr:spPr>
        <a:xfrm>
          <a:off x="1082675" y="271440275"/>
          <a:ext cx="723900" cy="476250"/>
        </a:xfrm>
        <a:prstGeom prst="rect">
          <a:avLst/>
        </a:prstGeom>
      </xdr:spPr>
    </xdr:pic>
    <xdr:clientData/>
  </xdr:twoCellAnchor>
  <xdr:twoCellAnchor editAs="oneCell">
    <xdr:from>
      <xdr:col>1</xdr:col>
      <xdr:colOff>25400</xdr:colOff>
      <xdr:row>520</xdr:row>
      <xdr:rowOff>25400</xdr:rowOff>
    </xdr:from>
    <xdr:to>
      <xdr:col>1</xdr:col>
      <xdr:colOff>749300</xdr:colOff>
      <xdr:row>520</xdr:row>
      <xdr:rowOff>501650</xdr:rowOff>
    </xdr:to>
    <xdr:pic>
      <xdr:nvPicPr>
        <xdr:cNvPr id="1570" name="Subgraph-ratenookami" descr="ratenookami.png"/>
        <xdr:cNvPicPr>
          <a:picLocks/>
        </xdr:cNvPicPr>
      </xdr:nvPicPr>
      <xdr:blipFill>
        <a:blip xmlns:r="http://schemas.openxmlformats.org/officeDocument/2006/relationships" r:embed="rId269" cstate="print"/>
        <a:stretch>
          <a:fillRect/>
        </a:stretch>
      </xdr:blipFill>
      <xdr:spPr>
        <a:xfrm>
          <a:off x="1082675" y="271964150"/>
          <a:ext cx="723900" cy="476250"/>
        </a:xfrm>
        <a:prstGeom prst="rect">
          <a:avLst/>
        </a:prstGeom>
      </xdr:spPr>
    </xdr:pic>
    <xdr:clientData/>
  </xdr:twoCellAnchor>
  <xdr:twoCellAnchor editAs="oneCell">
    <xdr:from>
      <xdr:col>1</xdr:col>
      <xdr:colOff>25400</xdr:colOff>
      <xdr:row>521</xdr:row>
      <xdr:rowOff>25400</xdr:rowOff>
    </xdr:from>
    <xdr:to>
      <xdr:col>1</xdr:col>
      <xdr:colOff>749300</xdr:colOff>
      <xdr:row>521</xdr:row>
      <xdr:rowOff>501650</xdr:rowOff>
    </xdr:to>
    <xdr:pic>
      <xdr:nvPicPr>
        <xdr:cNvPr id="1571" name="Subgraph-naza_kat" descr="naza_kat.png"/>
        <xdr:cNvPicPr>
          <a:picLocks/>
        </xdr:cNvPicPr>
      </xdr:nvPicPr>
      <xdr:blipFill>
        <a:blip xmlns:r="http://schemas.openxmlformats.org/officeDocument/2006/relationships" r:embed="rId269" cstate="print"/>
        <a:stretch>
          <a:fillRect/>
        </a:stretch>
      </xdr:blipFill>
      <xdr:spPr>
        <a:xfrm>
          <a:off x="1082675" y="272488025"/>
          <a:ext cx="723900" cy="476250"/>
        </a:xfrm>
        <a:prstGeom prst="rect">
          <a:avLst/>
        </a:prstGeom>
      </xdr:spPr>
    </xdr:pic>
    <xdr:clientData/>
  </xdr:twoCellAnchor>
  <xdr:twoCellAnchor editAs="oneCell">
    <xdr:from>
      <xdr:col>1</xdr:col>
      <xdr:colOff>25400</xdr:colOff>
      <xdr:row>522</xdr:row>
      <xdr:rowOff>25400</xdr:rowOff>
    </xdr:from>
    <xdr:to>
      <xdr:col>1</xdr:col>
      <xdr:colOff>749300</xdr:colOff>
      <xdr:row>522</xdr:row>
      <xdr:rowOff>501650</xdr:rowOff>
    </xdr:to>
    <xdr:pic>
      <xdr:nvPicPr>
        <xdr:cNvPr id="1572" name="Subgraph-tendomuur" descr="tendomuur.png"/>
        <xdr:cNvPicPr>
          <a:picLocks/>
        </xdr:cNvPicPr>
      </xdr:nvPicPr>
      <xdr:blipFill>
        <a:blip xmlns:r="http://schemas.openxmlformats.org/officeDocument/2006/relationships" r:embed="rId265" cstate="print"/>
        <a:stretch>
          <a:fillRect/>
        </a:stretch>
      </xdr:blipFill>
      <xdr:spPr>
        <a:xfrm>
          <a:off x="1082675" y="273011900"/>
          <a:ext cx="723900" cy="476250"/>
        </a:xfrm>
        <a:prstGeom prst="rect">
          <a:avLst/>
        </a:prstGeom>
      </xdr:spPr>
    </xdr:pic>
    <xdr:clientData/>
  </xdr:twoCellAnchor>
  <xdr:twoCellAnchor editAs="oneCell">
    <xdr:from>
      <xdr:col>1</xdr:col>
      <xdr:colOff>25400</xdr:colOff>
      <xdr:row>523</xdr:row>
      <xdr:rowOff>25400</xdr:rowOff>
    </xdr:from>
    <xdr:to>
      <xdr:col>1</xdr:col>
      <xdr:colOff>749300</xdr:colOff>
      <xdr:row>523</xdr:row>
      <xdr:rowOff>501650</xdr:rowOff>
    </xdr:to>
    <xdr:pic>
      <xdr:nvPicPr>
        <xdr:cNvPr id="1573" name="Subgraph-patricia_bmelo" descr="patricia_bmelo.png"/>
        <xdr:cNvPicPr>
          <a:picLocks/>
        </xdr:cNvPicPr>
      </xdr:nvPicPr>
      <xdr:blipFill>
        <a:blip xmlns:r="http://schemas.openxmlformats.org/officeDocument/2006/relationships" r:embed="rId265" cstate="print"/>
        <a:stretch>
          <a:fillRect/>
        </a:stretch>
      </xdr:blipFill>
      <xdr:spPr>
        <a:xfrm>
          <a:off x="1082675" y="273535775"/>
          <a:ext cx="723900" cy="476250"/>
        </a:xfrm>
        <a:prstGeom prst="rect">
          <a:avLst/>
        </a:prstGeom>
      </xdr:spPr>
    </xdr:pic>
    <xdr:clientData/>
  </xdr:twoCellAnchor>
  <xdr:twoCellAnchor editAs="oneCell">
    <xdr:from>
      <xdr:col>1</xdr:col>
      <xdr:colOff>25400</xdr:colOff>
      <xdr:row>524</xdr:row>
      <xdr:rowOff>25400</xdr:rowOff>
    </xdr:from>
    <xdr:to>
      <xdr:col>1</xdr:col>
      <xdr:colOff>749300</xdr:colOff>
      <xdr:row>524</xdr:row>
      <xdr:rowOff>501650</xdr:rowOff>
    </xdr:to>
    <xdr:pic>
      <xdr:nvPicPr>
        <xdr:cNvPr id="1574" name="Subgraph-lizgiel" descr="lizgiel.png"/>
        <xdr:cNvPicPr>
          <a:picLocks/>
        </xdr:cNvPicPr>
      </xdr:nvPicPr>
      <xdr:blipFill>
        <a:blip xmlns:r="http://schemas.openxmlformats.org/officeDocument/2006/relationships" r:embed="rId320" cstate="print"/>
        <a:stretch>
          <a:fillRect/>
        </a:stretch>
      </xdr:blipFill>
      <xdr:spPr>
        <a:xfrm>
          <a:off x="1082675" y="274059650"/>
          <a:ext cx="723900" cy="476250"/>
        </a:xfrm>
        <a:prstGeom prst="rect">
          <a:avLst/>
        </a:prstGeom>
      </xdr:spPr>
    </xdr:pic>
    <xdr:clientData/>
  </xdr:twoCellAnchor>
  <xdr:twoCellAnchor editAs="oneCell">
    <xdr:from>
      <xdr:col>1</xdr:col>
      <xdr:colOff>25400</xdr:colOff>
      <xdr:row>525</xdr:row>
      <xdr:rowOff>25400</xdr:rowOff>
    </xdr:from>
    <xdr:to>
      <xdr:col>1</xdr:col>
      <xdr:colOff>749300</xdr:colOff>
      <xdr:row>525</xdr:row>
      <xdr:rowOff>501650</xdr:rowOff>
    </xdr:to>
    <xdr:pic>
      <xdr:nvPicPr>
        <xdr:cNvPr id="1575" name="Subgraph-missferenc" descr="missferenc.png"/>
        <xdr:cNvPicPr>
          <a:picLocks/>
        </xdr:cNvPicPr>
      </xdr:nvPicPr>
      <xdr:blipFill>
        <a:blip xmlns:r="http://schemas.openxmlformats.org/officeDocument/2006/relationships" r:embed="rId265" cstate="print"/>
        <a:stretch>
          <a:fillRect/>
        </a:stretch>
      </xdr:blipFill>
      <xdr:spPr>
        <a:xfrm>
          <a:off x="1082675" y="274583525"/>
          <a:ext cx="723900" cy="476250"/>
        </a:xfrm>
        <a:prstGeom prst="rect">
          <a:avLst/>
        </a:prstGeom>
      </xdr:spPr>
    </xdr:pic>
    <xdr:clientData/>
  </xdr:twoCellAnchor>
  <xdr:twoCellAnchor editAs="oneCell">
    <xdr:from>
      <xdr:col>1</xdr:col>
      <xdr:colOff>25400</xdr:colOff>
      <xdr:row>526</xdr:row>
      <xdr:rowOff>25400</xdr:rowOff>
    </xdr:from>
    <xdr:to>
      <xdr:col>1</xdr:col>
      <xdr:colOff>749300</xdr:colOff>
      <xdr:row>526</xdr:row>
      <xdr:rowOff>501650</xdr:rowOff>
    </xdr:to>
    <xdr:pic>
      <xdr:nvPicPr>
        <xdr:cNvPr id="1576" name="Subgraph-dmmaria" descr="dmmaria.png"/>
        <xdr:cNvPicPr>
          <a:picLocks/>
        </xdr:cNvPicPr>
      </xdr:nvPicPr>
      <xdr:blipFill>
        <a:blip xmlns:r="http://schemas.openxmlformats.org/officeDocument/2006/relationships" r:embed="rId292" cstate="print"/>
        <a:stretch>
          <a:fillRect/>
        </a:stretch>
      </xdr:blipFill>
      <xdr:spPr>
        <a:xfrm>
          <a:off x="1082675" y="275107400"/>
          <a:ext cx="723900" cy="476250"/>
        </a:xfrm>
        <a:prstGeom prst="rect">
          <a:avLst/>
        </a:prstGeom>
      </xdr:spPr>
    </xdr:pic>
    <xdr:clientData/>
  </xdr:twoCellAnchor>
  <xdr:twoCellAnchor editAs="oneCell">
    <xdr:from>
      <xdr:col>1</xdr:col>
      <xdr:colOff>25400</xdr:colOff>
      <xdr:row>527</xdr:row>
      <xdr:rowOff>25400</xdr:rowOff>
    </xdr:from>
    <xdr:to>
      <xdr:col>1</xdr:col>
      <xdr:colOff>749300</xdr:colOff>
      <xdr:row>527</xdr:row>
      <xdr:rowOff>501650</xdr:rowOff>
    </xdr:to>
    <xdr:pic>
      <xdr:nvPicPr>
        <xdr:cNvPr id="1577" name="Subgraph-natannikolic" descr="natannikolic.png"/>
        <xdr:cNvPicPr>
          <a:picLocks/>
        </xdr:cNvPicPr>
      </xdr:nvPicPr>
      <xdr:blipFill>
        <a:blip xmlns:r="http://schemas.openxmlformats.org/officeDocument/2006/relationships" r:embed="rId263" cstate="print"/>
        <a:stretch>
          <a:fillRect/>
        </a:stretch>
      </xdr:blipFill>
      <xdr:spPr>
        <a:xfrm>
          <a:off x="1082675" y="275631275"/>
          <a:ext cx="723900" cy="476250"/>
        </a:xfrm>
        <a:prstGeom prst="rect">
          <a:avLst/>
        </a:prstGeom>
      </xdr:spPr>
    </xdr:pic>
    <xdr:clientData/>
  </xdr:twoCellAnchor>
  <xdr:twoCellAnchor editAs="oneCell">
    <xdr:from>
      <xdr:col>1</xdr:col>
      <xdr:colOff>25400</xdr:colOff>
      <xdr:row>528</xdr:row>
      <xdr:rowOff>25400</xdr:rowOff>
    </xdr:from>
    <xdr:to>
      <xdr:col>1</xdr:col>
      <xdr:colOff>749300</xdr:colOff>
      <xdr:row>528</xdr:row>
      <xdr:rowOff>501650</xdr:rowOff>
    </xdr:to>
    <xdr:pic>
      <xdr:nvPicPr>
        <xdr:cNvPr id="1578" name="Subgraph-plungerman" descr="plungerman.png"/>
        <xdr:cNvPicPr>
          <a:picLocks/>
        </xdr:cNvPicPr>
      </xdr:nvPicPr>
      <xdr:blipFill>
        <a:blip xmlns:r="http://schemas.openxmlformats.org/officeDocument/2006/relationships" r:embed="rId269" cstate="print"/>
        <a:stretch>
          <a:fillRect/>
        </a:stretch>
      </xdr:blipFill>
      <xdr:spPr>
        <a:xfrm>
          <a:off x="1082675" y="276155150"/>
          <a:ext cx="723900" cy="476250"/>
        </a:xfrm>
        <a:prstGeom prst="rect">
          <a:avLst/>
        </a:prstGeom>
      </xdr:spPr>
    </xdr:pic>
    <xdr:clientData/>
  </xdr:twoCellAnchor>
  <xdr:twoCellAnchor editAs="oneCell">
    <xdr:from>
      <xdr:col>1</xdr:col>
      <xdr:colOff>25400</xdr:colOff>
      <xdr:row>529</xdr:row>
      <xdr:rowOff>25400</xdr:rowOff>
    </xdr:from>
    <xdr:to>
      <xdr:col>1</xdr:col>
      <xdr:colOff>749300</xdr:colOff>
      <xdr:row>529</xdr:row>
      <xdr:rowOff>501650</xdr:rowOff>
    </xdr:to>
    <xdr:pic>
      <xdr:nvPicPr>
        <xdr:cNvPr id="1579" name="Subgraph-medanthrogrrl" descr="medanthrogrrl.png"/>
        <xdr:cNvPicPr>
          <a:picLocks/>
        </xdr:cNvPicPr>
      </xdr:nvPicPr>
      <xdr:blipFill>
        <a:blip xmlns:r="http://schemas.openxmlformats.org/officeDocument/2006/relationships" r:embed="rId269" cstate="print"/>
        <a:stretch>
          <a:fillRect/>
        </a:stretch>
      </xdr:blipFill>
      <xdr:spPr>
        <a:xfrm>
          <a:off x="1082675" y="276679025"/>
          <a:ext cx="723900" cy="476250"/>
        </a:xfrm>
        <a:prstGeom prst="rect">
          <a:avLst/>
        </a:prstGeom>
      </xdr:spPr>
    </xdr:pic>
    <xdr:clientData/>
  </xdr:twoCellAnchor>
  <xdr:twoCellAnchor editAs="oneCell">
    <xdr:from>
      <xdr:col>1</xdr:col>
      <xdr:colOff>25400</xdr:colOff>
      <xdr:row>530</xdr:row>
      <xdr:rowOff>25400</xdr:rowOff>
    </xdr:from>
    <xdr:to>
      <xdr:col>1</xdr:col>
      <xdr:colOff>749300</xdr:colOff>
      <xdr:row>530</xdr:row>
      <xdr:rowOff>501650</xdr:rowOff>
    </xdr:to>
    <xdr:pic>
      <xdr:nvPicPr>
        <xdr:cNvPr id="1580" name="Subgraph-blueberriepie" descr="blueberriepie.png"/>
        <xdr:cNvPicPr>
          <a:picLocks/>
        </xdr:cNvPicPr>
      </xdr:nvPicPr>
      <xdr:blipFill>
        <a:blip xmlns:r="http://schemas.openxmlformats.org/officeDocument/2006/relationships" r:embed="rId263" cstate="print"/>
        <a:stretch>
          <a:fillRect/>
        </a:stretch>
      </xdr:blipFill>
      <xdr:spPr>
        <a:xfrm>
          <a:off x="1082675" y="277202900"/>
          <a:ext cx="723900" cy="476250"/>
        </a:xfrm>
        <a:prstGeom prst="rect">
          <a:avLst/>
        </a:prstGeom>
      </xdr:spPr>
    </xdr:pic>
    <xdr:clientData/>
  </xdr:twoCellAnchor>
  <xdr:twoCellAnchor editAs="oneCell">
    <xdr:from>
      <xdr:col>1</xdr:col>
      <xdr:colOff>25400</xdr:colOff>
      <xdr:row>531</xdr:row>
      <xdr:rowOff>25400</xdr:rowOff>
    </xdr:from>
    <xdr:to>
      <xdr:col>1</xdr:col>
      <xdr:colOff>749300</xdr:colOff>
      <xdr:row>531</xdr:row>
      <xdr:rowOff>501650</xdr:rowOff>
    </xdr:to>
    <xdr:pic>
      <xdr:nvPicPr>
        <xdr:cNvPr id="1581" name="Subgraph-danastabenow" descr="danastabenow.png"/>
        <xdr:cNvPicPr>
          <a:picLocks/>
        </xdr:cNvPicPr>
      </xdr:nvPicPr>
      <xdr:blipFill>
        <a:blip xmlns:r="http://schemas.openxmlformats.org/officeDocument/2006/relationships" r:embed="rId288" cstate="print"/>
        <a:stretch>
          <a:fillRect/>
        </a:stretch>
      </xdr:blipFill>
      <xdr:spPr>
        <a:xfrm>
          <a:off x="1082675" y="277726775"/>
          <a:ext cx="723900" cy="476250"/>
        </a:xfrm>
        <a:prstGeom prst="rect">
          <a:avLst/>
        </a:prstGeom>
      </xdr:spPr>
    </xdr:pic>
    <xdr:clientData/>
  </xdr:twoCellAnchor>
  <xdr:twoCellAnchor editAs="oneCell">
    <xdr:from>
      <xdr:col>1</xdr:col>
      <xdr:colOff>25400</xdr:colOff>
      <xdr:row>532</xdr:row>
      <xdr:rowOff>25400</xdr:rowOff>
    </xdr:from>
    <xdr:to>
      <xdr:col>1</xdr:col>
      <xdr:colOff>749300</xdr:colOff>
      <xdr:row>532</xdr:row>
      <xdr:rowOff>501650</xdr:rowOff>
    </xdr:to>
    <xdr:pic>
      <xdr:nvPicPr>
        <xdr:cNvPr id="1582" name="Subgraph-_cojones_" descr="_cojones_.png"/>
        <xdr:cNvPicPr>
          <a:picLocks/>
        </xdr:cNvPicPr>
      </xdr:nvPicPr>
      <xdr:blipFill>
        <a:blip xmlns:r="http://schemas.openxmlformats.org/officeDocument/2006/relationships" r:embed="rId321" cstate="print"/>
        <a:stretch>
          <a:fillRect/>
        </a:stretch>
      </xdr:blipFill>
      <xdr:spPr>
        <a:xfrm>
          <a:off x="1082675" y="278250650"/>
          <a:ext cx="723900" cy="476250"/>
        </a:xfrm>
        <a:prstGeom prst="rect">
          <a:avLst/>
        </a:prstGeom>
      </xdr:spPr>
    </xdr:pic>
    <xdr:clientData/>
  </xdr:twoCellAnchor>
  <xdr:twoCellAnchor editAs="oneCell">
    <xdr:from>
      <xdr:col>1</xdr:col>
      <xdr:colOff>25400</xdr:colOff>
      <xdr:row>533</xdr:row>
      <xdr:rowOff>25400</xdr:rowOff>
    </xdr:from>
    <xdr:to>
      <xdr:col>1</xdr:col>
      <xdr:colOff>749300</xdr:colOff>
      <xdr:row>533</xdr:row>
      <xdr:rowOff>501650</xdr:rowOff>
    </xdr:to>
    <xdr:pic>
      <xdr:nvPicPr>
        <xdr:cNvPr id="1583" name="Subgraph-nachtploegnl" descr="nachtploegnl.png"/>
        <xdr:cNvPicPr>
          <a:picLocks/>
        </xdr:cNvPicPr>
      </xdr:nvPicPr>
      <xdr:blipFill>
        <a:blip xmlns:r="http://schemas.openxmlformats.org/officeDocument/2006/relationships" r:embed="rId322" cstate="print"/>
        <a:stretch>
          <a:fillRect/>
        </a:stretch>
      </xdr:blipFill>
      <xdr:spPr>
        <a:xfrm>
          <a:off x="1082675" y="278774525"/>
          <a:ext cx="723900" cy="476250"/>
        </a:xfrm>
        <a:prstGeom prst="rect">
          <a:avLst/>
        </a:prstGeom>
      </xdr:spPr>
    </xdr:pic>
    <xdr:clientData/>
  </xdr:twoCellAnchor>
  <xdr:twoCellAnchor editAs="oneCell">
    <xdr:from>
      <xdr:col>1</xdr:col>
      <xdr:colOff>25400</xdr:colOff>
      <xdr:row>534</xdr:row>
      <xdr:rowOff>25400</xdr:rowOff>
    </xdr:from>
    <xdr:to>
      <xdr:col>1</xdr:col>
      <xdr:colOff>749300</xdr:colOff>
      <xdr:row>534</xdr:row>
      <xdr:rowOff>501650</xdr:rowOff>
    </xdr:to>
    <xdr:pic>
      <xdr:nvPicPr>
        <xdr:cNvPr id="1584" name="Subgraph-jorgeklotz" descr="jorgeklotz.png"/>
        <xdr:cNvPicPr>
          <a:picLocks/>
        </xdr:cNvPicPr>
      </xdr:nvPicPr>
      <xdr:blipFill>
        <a:blip xmlns:r="http://schemas.openxmlformats.org/officeDocument/2006/relationships" r:embed="rId262" cstate="print"/>
        <a:stretch>
          <a:fillRect/>
        </a:stretch>
      </xdr:blipFill>
      <xdr:spPr>
        <a:xfrm>
          <a:off x="1082675" y="279298400"/>
          <a:ext cx="723900" cy="476250"/>
        </a:xfrm>
        <a:prstGeom prst="rect">
          <a:avLst/>
        </a:prstGeom>
      </xdr:spPr>
    </xdr:pic>
    <xdr:clientData/>
  </xdr:twoCellAnchor>
  <xdr:twoCellAnchor editAs="oneCell">
    <xdr:from>
      <xdr:col>1</xdr:col>
      <xdr:colOff>25400</xdr:colOff>
      <xdr:row>535</xdr:row>
      <xdr:rowOff>25400</xdr:rowOff>
    </xdr:from>
    <xdr:to>
      <xdr:col>1</xdr:col>
      <xdr:colOff>749300</xdr:colOff>
      <xdr:row>535</xdr:row>
      <xdr:rowOff>501650</xdr:rowOff>
    </xdr:to>
    <xdr:pic>
      <xdr:nvPicPr>
        <xdr:cNvPr id="1585" name="Subgraph-arlene_estevez" descr="arlene_estevez.png"/>
        <xdr:cNvPicPr>
          <a:picLocks/>
        </xdr:cNvPicPr>
      </xdr:nvPicPr>
      <xdr:blipFill>
        <a:blip xmlns:r="http://schemas.openxmlformats.org/officeDocument/2006/relationships" r:embed="rId265" cstate="print"/>
        <a:stretch>
          <a:fillRect/>
        </a:stretch>
      </xdr:blipFill>
      <xdr:spPr>
        <a:xfrm>
          <a:off x="1082675" y="279822275"/>
          <a:ext cx="723900" cy="476250"/>
        </a:xfrm>
        <a:prstGeom prst="rect">
          <a:avLst/>
        </a:prstGeom>
      </xdr:spPr>
    </xdr:pic>
    <xdr:clientData/>
  </xdr:twoCellAnchor>
  <xdr:twoCellAnchor editAs="oneCell">
    <xdr:from>
      <xdr:col>1</xdr:col>
      <xdr:colOff>25400</xdr:colOff>
      <xdr:row>536</xdr:row>
      <xdr:rowOff>25400</xdr:rowOff>
    </xdr:from>
    <xdr:to>
      <xdr:col>1</xdr:col>
      <xdr:colOff>749300</xdr:colOff>
      <xdr:row>536</xdr:row>
      <xdr:rowOff>501650</xdr:rowOff>
    </xdr:to>
    <xdr:pic>
      <xdr:nvPicPr>
        <xdr:cNvPr id="1586" name="Subgraph-alecita_bg" descr="alecita_bg.png"/>
        <xdr:cNvPicPr>
          <a:picLocks/>
        </xdr:cNvPicPr>
      </xdr:nvPicPr>
      <xdr:blipFill>
        <a:blip xmlns:r="http://schemas.openxmlformats.org/officeDocument/2006/relationships" r:embed="rId285" cstate="print"/>
        <a:stretch>
          <a:fillRect/>
        </a:stretch>
      </xdr:blipFill>
      <xdr:spPr>
        <a:xfrm>
          <a:off x="1082675" y="280346150"/>
          <a:ext cx="723900" cy="476250"/>
        </a:xfrm>
        <a:prstGeom prst="rect">
          <a:avLst/>
        </a:prstGeom>
      </xdr:spPr>
    </xdr:pic>
    <xdr:clientData/>
  </xdr:twoCellAnchor>
  <xdr:twoCellAnchor editAs="oneCell">
    <xdr:from>
      <xdr:col>1</xdr:col>
      <xdr:colOff>25400</xdr:colOff>
      <xdr:row>537</xdr:row>
      <xdr:rowOff>25400</xdr:rowOff>
    </xdr:from>
    <xdr:to>
      <xdr:col>1</xdr:col>
      <xdr:colOff>749300</xdr:colOff>
      <xdr:row>537</xdr:row>
      <xdr:rowOff>501650</xdr:rowOff>
    </xdr:to>
    <xdr:pic>
      <xdr:nvPicPr>
        <xdr:cNvPr id="1587" name="Subgraph-eduardomarciano" descr="eduardomarciano.png"/>
        <xdr:cNvPicPr>
          <a:picLocks/>
        </xdr:cNvPicPr>
      </xdr:nvPicPr>
      <xdr:blipFill>
        <a:blip xmlns:r="http://schemas.openxmlformats.org/officeDocument/2006/relationships" r:embed="rId263" cstate="print"/>
        <a:stretch>
          <a:fillRect/>
        </a:stretch>
      </xdr:blipFill>
      <xdr:spPr>
        <a:xfrm>
          <a:off x="1082675" y="280870025"/>
          <a:ext cx="723900" cy="476250"/>
        </a:xfrm>
        <a:prstGeom prst="rect">
          <a:avLst/>
        </a:prstGeom>
      </xdr:spPr>
    </xdr:pic>
    <xdr:clientData/>
  </xdr:twoCellAnchor>
  <xdr:twoCellAnchor editAs="oneCell">
    <xdr:from>
      <xdr:col>1</xdr:col>
      <xdr:colOff>25400</xdr:colOff>
      <xdr:row>538</xdr:row>
      <xdr:rowOff>25400</xdr:rowOff>
    </xdr:from>
    <xdr:to>
      <xdr:col>1</xdr:col>
      <xdr:colOff>749300</xdr:colOff>
      <xdr:row>538</xdr:row>
      <xdr:rowOff>501650</xdr:rowOff>
    </xdr:to>
    <xdr:pic>
      <xdr:nvPicPr>
        <xdr:cNvPr id="1588" name="Subgraph-itsjsebaxrmz" descr="itsjsebaxrmz.png"/>
        <xdr:cNvPicPr>
          <a:picLocks/>
        </xdr:cNvPicPr>
      </xdr:nvPicPr>
      <xdr:blipFill>
        <a:blip xmlns:r="http://schemas.openxmlformats.org/officeDocument/2006/relationships" r:embed="rId291" cstate="print"/>
        <a:stretch>
          <a:fillRect/>
        </a:stretch>
      </xdr:blipFill>
      <xdr:spPr>
        <a:xfrm>
          <a:off x="1082675" y="281393900"/>
          <a:ext cx="723900" cy="476250"/>
        </a:xfrm>
        <a:prstGeom prst="rect">
          <a:avLst/>
        </a:prstGeom>
      </xdr:spPr>
    </xdr:pic>
    <xdr:clientData/>
  </xdr:twoCellAnchor>
  <xdr:twoCellAnchor editAs="oneCell">
    <xdr:from>
      <xdr:col>1</xdr:col>
      <xdr:colOff>25400</xdr:colOff>
      <xdr:row>539</xdr:row>
      <xdr:rowOff>25400</xdr:rowOff>
    </xdr:from>
    <xdr:to>
      <xdr:col>1</xdr:col>
      <xdr:colOff>749300</xdr:colOff>
      <xdr:row>539</xdr:row>
      <xdr:rowOff>501650</xdr:rowOff>
    </xdr:to>
    <xdr:pic>
      <xdr:nvPicPr>
        <xdr:cNvPr id="1589" name="Subgraph-carolkallas" descr="carolkallas.png"/>
        <xdr:cNvPicPr>
          <a:picLocks/>
        </xdr:cNvPicPr>
      </xdr:nvPicPr>
      <xdr:blipFill>
        <a:blip xmlns:r="http://schemas.openxmlformats.org/officeDocument/2006/relationships" r:embed="rId291" cstate="print"/>
        <a:stretch>
          <a:fillRect/>
        </a:stretch>
      </xdr:blipFill>
      <xdr:spPr>
        <a:xfrm>
          <a:off x="1082675" y="281917775"/>
          <a:ext cx="723900" cy="476250"/>
        </a:xfrm>
        <a:prstGeom prst="rect">
          <a:avLst/>
        </a:prstGeom>
      </xdr:spPr>
    </xdr:pic>
    <xdr:clientData/>
  </xdr:twoCellAnchor>
  <xdr:twoCellAnchor editAs="oneCell">
    <xdr:from>
      <xdr:col>1</xdr:col>
      <xdr:colOff>25400</xdr:colOff>
      <xdr:row>540</xdr:row>
      <xdr:rowOff>25400</xdr:rowOff>
    </xdr:from>
    <xdr:to>
      <xdr:col>1</xdr:col>
      <xdr:colOff>749300</xdr:colOff>
      <xdr:row>540</xdr:row>
      <xdr:rowOff>501650</xdr:rowOff>
    </xdr:to>
    <xdr:pic>
      <xdr:nvPicPr>
        <xdr:cNvPr id="1590" name="Subgraph-teddyndres" descr="teddyndres.png"/>
        <xdr:cNvPicPr>
          <a:picLocks/>
        </xdr:cNvPicPr>
      </xdr:nvPicPr>
      <xdr:blipFill>
        <a:blip xmlns:r="http://schemas.openxmlformats.org/officeDocument/2006/relationships" r:embed="rId291" cstate="print"/>
        <a:stretch>
          <a:fillRect/>
        </a:stretch>
      </xdr:blipFill>
      <xdr:spPr>
        <a:xfrm>
          <a:off x="1082675" y="282441650"/>
          <a:ext cx="723900" cy="476250"/>
        </a:xfrm>
        <a:prstGeom prst="rect">
          <a:avLst/>
        </a:prstGeom>
      </xdr:spPr>
    </xdr:pic>
    <xdr:clientData/>
  </xdr:twoCellAnchor>
  <xdr:twoCellAnchor editAs="oneCell">
    <xdr:from>
      <xdr:col>1</xdr:col>
      <xdr:colOff>25400</xdr:colOff>
      <xdr:row>541</xdr:row>
      <xdr:rowOff>25400</xdr:rowOff>
    </xdr:from>
    <xdr:to>
      <xdr:col>1</xdr:col>
      <xdr:colOff>749300</xdr:colOff>
      <xdr:row>541</xdr:row>
      <xdr:rowOff>501650</xdr:rowOff>
    </xdr:to>
    <xdr:pic>
      <xdr:nvPicPr>
        <xdr:cNvPr id="1591" name="Subgraph-skezda" descr="skezda.png"/>
        <xdr:cNvPicPr>
          <a:picLocks/>
        </xdr:cNvPicPr>
      </xdr:nvPicPr>
      <xdr:blipFill>
        <a:blip xmlns:r="http://schemas.openxmlformats.org/officeDocument/2006/relationships" r:embed="rId265" cstate="print"/>
        <a:stretch>
          <a:fillRect/>
        </a:stretch>
      </xdr:blipFill>
      <xdr:spPr>
        <a:xfrm>
          <a:off x="1082675" y="282965525"/>
          <a:ext cx="723900" cy="476250"/>
        </a:xfrm>
        <a:prstGeom prst="rect">
          <a:avLst/>
        </a:prstGeom>
      </xdr:spPr>
    </xdr:pic>
    <xdr:clientData/>
  </xdr:twoCellAnchor>
  <xdr:twoCellAnchor editAs="oneCell">
    <xdr:from>
      <xdr:col>1</xdr:col>
      <xdr:colOff>25400</xdr:colOff>
      <xdr:row>542</xdr:row>
      <xdr:rowOff>25400</xdr:rowOff>
    </xdr:from>
    <xdr:to>
      <xdr:col>1</xdr:col>
      <xdr:colOff>749300</xdr:colOff>
      <xdr:row>542</xdr:row>
      <xdr:rowOff>501650</xdr:rowOff>
    </xdr:to>
    <xdr:pic>
      <xdr:nvPicPr>
        <xdr:cNvPr id="1592" name="Subgraph-mariusstranda" descr="mariusstranda.png"/>
        <xdr:cNvPicPr>
          <a:picLocks/>
        </xdr:cNvPicPr>
      </xdr:nvPicPr>
      <xdr:blipFill>
        <a:blip xmlns:r="http://schemas.openxmlformats.org/officeDocument/2006/relationships" r:embed="rId263" cstate="print"/>
        <a:stretch>
          <a:fillRect/>
        </a:stretch>
      </xdr:blipFill>
      <xdr:spPr>
        <a:xfrm>
          <a:off x="1082675" y="283489400"/>
          <a:ext cx="723900" cy="476250"/>
        </a:xfrm>
        <a:prstGeom prst="rect">
          <a:avLst/>
        </a:prstGeom>
      </xdr:spPr>
    </xdr:pic>
    <xdr:clientData/>
  </xdr:twoCellAnchor>
  <xdr:twoCellAnchor editAs="oneCell">
    <xdr:from>
      <xdr:col>1</xdr:col>
      <xdr:colOff>25400</xdr:colOff>
      <xdr:row>543</xdr:row>
      <xdr:rowOff>25400</xdr:rowOff>
    </xdr:from>
    <xdr:to>
      <xdr:col>1</xdr:col>
      <xdr:colOff>749300</xdr:colOff>
      <xdr:row>543</xdr:row>
      <xdr:rowOff>501650</xdr:rowOff>
    </xdr:to>
    <xdr:pic>
      <xdr:nvPicPr>
        <xdr:cNvPr id="1593" name="Subgraph-stmtz" descr="stmtz.png"/>
        <xdr:cNvPicPr>
          <a:picLocks/>
        </xdr:cNvPicPr>
      </xdr:nvPicPr>
      <xdr:blipFill>
        <a:blip xmlns:r="http://schemas.openxmlformats.org/officeDocument/2006/relationships" r:embed="rId269" cstate="print"/>
        <a:stretch>
          <a:fillRect/>
        </a:stretch>
      </xdr:blipFill>
      <xdr:spPr>
        <a:xfrm>
          <a:off x="1082675" y="284013275"/>
          <a:ext cx="723900" cy="476250"/>
        </a:xfrm>
        <a:prstGeom prst="rect">
          <a:avLst/>
        </a:prstGeom>
      </xdr:spPr>
    </xdr:pic>
    <xdr:clientData/>
  </xdr:twoCellAnchor>
  <xdr:twoCellAnchor editAs="oneCell">
    <xdr:from>
      <xdr:col>1</xdr:col>
      <xdr:colOff>25400</xdr:colOff>
      <xdr:row>544</xdr:row>
      <xdr:rowOff>25400</xdr:rowOff>
    </xdr:from>
    <xdr:to>
      <xdr:col>1</xdr:col>
      <xdr:colOff>749300</xdr:colOff>
      <xdr:row>544</xdr:row>
      <xdr:rowOff>501650</xdr:rowOff>
    </xdr:to>
    <xdr:pic>
      <xdr:nvPicPr>
        <xdr:cNvPr id="1594" name="Subgraph-jh0khr" descr="jh0khr.png"/>
        <xdr:cNvPicPr>
          <a:picLocks/>
        </xdr:cNvPicPr>
      </xdr:nvPicPr>
      <xdr:blipFill>
        <a:blip xmlns:r="http://schemas.openxmlformats.org/officeDocument/2006/relationships" r:embed="rId323" cstate="print"/>
        <a:stretch>
          <a:fillRect/>
        </a:stretch>
      </xdr:blipFill>
      <xdr:spPr>
        <a:xfrm>
          <a:off x="1082675" y="284537150"/>
          <a:ext cx="723900" cy="476250"/>
        </a:xfrm>
        <a:prstGeom prst="rect">
          <a:avLst/>
        </a:prstGeom>
      </xdr:spPr>
    </xdr:pic>
    <xdr:clientData/>
  </xdr:twoCellAnchor>
  <xdr:twoCellAnchor editAs="oneCell">
    <xdr:from>
      <xdr:col>1</xdr:col>
      <xdr:colOff>25400</xdr:colOff>
      <xdr:row>545</xdr:row>
      <xdr:rowOff>25400</xdr:rowOff>
    </xdr:from>
    <xdr:to>
      <xdr:col>1</xdr:col>
      <xdr:colOff>749300</xdr:colOff>
      <xdr:row>545</xdr:row>
      <xdr:rowOff>501650</xdr:rowOff>
    </xdr:to>
    <xdr:pic>
      <xdr:nvPicPr>
        <xdr:cNvPr id="1595" name="Subgraph-jq1qho" descr="jq1qho.png"/>
        <xdr:cNvPicPr>
          <a:picLocks/>
        </xdr:cNvPicPr>
      </xdr:nvPicPr>
      <xdr:blipFill>
        <a:blip xmlns:r="http://schemas.openxmlformats.org/officeDocument/2006/relationships" r:embed="rId324" cstate="print"/>
        <a:stretch>
          <a:fillRect/>
        </a:stretch>
      </xdr:blipFill>
      <xdr:spPr>
        <a:xfrm>
          <a:off x="1082675" y="285061025"/>
          <a:ext cx="723900" cy="476250"/>
        </a:xfrm>
        <a:prstGeom prst="rect">
          <a:avLst/>
        </a:prstGeom>
      </xdr:spPr>
    </xdr:pic>
    <xdr:clientData/>
  </xdr:twoCellAnchor>
  <xdr:twoCellAnchor editAs="oneCell">
    <xdr:from>
      <xdr:col>1</xdr:col>
      <xdr:colOff>25400</xdr:colOff>
      <xdr:row>546</xdr:row>
      <xdr:rowOff>25400</xdr:rowOff>
    </xdr:from>
    <xdr:to>
      <xdr:col>1</xdr:col>
      <xdr:colOff>749300</xdr:colOff>
      <xdr:row>546</xdr:row>
      <xdr:rowOff>501650</xdr:rowOff>
    </xdr:to>
    <xdr:pic>
      <xdr:nvPicPr>
        <xdr:cNvPr id="1596" name="Subgraph-patricianader" descr="patricianader.png"/>
        <xdr:cNvPicPr>
          <a:picLocks/>
        </xdr:cNvPicPr>
      </xdr:nvPicPr>
      <xdr:blipFill>
        <a:blip xmlns:r="http://schemas.openxmlformats.org/officeDocument/2006/relationships" r:embed="rId269" cstate="print"/>
        <a:stretch>
          <a:fillRect/>
        </a:stretch>
      </xdr:blipFill>
      <xdr:spPr>
        <a:xfrm>
          <a:off x="1082675" y="285584900"/>
          <a:ext cx="723900" cy="476250"/>
        </a:xfrm>
        <a:prstGeom prst="rect">
          <a:avLst/>
        </a:prstGeom>
      </xdr:spPr>
    </xdr:pic>
    <xdr:clientData/>
  </xdr:twoCellAnchor>
  <xdr:twoCellAnchor editAs="oneCell">
    <xdr:from>
      <xdr:col>1</xdr:col>
      <xdr:colOff>25400</xdr:colOff>
      <xdr:row>547</xdr:row>
      <xdr:rowOff>25400</xdr:rowOff>
    </xdr:from>
    <xdr:to>
      <xdr:col>1</xdr:col>
      <xdr:colOff>749300</xdr:colOff>
      <xdr:row>547</xdr:row>
      <xdr:rowOff>501650</xdr:rowOff>
    </xdr:to>
    <xdr:pic>
      <xdr:nvPicPr>
        <xdr:cNvPr id="1597" name="Subgraph-vialgusi" descr="vialgusi.png"/>
        <xdr:cNvPicPr>
          <a:picLocks/>
        </xdr:cNvPicPr>
      </xdr:nvPicPr>
      <xdr:blipFill>
        <a:blip xmlns:r="http://schemas.openxmlformats.org/officeDocument/2006/relationships" r:embed="rId269" cstate="print"/>
        <a:stretch>
          <a:fillRect/>
        </a:stretch>
      </xdr:blipFill>
      <xdr:spPr>
        <a:xfrm>
          <a:off x="1082675" y="286108775"/>
          <a:ext cx="723900" cy="476250"/>
        </a:xfrm>
        <a:prstGeom prst="rect">
          <a:avLst/>
        </a:prstGeom>
      </xdr:spPr>
    </xdr:pic>
    <xdr:clientData/>
  </xdr:twoCellAnchor>
  <xdr:twoCellAnchor editAs="oneCell">
    <xdr:from>
      <xdr:col>1</xdr:col>
      <xdr:colOff>25400</xdr:colOff>
      <xdr:row>548</xdr:row>
      <xdr:rowOff>25400</xdr:rowOff>
    </xdr:from>
    <xdr:to>
      <xdr:col>1</xdr:col>
      <xdr:colOff>749300</xdr:colOff>
      <xdr:row>548</xdr:row>
      <xdr:rowOff>501650</xdr:rowOff>
    </xdr:to>
    <xdr:pic>
      <xdr:nvPicPr>
        <xdr:cNvPr id="1598" name="Subgraph-writeobsessed" descr="writeobsessed.png"/>
        <xdr:cNvPicPr>
          <a:picLocks/>
        </xdr:cNvPicPr>
      </xdr:nvPicPr>
      <xdr:blipFill>
        <a:blip xmlns:r="http://schemas.openxmlformats.org/officeDocument/2006/relationships" r:embed="rId269" cstate="print"/>
        <a:stretch>
          <a:fillRect/>
        </a:stretch>
      </xdr:blipFill>
      <xdr:spPr>
        <a:xfrm>
          <a:off x="1082675" y="286632650"/>
          <a:ext cx="723900" cy="476250"/>
        </a:xfrm>
        <a:prstGeom prst="rect">
          <a:avLst/>
        </a:prstGeom>
      </xdr:spPr>
    </xdr:pic>
    <xdr:clientData/>
  </xdr:twoCellAnchor>
  <xdr:twoCellAnchor editAs="oneCell">
    <xdr:from>
      <xdr:col>1</xdr:col>
      <xdr:colOff>25400</xdr:colOff>
      <xdr:row>549</xdr:row>
      <xdr:rowOff>25400</xdr:rowOff>
    </xdr:from>
    <xdr:to>
      <xdr:col>1</xdr:col>
      <xdr:colOff>749300</xdr:colOff>
      <xdr:row>549</xdr:row>
      <xdr:rowOff>501650</xdr:rowOff>
    </xdr:to>
    <xdr:pic>
      <xdr:nvPicPr>
        <xdr:cNvPr id="1599" name="Subgraph-johnkgreens" descr="johnkgreens.png"/>
        <xdr:cNvPicPr>
          <a:picLocks/>
        </xdr:cNvPicPr>
      </xdr:nvPicPr>
      <xdr:blipFill>
        <a:blip xmlns:r="http://schemas.openxmlformats.org/officeDocument/2006/relationships" r:embed="rId288" cstate="print"/>
        <a:stretch>
          <a:fillRect/>
        </a:stretch>
      </xdr:blipFill>
      <xdr:spPr>
        <a:xfrm>
          <a:off x="1082675" y="287156525"/>
          <a:ext cx="723900" cy="476250"/>
        </a:xfrm>
        <a:prstGeom prst="rect">
          <a:avLst/>
        </a:prstGeom>
      </xdr:spPr>
    </xdr:pic>
    <xdr:clientData/>
  </xdr:twoCellAnchor>
  <xdr:twoCellAnchor editAs="oneCell">
    <xdr:from>
      <xdr:col>1</xdr:col>
      <xdr:colOff>25400</xdr:colOff>
      <xdr:row>550</xdr:row>
      <xdr:rowOff>25400</xdr:rowOff>
    </xdr:from>
    <xdr:to>
      <xdr:col>1</xdr:col>
      <xdr:colOff>749300</xdr:colOff>
      <xdr:row>550</xdr:row>
      <xdr:rowOff>501650</xdr:rowOff>
    </xdr:to>
    <xdr:pic>
      <xdr:nvPicPr>
        <xdr:cNvPr id="1600" name="Subgraph-lucasmarx_ac" descr="lucasmarx_ac.png"/>
        <xdr:cNvPicPr>
          <a:picLocks/>
        </xdr:cNvPicPr>
      </xdr:nvPicPr>
      <xdr:blipFill>
        <a:blip xmlns:r="http://schemas.openxmlformats.org/officeDocument/2006/relationships" r:embed="rId325" cstate="print"/>
        <a:stretch>
          <a:fillRect/>
        </a:stretch>
      </xdr:blipFill>
      <xdr:spPr>
        <a:xfrm>
          <a:off x="1082675" y="287680400"/>
          <a:ext cx="723900" cy="476250"/>
        </a:xfrm>
        <a:prstGeom prst="rect">
          <a:avLst/>
        </a:prstGeom>
      </xdr:spPr>
    </xdr:pic>
    <xdr:clientData/>
  </xdr:twoCellAnchor>
  <xdr:twoCellAnchor editAs="oneCell">
    <xdr:from>
      <xdr:col>1</xdr:col>
      <xdr:colOff>25400</xdr:colOff>
      <xdr:row>551</xdr:row>
      <xdr:rowOff>25400</xdr:rowOff>
    </xdr:from>
    <xdr:to>
      <xdr:col>1</xdr:col>
      <xdr:colOff>749300</xdr:colOff>
      <xdr:row>551</xdr:row>
      <xdr:rowOff>501650</xdr:rowOff>
    </xdr:to>
    <xdr:pic>
      <xdr:nvPicPr>
        <xdr:cNvPr id="1601" name="Subgraph-nachocorredor" descr="nachocorredor.png"/>
        <xdr:cNvPicPr>
          <a:picLocks/>
        </xdr:cNvPicPr>
      </xdr:nvPicPr>
      <xdr:blipFill>
        <a:blip xmlns:r="http://schemas.openxmlformats.org/officeDocument/2006/relationships" r:embed="rId269" cstate="print"/>
        <a:stretch>
          <a:fillRect/>
        </a:stretch>
      </xdr:blipFill>
      <xdr:spPr>
        <a:xfrm>
          <a:off x="1082675" y="288204275"/>
          <a:ext cx="723900" cy="476250"/>
        </a:xfrm>
        <a:prstGeom prst="rect">
          <a:avLst/>
        </a:prstGeom>
      </xdr:spPr>
    </xdr:pic>
    <xdr:clientData/>
  </xdr:twoCellAnchor>
  <xdr:twoCellAnchor editAs="oneCell">
    <xdr:from>
      <xdr:col>1</xdr:col>
      <xdr:colOff>25400</xdr:colOff>
      <xdr:row>552</xdr:row>
      <xdr:rowOff>25400</xdr:rowOff>
    </xdr:from>
    <xdr:to>
      <xdr:col>1</xdr:col>
      <xdr:colOff>749300</xdr:colOff>
      <xdr:row>552</xdr:row>
      <xdr:rowOff>501650</xdr:rowOff>
    </xdr:to>
    <xdr:pic>
      <xdr:nvPicPr>
        <xdr:cNvPr id="1602" name="Subgraph-summa_" descr="summa_.png"/>
        <xdr:cNvPicPr>
          <a:picLocks/>
        </xdr:cNvPicPr>
      </xdr:nvPicPr>
      <xdr:blipFill>
        <a:blip xmlns:r="http://schemas.openxmlformats.org/officeDocument/2006/relationships" r:embed="rId269" cstate="print"/>
        <a:stretch>
          <a:fillRect/>
        </a:stretch>
      </xdr:blipFill>
      <xdr:spPr>
        <a:xfrm>
          <a:off x="1082675" y="288728150"/>
          <a:ext cx="723900" cy="476250"/>
        </a:xfrm>
        <a:prstGeom prst="rect">
          <a:avLst/>
        </a:prstGeom>
      </xdr:spPr>
    </xdr:pic>
    <xdr:clientData/>
  </xdr:twoCellAnchor>
  <xdr:twoCellAnchor editAs="oneCell">
    <xdr:from>
      <xdr:col>1</xdr:col>
      <xdr:colOff>25400</xdr:colOff>
      <xdr:row>553</xdr:row>
      <xdr:rowOff>25400</xdr:rowOff>
    </xdr:from>
    <xdr:to>
      <xdr:col>1</xdr:col>
      <xdr:colOff>749300</xdr:colOff>
      <xdr:row>553</xdr:row>
      <xdr:rowOff>501650</xdr:rowOff>
    </xdr:to>
    <xdr:pic>
      <xdr:nvPicPr>
        <xdr:cNvPr id="1603" name="Subgraph-marcoskhanm" descr="marcoskhanm.png"/>
        <xdr:cNvPicPr>
          <a:picLocks/>
        </xdr:cNvPicPr>
      </xdr:nvPicPr>
      <xdr:blipFill>
        <a:blip xmlns:r="http://schemas.openxmlformats.org/officeDocument/2006/relationships" r:embed="rId291" cstate="print"/>
        <a:stretch>
          <a:fillRect/>
        </a:stretch>
      </xdr:blipFill>
      <xdr:spPr>
        <a:xfrm>
          <a:off x="1082675" y="289252025"/>
          <a:ext cx="723900" cy="476250"/>
        </a:xfrm>
        <a:prstGeom prst="rect">
          <a:avLst/>
        </a:prstGeom>
      </xdr:spPr>
    </xdr:pic>
    <xdr:clientData/>
  </xdr:twoCellAnchor>
  <xdr:twoCellAnchor editAs="oneCell">
    <xdr:from>
      <xdr:col>1</xdr:col>
      <xdr:colOff>25400</xdr:colOff>
      <xdr:row>554</xdr:row>
      <xdr:rowOff>25400</xdr:rowOff>
    </xdr:from>
    <xdr:to>
      <xdr:col>1</xdr:col>
      <xdr:colOff>749300</xdr:colOff>
      <xdr:row>554</xdr:row>
      <xdr:rowOff>501650</xdr:rowOff>
    </xdr:to>
    <xdr:pic>
      <xdr:nvPicPr>
        <xdr:cNvPr id="1604" name="Subgraph-tallpauld" descr="tallpauld.png"/>
        <xdr:cNvPicPr>
          <a:picLocks/>
        </xdr:cNvPicPr>
      </xdr:nvPicPr>
      <xdr:blipFill>
        <a:blip xmlns:r="http://schemas.openxmlformats.org/officeDocument/2006/relationships" r:embed="rId261" cstate="print"/>
        <a:stretch>
          <a:fillRect/>
        </a:stretch>
      </xdr:blipFill>
      <xdr:spPr>
        <a:xfrm>
          <a:off x="1082675" y="289775900"/>
          <a:ext cx="723900" cy="476250"/>
        </a:xfrm>
        <a:prstGeom prst="rect">
          <a:avLst/>
        </a:prstGeom>
      </xdr:spPr>
    </xdr:pic>
    <xdr:clientData/>
  </xdr:twoCellAnchor>
  <xdr:twoCellAnchor editAs="oneCell">
    <xdr:from>
      <xdr:col>1</xdr:col>
      <xdr:colOff>25400</xdr:colOff>
      <xdr:row>555</xdr:row>
      <xdr:rowOff>25400</xdr:rowOff>
    </xdr:from>
    <xdr:to>
      <xdr:col>1</xdr:col>
      <xdr:colOff>749300</xdr:colOff>
      <xdr:row>555</xdr:row>
      <xdr:rowOff>501650</xdr:rowOff>
    </xdr:to>
    <xdr:pic>
      <xdr:nvPicPr>
        <xdr:cNvPr id="1605" name="Subgraph-traceyb65" descr="traceyb65.png"/>
        <xdr:cNvPicPr>
          <a:picLocks/>
        </xdr:cNvPicPr>
      </xdr:nvPicPr>
      <xdr:blipFill>
        <a:blip xmlns:r="http://schemas.openxmlformats.org/officeDocument/2006/relationships" r:embed="rId263" cstate="print"/>
        <a:stretch>
          <a:fillRect/>
        </a:stretch>
      </xdr:blipFill>
      <xdr:spPr>
        <a:xfrm>
          <a:off x="1082675" y="290299775"/>
          <a:ext cx="723900" cy="476250"/>
        </a:xfrm>
        <a:prstGeom prst="rect">
          <a:avLst/>
        </a:prstGeom>
      </xdr:spPr>
    </xdr:pic>
    <xdr:clientData/>
  </xdr:twoCellAnchor>
  <xdr:twoCellAnchor editAs="oneCell">
    <xdr:from>
      <xdr:col>1</xdr:col>
      <xdr:colOff>25400</xdr:colOff>
      <xdr:row>556</xdr:row>
      <xdr:rowOff>25400</xdr:rowOff>
    </xdr:from>
    <xdr:to>
      <xdr:col>1</xdr:col>
      <xdr:colOff>749300</xdr:colOff>
      <xdr:row>556</xdr:row>
      <xdr:rowOff>501650</xdr:rowOff>
    </xdr:to>
    <xdr:pic>
      <xdr:nvPicPr>
        <xdr:cNvPr id="1606" name="Subgraph-hansbreda" descr="hansbreda.png"/>
        <xdr:cNvPicPr>
          <a:picLocks/>
        </xdr:cNvPicPr>
      </xdr:nvPicPr>
      <xdr:blipFill>
        <a:blip xmlns:r="http://schemas.openxmlformats.org/officeDocument/2006/relationships" r:embed="rId265" cstate="print"/>
        <a:stretch>
          <a:fillRect/>
        </a:stretch>
      </xdr:blipFill>
      <xdr:spPr>
        <a:xfrm>
          <a:off x="1082675" y="290823650"/>
          <a:ext cx="723900" cy="476250"/>
        </a:xfrm>
        <a:prstGeom prst="rect">
          <a:avLst/>
        </a:prstGeom>
      </xdr:spPr>
    </xdr:pic>
    <xdr:clientData/>
  </xdr:twoCellAnchor>
  <xdr:twoCellAnchor editAs="oneCell">
    <xdr:from>
      <xdr:col>1</xdr:col>
      <xdr:colOff>25400</xdr:colOff>
      <xdr:row>557</xdr:row>
      <xdr:rowOff>25400</xdr:rowOff>
    </xdr:from>
    <xdr:to>
      <xdr:col>1</xdr:col>
      <xdr:colOff>749300</xdr:colOff>
      <xdr:row>557</xdr:row>
      <xdr:rowOff>501650</xdr:rowOff>
    </xdr:to>
    <xdr:pic>
      <xdr:nvPicPr>
        <xdr:cNvPr id="1607" name="Subgraph-walloffire" descr="walloffire.png"/>
        <xdr:cNvPicPr>
          <a:picLocks/>
        </xdr:cNvPicPr>
      </xdr:nvPicPr>
      <xdr:blipFill>
        <a:blip xmlns:r="http://schemas.openxmlformats.org/officeDocument/2006/relationships" r:embed="rId269" cstate="print"/>
        <a:stretch>
          <a:fillRect/>
        </a:stretch>
      </xdr:blipFill>
      <xdr:spPr>
        <a:xfrm>
          <a:off x="1082675" y="291347525"/>
          <a:ext cx="723900" cy="476250"/>
        </a:xfrm>
        <a:prstGeom prst="rect">
          <a:avLst/>
        </a:prstGeom>
      </xdr:spPr>
    </xdr:pic>
    <xdr:clientData/>
  </xdr:twoCellAnchor>
  <xdr:twoCellAnchor editAs="oneCell">
    <xdr:from>
      <xdr:col>1</xdr:col>
      <xdr:colOff>25400</xdr:colOff>
      <xdr:row>558</xdr:row>
      <xdr:rowOff>25400</xdr:rowOff>
    </xdr:from>
    <xdr:to>
      <xdr:col>1</xdr:col>
      <xdr:colOff>749300</xdr:colOff>
      <xdr:row>558</xdr:row>
      <xdr:rowOff>501650</xdr:rowOff>
    </xdr:to>
    <xdr:pic>
      <xdr:nvPicPr>
        <xdr:cNvPr id="1608" name="Subgraph-desbloberry" descr="desbloberry.png"/>
        <xdr:cNvPicPr>
          <a:picLocks/>
        </xdr:cNvPicPr>
      </xdr:nvPicPr>
      <xdr:blipFill>
        <a:blip xmlns:r="http://schemas.openxmlformats.org/officeDocument/2006/relationships" r:embed="rId296" cstate="print"/>
        <a:stretch>
          <a:fillRect/>
        </a:stretch>
      </xdr:blipFill>
      <xdr:spPr>
        <a:xfrm>
          <a:off x="1082675" y="291871400"/>
          <a:ext cx="723900" cy="476250"/>
        </a:xfrm>
        <a:prstGeom prst="rect">
          <a:avLst/>
        </a:prstGeom>
      </xdr:spPr>
    </xdr:pic>
    <xdr:clientData/>
  </xdr:twoCellAnchor>
  <xdr:twoCellAnchor editAs="oneCell">
    <xdr:from>
      <xdr:col>1</xdr:col>
      <xdr:colOff>25400</xdr:colOff>
      <xdr:row>559</xdr:row>
      <xdr:rowOff>25400</xdr:rowOff>
    </xdr:from>
    <xdr:to>
      <xdr:col>1</xdr:col>
      <xdr:colOff>749300</xdr:colOff>
      <xdr:row>559</xdr:row>
      <xdr:rowOff>501650</xdr:rowOff>
    </xdr:to>
    <xdr:pic>
      <xdr:nvPicPr>
        <xdr:cNvPr id="1609" name="Subgraph-yeco" descr="yeco.png"/>
        <xdr:cNvPicPr>
          <a:picLocks/>
        </xdr:cNvPicPr>
      </xdr:nvPicPr>
      <xdr:blipFill>
        <a:blip xmlns:r="http://schemas.openxmlformats.org/officeDocument/2006/relationships" r:embed="rId326" cstate="print"/>
        <a:stretch>
          <a:fillRect/>
        </a:stretch>
      </xdr:blipFill>
      <xdr:spPr>
        <a:xfrm>
          <a:off x="1082675" y="292395275"/>
          <a:ext cx="723900" cy="476250"/>
        </a:xfrm>
        <a:prstGeom prst="rect">
          <a:avLst/>
        </a:prstGeom>
      </xdr:spPr>
    </xdr:pic>
    <xdr:clientData/>
  </xdr:twoCellAnchor>
  <xdr:twoCellAnchor editAs="oneCell">
    <xdr:from>
      <xdr:col>1</xdr:col>
      <xdr:colOff>25400</xdr:colOff>
      <xdr:row>560</xdr:row>
      <xdr:rowOff>25400</xdr:rowOff>
    </xdr:from>
    <xdr:to>
      <xdr:col>1</xdr:col>
      <xdr:colOff>749300</xdr:colOff>
      <xdr:row>560</xdr:row>
      <xdr:rowOff>501650</xdr:rowOff>
    </xdr:to>
    <xdr:pic>
      <xdr:nvPicPr>
        <xdr:cNvPr id="1610" name="Subgraph-criperro" descr="criperro.png"/>
        <xdr:cNvPicPr>
          <a:picLocks/>
        </xdr:cNvPicPr>
      </xdr:nvPicPr>
      <xdr:blipFill>
        <a:blip xmlns:r="http://schemas.openxmlformats.org/officeDocument/2006/relationships" r:embed="rId327" cstate="print"/>
        <a:stretch>
          <a:fillRect/>
        </a:stretch>
      </xdr:blipFill>
      <xdr:spPr>
        <a:xfrm>
          <a:off x="1082675" y="292919150"/>
          <a:ext cx="723900" cy="476250"/>
        </a:xfrm>
        <a:prstGeom prst="rect">
          <a:avLst/>
        </a:prstGeom>
      </xdr:spPr>
    </xdr:pic>
    <xdr:clientData/>
  </xdr:twoCellAnchor>
  <xdr:twoCellAnchor editAs="oneCell">
    <xdr:from>
      <xdr:col>1</xdr:col>
      <xdr:colOff>25400</xdr:colOff>
      <xdr:row>561</xdr:row>
      <xdr:rowOff>25400</xdr:rowOff>
    </xdr:from>
    <xdr:to>
      <xdr:col>1</xdr:col>
      <xdr:colOff>749300</xdr:colOff>
      <xdr:row>561</xdr:row>
      <xdr:rowOff>501650</xdr:rowOff>
    </xdr:to>
    <xdr:pic>
      <xdr:nvPicPr>
        <xdr:cNvPr id="1611" name="Subgraph-lolbeaudjangles" descr="lolbeaudjangles.png"/>
        <xdr:cNvPicPr>
          <a:picLocks/>
        </xdr:cNvPicPr>
      </xdr:nvPicPr>
      <xdr:blipFill>
        <a:blip xmlns:r="http://schemas.openxmlformats.org/officeDocument/2006/relationships" r:embed="rId328" cstate="print"/>
        <a:stretch>
          <a:fillRect/>
        </a:stretch>
      </xdr:blipFill>
      <xdr:spPr>
        <a:xfrm>
          <a:off x="1082675" y="293443025"/>
          <a:ext cx="723900" cy="476250"/>
        </a:xfrm>
        <a:prstGeom prst="rect">
          <a:avLst/>
        </a:prstGeom>
      </xdr:spPr>
    </xdr:pic>
    <xdr:clientData/>
  </xdr:twoCellAnchor>
  <xdr:twoCellAnchor editAs="oneCell">
    <xdr:from>
      <xdr:col>1</xdr:col>
      <xdr:colOff>25400</xdr:colOff>
      <xdr:row>562</xdr:row>
      <xdr:rowOff>25400</xdr:rowOff>
    </xdr:from>
    <xdr:to>
      <xdr:col>1</xdr:col>
      <xdr:colOff>749300</xdr:colOff>
      <xdr:row>562</xdr:row>
      <xdr:rowOff>501650</xdr:rowOff>
    </xdr:to>
    <xdr:pic>
      <xdr:nvPicPr>
        <xdr:cNvPr id="1612" name="Subgraph-enfurecido" descr="enfurecido.png"/>
        <xdr:cNvPicPr>
          <a:picLocks/>
        </xdr:cNvPicPr>
      </xdr:nvPicPr>
      <xdr:blipFill>
        <a:blip xmlns:r="http://schemas.openxmlformats.org/officeDocument/2006/relationships" r:embed="rId329" cstate="print"/>
        <a:stretch>
          <a:fillRect/>
        </a:stretch>
      </xdr:blipFill>
      <xdr:spPr>
        <a:xfrm>
          <a:off x="1082675" y="293966900"/>
          <a:ext cx="723900" cy="476250"/>
        </a:xfrm>
        <a:prstGeom prst="rect">
          <a:avLst/>
        </a:prstGeom>
      </xdr:spPr>
    </xdr:pic>
    <xdr:clientData/>
  </xdr:twoCellAnchor>
  <xdr:twoCellAnchor editAs="oneCell">
    <xdr:from>
      <xdr:col>1</xdr:col>
      <xdr:colOff>25400</xdr:colOff>
      <xdr:row>563</xdr:row>
      <xdr:rowOff>25400</xdr:rowOff>
    </xdr:from>
    <xdr:to>
      <xdr:col>1</xdr:col>
      <xdr:colOff>749300</xdr:colOff>
      <xdr:row>563</xdr:row>
      <xdr:rowOff>501650</xdr:rowOff>
    </xdr:to>
    <xdr:pic>
      <xdr:nvPicPr>
        <xdr:cNvPr id="1613" name="Subgraph-tonyasapchi" descr="tonyasapchi.png"/>
        <xdr:cNvPicPr>
          <a:picLocks/>
        </xdr:cNvPicPr>
      </xdr:nvPicPr>
      <xdr:blipFill>
        <a:blip xmlns:r="http://schemas.openxmlformats.org/officeDocument/2006/relationships" r:embed="rId330" cstate="print"/>
        <a:stretch>
          <a:fillRect/>
        </a:stretch>
      </xdr:blipFill>
      <xdr:spPr>
        <a:xfrm>
          <a:off x="1082675" y="294490775"/>
          <a:ext cx="723900" cy="476250"/>
        </a:xfrm>
        <a:prstGeom prst="rect">
          <a:avLst/>
        </a:prstGeom>
      </xdr:spPr>
    </xdr:pic>
    <xdr:clientData/>
  </xdr:twoCellAnchor>
  <xdr:twoCellAnchor editAs="oneCell">
    <xdr:from>
      <xdr:col>1</xdr:col>
      <xdr:colOff>25400</xdr:colOff>
      <xdr:row>564</xdr:row>
      <xdr:rowOff>25400</xdr:rowOff>
    </xdr:from>
    <xdr:to>
      <xdr:col>1</xdr:col>
      <xdr:colOff>749300</xdr:colOff>
      <xdr:row>564</xdr:row>
      <xdr:rowOff>501650</xdr:rowOff>
    </xdr:to>
    <xdr:pic>
      <xdr:nvPicPr>
        <xdr:cNvPr id="1614" name="Subgraph-lilfabilousbr" descr="lilfabilousbr.png"/>
        <xdr:cNvPicPr>
          <a:picLocks/>
        </xdr:cNvPicPr>
      </xdr:nvPicPr>
      <xdr:blipFill>
        <a:blip xmlns:r="http://schemas.openxmlformats.org/officeDocument/2006/relationships" r:embed="rId286" cstate="print"/>
        <a:stretch>
          <a:fillRect/>
        </a:stretch>
      </xdr:blipFill>
      <xdr:spPr>
        <a:xfrm>
          <a:off x="1082675" y="295014650"/>
          <a:ext cx="723900" cy="476250"/>
        </a:xfrm>
        <a:prstGeom prst="rect">
          <a:avLst/>
        </a:prstGeom>
      </xdr:spPr>
    </xdr:pic>
    <xdr:clientData/>
  </xdr:twoCellAnchor>
  <xdr:twoCellAnchor editAs="oneCell">
    <xdr:from>
      <xdr:col>1</xdr:col>
      <xdr:colOff>25400</xdr:colOff>
      <xdr:row>565</xdr:row>
      <xdr:rowOff>25400</xdr:rowOff>
    </xdr:from>
    <xdr:to>
      <xdr:col>1</xdr:col>
      <xdr:colOff>749300</xdr:colOff>
      <xdr:row>565</xdr:row>
      <xdr:rowOff>501650</xdr:rowOff>
    </xdr:to>
    <xdr:pic>
      <xdr:nvPicPr>
        <xdr:cNvPr id="1615" name="Subgraph-kiwibangkok" descr="kiwibangkok.png"/>
        <xdr:cNvPicPr>
          <a:picLocks/>
        </xdr:cNvPicPr>
      </xdr:nvPicPr>
      <xdr:blipFill>
        <a:blip xmlns:r="http://schemas.openxmlformats.org/officeDocument/2006/relationships" r:embed="rId269" cstate="print"/>
        <a:stretch>
          <a:fillRect/>
        </a:stretch>
      </xdr:blipFill>
      <xdr:spPr>
        <a:xfrm>
          <a:off x="1082675" y="295538525"/>
          <a:ext cx="723900" cy="476250"/>
        </a:xfrm>
        <a:prstGeom prst="rect">
          <a:avLst/>
        </a:prstGeom>
      </xdr:spPr>
    </xdr:pic>
    <xdr:clientData/>
  </xdr:twoCellAnchor>
  <xdr:twoCellAnchor editAs="oneCell">
    <xdr:from>
      <xdr:col>1</xdr:col>
      <xdr:colOff>25400</xdr:colOff>
      <xdr:row>566</xdr:row>
      <xdr:rowOff>25400</xdr:rowOff>
    </xdr:from>
    <xdr:to>
      <xdr:col>1</xdr:col>
      <xdr:colOff>749300</xdr:colOff>
      <xdr:row>566</xdr:row>
      <xdr:rowOff>501650</xdr:rowOff>
    </xdr:to>
    <xdr:pic>
      <xdr:nvPicPr>
        <xdr:cNvPr id="1616" name="Subgraph-luismiguex" descr="luismiguex.png"/>
        <xdr:cNvPicPr>
          <a:picLocks/>
        </xdr:cNvPicPr>
      </xdr:nvPicPr>
      <xdr:blipFill>
        <a:blip xmlns:r="http://schemas.openxmlformats.org/officeDocument/2006/relationships" r:embed="rId269" cstate="print"/>
        <a:stretch>
          <a:fillRect/>
        </a:stretch>
      </xdr:blipFill>
      <xdr:spPr>
        <a:xfrm>
          <a:off x="1082675" y="296062400"/>
          <a:ext cx="723900" cy="476250"/>
        </a:xfrm>
        <a:prstGeom prst="rect">
          <a:avLst/>
        </a:prstGeom>
      </xdr:spPr>
    </xdr:pic>
    <xdr:clientData/>
  </xdr:twoCellAnchor>
  <xdr:twoCellAnchor editAs="oneCell">
    <xdr:from>
      <xdr:col>1</xdr:col>
      <xdr:colOff>25400</xdr:colOff>
      <xdr:row>567</xdr:row>
      <xdr:rowOff>25400</xdr:rowOff>
    </xdr:from>
    <xdr:to>
      <xdr:col>1</xdr:col>
      <xdr:colOff>749300</xdr:colOff>
      <xdr:row>567</xdr:row>
      <xdr:rowOff>501650</xdr:rowOff>
    </xdr:to>
    <xdr:pic>
      <xdr:nvPicPr>
        <xdr:cNvPr id="1617" name="Subgraph-ontiago" descr="ontiago.png"/>
        <xdr:cNvPicPr>
          <a:picLocks/>
        </xdr:cNvPicPr>
      </xdr:nvPicPr>
      <xdr:blipFill>
        <a:blip xmlns:r="http://schemas.openxmlformats.org/officeDocument/2006/relationships" r:embed="rId325" cstate="print"/>
        <a:stretch>
          <a:fillRect/>
        </a:stretch>
      </xdr:blipFill>
      <xdr:spPr>
        <a:xfrm>
          <a:off x="1082675" y="296586275"/>
          <a:ext cx="723900" cy="476250"/>
        </a:xfrm>
        <a:prstGeom prst="rect">
          <a:avLst/>
        </a:prstGeom>
      </xdr:spPr>
    </xdr:pic>
    <xdr:clientData/>
  </xdr:twoCellAnchor>
  <xdr:twoCellAnchor editAs="oneCell">
    <xdr:from>
      <xdr:col>1</xdr:col>
      <xdr:colOff>25400</xdr:colOff>
      <xdr:row>568</xdr:row>
      <xdr:rowOff>25400</xdr:rowOff>
    </xdr:from>
    <xdr:to>
      <xdr:col>1</xdr:col>
      <xdr:colOff>749300</xdr:colOff>
      <xdr:row>568</xdr:row>
      <xdr:rowOff>501650</xdr:rowOff>
    </xdr:to>
    <xdr:pic>
      <xdr:nvPicPr>
        <xdr:cNvPr id="1618" name="Subgraph-blancabarca" descr="blancabarca.png"/>
        <xdr:cNvPicPr>
          <a:picLocks/>
        </xdr:cNvPicPr>
      </xdr:nvPicPr>
      <xdr:blipFill>
        <a:blip xmlns:r="http://schemas.openxmlformats.org/officeDocument/2006/relationships" r:embed="rId269" cstate="print"/>
        <a:stretch>
          <a:fillRect/>
        </a:stretch>
      </xdr:blipFill>
      <xdr:spPr>
        <a:xfrm>
          <a:off x="1082675" y="297110150"/>
          <a:ext cx="723900" cy="476250"/>
        </a:xfrm>
        <a:prstGeom prst="rect">
          <a:avLst/>
        </a:prstGeom>
      </xdr:spPr>
    </xdr:pic>
    <xdr:clientData/>
  </xdr:twoCellAnchor>
  <xdr:twoCellAnchor editAs="oneCell">
    <xdr:from>
      <xdr:col>1</xdr:col>
      <xdr:colOff>25400</xdr:colOff>
      <xdr:row>569</xdr:row>
      <xdr:rowOff>25400</xdr:rowOff>
    </xdr:from>
    <xdr:to>
      <xdr:col>1</xdr:col>
      <xdr:colOff>749300</xdr:colOff>
      <xdr:row>569</xdr:row>
      <xdr:rowOff>501650</xdr:rowOff>
    </xdr:to>
    <xdr:pic>
      <xdr:nvPicPr>
        <xdr:cNvPr id="1619" name="Subgraph-marcilio_mor" descr="marcilio_mor.png"/>
        <xdr:cNvPicPr>
          <a:picLocks/>
        </xdr:cNvPicPr>
      </xdr:nvPicPr>
      <xdr:blipFill>
        <a:blip xmlns:r="http://schemas.openxmlformats.org/officeDocument/2006/relationships" r:embed="rId331" cstate="print"/>
        <a:stretch>
          <a:fillRect/>
        </a:stretch>
      </xdr:blipFill>
      <xdr:spPr>
        <a:xfrm>
          <a:off x="1082675" y="297634025"/>
          <a:ext cx="723900" cy="476250"/>
        </a:xfrm>
        <a:prstGeom prst="rect">
          <a:avLst/>
        </a:prstGeom>
      </xdr:spPr>
    </xdr:pic>
    <xdr:clientData/>
  </xdr:twoCellAnchor>
  <xdr:twoCellAnchor editAs="oneCell">
    <xdr:from>
      <xdr:col>1</xdr:col>
      <xdr:colOff>25400</xdr:colOff>
      <xdr:row>570</xdr:row>
      <xdr:rowOff>25400</xdr:rowOff>
    </xdr:from>
    <xdr:to>
      <xdr:col>1</xdr:col>
      <xdr:colOff>749300</xdr:colOff>
      <xdr:row>570</xdr:row>
      <xdr:rowOff>501650</xdr:rowOff>
    </xdr:to>
    <xdr:pic>
      <xdr:nvPicPr>
        <xdr:cNvPr id="1620" name="Subgraph-allancjardim" descr="allancjardim.png"/>
        <xdr:cNvPicPr>
          <a:picLocks/>
        </xdr:cNvPicPr>
      </xdr:nvPicPr>
      <xdr:blipFill>
        <a:blip xmlns:r="http://schemas.openxmlformats.org/officeDocument/2006/relationships" r:embed="rId261" cstate="print"/>
        <a:stretch>
          <a:fillRect/>
        </a:stretch>
      </xdr:blipFill>
      <xdr:spPr>
        <a:xfrm>
          <a:off x="1082675" y="298157900"/>
          <a:ext cx="723900" cy="476250"/>
        </a:xfrm>
        <a:prstGeom prst="rect">
          <a:avLst/>
        </a:prstGeom>
      </xdr:spPr>
    </xdr:pic>
    <xdr:clientData/>
  </xdr:twoCellAnchor>
  <xdr:twoCellAnchor editAs="oneCell">
    <xdr:from>
      <xdr:col>1</xdr:col>
      <xdr:colOff>25400</xdr:colOff>
      <xdr:row>571</xdr:row>
      <xdr:rowOff>25400</xdr:rowOff>
    </xdr:from>
    <xdr:to>
      <xdr:col>1</xdr:col>
      <xdr:colOff>749300</xdr:colOff>
      <xdr:row>571</xdr:row>
      <xdr:rowOff>501650</xdr:rowOff>
    </xdr:to>
    <xdr:pic>
      <xdr:nvPicPr>
        <xdr:cNvPr id="1621" name="Subgraph-zuumediaswindon" descr="zuumediaswindon.png"/>
        <xdr:cNvPicPr>
          <a:picLocks/>
        </xdr:cNvPicPr>
      </xdr:nvPicPr>
      <xdr:blipFill>
        <a:blip xmlns:r="http://schemas.openxmlformats.org/officeDocument/2006/relationships" r:embed="rId290" cstate="print"/>
        <a:stretch>
          <a:fillRect/>
        </a:stretch>
      </xdr:blipFill>
      <xdr:spPr>
        <a:xfrm>
          <a:off x="1082675" y="298681775"/>
          <a:ext cx="723900" cy="476250"/>
        </a:xfrm>
        <a:prstGeom prst="rect">
          <a:avLst/>
        </a:prstGeom>
      </xdr:spPr>
    </xdr:pic>
    <xdr:clientData/>
  </xdr:twoCellAnchor>
  <xdr:twoCellAnchor editAs="oneCell">
    <xdr:from>
      <xdr:col>1</xdr:col>
      <xdr:colOff>25400</xdr:colOff>
      <xdr:row>572</xdr:row>
      <xdr:rowOff>25400</xdr:rowOff>
    </xdr:from>
    <xdr:to>
      <xdr:col>1</xdr:col>
      <xdr:colOff>749300</xdr:colOff>
      <xdr:row>572</xdr:row>
      <xdr:rowOff>501650</xdr:rowOff>
    </xdr:to>
    <xdr:pic>
      <xdr:nvPicPr>
        <xdr:cNvPr id="1622" name="Subgraph-rhotwire" descr="rhotwire.png"/>
        <xdr:cNvPicPr>
          <a:picLocks/>
        </xdr:cNvPicPr>
      </xdr:nvPicPr>
      <xdr:blipFill>
        <a:blip xmlns:r="http://schemas.openxmlformats.org/officeDocument/2006/relationships" r:embed="rId264" cstate="print"/>
        <a:stretch>
          <a:fillRect/>
        </a:stretch>
      </xdr:blipFill>
      <xdr:spPr>
        <a:xfrm>
          <a:off x="1082675" y="299205650"/>
          <a:ext cx="723900" cy="476250"/>
        </a:xfrm>
        <a:prstGeom prst="rect">
          <a:avLst/>
        </a:prstGeom>
      </xdr:spPr>
    </xdr:pic>
    <xdr:clientData/>
  </xdr:twoCellAnchor>
  <xdr:twoCellAnchor editAs="oneCell">
    <xdr:from>
      <xdr:col>1</xdr:col>
      <xdr:colOff>25400</xdr:colOff>
      <xdr:row>573</xdr:row>
      <xdr:rowOff>25400</xdr:rowOff>
    </xdr:from>
    <xdr:to>
      <xdr:col>1</xdr:col>
      <xdr:colOff>749300</xdr:colOff>
      <xdr:row>573</xdr:row>
      <xdr:rowOff>501650</xdr:rowOff>
    </xdr:to>
    <xdr:pic>
      <xdr:nvPicPr>
        <xdr:cNvPr id="1623" name="Subgraph-gambiauser" descr="gambiauser.png"/>
        <xdr:cNvPicPr>
          <a:picLocks/>
        </xdr:cNvPicPr>
      </xdr:nvPicPr>
      <xdr:blipFill>
        <a:blip xmlns:r="http://schemas.openxmlformats.org/officeDocument/2006/relationships" r:embed="rId277" cstate="print"/>
        <a:stretch>
          <a:fillRect/>
        </a:stretch>
      </xdr:blipFill>
      <xdr:spPr>
        <a:xfrm>
          <a:off x="1082675" y="299729525"/>
          <a:ext cx="723900" cy="476250"/>
        </a:xfrm>
        <a:prstGeom prst="rect">
          <a:avLst/>
        </a:prstGeom>
      </xdr:spPr>
    </xdr:pic>
    <xdr:clientData/>
  </xdr:twoCellAnchor>
  <xdr:twoCellAnchor editAs="oneCell">
    <xdr:from>
      <xdr:col>1</xdr:col>
      <xdr:colOff>25400</xdr:colOff>
      <xdr:row>574</xdr:row>
      <xdr:rowOff>25400</xdr:rowOff>
    </xdr:from>
    <xdr:to>
      <xdr:col>1</xdr:col>
      <xdr:colOff>749300</xdr:colOff>
      <xdr:row>574</xdr:row>
      <xdr:rowOff>501650</xdr:rowOff>
    </xdr:to>
    <xdr:pic>
      <xdr:nvPicPr>
        <xdr:cNvPr id="1624" name="Subgraph-billspaid" descr="billspaid.png"/>
        <xdr:cNvPicPr>
          <a:picLocks/>
        </xdr:cNvPicPr>
      </xdr:nvPicPr>
      <xdr:blipFill>
        <a:blip xmlns:r="http://schemas.openxmlformats.org/officeDocument/2006/relationships" r:embed="rId332" cstate="print"/>
        <a:stretch>
          <a:fillRect/>
        </a:stretch>
      </xdr:blipFill>
      <xdr:spPr>
        <a:xfrm>
          <a:off x="1082675" y="300253400"/>
          <a:ext cx="723900" cy="476250"/>
        </a:xfrm>
        <a:prstGeom prst="rect">
          <a:avLst/>
        </a:prstGeom>
      </xdr:spPr>
    </xdr:pic>
    <xdr:clientData/>
  </xdr:twoCellAnchor>
  <xdr:twoCellAnchor editAs="oneCell">
    <xdr:from>
      <xdr:col>1</xdr:col>
      <xdr:colOff>25400</xdr:colOff>
      <xdr:row>575</xdr:row>
      <xdr:rowOff>25400</xdr:rowOff>
    </xdr:from>
    <xdr:to>
      <xdr:col>1</xdr:col>
      <xdr:colOff>749300</xdr:colOff>
      <xdr:row>575</xdr:row>
      <xdr:rowOff>501650</xdr:rowOff>
    </xdr:to>
    <xdr:pic>
      <xdr:nvPicPr>
        <xdr:cNvPr id="1625" name="Subgraph-sprnch" descr="sprnch.png"/>
        <xdr:cNvPicPr>
          <a:picLocks/>
        </xdr:cNvPicPr>
      </xdr:nvPicPr>
      <xdr:blipFill>
        <a:blip xmlns:r="http://schemas.openxmlformats.org/officeDocument/2006/relationships" r:embed="rId333" cstate="print"/>
        <a:stretch>
          <a:fillRect/>
        </a:stretch>
      </xdr:blipFill>
      <xdr:spPr>
        <a:xfrm>
          <a:off x="1082675" y="300777275"/>
          <a:ext cx="723900" cy="476250"/>
        </a:xfrm>
        <a:prstGeom prst="rect">
          <a:avLst/>
        </a:prstGeom>
      </xdr:spPr>
    </xdr:pic>
    <xdr:clientData/>
  </xdr:twoCellAnchor>
  <xdr:twoCellAnchor editAs="oneCell">
    <xdr:from>
      <xdr:col>1</xdr:col>
      <xdr:colOff>25400</xdr:colOff>
      <xdr:row>576</xdr:row>
      <xdr:rowOff>25400</xdr:rowOff>
    </xdr:from>
    <xdr:to>
      <xdr:col>1</xdr:col>
      <xdr:colOff>749300</xdr:colOff>
      <xdr:row>576</xdr:row>
      <xdr:rowOff>501650</xdr:rowOff>
    </xdr:to>
    <xdr:pic>
      <xdr:nvPicPr>
        <xdr:cNvPr id="1626" name="Subgraph-johnsobieraj" descr="johnsobieraj.png"/>
        <xdr:cNvPicPr>
          <a:picLocks/>
        </xdr:cNvPicPr>
      </xdr:nvPicPr>
      <xdr:blipFill>
        <a:blip xmlns:r="http://schemas.openxmlformats.org/officeDocument/2006/relationships" r:embed="rId264" cstate="print"/>
        <a:stretch>
          <a:fillRect/>
        </a:stretch>
      </xdr:blipFill>
      <xdr:spPr>
        <a:xfrm>
          <a:off x="1082675" y="301301150"/>
          <a:ext cx="723900" cy="476250"/>
        </a:xfrm>
        <a:prstGeom prst="rect">
          <a:avLst/>
        </a:prstGeom>
      </xdr:spPr>
    </xdr:pic>
    <xdr:clientData/>
  </xdr:twoCellAnchor>
  <xdr:twoCellAnchor editAs="oneCell">
    <xdr:from>
      <xdr:col>1</xdr:col>
      <xdr:colOff>25400</xdr:colOff>
      <xdr:row>577</xdr:row>
      <xdr:rowOff>25400</xdr:rowOff>
    </xdr:from>
    <xdr:to>
      <xdr:col>1</xdr:col>
      <xdr:colOff>749300</xdr:colOff>
      <xdr:row>577</xdr:row>
      <xdr:rowOff>501650</xdr:rowOff>
    </xdr:to>
    <xdr:pic>
      <xdr:nvPicPr>
        <xdr:cNvPr id="1627" name="Subgraph-smsyellowpages" descr="smsyellowpages.png"/>
        <xdr:cNvPicPr>
          <a:picLocks/>
        </xdr:cNvPicPr>
      </xdr:nvPicPr>
      <xdr:blipFill>
        <a:blip xmlns:r="http://schemas.openxmlformats.org/officeDocument/2006/relationships" r:embed="rId270" cstate="print"/>
        <a:stretch>
          <a:fillRect/>
        </a:stretch>
      </xdr:blipFill>
      <xdr:spPr>
        <a:xfrm>
          <a:off x="1082675" y="301825025"/>
          <a:ext cx="723900" cy="476250"/>
        </a:xfrm>
        <a:prstGeom prst="rect">
          <a:avLst/>
        </a:prstGeom>
      </xdr:spPr>
    </xdr:pic>
    <xdr:clientData/>
  </xdr:twoCellAnchor>
  <xdr:twoCellAnchor editAs="oneCell">
    <xdr:from>
      <xdr:col>1</xdr:col>
      <xdr:colOff>25400</xdr:colOff>
      <xdr:row>578</xdr:row>
      <xdr:rowOff>25400</xdr:rowOff>
    </xdr:from>
    <xdr:to>
      <xdr:col>1</xdr:col>
      <xdr:colOff>749300</xdr:colOff>
      <xdr:row>578</xdr:row>
      <xdr:rowOff>501650</xdr:rowOff>
    </xdr:to>
    <xdr:pic>
      <xdr:nvPicPr>
        <xdr:cNvPr id="1628" name="Subgraph-dapitarchuletoy" descr="dapitarchuletoy.png"/>
        <xdr:cNvPicPr>
          <a:picLocks/>
        </xdr:cNvPicPr>
      </xdr:nvPicPr>
      <xdr:blipFill>
        <a:blip xmlns:r="http://schemas.openxmlformats.org/officeDocument/2006/relationships" r:embed="rId290" cstate="print"/>
        <a:stretch>
          <a:fillRect/>
        </a:stretch>
      </xdr:blipFill>
      <xdr:spPr>
        <a:xfrm>
          <a:off x="1082675" y="302348900"/>
          <a:ext cx="723900" cy="476250"/>
        </a:xfrm>
        <a:prstGeom prst="rect">
          <a:avLst/>
        </a:prstGeom>
      </xdr:spPr>
    </xdr:pic>
    <xdr:clientData/>
  </xdr:twoCellAnchor>
  <xdr:twoCellAnchor editAs="oneCell">
    <xdr:from>
      <xdr:col>1</xdr:col>
      <xdr:colOff>25400</xdr:colOff>
      <xdr:row>579</xdr:row>
      <xdr:rowOff>25400</xdr:rowOff>
    </xdr:from>
    <xdr:to>
      <xdr:col>1</xdr:col>
      <xdr:colOff>749300</xdr:colOff>
      <xdr:row>579</xdr:row>
      <xdr:rowOff>501650</xdr:rowOff>
    </xdr:to>
    <xdr:pic>
      <xdr:nvPicPr>
        <xdr:cNvPr id="1629" name="Subgraph-swatcrisis" descr="swatcrisis.png"/>
        <xdr:cNvPicPr>
          <a:picLocks/>
        </xdr:cNvPicPr>
      </xdr:nvPicPr>
      <xdr:blipFill>
        <a:blip xmlns:r="http://schemas.openxmlformats.org/officeDocument/2006/relationships" r:embed="rId288" cstate="print"/>
        <a:stretch>
          <a:fillRect/>
        </a:stretch>
      </xdr:blipFill>
      <xdr:spPr>
        <a:xfrm>
          <a:off x="1082675" y="302872775"/>
          <a:ext cx="723900" cy="476250"/>
        </a:xfrm>
        <a:prstGeom prst="rect">
          <a:avLst/>
        </a:prstGeom>
      </xdr:spPr>
    </xdr:pic>
    <xdr:clientData/>
  </xdr:twoCellAnchor>
  <xdr:twoCellAnchor editAs="oneCell">
    <xdr:from>
      <xdr:col>1</xdr:col>
      <xdr:colOff>25400</xdr:colOff>
      <xdr:row>580</xdr:row>
      <xdr:rowOff>25400</xdr:rowOff>
    </xdr:from>
    <xdr:to>
      <xdr:col>1</xdr:col>
      <xdr:colOff>749300</xdr:colOff>
      <xdr:row>580</xdr:row>
      <xdr:rowOff>501650</xdr:rowOff>
    </xdr:to>
    <xdr:pic>
      <xdr:nvPicPr>
        <xdr:cNvPr id="1630" name="Subgraph-n_cleo" descr="n_cleo.png"/>
        <xdr:cNvPicPr>
          <a:picLocks/>
        </xdr:cNvPicPr>
      </xdr:nvPicPr>
      <xdr:blipFill>
        <a:blip xmlns:r="http://schemas.openxmlformats.org/officeDocument/2006/relationships" r:embed="rId269" cstate="print"/>
        <a:stretch>
          <a:fillRect/>
        </a:stretch>
      </xdr:blipFill>
      <xdr:spPr>
        <a:xfrm>
          <a:off x="1082675" y="303396650"/>
          <a:ext cx="723900" cy="476250"/>
        </a:xfrm>
        <a:prstGeom prst="rect">
          <a:avLst/>
        </a:prstGeom>
      </xdr:spPr>
    </xdr:pic>
    <xdr:clientData/>
  </xdr:twoCellAnchor>
  <xdr:twoCellAnchor editAs="oneCell">
    <xdr:from>
      <xdr:col>1</xdr:col>
      <xdr:colOff>25400</xdr:colOff>
      <xdr:row>581</xdr:row>
      <xdr:rowOff>25400</xdr:rowOff>
    </xdr:from>
    <xdr:to>
      <xdr:col>1</xdr:col>
      <xdr:colOff>749300</xdr:colOff>
      <xdr:row>581</xdr:row>
      <xdr:rowOff>501650</xdr:rowOff>
    </xdr:to>
    <xdr:pic>
      <xdr:nvPicPr>
        <xdr:cNvPr id="1631" name="Subgraph-ponteeuropa" descr="ponteeuropa.png"/>
        <xdr:cNvPicPr>
          <a:picLocks/>
        </xdr:cNvPicPr>
      </xdr:nvPicPr>
      <xdr:blipFill>
        <a:blip xmlns:r="http://schemas.openxmlformats.org/officeDocument/2006/relationships" r:embed="rId334" cstate="print"/>
        <a:stretch>
          <a:fillRect/>
        </a:stretch>
      </xdr:blipFill>
      <xdr:spPr>
        <a:xfrm>
          <a:off x="1082675" y="303920525"/>
          <a:ext cx="723900" cy="476250"/>
        </a:xfrm>
        <a:prstGeom prst="rect">
          <a:avLst/>
        </a:prstGeom>
      </xdr:spPr>
    </xdr:pic>
    <xdr:clientData/>
  </xdr:twoCellAnchor>
  <xdr:twoCellAnchor editAs="oneCell">
    <xdr:from>
      <xdr:col>1</xdr:col>
      <xdr:colOff>25400</xdr:colOff>
      <xdr:row>582</xdr:row>
      <xdr:rowOff>25400</xdr:rowOff>
    </xdr:from>
    <xdr:to>
      <xdr:col>1</xdr:col>
      <xdr:colOff>749300</xdr:colOff>
      <xdr:row>582</xdr:row>
      <xdr:rowOff>501650</xdr:rowOff>
    </xdr:to>
    <xdr:pic>
      <xdr:nvPicPr>
        <xdr:cNvPr id="1632" name="Subgraph-lelioaraujo" descr="lelioaraujo.png"/>
        <xdr:cNvPicPr>
          <a:picLocks/>
        </xdr:cNvPicPr>
      </xdr:nvPicPr>
      <xdr:blipFill>
        <a:blip xmlns:r="http://schemas.openxmlformats.org/officeDocument/2006/relationships" r:embed="rId262" cstate="print"/>
        <a:stretch>
          <a:fillRect/>
        </a:stretch>
      </xdr:blipFill>
      <xdr:spPr>
        <a:xfrm>
          <a:off x="1082675" y="304444400"/>
          <a:ext cx="723900" cy="476250"/>
        </a:xfrm>
        <a:prstGeom prst="rect">
          <a:avLst/>
        </a:prstGeom>
      </xdr:spPr>
    </xdr:pic>
    <xdr:clientData/>
  </xdr:twoCellAnchor>
  <xdr:twoCellAnchor editAs="oneCell">
    <xdr:from>
      <xdr:col>1</xdr:col>
      <xdr:colOff>25400</xdr:colOff>
      <xdr:row>583</xdr:row>
      <xdr:rowOff>25400</xdr:rowOff>
    </xdr:from>
    <xdr:to>
      <xdr:col>1</xdr:col>
      <xdr:colOff>749300</xdr:colOff>
      <xdr:row>583</xdr:row>
      <xdr:rowOff>501650</xdr:rowOff>
    </xdr:to>
    <xdr:pic>
      <xdr:nvPicPr>
        <xdr:cNvPr id="1633" name="Subgraph-gonzolahst" descr="gonzolahst.png"/>
        <xdr:cNvPicPr>
          <a:picLocks/>
        </xdr:cNvPicPr>
      </xdr:nvPicPr>
      <xdr:blipFill>
        <a:blip xmlns:r="http://schemas.openxmlformats.org/officeDocument/2006/relationships" r:embed="rId263" cstate="print"/>
        <a:stretch>
          <a:fillRect/>
        </a:stretch>
      </xdr:blipFill>
      <xdr:spPr>
        <a:xfrm>
          <a:off x="1082675" y="304968275"/>
          <a:ext cx="723900" cy="476250"/>
        </a:xfrm>
        <a:prstGeom prst="rect">
          <a:avLst/>
        </a:prstGeom>
      </xdr:spPr>
    </xdr:pic>
    <xdr:clientData/>
  </xdr:twoCellAnchor>
  <xdr:twoCellAnchor editAs="oneCell">
    <xdr:from>
      <xdr:col>1</xdr:col>
      <xdr:colOff>25400</xdr:colOff>
      <xdr:row>584</xdr:row>
      <xdr:rowOff>25400</xdr:rowOff>
    </xdr:from>
    <xdr:to>
      <xdr:col>1</xdr:col>
      <xdr:colOff>749300</xdr:colOff>
      <xdr:row>584</xdr:row>
      <xdr:rowOff>501650</xdr:rowOff>
    </xdr:to>
    <xdr:pic>
      <xdr:nvPicPr>
        <xdr:cNvPr id="1634" name="Subgraph-cleaverbrad" descr="cleaverbrad.png"/>
        <xdr:cNvPicPr>
          <a:picLocks/>
        </xdr:cNvPicPr>
      </xdr:nvPicPr>
      <xdr:blipFill>
        <a:blip xmlns:r="http://schemas.openxmlformats.org/officeDocument/2006/relationships" r:embed="rId269" cstate="print"/>
        <a:stretch>
          <a:fillRect/>
        </a:stretch>
      </xdr:blipFill>
      <xdr:spPr>
        <a:xfrm>
          <a:off x="1082675" y="305492150"/>
          <a:ext cx="723900" cy="476250"/>
        </a:xfrm>
        <a:prstGeom prst="rect">
          <a:avLst/>
        </a:prstGeom>
      </xdr:spPr>
    </xdr:pic>
    <xdr:clientData/>
  </xdr:twoCellAnchor>
  <xdr:twoCellAnchor editAs="oneCell">
    <xdr:from>
      <xdr:col>1</xdr:col>
      <xdr:colOff>25400</xdr:colOff>
      <xdr:row>585</xdr:row>
      <xdr:rowOff>25400</xdr:rowOff>
    </xdr:from>
    <xdr:to>
      <xdr:col>1</xdr:col>
      <xdr:colOff>749300</xdr:colOff>
      <xdr:row>585</xdr:row>
      <xdr:rowOff>501650</xdr:rowOff>
    </xdr:to>
    <xdr:pic>
      <xdr:nvPicPr>
        <xdr:cNvPr id="1635" name="Subgraph-thinktanx" descr="thinktanx.png"/>
        <xdr:cNvPicPr>
          <a:picLocks/>
        </xdr:cNvPicPr>
      </xdr:nvPicPr>
      <xdr:blipFill>
        <a:blip xmlns:r="http://schemas.openxmlformats.org/officeDocument/2006/relationships" r:embed="rId263" cstate="print"/>
        <a:stretch>
          <a:fillRect/>
        </a:stretch>
      </xdr:blipFill>
      <xdr:spPr>
        <a:xfrm>
          <a:off x="1082675" y="306016025"/>
          <a:ext cx="723900" cy="476250"/>
        </a:xfrm>
        <a:prstGeom prst="rect">
          <a:avLst/>
        </a:prstGeom>
      </xdr:spPr>
    </xdr:pic>
    <xdr:clientData/>
  </xdr:twoCellAnchor>
  <xdr:twoCellAnchor editAs="oneCell">
    <xdr:from>
      <xdr:col>1</xdr:col>
      <xdr:colOff>25400</xdr:colOff>
      <xdr:row>586</xdr:row>
      <xdr:rowOff>25400</xdr:rowOff>
    </xdr:from>
    <xdr:to>
      <xdr:col>1</xdr:col>
      <xdr:colOff>749300</xdr:colOff>
      <xdr:row>586</xdr:row>
      <xdr:rowOff>501650</xdr:rowOff>
    </xdr:to>
    <xdr:pic>
      <xdr:nvPicPr>
        <xdr:cNvPr id="1636" name="Subgraph-perazaroberto2" descr="perazaroberto2.png"/>
        <xdr:cNvPicPr>
          <a:picLocks/>
        </xdr:cNvPicPr>
      </xdr:nvPicPr>
      <xdr:blipFill>
        <a:blip xmlns:r="http://schemas.openxmlformats.org/officeDocument/2006/relationships" r:embed="rId265" cstate="print"/>
        <a:stretch>
          <a:fillRect/>
        </a:stretch>
      </xdr:blipFill>
      <xdr:spPr>
        <a:xfrm>
          <a:off x="1082675" y="306539900"/>
          <a:ext cx="723900" cy="476250"/>
        </a:xfrm>
        <a:prstGeom prst="rect">
          <a:avLst/>
        </a:prstGeom>
      </xdr:spPr>
    </xdr:pic>
    <xdr:clientData/>
  </xdr:twoCellAnchor>
  <xdr:twoCellAnchor editAs="oneCell">
    <xdr:from>
      <xdr:col>1</xdr:col>
      <xdr:colOff>25400</xdr:colOff>
      <xdr:row>587</xdr:row>
      <xdr:rowOff>25400</xdr:rowOff>
    </xdr:from>
    <xdr:to>
      <xdr:col>1</xdr:col>
      <xdr:colOff>749300</xdr:colOff>
      <xdr:row>587</xdr:row>
      <xdr:rowOff>501650</xdr:rowOff>
    </xdr:to>
    <xdr:pic>
      <xdr:nvPicPr>
        <xdr:cNvPr id="1637" name="Subgraph-lcfetter" descr="lcfetter.png"/>
        <xdr:cNvPicPr>
          <a:picLocks/>
        </xdr:cNvPicPr>
      </xdr:nvPicPr>
      <xdr:blipFill>
        <a:blip xmlns:r="http://schemas.openxmlformats.org/officeDocument/2006/relationships" r:embed="rId263" cstate="print"/>
        <a:stretch>
          <a:fillRect/>
        </a:stretch>
      </xdr:blipFill>
      <xdr:spPr>
        <a:xfrm>
          <a:off x="1082675" y="307063775"/>
          <a:ext cx="723900" cy="476250"/>
        </a:xfrm>
        <a:prstGeom prst="rect">
          <a:avLst/>
        </a:prstGeom>
      </xdr:spPr>
    </xdr:pic>
    <xdr:clientData/>
  </xdr:twoCellAnchor>
  <xdr:twoCellAnchor editAs="oneCell">
    <xdr:from>
      <xdr:col>1</xdr:col>
      <xdr:colOff>25400</xdr:colOff>
      <xdr:row>588</xdr:row>
      <xdr:rowOff>25400</xdr:rowOff>
    </xdr:from>
    <xdr:to>
      <xdr:col>1</xdr:col>
      <xdr:colOff>749300</xdr:colOff>
      <xdr:row>588</xdr:row>
      <xdr:rowOff>501650</xdr:rowOff>
    </xdr:to>
    <xdr:pic>
      <xdr:nvPicPr>
        <xdr:cNvPr id="1638" name="Subgraph-hugolive" descr="hugolive.png"/>
        <xdr:cNvPicPr>
          <a:picLocks/>
        </xdr:cNvPicPr>
      </xdr:nvPicPr>
      <xdr:blipFill>
        <a:blip xmlns:r="http://schemas.openxmlformats.org/officeDocument/2006/relationships" r:embed="rId265" cstate="print"/>
        <a:stretch>
          <a:fillRect/>
        </a:stretch>
      </xdr:blipFill>
      <xdr:spPr>
        <a:xfrm>
          <a:off x="1082675" y="307587650"/>
          <a:ext cx="723900" cy="476250"/>
        </a:xfrm>
        <a:prstGeom prst="rect">
          <a:avLst/>
        </a:prstGeom>
      </xdr:spPr>
    </xdr:pic>
    <xdr:clientData/>
  </xdr:twoCellAnchor>
  <xdr:twoCellAnchor editAs="oneCell">
    <xdr:from>
      <xdr:col>1</xdr:col>
      <xdr:colOff>25400</xdr:colOff>
      <xdr:row>589</xdr:row>
      <xdr:rowOff>25400</xdr:rowOff>
    </xdr:from>
    <xdr:to>
      <xdr:col>1</xdr:col>
      <xdr:colOff>749300</xdr:colOff>
      <xdr:row>589</xdr:row>
      <xdr:rowOff>501650</xdr:rowOff>
    </xdr:to>
    <xdr:pic>
      <xdr:nvPicPr>
        <xdr:cNvPr id="1639" name="Subgraph-p4nd3m0n1um" descr="p4nd3m0n1um.png"/>
        <xdr:cNvPicPr>
          <a:picLocks/>
        </xdr:cNvPicPr>
      </xdr:nvPicPr>
      <xdr:blipFill>
        <a:blip xmlns:r="http://schemas.openxmlformats.org/officeDocument/2006/relationships" r:embed="rId335" cstate="print"/>
        <a:stretch>
          <a:fillRect/>
        </a:stretch>
      </xdr:blipFill>
      <xdr:spPr>
        <a:xfrm>
          <a:off x="1082675" y="308111525"/>
          <a:ext cx="723900" cy="476250"/>
        </a:xfrm>
        <a:prstGeom prst="rect">
          <a:avLst/>
        </a:prstGeom>
      </xdr:spPr>
    </xdr:pic>
    <xdr:clientData/>
  </xdr:twoCellAnchor>
  <xdr:twoCellAnchor editAs="oneCell">
    <xdr:from>
      <xdr:col>1</xdr:col>
      <xdr:colOff>25400</xdr:colOff>
      <xdr:row>590</xdr:row>
      <xdr:rowOff>25400</xdr:rowOff>
    </xdr:from>
    <xdr:to>
      <xdr:col>1</xdr:col>
      <xdr:colOff>749300</xdr:colOff>
      <xdr:row>590</xdr:row>
      <xdr:rowOff>501650</xdr:rowOff>
    </xdr:to>
    <xdr:pic>
      <xdr:nvPicPr>
        <xdr:cNvPr id="1640" name="Subgraph-jmem0" descr="jmem0.png"/>
        <xdr:cNvPicPr>
          <a:picLocks/>
        </xdr:cNvPicPr>
      </xdr:nvPicPr>
      <xdr:blipFill>
        <a:blip xmlns:r="http://schemas.openxmlformats.org/officeDocument/2006/relationships" r:embed="rId336" cstate="print"/>
        <a:stretch>
          <a:fillRect/>
        </a:stretch>
      </xdr:blipFill>
      <xdr:spPr>
        <a:xfrm>
          <a:off x="1082675" y="308635400"/>
          <a:ext cx="723900" cy="476250"/>
        </a:xfrm>
        <a:prstGeom prst="rect">
          <a:avLst/>
        </a:prstGeom>
      </xdr:spPr>
    </xdr:pic>
    <xdr:clientData/>
  </xdr:twoCellAnchor>
  <xdr:twoCellAnchor editAs="oneCell">
    <xdr:from>
      <xdr:col>1</xdr:col>
      <xdr:colOff>25400</xdr:colOff>
      <xdr:row>591</xdr:row>
      <xdr:rowOff>25400</xdr:rowOff>
    </xdr:from>
    <xdr:to>
      <xdr:col>1</xdr:col>
      <xdr:colOff>749300</xdr:colOff>
      <xdr:row>591</xdr:row>
      <xdr:rowOff>501650</xdr:rowOff>
    </xdr:to>
    <xdr:pic>
      <xdr:nvPicPr>
        <xdr:cNvPr id="1641" name="Subgraph-carolcapetinha" descr="carolcapetinha.png"/>
        <xdr:cNvPicPr>
          <a:picLocks/>
        </xdr:cNvPicPr>
      </xdr:nvPicPr>
      <xdr:blipFill>
        <a:blip xmlns:r="http://schemas.openxmlformats.org/officeDocument/2006/relationships" r:embed="rId269" cstate="print"/>
        <a:stretch>
          <a:fillRect/>
        </a:stretch>
      </xdr:blipFill>
      <xdr:spPr>
        <a:xfrm>
          <a:off x="1082675" y="309159275"/>
          <a:ext cx="723900" cy="476250"/>
        </a:xfrm>
        <a:prstGeom prst="rect">
          <a:avLst/>
        </a:prstGeom>
      </xdr:spPr>
    </xdr:pic>
    <xdr:clientData/>
  </xdr:twoCellAnchor>
  <xdr:twoCellAnchor editAs="oneCell">
    <xdr:from>
      <xdr:col>1</xdr:col>
      <xdr:colOff>25400</xdr:colOff>
      <xdr:row>592</xdr:row>
      <xdr:rowOff>25400</xdr:rowOff>
    </xdr:from>
    <xdr:to>
      <xdr:col>1</xdr:col>
      <xdr:colOff>749300</xdr:colOff>
      <xdr:row>592</xdr:row>
      <xdr:rowOff>501650</xdr:rowOff>
    </xdr:to>
    <xdr:pic>
      <xdr:nvPicPr>
        <xdr:cNvPr id="1642" name="Subgraph-mikedelponte" descr="mikedelponte.png"/>
        <xdr:cNvPicPr>
          <a:picLocks/>
        </xdr:cNvPicPr>
      </xdr:nvPicPr>
      <xdr:blipFill>
        <a:blip xmlns:r="http://schemas.openxmlformats.org/officeDocument/2006/relationships" r:embed="rId269" cstate="print"/>
        <a:stretch>
          <a:fillRect/>
        </a:stretch>
      </xdr:blipFill>
      <xdr:spPr>
        <a:xfrm>
          <a:off x="1082675" y="309683150"/>
          <a:ext cx="723900" cy="476250"/>
        </a:xfrm>
        <a:prstGeom prst="rect">
          <a:avLst/>
        </a:prstGeom>
      </xdr:spPr>
    </xdr:pic>
    <xdr:clientData/>
  </xdr:twoCellAnchor>
  <xdr:twoCellAnchor editAs="oneCell">
    <xdr:from>
      <xdr:col>1</xdr:col>
      <xdr:colOff>25400</xdr:colOff>
      <xdr:row>593</xdr:row>
      <xdr:rowOff>25400</xdr:rowOff>
    </xdr:from>
    <xdr:to>
      <xdr:col>1</xdr:col>
      <xdr:colOff>749300</xdr:colOff>
      <xdr:row>593</xdr:row>
      <xdr:rowOff>501650</xdr:rowOff>
    </xdr:to>
    <xdr:pic>
      <xdr:nvPicPr>
        <xdr:cNvPr id="1643" name="Subgraph-goldslick" descr="goldslick.png"/>
        <xdr:cNvPicPr>
          <a:picLocks/>
        </xdr:cNvPicPr>
      </xdr:nvPicPr>
      <xdr:blipFill>
        <a:blip xmlns:r="http://schemas.openxmlformats.org/officeDocument/2006/relationships" r:embed="rId286" cstate="print"/>
        <a:stretch>
          <a:fillRect/>
        </a:stretch>
      </xdr:blipFill>
      <xdr:spPr>
        <a:xfrm>
          <a:off x="1082675" y="310207025"/>
          <a:ext cx="723900" cy="476250"/>
        </a:xfrm>
        <a:prstGeom prst="rect">
          <a:avLst/>
        </a:prstGeom>
      </xdr:spPr>
    </xdr:pic>
    <xdr:clientData/>
  </xdr:twoCellAnchor>
  <xdr:twoCellAnchor editAs="oneCell">
    <xdr:from>
      <xdr:col>1</xdr:col>
      <xdr:colOff>25400</xdr:colOff>
      <xdr:row>594</xdr:row>
      <xdr:rowOff>25400</xdr:rowOff>
    </xdr:from>
    <xdr:to>
      <xdr:col>1</xdr:col>
      <xdr:colOff>749300</xdr:colOff>
      <xdr:row>594</xdr:row>
      <xdr:rowOff>501650</xdr:rowOff>
    </xdr:to>
    <xdr:pic>
      <xdr:nvPicPr>
        <xdr:cNvPr id="1644" name="Subgraph-heypogo" descr="heypogo.png"/>
        <xdr:cNvPicPr>
          <a:picLocks/>
        </xdr:cNvPicPr>
      </xdr:nvPicPr>
      <xdr:blipFill>
        <a:blip xmlns:r="http://schemas.openxmlformats.org/officeDocument/2006/relationships" r:embed="rId337" cstate="print"/>
        <a:stretch>
          <a:fillRect/>
        </a:stretch>
      </xdr:blipFill>
      <xdr:spPr>
        <a:xfrm>
          <a:off x="1082675" y="310730900"/>
          <a:ext cx="723900" cy="476250"/>
        </a:xfrm>
        <a:prstGeom prst="rect">
          <a:avLst/>
        </a:prstGeom>
      </xdr:spPr>
    </xdr:pic>
    <xdr:clientData/>
  </xdr:twoCellAnchor>
  <xdr:twoCellAnchor editAs="oneCell">
    <xdr:from>
      <xdr:col>1</xdr:col>
      <xdr:colOff>25400</xdr:colOff>
      <xdr:row>595</xdr:row>
      <xdr:rowOff>25400</xdr:rowOff>
    </xdr:from>
    <xdr:to>
      <xdr:col>1</xdr:col>
      <xdr:colOff>749300</xdr:colOff>
      <xdr:row>595</xdr:row>
      <xdr:rowOff>501650</xdr:rowOff>
    </xdr:to>
    <xdr:pic>
      <xdr:nvPicPr>
        <xdr:cNvPr id="1645" name="Subgraph-tarcisiogambin" descr="tarcisiogambin.png"/>
        <xdr:cNvPicPr>
          <a:picLocks/>
        </xdr:cNvPicPr>
      </xdr:nvPicPr>
      <xdr:blipFill>
        <a:blip xmlns:r="http://schemas.openxmlformats.org/officeDocument/2006/relationships" r:embed="rId325" cstate="print"/>
        <a:stretch>
          <a:fillRect/>
        </a:stretch>
      </xdr:blipFill>
      <xdr:spPr>
        <a:xfrm>
          <a:off x="1082675" y="311254775"/>
          <a:ext cx="723900" cy="476250"/>
        </a:xfrm>
        <a:prstGeom prst="rect">
          <a:avLst/>
        </a:prstGeom>
      </xdr:spPr>
    </xdr:pic>
    <xdr:clientData/>
  </xdr:twoCellAnchor>
  <xdr:twoCellAnchor editAs="oneCell">
    <xdr:from>
      <xdr:col>1</xdr:col>
      <xdr:colOff>25400</xdr:colOff>
      <xdr:row>596</xdr:row>
      <xdr:rowOff>25400</xdr:rowOff>
    </xdr:from>
    <xdr:to>
      <xdr:col>1</xdr:col>
      <xdr:colOff>749300</xdr:colOff>
      <xdr:row>596</xdr:row>
      <xdr:rowOff>501650</xdr:rowOff>
    </xdr:to>
    <xdr:pic>
      <xdr:nvPicPr>
        <xdr:cNvPr id="1646" name="Subgraph-robosoftik" descr="robosoftik.png"/>
        <xdr:cNvPicPr>
          <a:picLocks/>
        </xdr:cNvPicPr>
      </xdr:nvPicPr>
      <xdr:blipFill>
        <a:blip xmlns:r="http://schemas.openxmlformats.org/officeDocument/2006/relationships" r:embed="rId265" cstate="print"/>
        <a:stretch>
          <a:fillRect/>
        </a:stretch>
      </xdr:blipFill>
      <xdr:spPr>
        <a:xfrm>
          <a:off x="1082675" y="311778650"/>
          <a:ext cx="723900" cy="476250"/>
        </a:xfrm>
        <a:prstGeom prst="rect">
          <a:avLst/>
        </a:prstGeom>
      </xdr:spPr>
    </xdr:pic>
    <xdr:clientData/>
  </xdr:twoCellAnchor>
  <xdr:twoCellAnchor editAs="oneCell">
    <xdr:from>
      <xdr:col>1</xdr:col>
      <xdr:colOff>25400</xdr:colOff>
      <xdr:row>597</xdr:row>
      <xdr:rowOff>25400</xdr:rowOff>
    </xdr:from>
    <xdr:to>
      <xdr:col>1</xdr:col>
      <xdr:colOff>749300</xdr:colOff>
      <xdr:row>597</xdr:row>
      <xdr:rowOff>501650</xdr:rowOff>
    </xdr:to>
    <xdr:pic>
      <xdr:nvPicPr>
        <xdr:cNvPr id="1647" name="Subgraph-whparxtroazee" descr="whparxtroazee.png"/>
        <xdr:cNvPicPr>
          <a:picLocks/>
        </xdr:cNvPicPr>
      </xdr:nvPicPr>
      <xdr:blipFill>
        <a:blip xmlns:r="http://schemas.openxmlformats.org/officeDocument/2006/relationships" r:embed="rId290" cstate="print"/>
        <a:stretch>
          <a:fillRect/>
        </a:stretch>
      </xdr:blipFill>
      <xdr:spPr>
        <a:xfrm>
          <a:off x="1082675" y="312302525"/>
          <a:ext cx="723900" cy="476250"/>
        </a:xfrm>
        <a:prstGeom prst="rect">
          <a:avLst/>
        </a:prstGeom>
      </xdr:spPr>
    </xdr:pic>
    <xdr:clientData/>
  </xdr:twoCellAnchor>
  <xdr:twoCellAnchor editAs="oneCell">
    <xdr:from>
      <xdr:col>1</xdr:col>
      <xdr:colOff>25400</xdr:colOff>
      <xdr:row>598</xdr:row>
      <xdr:rowOff>25400</xdr:rowOff>
    </xdr:from>
    <xdr:to>
      <xdr:col>1</xdr:col>
      <xdr:colOff>749300</xdr:colOff>
      <xdr:row>598</xdr:row>
      <xdr:rowOff>501650</xdr:rowOff>
    </xdr:to>
    <xdr:pic>
      <xdr:nvPicPr>
        <xdr:cNvPr id="1648" name="Subgraph-betoshibata" descr="betoshibata.png"/>
        <xdr:cNvPicPr>
          <a:picLocks/>
        </xdr:cNvPicPr>
      </xdr:nvPicPr>
      <xdr:blipFill>
        <a:blip xmlns:r="http://schemas.openxmlformats.org/officeDocument/2006/relationships" r:embed="rId320" cstate="print"/>
        <a:stretch>
          <a:fillRect/>
        </a:stretch>
      </xdr:blipFill>
      <xdr:spPr>
        <a:xfrm>
          <a:off x="1082675" y="312826400"/>
          <a:ext cx="723900" cy="476250"/>
        </a:xfrm>
        <a:prstGeom prst="rect">
          <a:avLst/>
        </a:prstGeom>
      </xdr:spPr>
    </xdr:pic>
    <xdr:clientData/>
  </xdr:twoCellAnchor>
  <xdr:twoCellAnchor editAs="oneCell">
    <xdr:from>
      <xdr:col>1</xdr:col>
      <xdr:colOff>25400</xdr:colOff>
      <xdr:row>599</xdr:row>
      <xdr:rowOff>25400</xdr:rowOff>
    </xdr:from>
    <xdr:to>
      <xdr:col>1</xdr:col>
      <xdr:colOff>749300</xdr:colOff>
      <xdr:row>599</xdr:row>
      <xdr:rowOff>501650</xdr:rowOff>
    </xdr:to>
    <xdr:pic>
      <xdr:nvPicPr>
        <xdr:cNvPr id="1649" name="Subgraph-12c4" descr="12c4.png"/>
        <xdr:cNvPicPr>
          <a:picLocks/>
        </xdr:cNvPicPr>
      </xdr:nvPicPr>
      <xdr:blipFill>
        <a:blip xmlns:r="http://schemas.openxmlformats.org/officeDocument/2006/relationships" r:embed="rId263" cstate="print"/>
        <a:stretch>
          <a:fillRect/>
        </a:stretch>
      </xdr:blipFill>
      <xdr:spPr>
        <a:xfrm>
          <a:off x="1082675" y="313350275"/>
          <a:ext cx="723900" cy="476250"/>
        </a:xfrm>
        <a:prstGeom prst="rect">
          <a:avLst/>
        </a:prstGeom>
      </xdr:spPr>
    </xdr:pic>
    <xdr:clientData/>
  </xdr:twoCellAnchor>
  <xdr:twoCellAnchor editAs="oneCell">
    <xdr:from>
      <xdr:col>1</xdr:col>
      <xdr:colOff>25400</xdr:colOff>
      <xdr:row>600</xdr:row>
      <xdr:rowOff>25400</xdr:rowOff>
    </xdr:from>
    <xdr:to>
      <xdr:col>1</xdr:col>
      <xdr:colOff>749300</xdr:colOff>
      <xdr:row>600</xdr:row>
      <xdr:rowOff>501650</xdr:rowOff>
    </xdr:to>
    <xdr:pic>
      <xdr:nvPicPr>
        <xdr:cNvPr id="1650" name="Subgraph-munozcnnireport" descr="munozcnnireport.png"/>
        <xdr:cNvPicPr>
          <a:picLocks/>
        </xdr:cNvPicPr>
      </xdr:nvPicPr>
      <xdr:blipFill>
        <a:blip xmlns:r="http://schemas.openxmlformats.org/officeDocument/2006/relationships" r:embed="rId288" cstate="print"/>
        <a:stretch>
          <a:fillRect/>
        </a:stretch>
      </xdr:blipFill>
      <xdr:spPr>
        <a:xfrm>
          <a:off x="1082675" y="313874150"/>
          <a:ext cx="723900" cy="476250"/>
        </a:xfrm>
        <a:prstGeom prst="rect">
          <a:avLst/>
        </a:prstGeom>
      </xdr:spPr>
    </xdr:pic>
    <xdr:clientData/>
  </xdr:twoCellAnchor>
  <xdr:twoCellAnchor editAs="oneCell">
    <xdr:from>
      <xdr:col>1</xdr:col>
      <xdr:colOff>25400</xdr:colOff>
      <xdr:row>601</xdr:row>
      <xdr:rowOff>25400</xdr:rowOff>
    </xdr:from>
    <xdr:to>
      <xdr:col>1</xdr:col>
      <xdr:colOff>749300</xdr:colOff>
      <xdr:row>601</xdr:row>
      <xdr:rowOff>501650</xdr:rowOff>
    </xdr:to>
    <xdr:pic>
      <xdr:nvPicPr>
        <xdr:cNvPr id="1651" name="Subgraph-brandenalpha" descr="brandenalpha.png"/>
        <xdr:cNvPicPr>
          <a:picLocks/>
        </xdr:cNvPicPr>
      </xdr:nvPicPr>
      <xdr:blipFill>
        <a:blip xmlns:r="http://schemas.openxmlformats.org/officeDocument/2006/relationships" r:embed="rId269" cstate="print"/>
        <a:stretch>
          <a:fillRect/>
        </a:stretch>
      </xdr:blipFill>
      <xdr:spPr>
        <a:xfrm>
          <a:off x="1082675" y="314398025"/>
          <a:ext cx="723900" cy="476250"/>
        </a:xfrm>
        <a:prstGeom prst="rect">
          <a:avLst/>
        </a:prstGeom>
      </xdr:spPr>
    </xdr:pic>
    <xdr:clientData/>
  </xdr:twoCellAnchor>
  <xdr:twoCellAnchor editAs="oneCell">
    <xdr:from>
      <xdr:col>1</xdr:col>
      <xdr:colOff>25400</xdr:colOff>
      <xdr:row>602</xdr:row>
      <xdr:rowOff>25400</xdr:rowOff>
    </xdr:from>
    <xdr:to>
      <xdr:col>1</xdr:col>
      <xdr:colOff>749300</xdr:colOff>
      <xdr:row>602</xdr:row>
      <xdr:rowOff>501650</xdr:rowOff>
    </xdr:to>
    <xdr:pic>
      <xdr:nvPicPr>
        <xdr:cNvPr id="1652" name="Subgraph-sudaka" descr="sudaka.png"/>
        <xdr:cNvPicPr>
          <a:picLocks/>
        </xdr:cNvPicPr>
      </xdr:nvPicPr>
      <xdr:blipFill>
        <a:blip xmlns:r="http://schemas.openxmlformats.org/officeDocument/2006/relationships" r:embed="rId296" cstate="print"/>
        <a:stretch>
          <a:fillRect/>
        </a:stretch>
      </xdr:blipFill>
      <xdr:spPr>
        <a:xfrm>
          <a:off x="1082675" y="314921900"/>
          <a:ext cx="723900" cy="476250"/>
        </a:xfrm>
        <a:prstGeom prst="rect">
          <a:avLst/>
        </a:prstGeom>
      </xdr:spPr>
    </xdr:pic>
    <xdr:clientData/>
  </xdr:twoCellAnchor>
  <xdr:twoCellAnchor editAs="oneCell">
    <xdr:from>
      <xdr:col>1</xdr:col>
      <xdr:colOff>25400</xdr:colOff>
      <xdr:row>603</xdr:row>
      <xdr:rowOff>25400</xdr:rowOff>
    </xdr:from>
    <xdr:to>
      <xdr:col>1</xdr:col>
      <xdr:colOff>749300</xdr:colOff>
      <xdr:row>603</xdr:row>
      <xdr:rowOff>501650</xdr:rowOff>
    </xdr:to>
    <xdr:pic>
      <xdr:nvPicPr>
        <xdr:cNvPr id="1653" name="Subgraph-caledragonpunch" descr="caledragonpunch.png"/>
        <xdr:cNvPicPr>
          <a:picLocks/>
        </xdr:cNvPicPr>
      </xdr:nvPicPr>
      <xdr:blipFill>
        <a:blip xmlns:r="http://schemas.openxmlformats.org/officeDocument/2006/relationships" r:embed="rId263" cstate="print"/>
        <a:stretch>
          <a:fillRect/>
        </a:stretch>
      </xdr:blipFill>
      <xdr:spPr>
        <a:xfrm>
          <a:off x="1082675" y="315445775"/>
          <a:ext cx="723900" cy="476250"/>
        </a:xfrm>
        <a:prstGeom prst="rect">
          <a:avLst/>
        </a:prstGeom>
      </xdr:spPr>
    </xdr:pic>
    <xdr:clientData/>
  </xdr:twoCellAnchor>
  <xdr:twoCellAnchor editAs="oneCell">
    <xdr:from>
      <xdr:col>1</xdr:col>
      <xdr:colOff>25400</xdr:colOff>
      <xdr:row>604</xdr:row>
      <xdr:rowOff>25400</xdr:rowOff>
    </xdr:from>
    <xdr:to>
      <xdr:col>1</xdr:col>
      <xdr:colOff>749300</xdr:colOff>
      <xdr:row>604</xdr:row>
      <xdr:rowOff>501650</xdr:rowOff>
    </xdr:to>
    <xdr:pic>
      <xdr:nvPicPr>
        <xdr:cNvPr id="1654" name="Subgraph-maluminse" descr="maluminse.png"/>
        <xdr:cNvPicPr>
          <a:picLocks/>
        </xdr:cNvPicPr>
      </xdr:nvPicPr>
      <xdr:blipFill>
        <a:blip xmlns:r="http://schemas.openxmlformats.org/officeDocument/2006/relationships" r:embed="rId265" cstate="print"/>
        <a:stretch>
          <a:fillRect/>
        </a:stretch>
      </xdr:blipFill>
      <xdr:spPr>
        <a:xfrm>
          <a:off x="1082675" y="315969650"/>
          <a:ext cx="723900" cy="476250"/>
        </a:xfrm>
        <a:prstGeom prst="rect">
          <a:avLst/>
        </a:prstGeom>
      </xdr:spPr>
    </xdr:pic>
    <xdr:clientData/>
  </xdr:twoCellAnchor>
  <xdr:twoCellAnchor editAs="oneCell">
    <xdr:from>
      <xdr:col>1</xdr:col>
      <xdr:colOff>25400</xdr:colOff>
      <xdr:row>605</xdr:row>
      <xdr:rowOff>25400</xdr:rowOff>
    </xdr:from>
    <xdr:to>
      <xdr:col>1</xdr:col>
      <xdr:colOff>749300</xdr:colOff>
      <xdr:row>605</xdr:row>
      <xdr:rowOff>501650</xdr:rowOff>
    </xdr:to>
    <xdr:pic>
      <xdr:nvPicPr>
        <xdr:cNvPr id="1655" name="Subgraph-mrtiggr" descr="mrtiggr.png"/>
        <xdr:cNvPicPr>
          <a:picLocks/>
        </xdr:cNvPicPr>
      </xdr:nvPicPr>
      <xdr:blipFill>
        <a:blip xmlns:r="http://schemas.openxmlformats.org/officeDocument/2006/relationships" r:embed="rId265" cstate="print"/>
        <a:stretch>
          <a:fillRect/>
        </a:stretch>
      </xdr:blipFill>
      <xdr:spPr>
        <a:xfrm>
          <a:off x="1082675" y="316493525"/>
          <a:ext cx="723900" cy="476250"/>
        </a:xfrm>
        <a:prstGeom prst="rect">
          <a:avLst/>
        </a:prstGeom>
      </xdr:spPr>
    </xdr:pic>
    <xdr:clientData/>
  </xdr:twoCellAnchor>
  <xdr:twoCellAnchor editAs="oneCell">
    <xdr:from>
      <xdr:col>1</xdr:col>
      <xdr:colOff>25400</xdr:colOff>
      <xdr:row>606</xdr:row>
      <xdr:rowOff>25400</xdr:rowOff>
    </xdr:from>
    <xdr:to>
      <xdr:col>1</xdr:col>
      <xdr:colOff>749300</xdr:colOff>
      <xdr:row>606</xdr:row>
      <xdr:rowOff>501650</xdr:rowOff>
    </xdr:to>
    <xdr:pic>
      <xdr:nvPicPr>
        <xdr:cNvPr id="1656" name="Subgraph-nataliagoca" descr="nataliagoca.png"/>
        <xdr:cNvPicPr>
          <a:picLocks/>
        </xdr:cNvPicPr>
      </xdr:nvPicPr>
      <xdr:blipFill>
        <a:blip xmlns:r="http://schemas.openxmlformats.org/officeDocument/2006/relationships" r:embed="rId262" cstate="print"/>
        <a:stretch>
          <a:fillRect/>
        </a:stretch>
      </xdr:blipFill>
      <xdr:spPr>
        <a:xfrm>
          <a:off x="1082675" y="317017400"/>
          <a:ext cx="723900" cy="476250"/>
        </a:xfrm>
        <a:prstGeom prst="rect">
          <a:avLst/>
        </a:prstGeom>
      </xdr:spPr>
    </xdr:pic>
    <xdr:clientData/>
  </xdr:twoCellAnchor>
  <xdr:twoCellAnchor editAs="oneCell">
    <xdr:from>
      <xdr:col>1</xdr:col>
      <xdr:colOff>25400</xdr:colOff>
      <xdr:row>607</xdr:row>
      <xdr:rowOff>25400</xdr:rowOff>
    </xdr:from>
    <xdr:to>
      <xdr:col>1</xdr:col>
      <xdr:colOff>749300</xdr:colOff>
      <xdr:row>607</xdr:row>
      <xdr:rowOff>501650</xdr:rowOff>
    </xdr:to>
    <xdr:pic>
      <xdr:nvPicPr>
        <xdr:cNvPr id="1657" name="Subgraph-jaideepsethiya" descr="jaideepsethiya.png"/>
        <xdr:cNvPicPr>
          <a:picLocks/>
        </xdr:cNvPicPr>
      </xdr:nvPicPr>
      <xdr:blipFill>
        <a:blip xmlns:r="http://schemas.openxmlformats.org/officeDocument/2006/relationships" r:embed="rId265" cstate="print"/>
        <a:stretch>
          <a:fillRect/>
        </a:stretch>
      </xdr:blipFill>
      <xdr:spPr>
        <a:xfrm>
          <a:off x="1082675" y="317541275"/>
          <a:ext cx="723900" cy="476250"/>
        </a:xfrm>
        <a:prstGeom prst="rect">
          <a:avLst/>
        </a:prstGeom>
      </xdr:spPr>
    </xdr:pic>
    <xdr:clientData/>
  </xdr:twoCellAnchor>
  <xdr:twoCellAnchor editAs="oneCell">
    <xdr:from>
      <xdr:col>1</xdr:col>
      <xdr:colOff>25400</xdr:colOff>
      <xdr:row>608</xdr:row>
      <xdr:rowOff>25400</xdr:rowOff>
    </xdr:from>
    <xdr:to>
      <xdr:col>1</xdr:col>
      <xdr:colOff>749300</xdr:colOff>
      <xdr:row>608</xdr:row>
      <xdr:rowOff>501650</xdr:rowOff>
    </xdr:to>
    <xdr:pic>
      <xdr:nvPicPr>
        <xdr:cNvPr id="1658" name="Subgraph-jana_marchesi" descr="jana_marchesi.png"/>
        <xdr:cNvPicPr>
          <a:picLocks/>
        </xdr:cNvPicPr>
      </xdr:nvPicPr>
      <xdr:blipFill>
        <a:blip xmlns:r="http://schemas.openxmlformats.org/officeDocument/2006/relationships" r:embed="rId269" cstate="print"/>
        <a:stretch>
          <a:fillRect/>
        </a:stretch>
      </xdr:blipFill>
      <xdr:spPr>
        <a:xfrm>
          <a:off x="1082675" y="318065150"/>
          <a:ext cx="723900" cy="476250"/>
        </a:xfrm>
        <a:prstGeom prst="rect">
          <a:avLst/>
        </a:prstGeom>
      </xdr:spPr>
    </xdr:pic>
    <xdr:clientData/>
  </xdr:twoCellAnchor>
  <xdr:twoCellAnchor editAs="oneCell">
    <xdr:from>
      <xdr:col>1</xdr:col>
      <xdr:colOff>25400</xdr:colOff>
      <xdr:row>609</xdr:row>
      <xdr:rowOff>25400</xdr:rowOff>
    </xdr:from>
    <xdr:to>
      <xdr:col>1</xdr:col>
      <xdr:colOff>749300</xdr:colOff>
      <xdr:row>609</xdr:row>
      <xdr:rowOff>501650</xdr:rowOff>
    </xdr:to>
    <xdr:pic>
      <xdr:nvPicPr>
        <xdr:cNvPr id="1659" name="Subgraph-dbvalentine" descr="dbvalentine.png"/>
        <xdr:cNvPicPr>
          <a:picLocks/>
        </xdr:cNvPicPr>
      </xdr:nvPicPr>
      <xdr:blipFill>
        <a:blip xmlns:r="http://schemas.openxmlformats.org/officeDocument/2006/relationships" r:embed="rId338" cstate="print"/>
        <a:stretch>
          <a:fillRect/>
        </a:stretch>
      </xdr:blipFill>
      <xdr:spPr>
        <a:xfrm>
          <a:off x="1082675" y="318589025"/>
          <a:ext cx="723900" cy="476250"/>
        </a:xfrm>
        <a:prstGeom prst="rect">
          <a:avLst/>
        </a:prstGeom>
      </xdr:spPr>
    </xdr:pic>
    <xdr:clientData/>
  </xdr:twoCellAnchor>
  <xdr:twoCellAnchor editAs="oneCell">
    <xdr:from>
      <xdr:col>1</xdr:col>
      <xdr:colOff>25400</xdr:colOff>
      <xdr:row>610</xdr:row>
      <xdr:rowOff>25400</xdr:rowOff>
    </xdr:from>
    <xdr:to>
      <xdr:col>1</xdr:col>
      <xdr:colOff>749300</xdr:colOff>
      <xdr:row>610</xdr:row>
      <xdr:rowOff>501650</xdr:rowOff>
    </xdr:to>
    <xdr:pic>
      <xdr:nvPicPr>
        <xdr:cNvPr id="1660" name="Subgraph-randykinz" descr="randykinz.png"/>
        <xdr:cNvPicPr>
          <a:picLocks/>
        </xdr:cNvPicPr>
      </xdr:nvPicPr>
      <xdr:blipFill>
        <a:blip xmlns:r="http://schemas.openxmlformats.org/officeDocument/2006/relationships" r:embed="rId296" cstate="print"/>
        <a:stretch>
          <a:fillRect/>
        </a:stretch>
      </xdr:blipFill>
      <xdr:spPr>
        <a:xfrm>
          <a:off x="1082675" y="319112900"/>
          <a:ext cx="723900" cy="476250"/>
        </a:xfrm>
        <a:prstGeom prst="rect">
          <a:avLst/>
        </a:prstGeom>
      </xdr:spPr>
    </xdr:pic>
    <xdr:clientData/>
  </xdr:twoCellAnchor>
  <xdr:twoCellAnchor editAs="oneCell">
    <xdr:from>
      <xdr:col>1</xdr:col>
      <xdr:colOff>25400</xdr:colOff>
      <xdr:row>611</xdr:row>
      <xdr:rowOff>25400</xdr:rowOff>
    </xdr:from>
    <xdr:to>
      <xdr:col>1</xdr:col>
      <xdr:colOff>749300</xdr:colOff>
      <xdr:row>611</xdr:row>
      <xdr:rowOff>501650</xdr:rowOff>
    </xdr:to>
    <xdr:pic>
      <xdr:nvPicPr>
        <xdr:cNvPr id="1661" name="Subgraph-jitomon" descr="jitomon.png"/>
        <xdr:cNvPicPr>
          <a:picLocks/>
        </xdr:cNvPicPr>
      </xdr:nvPicPr>
      <xdr:blipFill>
        <a:blip xmlns:r="http://schemas.openxmlformats.org/officeDocument/2006/relationships" r:embed="rId269" cstate="print"/>
        <a:stretch>
          <a:fillRect/>
        </a:stretch>
      </xdr:blipFill>
      <xdr:spPr>
        <a:xfrm>
          <a:off x="1082675" y="319636775"/>
          <a:ext cx="723900" cy="476250"/>
        </a:xfrm>
        <a:prstGeom prst="rect">
          <a:avLst/>
        </a:prstGeom>
      </xdr:spPr>
    </xdr:pic>
    <xdr:clientData/>
  </xdr:twoCellAnchor>
  <xdr:twoCellAnchor editAs="oneCell">
    <xdr:from>
      <xdr:col>1</xdr:col>
      <xdr:colOff>25400</xdr:colOff>
      <xdr:row>612</xdr:row>
      <xdr:rowOff>25400</xdr:rowOff>
    </xdr:from>
    <xdr:to>
      <xdr:col>1</xdr:col>
      <xdr:colOff>749300</xdr:colOff>
      <xdr:row>612</xdr:row>
      <xdr:rowOff>501650</xdr:rowOff>
    </xdr:to>
    <xdr:pic>
      <xdr:nvPicPr>
        <xdr:cNvPr id="1662" name="Subgraph-danieljleibing" descr="danieljleibing.png"/>
        <xdr:cNvPicPr>
          <a:picLocks/>
        </xdr:cNvPicPr>
      </xdr:nvPicPr>
      <xdr:blipFill>
        <a:blip xmlns:r="http://schemas.openxmlformats.org/officeDocument/2006/relationships" r:embed="rId265" cstate="print"/>
        <a:stretch>
          <a:fillRect/>
        </a:stretch>
      </xdr:blipFill>
      <xdr:spPr>
        <a:xfrm>
          <a:off x="1082675" y="320160650"/>
          <a:ext cx="723900" cy="476250"/>
        </a:xfrm>
        <a:prstGeom prst="rect">
          <a:avLst/>
        </a:prstGeom>
      </xdr:spPr>
    </xdr:pic>
    <xdr:clientData/>
  </xdr:twoCellAnchor>
  <xdr:twoCellAnchor editAs="oneCell">
    <xdr:from>
      <xdr:col>1</xdr:col>
      <xdr:colOff>25400</xdr:colOff>
      <xdr:row>613</xdr:row>
      <xdr:rowOff>25400</xdr:rowOff>
    </xdr:from>
    <xdr:to>
      <xdr:col>1</xdr:col>
      <xdr:colOff>749300</xdr:colOff>
      <xdr:row>613</xdr:row>
      <xdr:rowOff>501650</xdr:rowOff>
    </xdr:to>
    <xdr:pic>
      <xdr:nvPicPr>
        <xdr:cNvPr id="1663" name="Subgraph-fischx" descr="fischx.png"/>
        <xdr:cNvPicPr>
          <a:picLocks/>
        </xdr:cNvPicPr>
      </xdr:nvPicPr>
      <xdr:blipFill>
        <a:blip xmlns:r="http://schemas.openxmlformats.org/officeDocument/2006/relationships" r:embed="rId262" cstate="print"/>
        <a:stretch>
          <a:fillRect/>
        </a:stretch>
      </xdr:blipFill>
      <xdr:spPr>
        <a:xfrm>
          <a:off x="1082675" y="320684525"/>
          <a:ext cx="723900" cy="476250"/>
        </a:xfrm>
        <a:prstGeom prst="rect">
          <a:avLst/>
        </a:prstGeom>
      </xdr:spPr>
    </xdr:pic>
    <xdr:clientData/>
  </xdr:twoCellAnchor>
  <xdr:twoCellAnchor editAs="oneCell">
    <xdr:from>
      <xdr:col>1</xdr:col>
      <xdr:colOff>25400</xdr:colOff>
      <xdr:row>614</xdr:row>
      <xdr:rowOff>25400</xdr:rowOff>
    </xdr:from>
    <xdr:to>
      <xdr:col>1</xdr:col>
      <xdr:colOff>749300</xdr:colOff>
      <xdr:row>614</xdr:row>
      <xdr:rowOff>501650</xdr:rowOff>
    </xdr:to>
    <xdr:pic>
      <xdr:nvPicPr>
        <xdr:cNvPr id="1664" name="Subgraph-diego_maxxx" descr="diego_maxxx.png"/>
        <xdr:cNvPicPr>
          <a:picLocks/>
        </xdr:cNvPicPr>
      </xdr:nvPicPr>
      <xdr:blipFill>
        <a:blip xmlns:r="http://schemas.openxmlformats.org/officeDocument/2006/relationships" r:embed="rId339" cstate="print"/>
        <a:stretch>
          <a:fillRect/>
        </a:stretch>
      </xdr:blipFill>
      <xdr:spPr>
        <a:xfrm>
          <a:off x="1082675" y="321208400"/>
          <a:ext cx="723900" cy="476250"/>
        </a:xfrm>
        <a:prstGeom prst="rect">
          <a:avLst/>
        </a:prstGeom>
      </xdr:spPr>
    </xdr:pic>
    <xdr:clientData/>
  </xdr:twoCellAnchor>
  <xdr:twoCellAnchor editAs="oneCell">
    <xdr:from>
      <xdr:col>1</xdr:col>
      <xdr:colOff>25400</xdr:colOff>
      <xdr:row>615</xdr:row>
      <xdr:rowOff>25400</xdr:rowOff>
    </xdr:from>
    <xdr:to>
      <xdr:col>1</xdr:col>
      <xdr:colOff>749300</xdr:colOff>
      <xdr:row>615</xdr:row>
      <xdr:rowOff>501650</xdr:rowOff>
    </xdr:to>
    <xdr:pic>
      <xdr:nvPicPr>
        <xdr:cNvPr id="1665" name="Subgraph-withoutbag" descr="withoutbag.png"/>
        <xdr:cNvPicPr>
          <a:picLocks/>
        </xdr:cNvPicPr>
      </xdr:nvPicPr>
      <xdr:blipFill>
        <a:blip xmlns:r="http://schemas.openxmlformats.org/officeDocument/2006/relationships" r:embed="rId340" cstate="print"/>
        <a:stretch>
          <a:fillRect/>
        </a:stretch>
      </xdr:blipFill>
      <xdr:spPr>
        <a:xfrm>
          <a:off x="1082675" y="321732275"/>
          <a:ext cx="723900" cy="476250"/>
        </a:xfrm>
        <a:prstGeom prst="rect">
          <a:avLst/>
        </a:prstGeom>
      </xdr:spPr>
    </xdr:pic>
    <xdr:clientData/>
  </xdr:twoCellAnchor>
  <xdr:twoCellAnchor editAs="oneCell">
    <xdr:from>
      <xdr:col>1</xdr:col>
      <xdr:colOff>25400</xdr:colOff>
      <xdr:row>616</xdr:row>
      <xdr:rowOff>25400</xdr:rowOff>
    </xdr:from>
    <xdr:to>
      <xdr:col>1</xdr:col>
      <xdr:colOff>749300</xdr:colOff>
      <xdr:row>616</xdr:row>
      <xdr:rowOff>501650</xdr:rowOff>
    </xdr:to>
    <xdr:pic>
      <xdr:nvPicPr>
        <xdr:cNvPr id="1666" name="Subgraph-1t0t" descr="1t0t.png"/>
        <xdr:cNvPicPr>
          <a:picLocks/>
        </xdr:cNvPicPr>
      </xdr:nvPicPr>
      <xdr:blipFill>
        <a:blip xmlns:r="http://schemas.openxmlformats.org/officeDocument/2006/relationships" r:embed="rId288" cstate="print"/>
        <a:stretch>
          <a:fillRect/>
        </a:stretch>
      </xdr:blipFill>
      <xdr:spPr>
        <a:xfrm>
          <a:off x="1082675" y="322256150"/>
          <a:ext cx="723900" cy="476250"/>
        </a:xfrm>
        <a:prstGeom prst="rect">
          <a:avLst/>
        </a:prstGeom>
      </xdr:spPr>
    </xdr:pic>
    <xdr:clientData/>
  </xdr:twoCellAnchor>
  <xdr:twoCellAnchor editAs="oneCell">
    <xdr:from>
      <xdr:col>1</xdr:col>
      <xdr:colOff>25400</xdr:colOff>
      <xdr:row>617</xdr:row>
      <xdr:rowOff>25400</xdr:rowOff>
    </xdr:from>
    <xdr:to>
      <xdr:col>1</xdr:col>
      <xdr:colOff>749300</xdr:colOff>
      <xdr:row>617</xdr:row>
      <xdr:rowOff>501650</xdr:rowOff>
    </xdr:to>
    <xdr:pic>
      <xdr:nvPicPr>
        <xdr:cNvPr id="1667" name="Subgraph-bizmediawatch" descr="bizmediawatch.png"/>
        <xdr:cNvPicPr>
          <a:picLocks/>
        </xdr:cNvPicPr>
      </xdr:nvPicPr>
      <xdr:blipFill>
        <a:blip xmlns:r="http://schemas.openxmlformats.org/officeDocument/2006/relationships" r:embed="rId288" cstate="print"/>
        <a:stretch>
          <a:fillRect/>
        </a:stretch>
      </xdr:blipFill>
      <xdr:spPr>
        <a:xfrm>
          <a:off x="1082675" y="322780025"/>
          <a:ext cx="723900" cy="476250"/>
        </a:xfrm>
        <a:prstGeom prst="rect">
          <a:avLst/>
        </a:prstGeom>
      </xdr:spPr>
    </xdr:pic>
    <xdr:clientData/>
  </xdr:twoCellAnchor>
  <xdr:twoCellAnchor editAs="oneCell">
    <xdr:from>
      <xdr:col>1</xdr:col>
      <xdr:colOff>25400</xdr:colOff>
      <xdr:row>618</xdr:row>
      <xdr:rowOff>25400</xdr:rowOff>
    </xdr:from>
    <xdr:to>
      <xdr:col>1</xdr:col>
      <xdr:colOff>749300</xdr:colOff>
      <xdr:row>618</xdr:row>
      <xdr:rowOff>501650</xdr:rowOff>
    </xdr:to>
    <xdr:pic>
      <xdr:nvPicPr>
        <xdr:cNvPr id="1668" name="Subgraph-000jhs" descr="000jhs.png"/>
        <xdr:cNvPicPr>
          <a:picLocks/>
        </xdr:cNvPicPr>
      </xdr:nvPicPr>
      <xdr:blipFill>
        <a:blip xmlns:r="http://schemas.openxmlformats.org/officeDocument/2006/relationships" r:embed="rId286" cstate="print"/>
        <a:stretch>
          <a:fillRect/>
        </a:stretch>
      </xdr:blipFill>
      <xdr:spPr>
        <a:xfrm>
          <a:off x="1082675" y="323303900"/>
          <a:ext cx="723900" cy="476250"/>
        </a:xfrm>
        <a:prstGeom prst="rect">
          <a:avLst/>
        </a:prstGeom>
      </xdr:spPr>
    </xdr:pic>
    <xdr:clientData/>
  </xdr:twoCellAnchor>
  <xdr:twoCellAnchor editAs="oneCell">
    <xdr:from>
      <xdr:col>1</xdr:col>
      <xdr:colOff>25400</xdr:colOff>
      <xdr:row>619</xdr:row>
      <xdr:rowOff>25400</xdr:rowOff>
    </xdr:from>
    <xdr:to>
      <xdr:col>1</xdr:col>
      <xdr:colOff>749300</xdr:colOff>
      <xdr:row>619</xdr:row>
      <xdr:rowOff>501650</xdr:rowOff>
    </xdr:to>
    <xdr:pic>
      <xdr:nvPicPr>
        <xdr:cNvPr id="1669" name="Subgraph-felippe_ramos" descr="felippe_ramos.png"/>
        <xdr:cNvPicPr>
          <a:picLocks/>
        </xdr:cNvPicPr>
      </xdr:nvPicPr>
      <xdr:blipFill>
        <a:blip xmlns:r="http://schemas.openxmlformats.org/officeDocument/2006/relationships" r:embed="rId271" cstate="print"/>
        <a:stretch>
          <a:fillRect/>
        </a:stretch>
      </xdr:blipFill>
      <xdr:spPr>
        <a:xfrm>
          <a:off x="1082675" y="323827775"/>
          <a:ext cx="723900" cy="476250"/>
        </a:xfrm>
        <a:prstGeom prst="rect">
          <a:avLst/>
        </a:prstGeom>
      </xdr:spPr>
    </xdr:pic>
    <xdr:clientData/>
  </xdr:twoCellAnchor>
  <xdr:twoCellAnchor editAs="oneCell">
    <xdr:from>
      <xdr:col>1</xdr:col>
      <xdr:colOff>25400</xdr:colOff>
      <xdr:row>620</xdr:row>
      <xdr:rowOff>25400</xdr:rowOff>
    </xdr:from>
    <xdr:to>
      <xdr:col>1</xdr:col>
      <xdr:colOff>749300</xdr:colOff>
      <xdr:row>620</xdr:row>
      <xdr:rowOff>501650</xdr:rowOff>
    </xdr:to>
    <xdr:pic>
      <xdr:nvPicPr>
        <xdr:cNvPr id="1670" name="Subgraph-carolina_elias" descr="carolina_elias.png"/>
        <xdr:cNvPicPr>
          <a:picLocks/>
        </xdr:cNvPicPr>
      </xdr:nvPicPr>
      <xdr:blipFill>
        <a:blip xmlns:r="http://schemas.openxmlformats.org/officeDocument/2006/relationships" r:embed="rId341" cstate="print"/>
        <a:stretch>
          <a:fillRect/>
        </a:stretch>
      </xdr:blipFill>
      <xdr:spPr>
        <a:xfrm>
          <a:off x="1082675" y="324351650"/>
          <a:ext cx="723900" cy="476250"/>
        </a:xfrm>
        <a:prstGeom prst="rect">
          <a:avLst/>
        </a:prstGeom>
      </xdr:spPr>
    </xdr:pic>
    <xdr:clientData/>
  </xdr:twoCellAnchor>
  <xdr:twoCellAnchor editAs="oneCell">
    <xdr:from>
      <xdr:col>1</xdr:col>
      <xdr:colOff>25400</xdr:colOff>
      <xdr:row>621</xdr:row>
      <xdr:rowOff>25400</xdr:rowOff>
    </xdr:from>
    <xdr:to>
      <xdr:col>1</xdr:col>
      <xdr:colOff>749300</xdr:colOff>
      <xdr:row>621</xdr:row>
      <xdr:rowOff>501650</xdr:rowOff>
    </xdr:to>
    <xdr:pic>
      <xdr:nvPicPr>
        <xdr:cNvPr id="1671" name="Subgraph-luludelbosque" descr="luludelbosque.png"/>
        <xdr:cNvPicPr>
          <a:picLocks/>
        </xdr:cNvPicPr>
      </xdr:nvPicPr>
      <xdr:blipFill>
        <a:blip xmlns:r="http://schemas.openxmlformats.org/officeDocument/2006/relationships" r:embed="rId342" cstate="print"/>
        <a:stretch>
          <a:fillRect/>
        </a:stretch>
      </xdr:blipFill>
      <xdr:spPr>
        <a:xfrm>
          <a:off x="1082675" y="324875525"/>
          <a:ext cx="723900" cy="476250"/>
        </a:xfrm>
        <a:prstGeom prst="rect">
          <a:avLst/>
        </a:prstGeom>
      </xdr:spPr>
    </xdr:pic>
    <xdr:clientData/>
  </xdr:twoCellAnchor>
  <xdr:twoCellAnchor editAs="oneCell">
    <xdr:from>
      <xdr:col>1</xdr:col>
      <xdr:colOff>25400</xdr:colOff>
      <xdr:row>622</xdr:row>
      <xdr:rowOff>25400</xdr:rowOff>
    </xdr:from>
    <xdr:to>
      <xdr:col>1</xdr:col>
      <xdr:colOff>749300</xdr:colOff>
      <xdr:row>622</xdr:row>
      <xdr:rowOff>501650</xdr:rowOff>
    </xdr:to>
    <xdr:pic>
      <xdr:nvPicPr>
        <xdr:cNvPr id="1672" name="Subgraph-lamparadiogenes" descr="lamparadiogenes.png"/>
        <xdr:cNvPicPr>
          <a:picLocks/>
        </xdr:cNvPicPr>
      </xdr:nvPicPr>
      <xdr:blipFill>
        <a:blip xmlns:r="http://schemas.openxmlformats.org/officeDocument/2006/relationships" r:embed="rId343" cstate="print"/>
        <a:stretch>
          <a:fillRect/>
        </a:stretch>
      </xdr:blipFill>
      <xdr:spPr>
        <a:xfrm>
          <a:off x="1082675" y="325399400"/>
          <a:ext cx="723900" cy="476250"/>
        </a:xfrm>
        <a:prstGeom prst="rect">
          <a:avLst/>
        </a:prstGeom>
      </xdr:spPr>
    </xdr:pic>
    <xdr:clientData/>
  </xdr:twoCellAnchor>
  <xdr:twoCellAnchor editAs="oneCell">
    <xdr:from>
      <xdr:col>1</xdr:col>
      <xdr:colOff>25400</xdr:colOff>
      <xdr:row>623</xdr:row>
      <xdr:rowOff>25400</xdr:rowOff>
    </xdr:from>
    <xdr:to>
      <xdr:col>1</xdr:col>
      <xdr:colOff>749300</xdr:colOff>
      <xdr:row>623</xdr:row>
      <xdr:rowOff>501650</xdr:rowOff>
    </xdr:to>
    <xdr:pic>
      <xdr:nvPicPr>
        <xdr:cNvPr id="1673" name="Subgraph-rafmujica1006" descr="rafmujica1006.png"/>
        <xdr:cNvPicPr>
          <a:picLocks/>
        </xdr:cNvPicPr>
      </xdr:nvPicPr>
      <xdr:blipFill>
        <a:blip xmlns:r="http://schemas.openxmlformats.org/officeDocument/2006/relationships" r:embed="rId263" cstate="print"/>
        <a:stretch>
          <a:fillRect/>
        </a:stretch>
      </xdr:blipFill>
      <xdr:spPr>
        <a:xfrm>
          <a:off x="1082675" y="325923275"/>
          <a:ext cx="723900" cy="476250"/>
        </a:xfrm>
        <a:prstGeom prst="rect">
          <a:avLst/>
        </a:prstGeom>
      </xdr:spPr>
    </xdr:pic>
    <xdr:clientData/>
  </xdr:twoCellAnchor>
  <xdr:twoCellAnchor editAs="oneCell">
    <xdr:from>
      <xdr:col>1</xdr:col>
      <xdr:colOff>25400</xdr:colOff>
      <xdr:row>624</xdr:row>
      <xdr:rowOff>25400</xdr:rowOff>
    </xdr:from>
    <xdr:to>
      <xdr:col>1</xdr:col>
      <xdr:colOff>749300</xdr:colOff>
      <xdr:row>624</xdr:row>
      <xdr:rowOff>501650</xdr:rowOff>
    </xdr:to>
    <xdr:pic>
      <xdr:nvPicPr>
        <xdr:cNvPr id="1674" name="Subgraph-doyoufy" descr="doyoufy.png"/>
        <xdr:cNvPicPr>
          <a:picLocks/>
        </xdr:cNvPicPr>
      </xdr:nvPicPr>
      <xdr:blipFill>
        <a:blip xmlns:r="http://schemas.openxmlformats.org/officeDocument/2006/relationships" r:embed="rId265" cstate="print"/>
        <a:stretch>
          <a:fillRect/>
        </a:stretch>
      </xdr:blipFill>
      <xdr:spPr>
        <a:xfrm>
          <a:off x="1082675" y="326447150"/>
          <a:ext cx="723900" cy="476250"/>
        </a:xfrm>
        <a:prstGeom prst="rect">
          <a:avLst/>
        </a:prstGeom>
      </xdr:spPr>
    </xdr:pic>
    <xdr:clientData/>
  </xdr:twoCellAnchor>
  <xdr:twoCellAnchor editAs="oneCell">
    <xdr:from>
      <xdr:col>1</xdr:col>
      <xdr:colOff>25400</xdr:colOff>
      <xdr:row>625</xdr:row>
      <xdr:rowOff>25400</xdr:rowOff>
    </xdr:from>
    <xdr:to>
      <xdr:col>1</xdr:col>
      <xdr:colOff>749300</xdr:colOff>
      <xdr:row>625</xdr:row>
      <xdr:rowOff>501650</xdr:rowOff>
    </xdr:to>
    <xdr:pic>
      <xdr:nvPicPr>
        <xdr:cNvPr id="1675" name="Subgraph-reginagallucci" descr="reginagallucci.png"/>
        <xdr:cNvPicPr>
          <a:picLocks/>
        </xdr:cNvPicPr>
      </xdr:nvPicPr>
      <xdr:blipFill>
        <a:blip xmlns:r="http://schemas.openxmlformats.org/officeDocument/2006/relationships" r:embed="rId276" cstate="print"/>
        <a:stretch>
          <a:fillRect/>
        </a:stretch>
      </xdr:blipFill>
      <xdr:spPr>
        <a:xfrm>
          <a:off x="1082675" y="326971025"/>
          <a:ext cx="723900" cy="476250"/>
        </a:xfrm>
        <a:prstGeom prst="rect">
          <a:avLst/>
        </a:prstGeom>
      </xdr:spPr>
    </xdr:pic>
    <xdr:clientData/>
  </xdr:twoCellAnchor>
  <xdr:twoCellAnchor editAs="oneCell">
    <xdr:from>
      <xdr:col>1</xdr:col>
      <xdr:colOff>25400</xdr:colOff>
      <xdr:row>626</xdr:row>
      <xdr:rowOff>25400</xdr:rowOff>
    </xdr:from>
    <xdr:to>
      <xdr:col>1</xdr:col>
      <xdr:colOff>749300</xdr:colOff>
      <xdr:row>626</xdr:row>
      <xdr:rowOff>501650</xdr:rowOff>
    </xdr:to>
    <xdr:pic>
      <xdr:nvPicPr>
        <xdr:cNvPr id="1676" name="Subgraph-leons_twiet" descr="leons_twiet.png"/>
        <xdr:cNvPicPr>
          <a:picLocks/>
        </xdr:cNvPicPr>
      </xdr:nvPicPr>
      <xdr:blipFill>
        <a:blip xmlns:r="http://schemas.openxmlformats.org/officeDocument/2006/relationships" r:embed="rId265" cstate="print"/>
        <a:stretch>
          <a:fillRect/>
        </a:stretch>
      </xdr:blipFill>
      <xdr:spPr>
        <a:xfrm>
          <a:off x="1082675" y="327494900"/>
          <a:ext cx="723900" cy="476250"/>
        </a:xfrm>
        <a:prstGeom prst="rect">
          <a:avLst/>
        </a:prstGeom>
      </xdr:spPr>
    </xdr:pic>
    <xdr:clientData/>
  </xdr:twoCellAnchor>
  <xdr:twoCellAnchor editAs="oneCell">
    <xdr:from>
      <xdr:col>1</xdr:col>
      <xdr:colOff>25400</xdr:colOff>
      <xdr:row>627</xdr:row>
      <xdr:rowOff>25400</xdr:rowOff>
    </xdr:from>
    <xdr:to>
      <xdr:col>1</xdr:col>
      <xdr:colOff>749300</xdr:colOff>
      <xdr:row>627</xdr:row>
      <xdr:rowOff>501650</xdr:rowOff>
    </xdr:to>
    <xdr:pic>
      <xdr:nvPicPr>
        <xdr:cNvPr id="1677" name="Subgraph-clagoslira" descr="clagoslira.png"/>
        <xdr:cNvPicPr>
          <a:picLocks/>
        </xdr:cNvPicPr>
      </xdr:nvPicPr>
      <xdr:blipFill>
        <a:blip xmlns:r="http://schemas.openxmlformats.org/officeDocument/2006/relationships" r:embed="rId344" cstate="print"/>
        <a:stretch>
          <a:fillRect/>
        </a:stretch>
      </xdr:blipFill>
      <xdr:spPr>
        <a:xfrm>
          <a:off x="1082675" y="328018775"/>
          <a:ext cx="723900" cy="476250"/>
        </a:xfrm>
        <a:prstGeom prst="rect">
          <a:avLst/>
        </a:prstGeom>
      </xdr:spPr>
    </xdr:pic>
    <xdr:clientData/>
  </xdr:twoCellAnchor>
  <xdr:twoCellAnchor editAs="oneCell">
    <xdr:from>
      <xdr:col>1</xdr:col>
      <xdr:colOff>25400</xdr:colOff>
      <xdr:row>628</xdr:row>
      <xdr:rowOff>25400</xdr:rowOff>
    </xdr:from>
    <xdr:to>
      <xdr:col>1</xdr:col>
      <xdr:colOff>749300</xdr:colOff>
      <xdr:row>628</xdr:row>
      <xdr:rowOff>501650</xdr:rowOff>
    </xdr:to>
    <xdr:pic>
      <xdr:nvPicPr>
        <xdr:cNvPr id="1678" name="Subgraph-ms_lemon" descr="ms_lemon.png"/>
        <xdr:cNvPicPr>
          <a:picLocks/>
        </xdr:cNvPicPr>
      </xdr:nvPicPr>
      <xdr:blipFill>
        <a:blip xmlns:r="http://schemas.openxmlformats.org/officeDocument/2006/relationships" r:embed="rId262" cstate="print"/>
        <a:stretch>
          <a:fillRect/>
        </a:stretch>
      </xdr:blipFill>
      <xdr:spPr>
        <a:xfrm>
          <a:off x="1082675" y="328542650"/>
          <a:ext cx="723900" cy="476250"/>
        </a:xfrm>
        <a:prstGeom prst="rect">
          <a:avLst/>
        </a:prstGeom>
      </xdr:spPr>
    </xdr:pic>
    <xdr:clientData/>
  </xdr:twoCellAnchor>
  <xdr:twoCellAnchor editAs="oneCell">
    <xdr:from>
      <xdr:col>1</xdr:col>
      <xdr:colOff>25400</xdr:colOff>
      <xdr:row>629</xdr:row>
      <xdr:rowOff>25400</xdr:rowOff>
    </xdr:from>
    <xdr:to>
      <xdr:col>1</xdr:col>
      <xdr:colOff>749300</xdr:colOff>
      <xdr:row>629</xdr:row>
      <xdr:rowOff>501650</xdr:rowOff>
    </xdr:to>
    <xdr:pic>
      <xdr:nvPicPr>
        <xdr:cNvPr id="1679" name="Subgraph-robertbland" descr="robertbland.png"/>
        <xdr:cNvPicPr>
          <a:picLocks/>
        </xdr:cNvPicPr>
      </xdr:nvPicPr>
      <xdr:blipFill>
        <a:blip xmlns:r="http://schemas.openxmlformats.org/officeDocument/2006/relationships" r:embed="rId290" cstate="print"/>
        <a:stretch>
          <a:fillRect/>
        </a:stretch>
      </xdr:blipFill>
      <xdr:spPr>
        <a:xfrm>
          <a:off x="1082675" y="329066525"/>
          <a:ext cx="723900" cy="476250"/>
        </a:xfrm>
        <a:prstGeom prst="rect">
          <a:avLst/>
        </a:prstGeom>
      </xdr:spPr>
    </xdr:pic>
    <xdr:clientData/>
  </xdr:twoCellAnchor>
  <xdr:twoCellAnchor editAs="oneCell">
    <xdr:from>
      <xdr:col>1</xdr:col>
      <xdr:colOff>25400</xdr:colOff>
      <xdr:row>630</xdr:row>
      <xdr:rowOff>25400</xdr:rowOff>
    </xdr:from>
    <xdr:to>
      <xdr:col>1</xdr:col>
      <xdr:colOff>749300</xdr:colOff>
      <xdr:row>630</xdr:row>
      <xdr:rowOff>501650</xdr:rowOff>
    </xdr:to>
    <xdr:pic>
      <xdr:nvPicPr>
        <xdr:cNvPr id="1680" name="Subgraph-fernanditoccs34" descr="fernanditoccs34.png"/>
        <xdr:cNvPicPr>
          <a:picLocks/>
        </xdr:cNvPicPr>
      </xdr:nvPicPr>
      <xdr:blipFill>
        <a:blip xmlns:r="http://schemas.openxmlformats.org/officeDocument/2006/relationships" r:embed="rId296" cstate="print"/>
        <a:stretch>
          <a:fillRect/>
        </a:stretch>
      </xdr:blipFill>
      <xdr:spPr>
        <a:xfrm>
          <a:off x="1082675" y="329590400"/>
          <a:ext cx="723900" cy="476250"/>
        </a:xfrm>
        <a:prstGeom prst="rect">
          <a:avLst/>
        </a:prstGeom>
      </xdr:spPr>
    </xdr:pic>
    <xdr:clientData/>
  </xdr:twoCellAnchor>
  <xdr:twoCellAnchor editAs="oneCell">
    <xdr:from>
      <xdr:col>1</xdr:col>
      <xdr:colOff>25400</xdr:colOff>
      <xdr:row>631</xdr:row>
      <xdr:rowOff>25400</xdr:rowOff>
    </xdr:from>
    <xdr:to>
      <xdr:col>1</xdr:col>
      <xdr:colOff>749300</xdr:colOff>
      <xdr:row>631</xdr:row>
      <xdr:rowOff>501650</xdr:rowOff>
    </xdr:to>
    <xdr:pic>
      <xdr:nvPicPr>
        <xdr:cNvPr id="1681" name="Subgraph-szfebje" descr="szfebje.png"/>
        <xdr:cNvPicPr>
          <a:picLocks/>
        </xdr:cNvPicPr>
      </xdr:nvPicPr>
      <xdr:blipFill>
        <a:blip xmlns:r="http://schemas.openxmlformats.org/officeDocument/2006/relationships" r:embed="rId269" cstate="print"/>
        <a:stretch>
          <a:fillRect/>
        </a:stretch>
      </xdr:blipFill>
      <xdr:spPr>
        <a:xfrm>
          <a:off x="1082675" y="330114275"/>
          <a:ext cx="723900" cy="476250"/>
        </a:xfrm>
        <a:prstGeom prst="rect">
          <a:avLst/>
        </a:prstGeom>
      </xdr:spPr>
    </xdr:pic>
    <xdr:clientData/>
  </xdr:twoCellAnchor>
  <xdr:twoCellAnchor editAs="oneCell">
    <xdr:from>
      <xdr:col>1</xdr:col>
      <xdr:colOff>25400</xdr:colOff>
      <xdr:row>632</xdr:row>
      <xdr:rowOff>25400</xdr:rowOff>
    </xdr:from>
    <xdr:to>
      <xdr:col>1</xdr:col>
      <xdr:colOff>749300</xdr:colOff>
      <xdr:row>632</xdr:row>
      <xdr:rowOff>501650</xdr:rowOff>
    </xdr:to>
    <xdr:pic>
      <xdr:nvPicPr>
        <xdr:cNvPr id="1682" name="Subgraph-proudmedicswife" descr="proudmedicswife.png"/>
        <xdr:cNvPicPr>
          <a:picLocks/>
        </xdr:cNvPicPr>
      </xdr:nvPicPr>
      <xdr:blipFill>
        <a:blip xmlns:r="http://schemas.openxmlformats.org/officeDocument/2006/relationships" r:embed="rId345" cstate="print"/>
        <a:stretch>
          <a:fillRect/>
        </a:stretch>
      </xdr:blipFill>
      <xdr:spPr>
        <a:xfrm>
          <a:off x="1082675" y="330638150"/>
          <a:ext cx="723900" cy="476250"/>
        </a:xfrm>
        <a:prstGeom prst="rect">
          <a:avLst/>
        </a:prstGeom>
      </xdr:spPr>
    </xdr:pic>
    <xdr:clientData/>
  </xdr:twoCellAnchor>
  <xdr:twoCellAnchor editAs="oneCell">
    <xdr:from>
      <xdr:col>1</xdr:col>
      <xdr:colOff>25400</xdr:colOff>
      <xdr:row>633</xdr:row>
      <xdr:rowOff>25400</xdr:rowOff>
    </xdr:from>
    <xdr:to>
      <xdr:col>1</xdr:col>
      <xdr:colOff>749300</xdr:colOff>
      <xdr:row>633</xdr:row>
      <xdr:rowOff>501650</xdr:rowOff>
    </xdr:to>
    <xdr:pic>
      <xdr:nvPicPr>
        <xdr:cNvPr id="1683" name="Subgraph-simonmazzet" descr="simonmazzet.png"/>
        <xdr:cNvPicPr>
          <a:picLocks/>
        </xdr:cNvPicPr>
      </xdr:nvPicPr>
      <xdr:blipFill>
        <a:blip xmlns:r="http://schemas.openxmlformats.org/officeDocument/2006/relationships" r:embed="rId346" cstate="print"/>
        <a:stretch>
          <a:fillRect/>
        </a:stretch>
      </xdr:blipFill>
      <xdr:spPr>
        <a:xfrm>
          <a:off x="1082675" y="331162025"/>
          <a:ext cx="723900" cy="476250"/>
        </a:xfrm>
        <a:prstGeom prst="rect">
          <a:avLst/>
        </a:prstGeom>
      </xdr:spPr>
    </xdr:pic>
    <xdr:clientData/>
  </xdr:twoCellAnchor>
  <xdr:twoCellAnchor editAs="oneCell">
    <xdr:from>
      <xdr:col>1</xdr:col>
      <xdr:colOff>25400</xdr:colOff>
      <xdr:row>634</xdr:row>
      <xdr:rowOff>25400</xdr:rowOff>
    </xdr:from>
    <xdr:to>
      <xdr:col>1</xdr:col>
      <xdr:colOff>749300</xdr:colOff>
      <xdr:row>634</xdr:row>
      <xdr:rowOff>501650</xdr:rowOff>
    </xdr:to>
    <xdr:pic>
      <xdr:nvPicPr>
        <xdr:cNvPr id="1684" name="Subgraph-leormarqs" descr="leormarqs.png"/>
        <xdr:cNvPicPr>
          <a:picLocks/>
        </xdr:cNvPicPr>
      </xdr:nvPicPr>
      <xdr:blipFill>
        <a:blip xmlns:r="http://schemas.openxmlformats.org/officeDocument/2006/relationships" r:embed="rId347" cstate="print"/>
        <a:stretch>
          <a:fillRect/>
        </a:stretch>
      </xdr:blipFill>
      <xdr:spPr>
        <a:xfrm>
          <a:off x="1082675" y="331685900"/>
          <a:ext cx="723900" cy="476250"/>
        </a:xfrm>
        <a:prstGeom prst="rect">
          <a:avLst/>
        </a:prstGeom>
      </xdr:spPr>
    </xdr:pic>
    <xdr:clientData/>
  </xdr:twoCellAnchor>
  <xdr:twoCellAnchor editAs="oneCell">
    <xdr:from>
      <xdr:col>1</xdr:col>
      <xdr:colOff>25400</xdr:colOff>
      <xdr:row>635</xdr:row>
      <xdr:rowOff>25400</xdr:rowOff>
    </xdr:from>
    <xdr:to>
      <xdr:col>1</xdr:col>
      <xdr:colOff>749300</xdr:colOff>
      <xdr:row>635</xdr:row>
      <xdr:rowOff>501650</xdr:rowOff>
    </xdr:to>
    <xdr:pic>
      <xdr:nvPicPr>
        <xdr:cNvPr id="1685" name="Subgraph-brnsantanna" descr="brnsantanna.png"/>
        <xdr:cNvPicPr>
          <a:picLocks/>
        </xdr:cNvPicPr>
      </xdr:nvPicPr>
      <xdr:blipFill>
        <a:blip xmlns:r="http://schemas.openxmlformats.org/officeDocument/2006/relationships" r:embed="rId263" cstate="print"/>
        <a:stretch>
          <a:fillRect/>
        </a:stretch>
      </xdr:blipFill>
      <xdr:spPr>
        <a:xfrm>
          <a:off x="1082675" y="332209775"/>
          <a:ext cx="723900" cy="476250"/>
        </a:xfrm>
        <a:prstGeom prst="rect">
          <a:avLst/>
        </a:prstGeom>
      </xdr:spPr>
    </xdr:pic>
    <xdr:clientData/>
  </xdr:twoCellAnchor>
  <xdr:twoCellAnchor editAs="oneCell">
    <xdr:from>
      <xdr:col>1</xdr:col>
      <xdr:colOff>25400</xdr:colOff>
      <xdr:row>636</xdr:row>
      <xdr:rowOff>25400</xdr:rowOff>
    </xdr:from>
    <xdr:to>
      <xdr:col>1</xdr:col>
      <xdr:colOff>749300</xdr:colOff>
      <xdr:row>636</xdr:row>
      <xdr:rowOff>501650</xdr:rowOff>
    </xdr:to>
    <xdr:pic>
      <xdr:nvPicPr>
        <xdr:cNvPr id="1686" name="Subgraph-guilho_tine" descr="guilho_tine.png"/>
        <xdr:cNvPicPr>
          <a:picLocks/>
        </xdr:cNvPicPr>
      </xdr:nvPicPr>
      <xdr:blipFill>
        <a:blip xmlns:r="http://schemas.openxmlformats.org/officeDocument/2006/relationships" r:embed="rId269" cstate="print"/>
        <a:stretch>
          <a:fillRect/>
        </a:stretch>
      </xdr:blipFill>
      <xdr:spPr>
        <a:xfrm>
          <a:off x="1082675" y="332733650"/>
          <a:ext cx="723900" cy="476250"/>
        </a:xfrm>
        <a:prstGeom prst="rect">
          <a:avLst/>
        </a:prstGeom>
      </xdr:spPr>
    </xdr:pic>
    <xdr:clientData/>
  </xdr:twoCellAnchor>
  <xdr:twoCellAnchor editAs="oneCell">
    <xdr:from>
      <xdr:col>1</xdr:col>
      <xdr:colOff>25400</xdr:colOff>
      <xdr:row>637</xdr:row>
      <xdr:rowOff>25400</xdr:rowOff>
    </xdr:from>
    <xdr:to>
      <xdr:col>1</xdr:col>
      <xdr:colOff>749300</xdr:colOff>
      <xdr:row>637</xdr:row>
      <xdr:rowOff>501650</xdr:rowOff>
    </xdr:to>
    <xdr:pic>
      <xdr:nvPicPr>
        <xdr:cNvPr id="1687" name="Subgraph-hgottfried" descr="hgottfried.png"/>
        <xdr:cNvPicPr>
          <a:picLocks/>
        </xdr:cNvPicPr>
      </xdr:nvPicPr>
      <xdr:blipFill>
        <a:blip xmlns:r="http://schemas.openxmlformats.org/officeDocument/2006/relationships" r:embed="rId269" cstate="print"/>
        <a:stretch>
          <a:fillRect/>
        </a:stretch>
      </xdr:blipFill>
      <xdr:spPr>
        <a:xfrm>
          <a:off x="1082675" y="333257525"/>
          <a:ext cx="723900" cy="476250"/>
        </a:xfrm>
        <a:prstGeom prst="rect">
          <a:avLst/>
        </a:prstGeom>
      </xdr:spPr>
    </xdr:pic>
    <xdr:clientData/>
  </xdr:twoCellAnchor>
  <xdr:twoCellAnchor editAs="oneCell">
    <xdr:from>
      <xdr:col>1</xdr:col>
      <xdr:colOff>25400</xdr:colOff>
      <xdr:row>638</xdr:row>
      <xdr:rowOff>25400</xdr:rowOff>
    </xdr:from>
    <xdr:to>
      <xdr:col>1</xdr:col>
      <xdr:colOff>749300</xdr:colOff>
      <xdr:row>638</xdr:row>
      <xdr:rowOff>501650</xdr:rowOff>
    </xdr:to>
    <xdr:pic>
      <xdr:nvPicPr>
        <xdr:cNvPr id="1688" name="Subgraph-suzyazeharie" descr="suzyazeharie.png"/>
        <xdr:cNvPicPr>
          <a:picLocks/>
        </xdr:cNvPicPr>
      </xdr:nvPicPr>
      <xdr:blipFill>
        <a:blip xmlns:r="http://schemas.openxmlformats.org/officeDocument/2006/relationships" r:embed="rId265" cstate="print"/>
        <a:stretch>
          <a:fillRect/>
        </a:stretch>
      </xdr:blipFill>
      <xdr:spPr>
        <a:xfrm>
          <a:off x="1082675" y="333781400"/>
          <a:ext cx="723900" cy="476250"/>
        </a:xfrm>
        <a:prstGeom prst="rect">
          <a:avLst/>
        </a:prstGeom>
      </xdr:spPr>
    </xdr:pic>
    <xdr:clientData/>
  </xdr:twoCellAnchor>
  <xdr:twoCellAnchor editAs="oneCell">
    <xdr:from>
      <xdr:col>1</xdr:col>
      <xdr:colOff>25400</xdr:colOff>
      <xdr:row>639</xdr:row>
      <xdr:rowOff>25400</xdr:rowOff>
    </xdr:from>
    <xdr:to>
      <xdr:col>1</xdr:col>
      <xdr:colOff>749300</xdr:colOff>
      <xdr:row>639</xdr:row>
      <xdr:rowOff>501650</xdr:rowOff>
    </xdr:to>
    <xdr:pic>
      <xdr:nvPicPr>
        <xdr:cNvPr id="1689" name="Subgraph-luckvilla" descr="luckvilla.png"/>
        <xdr:cNvPicPr>
          <a:picLocks/>
        </xdr:cNvPicPr>
      </xdr:nvPicPr>
      <xdr:blipFill>
        <a:blip xmlns:r="http://schemas.openxmlformats.org/officeDocument/2006/relationships" r:embed="rId348" cstate="print"/>
        <a:stretch>
          <a:fillRect/>
        </a:stretch>
      </xdr:blipFill>
      <xdr:spPr>
        <a:xfrm>
          <a:off x="1082675" y="334305275"/>
          <a:ext cx="723900" cy="476250"/>
        </a:xfrm>
        <a:prstGeom prst="rect">
          <a:avLst/>
        </a:prstGeom>
      </xdr:spPr>
    </xdr:pic>
    <xdr:clientData/>
  </xdr:twoCellAnchor>
  <xdr:twoCellAnchor editAs="oneCell">
    <xdr:from>
      <xdr:col>1</xdr:col>
      <xdr:colOff>25400</xdr:colOff>
      <xdr:row>640</xdr:row>
      <xdr:rowOff>25400</xdr:rowOff>
    </xdr:from>
    <xdr:to>
      <xdr:col>1</xdr:col>
      <xdr:colOff>749300</xdr:colOff>
      <xdr:row>640</xdr:row>
      <xdr:rowOff>501650</xdr:rowOff>
    </xdr:to>
    <xdr:pic>
      <xdr:nvPicPr>
        <xdr:cNvPr id="1690" name="Subgraph-diariotlover" descr="diariotlover.png"/>
        <xdr:cNvPicPr>
          <a:picLocks/>
        </xdr:cNvPicPr>
      </xdr:nvPicPr>
      <xdr:blipFill>
        <a:blip xmlns:r="http://schemas.openxmlformats.org/officeDocument/2006/relationships" r:embed="rId287" cstate="print"/>
        <a:stretch>
          <a:fillRect/>
        </a:stretch>
      </xdr:blipFill>
      <xdr:spPr>
        <a:xfrm>
          <a:off x="1082675" y="334829150"/>
          <a:ext cx="723900" cy="476250"/>
        </a:xfrm>
        <a:prstGeom prst="rect">
          <a:avLst/>
        </a:prstGeom>
      </xdr:spPr>
    </xdr:pic>
    <xdr:clientData/>
  </xdr:twoCellAnchor>
  <xdr:twoCellAnchor editAs="oneCell">
    <xdr:from>
      <xdr:col>1</xdr:col>
      <xdr:colOff>25400</xdr:colOff>
      <xdr:row>641</xdr:row>
      <xdr:rowOff>25400</xdr:rowOff>
    </xdr:from>
    <xdr:to>
      <xdr:col>1</xdr:col>
      <xdr:colOff>749300</xdr:colOff>
      <xdr:row>641</xdr:row>
      <xdr:rowOff>501650</xdr:rowOff>
    </xdr:to>
    <xdr:pic>
      <xdr:nvPicPr>
        <xdr:cNvPr id="1691" name="Subgraph-ogeek_" descr="ogeek_.png"/>
        <xdr:cNvPicPr>
          <a:picLocks/>
        </xdr:cNvPicPr>
      </xdr:nvPicPr>
      <xdr:blipFill>
        <a:blip xmlns:r="http://schemas.openxmlformats.org/officeDocument/2006/relationships" r:embed="rId285" cstate="print"/>
        <a:stretch>
          <a:fillRect/>
        </a:stretch>
      </xdr:blipFill>
      <xdr:spPr>
        <a:xfrm>
          <a:off x="1082675" y="335353025"/>
          <a:ext cx="723900" cy="476250"/>
        </a:xfrm>
        <a:prstGeom prst="rect">
          <a:avLst/>
        </a:prstGeom>
      </xdr:spPr>
    </xdr:pic>
    <xdr:clientData/>
  </xdr:twoCellAnchor>
  <xdr:twoCellAnchor editAs="oneCell">
    <xdr:from>
      <xdr:col>1</xdr:col>
      <xdr:colOff>25400</xdr:colOff>
      <xdr:row>642</xdr:row>
      <xdr:rowOff>25400</xdr:rowOff>
    </xdr:from>
    <xdr:to>
      <xdr:col>1</xdr:col>
      <xdr:colOff>749300</xdr:colOff>
      <xdr:row>642</xdr:row>
      <xdr:rowOff>501650</xdr:rowOff>
    </xdr:to>
    <xdr:pic>
      <xdr:nvPicPr>
        <xdr:cNvPr id="1692" name="Subgraph-augenklappe" descr="augenklappe.png"/>
        <xdr:cNvPicPr>
          <a:picLocks/>
        </xdr:cNvPicPr>
      </xdr:nvPicPr>
      <xdr:blipFill>
        <a:blip xmlns:r="http://schemas.openxmlformats.org/officeDocument/2006/relationships" r:embed="rId263" cstate="print"/>
        <a:stretch>
          <a:fillRect/>
        </a:stretch>
      </xdr:blipFill>
      <xdr:spPr>
        <a:xfrm>
          <a:off x="1082675" y="335876900"/>
          <a:ext cx="723900" cy="476250"/>
        </a:xfrm>
        <a:prstGeom prst="rect">
          <a:avLst/>
        </a:prstGeom>
      </xdr:spPr>
    </xdr:pic>
    <xdr:clientData/>
  </xdr:twoCellAnchor>
  <xdr:twoCellAnchor editAs="oneCell">
    <xdr:from>
      <xdr:col>1</xdr:col>
      <xdr:colOff>25400</xdr:colOff>
      <xdr:row>643</xdr:row>
      <xdr:rowOff>25400</xdr:rowOff>
    </xdr:from>
    <xdr:to>
      <xdr:col>1</xdr:col>
      <xdr:colOff>749300</xdr:colOff>
      <xdr:row>643</xdr:row>
      <xdr:rowOff>501650</xdr:rowOff>
    </xdr:to>
    <xdr:pic>
      <xdr:nvPicPr>
        <xdr:cNvPr id="1693" name="Subgraph-carlabezerra" descr="carlabezerra.png"/>
        <xdr:cNvPicPr>
          <a:picLocks/>
        </xdr:cNvPicPr>
      </xdr:nvPicPr>
      <xdr:blipFill>
        <a:blip xmlns:r="http://schemas.openxmlformats.org/officeDocument/2006/relationships" r:embed="rId290" cstate="print"/>
        <a:stretch>
          <a:fillRect/>
        </a:stretch>
      </xdr:blipFill>
      <xdr:spPr>
        <a:xfrm>
          <a:off x="1082675" y="336400775"/>
          <a:ext cx="723900" cy="476250"/>
        </a:xfrm>
        <a:prstGeom prst="rect">
          <a:avLst/>
        </a:prstGeom>
      </xdr:spPr>
    </xdr:pic>
    <xdr:clientData/>
  </xdr:twoCellAnchor>
  <xdr:twoCellAnchor editAs="oneCell">
    <xdr:from>
      <xdr:col>1</xdr:col>
      <xdr:colOff>25400</xdr:colOff>
      <xdr:row>644</xdr:row>
      <xdr:rowOff>25400</xdr:rowOff>
    </xdr:from>
    <xdr:to>
      <xdr:col>1</xdr:col>
      <xdr:colOff>749300</xdr:colOff>
      <xdr:row>644</xdr:row>
      <xdr:rowOff>501650</xdr:rowOff>
    </xdr:to>
    <xdr:pic>
      <xdr:nvPicPr>
        <xdr:cNvPr id="1694" name="Subgraph-jipim" descr="jipim.png"/>
        <xdr:cNvPicPr>
          <a:picLocks/>
        </xdr:cNvPicPr>
      </xdr:nvPicPr>
      <xdr:blipFill>
        <a:blip xmlns:r="http://schemas.openxmlformats.org/officeDocument/2006/relationships" r:embed="rId265" cstate="print"/>
        <a:stretch>
          <a:fillRect/>
        </a:stretch>
      </xdr:blipFill>
      <xdr:spPr>
        <a:xfrm>
          <a:off x="1082675" y="336924650"/>
          <a:ext cx="723900" cy="476250"/>
        </a:xfrm>
        <a:prstGeom prst="rect">
          <a:avLst/>
        </a:prstGeom>
      </xdr:spPr>
    </xdr:pic>
    <xdr:clientData/>
  </xdr:twoCellAnchor>
  <xdr:twoCellAnchor editAs="oneCell">
    <xdr:from>
      <xdr:col>1</xdr:col>
      <xdr:colOff>25400</xdr:colOff>
      <xdr:row>645</xdr:row>
      <xdr:rowOff>25400</xdr:rowOff>
    </xdr:from>
    <xdr:to>
      <xdr:col>1</xdr:col>
      <xdr:colOff>749300</xdr:colOff>
      <xdr:row>645</xdr:row>
      <xdr:rowOff>501650</xdr:rowOff>
    </xdr:to>
    <xdr:pic>
      <xdr:nvPicPr>
        <xdr:cNvPr id="1695" name="Subgraph-shaine" descr="shaine.png"/>
        <xdr:cNvPicPr>
          <a:picLocks/>
        </xdr:cNvPicPr>
      </xdr:nvPicPr>
      <xdr:blipFill>
        <a:blip xmlns:r="http://schemas.openxmlformats.org/officeDocument/2006/relationships" r:embed="rId263" cstate="print"/>
        <a:stretch>
          <a:fillRect/>
        </a:stretch>
      </xdr:blipFill>
      <xdr:spPr>
        <a:xfrm>
          <a:off x="1082675" y="337448525"/>
          <a:ext cx="723900" cy="476250"/>
        </a:xfrm>
        <a:prstGeom prst="rect">
          <a:avLst/>
        </a:prstGeom>
      </xdr:spPr>
    </xdr:pic>
    <xdr:clientData/>
  </xdr:twoCellAnchor>
  <xdr:twoCellAnchor editAs="oneCell">
    <xdr:from>
      <xdr:col>1</xdr:col>
      <xdr:colOff>25400</xdr:colOff>
      <xdr:row>646</xdr:row>
      <xdr:rowOff>25400</xdr:rowOff>
    </xdr:from>
    <xdr:to>
      <xdr:col>1</xdr:col>
      <xdr:colOff>749300</xdr:colOff>
      <xdr:row>646</xdr:row>
      <xdr:rowOff>501650</xdr:rowOff>
    </xdr:to>
    <xdr:pic>
      <xdr:nvPicPr>
        <xdr:cNvPr id="1696" name="Subgraph-marcestarriola" descr="marcestarriola.png"/>
        <xdr:cNvPicPr>
          <a:picLocks/>
        </xdr:cNvPicPr>
      </xdr:nvPicPr>
      <xdr:blipFill>
        <a:blip xmlns:r="http://schemas.openxmlformats.org/officeDocument/2006/relationships" r:embed="rId263" cstate="print"/>
        <a:stretch>
          <a:fillRect/>
        </a:stretch>
      </xdr:blipFill>
      <xdr:spPr>
        <a:xfrm>
          <a:off x="1082675" y="337972400"/>
          <a:ext cx="723900" cy="476250"/>
        </a:xfrm>
        <a:prstGeom prst="rect">
          <a:avLst/>
        </a:prstGeom>
      </xdr:spPr>
    </xdr:pic>
    <xdr:clientData/>
  </xdr:twoCellAnchor>
  <xdr:twoCellAnchor editAs="oneCell">
    <xdr:from>
      <xdr:col>1</xdr:col>
      <xdr:colOff>25400</xdr:colOff>
      <xdr:row>647</xdr:row>
      <xdr:rowOff>25400</xdr:rowOff>
    </xdr:from>
    <xdr:to>
      <xdr:col>1</xdr:col>
      <xdr:colOff>749300</xdr:colOff>
      <xdr:row>647</xdr:row>
      <xdr:rowOff>501650</xdr:rowOff>
    </xdr:to>
    <xdr:pic>
      <xdr:nvPicPr>
        <xdr:cNvPr id="1697" name="Subgraph-pablog666" descr="pablog666.png"/>
        <xdr:cNvPicPr>
          <a:picLocks/>
        </xdr:cNvPicPr>
      </xdr:nvPicPr>
      <xdr:blipFill>
        <a:blip xmlns:r="http://schemas.openxmlformats.org/officeDocument/2006/relationships" r:embed="rId261" cstate="print"/>
        <a:stretch>
          <a:fillRect/>
        </a:stretch>
      </xdr:blipFill>
      <xdr:spPr>
        <a:xfrm>
          <a:off x="1082675" y="338496275"/>
          <a:ext cx="723900" cy="476250"/>
        </a:xfrm>
        <a:prstGeom prst="rect">
          <a:avLst/>
        </a:prstGeom>
      </xdr:spPr>
    </xdr:pic>
    <xdr:clientData/>
  </xdr:twoCellAnchor>
  <xdr:twoCellAnchor editAs="oneCell">
    <xdr:from>
      <xdr:col>1</xdr:col>
      <xdr:colOff>25400</xdr:colOff>
      <xdr:row>648</xdr:row>
      <xdr:rowOff>25400</xdr:rowOff>
    </xdr:from>
    <xdr:to>
      <xdr:col>1</xdr:col>
      <xdr:colOff>749300</xdr:colOff>
      <xdr:row>648</xdr:row>
      <xdr:rowOff>501650</xdr:rowOff>
    </xdr:to>
    <xdr:pic>
      <xdr:nvPicPr>
        <xdr:cNvPr id="1698" name="Subgraph-sikamikanico" descr="sikamikanico.png"/>
        <xdr:cNvPicPr>
          <a:picLocks/>
        </xdr:cNvPicPr>
      </xdr:nvPicPr>
      <xdr:blipFill>
        <a:blip xmlns:r="http://schemas.openxmlformats.org/officeDocument/2006/relationships" r:embed="rId349" cstate="print"/>
        <a:stretch>
          <a:fillRect/>
        </a:stretch>
      </xdr:blipFill>
      <xdr:spPr>
        <a:xfrm>
          <a:off x="1082675" y="339020150"/>
          <a:ext cx="723900" cy="476250"/>
        </a:xfrm>
        <a:prstGeom prst="rect">
          <a:avLst/>
        </a:prstGeom>
      </xdr:spPr>
    </xdr:pic>
    <xdr:clientData/>
  </xdr:twoCellAnchor>
  <xdr:twoCellAnchor editAs="oneCell">
    <xdr:from>
      <xdr:col>1</xdr:col>
      <xdr:colOff>25400</xdr:colOff>
      <xdr:row>649</xdr:row>
      <xdr:rowOff>25400</xdr:rowOff>
    </xdr:from>
    <xdr:to>
      <xdr:col>1</xdr:col>
      <xdr:colOff>749300</xdr:colOff>
      <xdr:row>649</xdr:row>
      <xdr:rowOff>501650</xdr:rowOff>
    </xdr:to>
    <xdr:pic>
      <xdr:nvPicPr>
        <xdr:cNvPr id="1699" name="Subgraph-alaa_ibrahim" descr="alaa_ibrahim.png"/>
        <xdr:cNvPicPr>
          <a:picLocks/>
        </xdr:cNvPicPr>
      </xdr:nvPicPr>
      <xdr:blipFill>
        <a:blip xmlns:r="http://schemas.openxmlformats.org/officeDocument/2006/relationships" r:embed="rId265" cstate="print"/>
        <a:stretch>
          <a:fillRect/>
        </a:stretch>
      </xdr:blipFill>
      <xdr:spPr>
        <a:xfrm>
          <a:off x="1082675" y="339544025"/>
          <a:ext cx="723900" cy="476250"/>
        </a:xfrm>
        <a:prstGeom prst="rect">
          <a:avLst/>
        </a:prstGeom>
      </xdr:spPr>
    </xdr:pic>
    <xdr:clientData/>
  </xdr:twoCellAnchor>
  <xdr:twoCellAnchor editAs="oneCell">
    <xdr:from>
      <xdr:col>1</xdr:col>
      <xdr:colOff>25400</xdr:colOff>
      <xdr:row>650</xdr:row>
      <xdr:rowOff>25400</xdr:rowOff>
    </xdr:from>
    <xdr:to>
      <xdr:col>1</xdr:col>
      <xdr:colOff>749300</xdr:colOff>
      <xdr:row>650</xdr:row>
      <xdr:rowOff>501650</xdr:rowOff>
    </xdr:to>
    <xdr:pic>
      <xdr:nvPicPr>
        <xdr:cNvPr id="1700" name="Subgraph-carma0" descr="carma0.png"/>
        <xdr:cNvPicPr>
          <a:picLocks/>
        </xdr:cNvPicPr>
      </xdr:nvPicPr>
      <xdr:blipFill>
        <a:blip xmlns:r="http://schemas.openxmlformats.org/officeDocument/2006/relationships" r:embed="rId291" cstate="print"/>
        <a:stretch>
          <a:fillRect/>
        </a:stretch>
      </xdr:blipFill>
      <xdr:spPr>
        <a:xfrm>
          <a:off x="1082675" y="340067900"/>
          <a:ext cx="723900" cy="476250"/>
        </a:xfrm>
        <a:prstGeom prst="rect">
          <a:avLst/>
        </a:prstGeom>
      </xdr:spPr>
    </xdr:pic>
    <xdr:clientData/>
  </xdr:twoCellAnchor>
  <xdr:twoCellAnchor editAs="oneCell">
    <xdr:from>
      <xdr:col>1</xdr:col>
      <xdr:colOff>25400</xdr:colOff>
      <xdr:row>651</xdr:row>
      <xdr:rowOff>25400</xdr:rowOff>
    </xdr:from>
    <xdr:to>
      <xdr:col>1</xdr:col>
      <xdr:colOff>749300</xdr:colOff>
      <xdr:row>651</xdr:row>
      <xdr:rowOff>501650</xdr:rowOff>
    </xdr:to>
    <xdr:pic>
      <xdr:nvPicPr>
        <xdr:cNvPr id="1701" name="Subgraph-kinniska" descr="kinniska.png"/>
        <xdr:cNvPicPr>
          <a:picLocks/>
        </xdr:cNvPicPr>
      </xdr:nvPicPr>
      <xdr:blipFill>
        <a:blip xmlns:r="http://schemas.openxmlformats.org/officeDocument/2006/relationships" r:embed="rId271" cstate="print"/>
        <a:stretch>
          <a:fillRect/>
        </a:stretch>
      </xdr:blipFill>
      <xdr:spPr>
        <a:xfrm>
          <a:off x="1082675" y="340591775"/>
          <a:ext cx="723900" cy="476250"/>
        </a:xfrm>
        <a:prstGeom prst="rect">
          <a:avLst/>
        </a:prstGeom>
      </xdr:spPr>
    </xdr:pic>
    <xdr:clientData/>
  </xdr:twoCellAnchor>
  <xdr:twoCellAnchor editAs="oneCell">
    <xdr:from>
      <xdr:col>1</xdr:col>
      <xdr:colOff>25400</xdr:colOff>
      <xdr:row>652</xdr:row>
      <xdr:rowOff>25400</xdr:rowOff>
    </xdr:from>
    <xdr:to>
      <xdr:col>1</xdr:col>
      <xdr:colOff>749300</xdr:colOff>
      <xdr:row>652</xdr:row>
      <xdr:rowOff>501650</xdr:rowOff>
    </xdr:to>
    <xdr:pic>
      <xdr:nvPicPr>
        <xdr:cNvPr id="1702" name="Subgraph-juliodia" descr="juliodia.png"/>
        <xdr:cNvPicPr>
          <a:picLocks/>
        </xdr:cNvPicPr>
      </xdr:nvPicPr>
      <xdr:blipFill>
        <a:blip xmlns:r="http://schemas.openxmlformats.org/officeDocument/2006/relationships" r:embed="rId291" cstate="print"/>
        <a:stretch>
          <a:fillRect/>
        </a:stretch>
      </xdr:blipFill>
      <xdr:spPr>
        <a:xfrm>
          <a:off x="1082675" y="341115650"/>
          <a:ext cx="723900" cy="476250"/>
        </a:xfrm>
        <a:prstGeom prst="rect">
          <a:avLst/>
        </a:prstGeom>
      </xdr:spPr>
    </xdr:pic>
    <xdr:clientData/>
  </xdr:twoCellAnchor>
  <xdr:twoCellAnchor editAs="oneCell">
    <xdr:from>
      <xdr:col>1</xdr:col>
      <xdr:colOff>25400</xdr:colOff>
      <xdr:row>653</xdr:row>
      <xdr:rowOff>25400</xdr:rowOff>
    </xdr:from>
    <xdr:to>
      <xdr:col>1</xdr:col>
      <xdr:colOff>749300</xdr:colOff>
      <xdr:row>653</xdr:row>
      <xdr:rowOff>501650</xdr:rowOff>
    </xdr:to>
    <xdr:pic>
      <xdr:nvPicPr>
        <xdr:cNvPr id="1703" name="Subgraph-abelgonzalez" descr="abelgonzalez.png"/>
        <xdr:cNvPicPr>
          <a:picLocks/>
        </xdr:cNvPicPr>
      </xdr:nvPicPr>
      <xdr:blipFill>
        <a:blip xmlns:r="http://schemas.openxmlformats.org/officeDocument/2006/relationships" r:embed="rId291" cstate="print"/>
        <a:stretch>
          <a:fillRect/>
        </a:stretch>
      </xdr:blipFill>
      <xdr:spPr>
        <a:xfrm>
          <a:off x="1082675" y="341639525"/>
          <a:ext cx="723900" cy="476250"/>
        </a:xfrm>
        <a:prstGeom prst="rect">
          <a:avLst/>
        </a:prstGeom>
      </xdr:spPr>
    </xdr:pic>
    <xdr:clientData/>
  </xdr:twoCellAnchor>
  <xdr:twoCellAnchor editAs="oneCell">
    <xdr:from>
      <xdr:col>1</xdr:col>
      <xdr:colOff>25400</xdr:colOff>
      <xdr:row>654</xdr:row>
      <xdr:rowOff>25400</xdr:rowOff>
    </xdr:from>
    <xdr:to>
      <xdr:col>1</xdr:col>
      <xdr:colOff>749300</xdr:colOff>
      <xdr:row>654</xdr:row>
      <xdr:rowOff>501650</xdr:rowOff>
    </xdr:to>
    <xdr:pic>
      <xdr:nvPicPr>
        <xdr:cNvPr id="1704" name="Subgraph-desireefairooz" descr="desireefairooz.png"/>
        <xdr:cNvPicPr>
          <a:picLocks/>
        </xdr:cNvPicPr>
      </xdr:nvPicPr>
      <xdr:blipFill>
        <a:blip xmlns:r="http://schemas.openxmlformats.org/officeDocument/2006/relationships" r:embed="rId350" cstate="print"/>
        <a:stretch>
          <a:fillRect/>
        </a:stretch>
      </xdr:blipFill>
      <xdr:spPr>
        <a:xfrm>
          <a:off x="1082675" y="342163400"/>
          <a:ext cx="723900" cy="476250"/>
        </a:xfrm>
        <a:prstGeom prst="rect">
          <a:avLst/>
        </a:prstGeom>
      </xdr:spPr>
    </xdr:pic>
    <xdr:clientData/>
  </xdr:twoCellAnchor>
  <xdr:twoCellAnchor editAs="oneCell">
    <xdr:from>
      <xdr:col>1</xdr:col>
      <xdr:colOff>25400</xdr:colOff>
      <xdr:row>655</xdr:row>
      <xdr:rowOff>25400</xdr:rowOff>
    </xdr:from>
    <xdr:to>
      <xdr:col>1</xdr:col>
      <xdr:colOff>749300</xdr:colOff>
      <xdr:row>655</xdr:row>
      <xdr:rowOff>501650</xdr:rowOff>
    </xdr:to>
    <xdr:pic>
      <xdr:nvPicPr>
        <xdr:cNvPr id="1705" name="Subgraph-topbeauti" descr="topbeauti.png"/>
        <xdr:cNvPicPr>
          <a:picLocks/>
        </xdr:cNvPicPr>
      </xdr:nvPicPr>
      <xdr:blipFill>
        <a:blip xmlns:r="http://schemas.openxmlformats.org/officeDocument/2006/relationships" r:embed="rId350" cstate="print"/>
        <a:stretch>
          <a:fillRect/>
        </a:stretch>
      </xdr:blipFill>
      <xdr:spPr>
        <a:xfrm>
          <a:off x="1082675" y="342687275"/>
          <a:ext cx="723900" cy="476250"/>
        </a:xfrm>
        <a:prstGeom prst="rect">
          <a:avLst/>
        </a:prstGeom>
      </xdr:spPr>
    </xdr:pic>
    <xdr:clientData/>
  </xdr:twoCellAnchor>
  <xdr:twoCellAnchor editAs="oneCell">
    <xdr:from>
      <xdr:col>1</xdr:col>
      <xdr:colOff>25400</xdr:colOff>
      <xdr:row>656</xdr:row>
      <xdr:rowOff>25400</xdr:rowOff>
    </xdr:from>
    <xdr:to>
      <xdr:col>1</xdr:col>
      <xdr:colOff>749300</xdr:colOff>
      <xdr:row>656</xdr:row>
      <xdr:rowOff>501650</xdr:rowOff>
    </xdr:to>
    <xdr:pic>
      <xdr:nvPicPr>
        <xdr:cNvPr id="1706" name="Subgraph-belekinhas" descr="belekinhas.png"/>
        <xdr:cNvPicPr>
          <a:picLocks/>
        </xdr:cNvPicPr>
      </xdr:nvPicPr>
      <xdr:blipFill>
        <a:blip xmlns:r="http://schemas.openxmlformats.org/officeDocument/2006/relationships" r:embed="rId350" cstate="print"/>
        <a:stretch>
          <a:fillRect/>
        </a:stretch>
      </xdr:blipFill>
      <xdr:spPr>
        <a:xfrm>
          <a:off x="1082675" y="343211150"/>
          <a:ext cx="723900" cy="476250"/>
        </a:xfrm>
        <a:prstGeom prst="rect">
          <a:avLst/>
        </a:prstGeom>
      </xdr:spPr>
    </xdr:pic>
    <xdr:clientData/>
  </xdr:twoCellAnchor>
  <xdr:twoCellAnchor editAs="oneCell">
    <xdr:from>
      <xdr:col>1</xdr:col>
      <xdr:colOff>25400</xdr:colOff>
      <xdr:row>657</xdr:row>
      <xdr:rowOff>25400</xdr:rowOff>
    </xdr:from>
    <xdr:to>
      <xdr:col>1</xdr:col>
      <xdr:colOff>749300</xdr:colOff>
      <xdr:row>657</xdr:row>
      <xdr:rowOff>501650</xdr:rowOff>
    </xdr:to>
    <xdr:pic>
      <xdr:nvPicPr>
        <xdr:cNvPr id="1707" name="Subgraph-kirsty_hay" descr="kirsty_hay.png"/>
        <xdr:cNvPicPr>
          <a:picLocks/>
        </xdr:cNvPicPr>
      </xdr:nvPicPr>
      <xdr:blipFill>
        <a:blip xmlns:r="http://schemas.openxmlformats.org/officeDocument/2006/relationships" r:embed="rId350" cstate="print"/>
        <a:stretch>
          <a:fillRect/>
        </a:stretch>
      </xdr:blipFill>
      <xdr:spPr>
        <a:xfrm>
          <a:off x="1082675" y="343735025"/>
          <a:ext cx="723900" cy="476250"/>
        </a:xfrm>
        <a:prstGeom prst="rect">
          <a:avLst/>
        </a:prstGeom>
      </xdr:spPr>
    </xdr:pic>
    <xdr:clientData/>
  </xdr:twoCellAnchor>
  <xdr:twoCellAnchor editAs="oneCell">
    <xdr:from>
      <xdr:col>1</xdr:col>
      <xdr:colOff>25400</xdr:colOff>
      <xdr:row>658</xdr:row>
      <xdr:rowOff>25400</xdr:rowOff>
    </xdr:from>
    <xdr:to>
      <xdr:col>1</xdr:col>
      <xdr:colOff>749300</xdr:colOff>
      <xdr:row>658</xdr:row>
      <xdr:rowOff>501650</xdr:rowOff>
    </xdr:to>
    <xdr:pic>
      <xdr:nvPicPr>
        <xdr:cNvPr id="1708" name="Subgraph-lowpira" descr="lowpira.png"/>
        <xdr:cNvPicPr>
          <a:picLocks/>
        </xdr:cNvPicPr>
      </xdr:nvPicPr>
      <xdr:blipFill>
        <a:blip xmlns:r="http://schemas.openxmlformats.org/officeDocument/2006/relationships" r:embed="rId350" cstate="print"/>
        <a:stretch>
          <a:fillRect/>
        </a:stretch>
      </xdr:blipFill>
      <xdr:spPr>
        <a:xfrm>
          <a:off x="1082675" y="344258900"/>
          <a:ext cx="723900" cy="476250"/>
        </a:xfrm>
        <a:prstGeom prst="rect">
          <a:avLst/>
        </a:prstGeom>
      </xdr:spPr>
    </xdr:pic>
    <xdr:clientData/>
  </xdr:twoCellAnchor>
  <xdr:twoCellAnchor editAs="oneCell">
    <xdr:from>
      <xdr:col>1</xdr:col>
      <xdr:colOff>25400</xdr:colOff>
      <xdr:row>659</xdr:row>
      <xdr:rowOff>25400</xdr:rowOff>
    </xdr:from>
    <xdr:to>
      <xdr:col>1</xdr:col>
      <xdr:colOff>749300</xdr:colOff>
      <xdr:row>659</xdr:row>
      <xdr:rowOff>501650</xdr:rowOff>
    </xdr:to>
    <xdr:pic>
      <xdr:nvPicPr>
        <xdr:cNvPr id="1709" name="Subgraph-infominiupdate" descr="infominiupdate.png"/>
        <xdr:cNvPicPr>
          <a:picLocks/>
        </xdr:cNvPicPr>
      </xdr:nvPicPr>
      <xdr:blipFill>
        <a:blip xmlns:r="http://schemas.openxmlformats.org/officeDocument/2006/relationships" r:embed="rId350" cstate="print"/>
        <a:stretch>
          <a:fillRect/>
        </a:stretch>
      </xdr:blipFill>
      <xdr:spPr>
        <a:xfrm>
          <a:off x="1082675" y="344782775"/>
          <a:ext cx="723900" cy="476250"/>
        </a:xfrm>
        <a:prstGeom prst="rect">
          <a:avLst/>
        </a:prstGeom>
      </xdr:spPr>
    </xdr:pic>
    <xdr:clientData/>
  </xdr:twoCellAnchor>
  <xdr:twoCellAnchor editAs="oneCell">
    <xdr:from>
      <xdr:col>1</xdr:col>
      <xdr:colOff>25400</xdr:colOff>
      <xdr:row>660</xdr:row>
      <xdr:rowOff>25400</xdr:rowOff>
    </xdr:from>
    <xdr:to>
      <xdr:col>1</xdr:col>
      <xdr:colOff>749300</xdr:colOff>
      <xdr:row>660</xdr:row>
      <xdr:rowOff>501650</xdr:rowOff>
    </xdr:to>
    <xdr:pic>
      <xdr:nvPicPr>
        <xdr:cNvPr id="1710" name="Subgraph-biancamireyita" descr="biancamireyita.png"/>
        <xdr:cNvPicPr>
          <a:picLocks/>
        </xdr:cNvPicPr>
      </xdr:nvPicPr>
      <xdr:blipFill>
        <a:blip xmlns:r="http://schemas.openxmlformats.org/officeDocument/2006/relationships" r:embed="rId350" cstate="print"/>
        <a:stretch>
          <a:fillRect/>
        </a:stretch>
      </xdr:blipFill>
      <xdr:spPr>
        <a:xfrm>
          <a:off x="1082675" y="345306650"/>
          <a:ext cx="723900" cy="476250"/>
        </a:xfrm>
        <a:prstGeom prst="rect">
          <a:avLst/>
        </a:prstGeom>
      </xdr:spPr>
    </xdr:pic>
    <xdr:clientData/>
  </xdr:twoCellAnchor>
  <xdr:twoCellAnchor editAs="oneCell">
    <xdr:from>
      <xdr:col>1</xdr:col>
      <xdr:colOff>25400</xdr:colOff>
      <xdr:row>661</xdr:row>
      <xdr:rowOff>25400</xdr:rowOff>
    </xdr:from>
    <xdr:to>
      <xdr:col>1</xdr:col>
      <xdr:colOff>749300</xdr:colOff>
      <xdr:row>661</xdr:row>
      <xdr:rowOff>501650</xdr:rowOff>
    </xdr:to>
    <xdr:pic>
      <xdr:nvPicPr>
        <xdr:cNvPr id="1711" name="Subgraph-fast_webhosting" descr="fast_webhosting.png"/>
        <xdr:cNvPicPr>
          <a:picLocks/>
        </xdr:cNvPicPr>
      </xdr:nvPicPr>
      <xdr:blipFill>
        <a:blip xmlns:r="http://schemas.openxmlformats.org/officeDocument/2006/relationships" r:embed="rId350" cstate="print"/>
        <a:stretch>
          <a:fillRect/>
        </a:stretch>
      </xdr:blipFill>
      <xdr:spPr>
        <a:xfrm>
          <a:off x="1082675" y="345830525"/>
          <a:ext cx="723900" cy="476250"/>
        </a:xfrm>
        <a:prstGeom prst="rect">
          <a:avLst/>
        </a:prstGeom>
      </xdr:spPr>
    </xdr:pic>
    <xdr:clientData/>
  </xdr:twoCellAnchor>
  <xdr:twoCellAnchor editAs="oneCell">
    <xdr:from>
      <xdr:col>1</xdr:col>
      <xdr:colOff>25400</xdr:colOff>
      <xdr:row>662</xdr:row>
      <xdr:rowOff>25400</xdr:rowOff>
    </xdr:from>
    <xdr:to>
      <xdr:col>1</xdr:col>
      <xdr:colOff>749300</xdr:colOff>
      <xdr:row>662</xdr:row>
      <xdr:rowOff>501650</xdr:rowOff>
    </xdr:to>
    <xdr:pic>
      <xdr:nvPicPr>
        <xdr:cNvPr id="1712" name="Subgraph-feedjunkie" descr="feedjunkie.png"/>
        <xdr:cNvPicPr>
          <a:picLocks/>
        </xdr:cNvPicPr>
      </xdr:nvPicPr>
      <xdr:blipFill>
        <a:blip xmlns:r="http://schemas.openxmlformats.org/officeDocument/2006/relationships" r:embed="rId350" cstate="print"/>
        <a:stretch>
          <a:fillRect/>
        </a:stretch>
      </xdr:blipFill>
      <xdr:spPr>
        <a:xfrm>
          <a:off x="1082675" y="346354400"/>
          <a:ext cx="723900" cy="476250"/>
        </a:xfrm>
        <a:prstGeom prst="rect">
          <a:avLst/>
        </a:prstGeom>
      </xdr:spPr>
    </xdr:pic>
    <xdr:clientData/>
  </xdr:twoCellAnchor>
  <xdr:twoCellAnchor editAs="oneCell">
    <xdr:from>
      <xdr:col>1</xdr:col>
      <xdr:colOff>25400</xdr:colOff>
      <xdr:row>663</xdr:row>
      <xdr:rowOff>25400</xdr:rowOff>
    </xdr:from>
    <xdr:to>
      <xdr:col>1</xdr:col>
      <xdr:colOff>749300</xdr:colOff>
      <xdr:row>663</xdr:row>
      <xdr:rowOff>501650</xdr:rowOff>
    </xdr:to>
    <xdr:pic>
      <xdr:nvPicPr>
        <xdr:cNvPr id="1713" name="Subgraph-sciencefictionx" descr="sciencefictionx.png"/>
        <xdr:cNvPicPr>
          <a:picLocks/>
        </xdr:cNvPicPr>
      </xdr:nvPicPr>
      <xdr:blipFill>
        <a:blip xmlns:r="http://schemas.openxmlformats.org/officeDocument/2006/relationships" r:embed="rId350" cstate="print"/>
        <a:stretch>
          <a:fillRect/>
        </a:stretch>
      </xdr:blipFill>
      <xdr:spPr>
        <a:xfrm>
          <a:off x="1082675" y="346878275"/>
          <a:ext cx="723900" cy="476250"/>
        </a:xfrm>
        <a:prstGeom prst="rect">
          <a:avLst/>
        </a:prstGeom>
      </xdr:spPr>
    </xdr:pic>
    <xdr:clientData/>
  </xdr:twoCellAnchor>
  <xdr:twoCellAnchor editAs="oneCell">
    <xdr:from>
      <xdr:col>1</xdr:col>
      <xdr:colOff>25400</xdr:colOff>
      <xdr:row>664</xdr:row>
      <xdr:rowOff>25400</xdr:rowOff>
    </xdr:from>
    <xdr:to>
      <xdr:col>1</xdr:col>
      <xdr:colOff>749300</xdr:colOff>
      <xdr:row>664</xdr:row>
      <xdr:rowOff>501650</xdr:rowOff>
    </xdr:to>
    <xdr:pic>
      <xdr:nvPicPr>
        <xdr:cNvPr id="1714" name="Subgraph-h3nroide" descr="h3nroide.png"/>
        <xdr:cNvPicPr>
          <a:picLocks/>
        </xdr:cNvPicPr>
      </xdr:nvPicPr>
      <xdr:blipFill>
        <a:blip xmlns:r="http://schemas.openxmlformats.org/officeDocument/2006/relationships" r:embed="rId350" cstate="print"/>
        <a:stretch>
          <a:fillRect/>
        </a:stretch>
      </xdr:blipFill>
      <xdr:spPr>
        <a:xfrm>
          <a:off x="1082675" y="347402150"/>
          <a:ext cx="723900" cy="476250"/>
        </a:xfrm>
        <a:prstGeom prst="rect">
          <a:avLst/>
        </a:prstGeom>
      </xdr:spPr>
    </xdr:pic>
    <xdr:clientData/>
  </xdr:twoCellAnchor>
  <xdr:twoCellAnchor editAs="oneCell">
    <xdr:from>
      <xdr:col>1</xdr:col>
      <xdr:colOff>25400</xdr:colOff>
      <xdr:row>665</xdr:row>
      <xdr:rowOff>25400</xdr:rowOff>
    </xdr:from>
    <xdr:to>
      <xdr:col>1</xdr:col>
      <xdr:colOff>749300</xdr:colOff>
      <xdr:row>665</xdr:row>
      <xdr:rowOff>501650</xdr:rowOff>
    </xdr:to>
    <xdr:pic>
      <xdr:nvPicPr>
        <xdr:cNvPr id="1715" name="Subgraph-deluxdontalks" descr="deluxdontalks.png"/>
        <xdr:cNvPicPr>
          <a:picLocks/>
        </xdr:cNvPicPr>
      </xdr:nvPicPr>
      <xdr:blipFill>
        <a:blip xmlns:r="http://schemas.openxmlformats.org/officeDocument/2006/relationships" r:embed="rId350" cstate="print"/>
        <a:stretch>
          <a:fillRect/>
        </a:stretch>
      </xdr:blipFill>
      <xdr:spPr>
        <a:xfrm>
          <a:off x="1082675" y="347926025"/>
          <a:ext cx="723900" cy="476250"/>
        </a:xfrm>
        <a:prstGeom prst="rect">
          <a:avLst/>
        </a:prstGeom>
      </xdr:spPr>
    </xdr:pic>
    <xdr:clientData/>
  </xdr:twoCellAnchor>
  <xdr:twoCellAnchor editAs="oneCell">
    <xdr:from>
      <xdr:col>1</xdr:col>
      <xdr:colOff>25400</xdr:colOff>
      <xdr:row>666</xdr:row>
      <xdr:rowOff>25400</xdr:rowOff>
    </xdr:from>
    <xdr:to>
      <xdr:col>1</xdr:col>
      <xdr:colOff>749300</xdr:colOff>
      <xdr:row>666</xdr:row>
      <xdr:rowOff>501650</xdr:rowOff>
    </xdr:to>
    <xdr:pic>
      <xdr:nvPicPr>
        <xdr:cNvPr id="1716" name="Subgraph-marcusgreig" descr="marcusgreig.png"/>
        <xdr:cNvPicPr>
          <a:picLocks/>
        </xdr:cNvPicPr>
      </xdr:nvPicPr>
      <xdr:blipFill>
        <a:blip xmlns:r="http://schemas.openxmlformats.org/officeDocument/2006/relationships" r:embed="rId350" cstate="print"/>
        <a:stretch>
          <a:fillRect/>
        </a:stretch>
      </xdr:blipFill>
      <xdr:spPr>
        <a:xfrm>
          <a:off x="1082675" y="348449900"/>
          <a:ext cx="723900" cy="476250"/>
        </a:xfrm>
        <a:prstGeom prst="rect">
          <a:avLst/>
        </a:prstGeom>
      </xdr:spPr>
    </xdr:pic>
    <xdr:clientData/>
  </xdr:twoCellAnchor>
  <xdr:twoCellAnchor editAs="oneCell">
    <xdr:from>
      <xdr:col>1</xdr:col>
      <xdr:colOff>25400</xdr:colOff>
      <xdr:row>667</xdr:row>
      <xdr:rowOff>25400</xdr:rowOff>
    </xdr:from>
    <xdr:to>
      <xdr:col>1</xdr:col>
      <xdr:colOff>749300</xdr:colOff>
      <xdr:row>667</xdr:row>
      <xdr:rowOff>501650</xdr:rowOff>
    </xdr:to>
    <xdr:pic>
      <xdr:nvPicPr>
        <xdr:cNvPr id="1717" name="Subgraph-cepsibo" descr="cepsibo.png"/>
        <xdr:cNvPicPr>
          <a:picLocks/>
        </xdr:cNvPicPr>
      </xdr:nvPicPr>
      <xdr:blipFill>
        <a:blip xmlns:r="http://schemas.openxmlformats.org/officeDocument/2006/relationships" r:embed="rId350" cstate="print"/>
        <a:stretch>
          <a:fillRect/>
        </a:stretch>
      </xdr:blipFill>
      <xdr:spPr>
        <a:xfrm>
          <a:off x="1082675" y="348973775"/>
          <a:ext cx="723900" cy="476250"/>
        </a:xfrm>
        <a:prstGeom prst="rect">
          <a:avLst/>
        </a:prstGeom>
      </xdr:spPr>
    </xdr:pic>
    <xdr:clientData/>
  </xdr:twoCellAnchor>
  <xdr:twoCellAnchor editAs="oneCell">
    <xdr:from>
      <xdr:col>1</xdr:col>
      <xdr:colOff>25400</xdr:colOff>
      <xdr:row>668</xdr:row>
      <xdr:rowOff>25400</xdr:rowOff>
    </xdr:from>
    <xdr:to>
      <xdr:col>1</xdr:col>
      <xdr:colOff>749300</xdr:colOff>
      <xdr:row>668</xdr:row>
      <xdr:rowOff>501650</xdr:rowOff>
    </xdr:to>
    <xdr:pic>
      <xdr:nvPicPr>
        <xdr:cNvPr id="1718" name="Subgraph-didiervallette" descr="didiervallette.png"/>
        <xdr:cNvPicPr>
          <a:picLocks/>
        </xdr:cNvPicPr>
      </xdr:nvPicPr>
      <xdr:blipFill>
        <a:blip xmlns:r="http://schemas.openxmlformats.org/officeDocument/2006/relationships" r:embed="rId350" cstate="print"/>
        <a:stretch>
          <a:fillRect/>
        </a:stretch>
      </xdr:blipFill>
      <xdr:spPr>
        <a:xfrm>
          <a:off x="1082675" y="349497650"/>
          <a:ext cx="723900" cy="476250"/>
        </a:xfrm>
        <a:prstGeom prst="rect">
          <a:avLst/>
        </a:prstGeom>
      </xdr:spPr>
    </xdr:pic>
    <xdr:clientData/>
  </xdr:twoCellAnchor>
  <xdr:twoCellAnchor editAs="oneCell">
    <xdr:from>
      <xdr:col>1</xdr:col>
      <xdr:colOff>25400</xdr:colOff>
      <xdr:row>669</xdr:row>
      <xdr:rowOff>25400</xdr:rowOff>
    </xdr:from>
    <xdr:to>
      <xdr:col>1</xdr:col>
      <xdr:colOff>749300</xdr:colOff>
      <xdr:row>669</xdr:row>
      <xdr:rowOff>501650</xdr:rowOff>
    </xdr:to>
    <xdr:pic>
      <xdr:nvPicPr>
        <xdr:cNvPr id="1719" name="Subgraph-cancoskun" descr="cancoskun.png"/>
        <xdr:cNvPicPr>
          <a:picLocks/>
        </xdr:cNvPicPr>
      </xdr:nvPicPr>
      <xdr:blipFill>
        <a:blip xmlns:r="http://schemas.openxmlformats.org/officeDocument/2006/relationships" r:embed="rId350" cstate="print"/>
        <a:stretch>
          <a:fillRect/>
        </a:stretch>
      </xdr:blipFill>
      <xdr:spPr>
        <a:xfrm>
          <a:off x="1082675" y="350021525"/>
          <a:ext cx="723900" cy="476250"/>
        </a:xfrm>
        <a:prstGeom prst="rect">
          <a:avLst/>
        </a:prstGeom>
      </xdr:spPr>
    </xdr:pic>
    <xdr:clientData/>
  </xdr:twoCellAnchor>
  <xdr:twoCellAnchor editAs="oneCell">
    <xdr:from>
      <xdr:col>1</xdr:col>
      <xdr:colOff>25400</xdr:colOff>
      <xdr:row>670</xdr:row>
      <xdr:rowOff>25400</xdr:rowOff>
    </xdr:from>
    <xdr:to>
      <xdr:col>1</xdr:col>
      <xdr:colOff>749300</xdr:colOff>
      <xdr:row>670</xdr:row>
      <xdr:rowOff>501650</xdr:rowOff>
    </xdr:to>
    <xdr:pic>
      <xdr:nvPicPr>
        <xdr:cNvPr id="1720" name="Subgraph-iheijoushin" descr="iheijoushin.png"/>
        <xdr:cNvPicPr>
          <a:picLocks/>
        </xdr:cNvPicPr>
      </xdr:nvPicPr>
      <xdr:blipFill>
        <a:blip xmlns:r="http://schemas.openxmlformats.org/officeDocument/2006/relationships" r:embed="rId350" cstate="print"/>
        <a:stretch>
          <a:fillRect/>
        </a:stretch>
      </xdr:blipFill>
      <xdr:spPr>
        <a:xfrm>
          <a:off x="1082675" y="350545400"/>
          <a:ext cx="723900" cy="476250"/>
        </a:xfrm>
        <a:prstGeom prst="rect">
          <a:avLst/>
        </a:prstGeom>
      </xdr:spPr>
    </xdr:pic>
    <xdr:clientData/>
  </xdr:twoCellAnchor>
  <xdr:twoCellAnchor editAs="oneCell">
    <xdr:from>
      <xdr:col>1</xdr:col>
      <xdr:colOff>25400</xdr:colOff>
      <xdr:row>671</xdr:row>
      <xdr:rowOff>25400</xdr:rowOff>
    </xdr:from>
    <xdr:to>
      <xdr:col>1</xdr:col>
      <xdr:colOff>749300</xdr:colOff>
      <xdr:row>671</xdr:row>
      <xdr:rowOff>501650</xdr:rowOff>
    </xdr:to>
    <xdr:pic>
      <xdr:nvPicPr>
        <xdr:cNvPr id="1721" name="Subgraph-jorgeroriz" descr="jorgeroriz.png"/>
        <xdr:cNvPicPr>
          <a:picLocks/>
        </xdr:cNvPicPr>
      </xdr:nvPicPr>
      <xdr:blipFill>
        <a:blip xmlns:r="http://schemas.openxmlformats.org/officeDocument/2006/relationships" r:embed="rId350" cstate="print"/>
        <a:stretch>
          <a:fillRect/>
        </a:stretch>
      </xdr:blipFill>
      <xdr:spPr>
        <a:xfrm>
          <a:off x="1082675" y="351069275"/>
          <a:ext cx="723900" cy="476250"/>
        </a:xfrm>
        <a:prstGeom prst="rect">
          <a:avLst/>
        </a:prstGeom>
      </xdr:spPr>
    </xdr:pic>
    <xdr:clientData/>
  </xdr:twoCellAnchor>
  <xdr:twoCellAnchor editAs="oneCell">
    <xdr:from>
      <xdr:col>1</xdr:col>
      <xdr:colOff>25400</xdr:colOff>
      <xdr:row>672</xdr:row>
      <xdr:rowOff>25400</xdr:rowOff>
    </xdr:from>
    <xdr:to>
      <xdr:col>1</xdr:col>
      <xdr:colOff>749300</xdr:colOff>
      <xdr:row>672</xdr:row>
      <xdr:rowOff>501650</xdr:rowOff>
    </xdr:to>
    <xdr:pic>
      <xdr:nvPicPr>
        <xdr:cNvPr id="1722" name="Subgraph-simone_assis" descr="simone_assis.png"/>
        <xdr:cNvPicPr>
          <a:picLocks/>
        </xdr:cNvPicPr>
      </xdr:nvPicPr>
      <xdr:blipFill>
        <a:blip xmlns:r="http://schemas.openxmlformats.org/officeDocument/2006/relationships" r:embed="rId350" cstate="print"/>
        <a:stretch>
          <a:fillRect/>
        </a:stretch>
      </xdr:blipFill>
      <xdr:spPr>
        <a:xfrm>
          <a:off x="1082675" y="351593150"/>
          <a:ext cx="723900" cy="476250"/>
        </a:xfrm>
        <a:prstGeom prst="rect">
          <a:avLst/>
        </a:prstGeom>
      </xdr:spPr>
    </xdr:pic>
    <xdr:clientData/>
  </xdr:twoCellAnchor>
  <xdr:twoCellAnchor editAs="oneCell">
    <xdr:from>
      <xdr:col>1</xdr:col>
      <xdr:colOff>25400</xdr:colOff>
      <xdr:row>673</xdr:row>
      <xdr:rowOff>25400</xdr:rowOff>
    </xdr:from>
    <xdr:to>
      <xdr:col>1</xdr:col>
      <xdr:colOff>749300</xdr:colOff>
      <xdr:row>673</xdr:row>
      <xdr:rowOff>501650</xdr:rowOff>
    </xdr:to>
    <xdr:pic>
      <xdr:nvPicPr>
        <xdr:cNvPr id="1723" name="Subgraph-julie_vit" descr="julie_vit.png"/>
        <xdr:cNvPicPr>
          <a:picLocks/>
        </xdr:cNvPicPr>
      </xdr:nvPicPr>
      <xdr:blipFill>
        <a:blip xmlns:r="http://schemas.openxmlformats.org/officeDocument/2006/relationships" r:embed="rId350" cstate="print"/>
        <a:stretch>
          <a:fillRect/>
        </a:stretch>
      </xdr:blipFill>
      <xdr:spPr>
        <a:xfrm>
          <a:off x="1082675" y="352117025"/>
          <a:ext cx="723900" cy="476250"/>
        </a:xfrm>
        <a:prstGeom prst="rect">
          <a:avLst/>
        </a:prstGeom>
      </xdr:spPr>
    </xdr:pic>
    <xdr:clientData/>
  </xdr:twoCellAnchor>
  <xdr:twoCellAnchor editAs="oneCell">
    <xdr:from>
      <xdr:col>1</xdr:col>
      <xdr:colOff>25400</xdr:colOff>
      <xdr:row>674</xdr:row>
      <xdr:rowOff>25400</xdr:rowOff>
    </xdr:from>
    <xdr:to>
      <xdr:col>1</xdr:col>
      <xdr:colOff>749300</xdr:colOff>
      <xdr:row>674</xdr:row>
      <xdr:rowOff>501650</xdr:rowOff>
    </xdr:to>
    <xdr:pic>
      <xdr:nvPicPr>
        <xdr:cNvPr id="1724" name="Subgraph-iaresven" descr="iaresven.png"/>
        <xdr:cNvPicPr>
          <a:picLocks/>
        </xdr:cNvPicPr>
      </xdr:nvPicPr>
      <xdr:blipFill>
        <a:blip xmlns:r="http://schemas.openxmlformats.org/officeDocument/2006/relationships" r:embed="rId350" cstate="print"/>
        <a:stretch>
          <a:fillRect/>
        </a:stretch>
      </xdr:blipFill>
      <xdr:spPr>
        <a:xfrm>
          <a:off x="1082675" y="352640900"/>
          <a:ext cx="723900" cy="476250"/>
        </a:xfrm>
        <a:prstGeom prst="rect">
          <a:avLst/>
        </a:prstGeom>
      </xdr:spPr>
    </xdr:pic>
    <xdr:clientData/>
  </xdr:twoCellAnchor>
  <xdr:twoCellAnchor editAs="oneCell">
    <xdr:from>
      <xdr:col>1</xdr:col>
      <xdr:colOff>25400</xdr:colOff>
      <xdr:row>675</xdr:row>
      <xdr:rowOff>25400</xdr:rowOff>
    </xdr:from>
    <xdr:to>
      <xdr:col>1</xdr:col>
      <xdr:colOff>749300</xdr:colOff>
      <xdr:row>675</xdr:row>
      <xdr:rowOff>501650</xdr:rowOff>
    </xdr:to>
    <xdr:pic>
      <xdr:nvPicPr>
        <xdr:cNvPr id="1725" name="Subgraph-frenchrh" descr="frenchrh.png"/>
        <xdr:cNvPicPr>
          <a:picLocks/>
        </xdr:cNvPicPr>
      </xdr:nvPicPr>
      <xdr:blipFill>
        <a:blip xmlns:r="http://schemas.openxmlformats.org/officeDocument/2006/relationships" r:embed="rId350" cstate="print"/>
        <a:stretch>
          <a:fillRect/>
        </a:stretch>
      </xdr:blipFill>
      <xdr:spPr>
        <a:xfrm>
          <a:off x="1082675" y="353164775"/>
          <a:ext cx="723900" cy="476250"/>
        </a:xfrm>
        <a:prstGeom prst="rect">
          <a:avLst/>
        </a:prstGeom>
      </xdr:spPr>
    </xdr:pic>
    <xdr:clientData/>
  </xdr:twoCellAnchor>
  <xdr:twoCellAnchor editAs="oneCell">
    <xdr:from>
      <xdr:col>1</xdr:col>
      <xdr:colOff>25400</xdr:colOff>
      <xdr:row>676</xdr:row>
      <xdr:rowOff>25400</xdr:rowOff>
    </xdr:from>
    <xdr:to>
      <xdr:col>1</xdr:col>
      <xdr:colOff>749300</xdr:colOff>
      <xdr:row>676</xdr:row>
      <xdr:rowOff>501650</xdr:rowOff>
    </xdr:to>
    <xdr:pic>
      <xdr:nvPicPr>
        <xdr:cNvPr id="1726" name="Subgraph-ligoapola" descr="ligoapola.png"/>
        <xdr:cNvPicPr>
          <a:picLocks/>
        </xdr:cNvPicPr>
      </xdr:nvPicPr>
      <xdr:blipFill>
        <a:blip xmlns:r="http://schemas.openxmlformats.org/officeDocument/2006/relationships" r:embed="rId350" cstate="print"/>
        <a:stretch>
          <a:fillRect/>
        </a:stretch>
      </xdr:blipFill>
      <xdr:spPr>
        <a:xfrm>
          <a:off x="1082675" y="353688650"/>
          <a:ext cx="723900" cy="476250"/>
        </a:xfrm>
        <a:prstGeom prst="rect">
          <a:avLst/>
        </a:prstGeom>
      </xdr:spPr>
    </xdr:pic>
    <xdr:clientData/>
  </xdr:twoCellAnchor>
  <xdr:twoCellAnchor editAs="oneCell">
    <xdr:from>
      <xdr:col>1</xdr:col>
      <xdr:colOff>25400</xdr:colOff>
      <xdr:row>677</xdr:row>
      <xdr:rowOff>25400</xdr:rowOff>
    </xdr:from>
    <xdr:to>
      <xdr:col>1</xdr:col>
      <xdr:colOff>749300</xdr:colOff>
      <xdr:row>677</xdr:row>
      <xdr:rowOff>501650</xdr:rowOff>
    </xdr:to>
    <xdr:pic>
      <xdr:nvPicPr>
        <xdr:cNvPr id="1727" name="Subgraph-creative_author" descr="creative_author.png"/>
        <xdr:cNvPicPr>
          <a:picLocks/>
        </xdr:cNvPicPr>
      </xdr:nvPicPr>
      <xdr:blipFill>
        <a:blip xmlns:r="http://schemas.openxmlformats.org/officeDocument/2006/relationships" r:embed="rId350" cstate="print"/>
        <a:stretch>
          <a:fillRect/>
        </a:stretch>
      </xdr:blipFill>
      <xdr:spPr>
        <a:xfrm>
          <a:off x="1082675" y="354212525"/>
          <a:ext cx="723900" cy="476250"/>
        </a:xfrm>
        <a:prstGeom prst="rect">
          <a:avLst/>
        </a:prstGeom>
      </xdr:spPr>
    </xdr:pic>
    <xdr:clientData/>
  </xdr:twoCellAnchor>
  <xdr:twoCellAnchor editAs="oneCell">
    <xdr:from>
      <xdr:col>1</xdr:col>
      <xdr:colOff>25400</xdr:colOff>
      <xdr:row>678</xdr:row>
      <xdr:rowOff>25400</xdr:rowOff>
    </xdr:from>
    <xdr:to>
      <xdr:col>1</xdr:col>
      <xdr:colOff>749300</xdr:colOff>
      <xdr:row>678</xdr:row>
      <xdr:rowOff>501650</xdr:rowOff>
    </xdr:to>
    <xdr:pic>
      <xdr:nvPicPr>
        <xdr:cNvPr id="1728" name="Subgraph-sourcegeek" descr="sourcegeek.png"/>
        <xdr:cNvPicPr>
          <a:picLocks/>
        </xdr:cNvPicPr>
      </xdr:nvPicPr>
      <xdr:blipFill>
        <a:blip xmlns:r="http://schemas.openxmlformats.org/officeDocument/2006/relationships" r:embed="rId350" cstate="print"/>
        <a:stretch>
          <a:fillRect/>
        </a:stretch>
      </xdr:blipFill>
      <xdr:spPr>
        <a:xfrm>
          <a:off x="1082675" y="354736400"/>
          <a:ext cx="723900" cy="476250"/>
        </a:xfrm>
        <a:prstGeom prst="rect">
          <a:avLst/>
        </a:prstGeom>
      </xdr:spPr>
    </xdr:pic>
    <xdr:clientData/>
  </xdr:twoCellAnchor>
  <xdr:twoCellAnchor editAs="oneCell">
    <xdr:from>
      <xdr:col>1</xdr:col>
      <xdr:colOff>25400</xdr:colOff>
      <xdr:row>679</xdr:row>
      <xdr:rowOff>25400</xdr:rowOff>
    </xdr:from>
    <xdr:to>
      <xdr:col>1</xdr:col>
      <xdr:colOff>749300</xdr:colOff>
      <xdr:row>679</xdr:row>
      <xdr:rowOff>501650</xdr:rowOff>
    </xdr:to>
    <xdr:pic>
      <xdr:nvPicPr>
        <xdr:cNvPr id="1729" name="Subgraph-florenciaddn" descr="florenciaddn.png"/>
        <xdr:cNvPicPr>
          <a:picLocks/>
        </xdr:cNvPicPr>
      </xdr:nvPicPr>
      <xdr:blipFill>
        <a:blip xmlns:r="http://schemas.openxmlformats.org/officeDocument/2006/relationships" r:embed="rId350" cstate="print"/>
        <a:stretch>
          <a:fillRect/>
        </a:stretch>
      </xdr:blipFill>
      <xdr:spPr>
        <a:xfrm>
          <a:off x="1082675" y="355260275"/>
          <a:ext cx="723900" cy="476250"/>
        </a:xfrm>
        <a:prstGeom prst="rect">
          <a:avLst/>
        </a:prstGeom>
      </xdr:spPr>
    </xdr:pic>
    <xdr:clientData/>
  </xdr:twoCellAnchor>
  <xdr:twoCellAnchor editAs="oneCell">
    <xdr:from>
      <xdr:col>1</xdr:col>
      <xdr:colOff>25400</xdr:colOff>
      <xdr:row>680</xdr:row>
      <xdr:rowOff>25400</xdr:rowOff>
    </xdr:from>
    <xdr:to>
      <xdr:col>1</xdr:col>
      <xdr:colOff>749300</xdr:colOff>
      <xdr:row>680</xdr:row>
      <xdr:rowOff>501650</xdr:rowOff>
    </xdr:to>
    <xdr:pic>
      <xdr:nvPicPr>
        <xdr:cNvPr id="1730" name="Subgraph-beppo22" descr="beppo22.png"/>
        <xdr:cNvPicPr>
          <a:picLocks/>
        </xdr:cNvPicPr>
      </xdr:nvPicPr>
      <xdr:blipFill>
        <a:blip xmlns:r="http://schemas.openxmlformats.org/officeDocument/2006/relationships" r:embed="rId350" cstate="print"/>
        <a:stretch>
          <a:fillRect/>
        </a:stretch>
      </xdr:blipFill>
      <xdr:spPr>
        <a:xfrm>
          <a:off x="1082675" y="355784150"/>
          <a:ext cx="723900" cy="476250"/>
        </a:xfrm>
        <a:prstGeom prst="rect">
          <a:avLst/>
        </a:prstGeom>
      </xdr:spPr>
    </xdr:pic>
    <xdr:clientData/>
  </xdr:twoCellAnchor>
  <xdr:twoCellAnchor editAs="oneCell">
    <xdr:from>
      <xdr:col>1</xdr:col>
      <xdr:colOff>25400</xdr:colOff>
      <xdr:row>681</xdr:row>
      <xdr:rowOff>25400</xdr:rowOff>
    </xdr:from>
    <xdr:to>
      <xdr:col>1</xdr:col>
      <xdr:colOff>749300</xdr:colOff>
      <xdr:row>681</xdr:row>
      <xdr:rowOff>501650</xdr:rowOff>
    </xdr:to>
    <xdr:pic>
      <xdr:nvPicPr>
        <xdr:cNvPr id="1731" name="Subgraph-web_3puntocero" descr="web_3puntocero.png"/>
        <xdr:cNvPicPr>
          <a:picLocks/>
        </xdr:cNvPicPr>
      </xdr:nvPicPr>
      <xdr:blipFill>
        <a:blip xmlns:r="http://schemas.openxmlformats.org/officeDocument/2006/relationships" r:embed="rId350" cstate="print"/>
        <a:stretch>
          <a:fillRect/>
        </a:stretch>
      </xdr:blipFill>
      <xdr:spPr>
        <a:xfrm>
          <a:off x="1082675" y="356308025"/>
          <a:ext cx="723900" cy="476250"/>
        </a:xfrm>
        <a:prstGeom prst="rect">
          <a:avLst/>
        </a:prstGeom>
      </xdr:spPr>
    </xdr:pic>
    <xdr:clientData/>
  </xdr:twoCellAnchor>
  <xdr:twoCellAnchor editAs="oneCell">
    <xdr:from>
      <xdr:col>1</xdr:col>
      <xdr:colOff>25400</xdr:colOff>
      <xdr:row>682</xdr:row>
      <xdr:rowOff>25400</xdr:rowOff>
    </xdr:from>
    <xdr:to>
      <xdr:col>1</xdr:col>
      <xdr:colOff>749300</xdr:colOff>
      <xdr:row>682</xdr:row>
      <xdr:rowOff>501650</xdr:rowOff>
    </xdr:to>
    <xdr:pic>
      <xdr:nvPicPr>
        <xdr:cNvPr id="1732" name="Subgraph-lifeachievers" descr="lifeachievers.png"/>
        <xdr:cNvPicPr>
          <a:picLocks/>
        </xdr:cNvPicPr>
      </xdr:nvPicPr>
      <xdr:blipFill>
        <a:blip xmlns:r="http://schemas.openxmlformats.org/officeDocument/2006/relationships" r:embed="rId350" cstate="print"/>
        <a:stretch>
          <a:fillRect/>
        </a:stretch>
      </xdr:blipFill>
      <xdr:spPr>
        <a:xfrm>
          <a:off x="1082675" y="356831900"/>
          <a:ext cx="723900" cy="476250"/>
        </a:xfrm>
        <a:prstGeom prst="rect">
          <a:avLst/>
        </a:prstGeom>
      </xdr:spPr>
    </xdr:pic>
    <xdr:clientData/>
  </xdr:twoCellAnchor>
  <xdr:twoCellAnchor editAs="oneCell">
    <xdr:from>
      <xdr:col>1</xdr:col>
      <xdr:colOff>25400</xdr:colOff>
      <xdr:row>683</xdr:row>
      <xdr:rowOff>25400</xdr:rowOff>
    </xdr:from>
    <xdr:to>
      <xdr:col>1</xdr:col>
      <xdr:colOff>749300</xdr:colOff>
      <xdr:row>683</xdr:row>
      <xdr:rowOff>501650</xdr:rowOff>
    </xdr:to>
    <xdr:pic>
      <xdr:nvPicPr>
        <xdr:cNvPr id="1733" name="Subgraph-laurallbrandao" descr="laurallbrandao.png"/>
        <xdr:cNvPicPr>
          <a:picLocks/>
        </xdr:cNvPicPr>
      </xdr:nvPicPr>
      <xdr:blipFill>
        <a:blip xmlns:r="http://schemas.openxmlformats.org/officeDocument/2006/relationships" r:embed="rId350" cstate="print"/>
        <a:stretch>
          <a:fillRect/>
        </a:stretch>
      </xdr:blipFill>
      <xdr:spPr>
        <a:xfrm>
          <a:off x="1082675" y="357355775"/>
          <a:ext cx="723900" cy="476250"/>
        </a:xfrm>
        <a:prstGeom prst="rect">
          <a:avLst/>
        </a:prstGeom>
      </xdr:spPr>
    </xdr:pic>
    <xdr:clientData/>
  </xdr:twoCellAnchor>
  <xdr:twoCellAnchor editAs="oneCell">
    <xdr:from>
      <xdr:col>1</xdr:col>
      <xdr:colOff>25400</xdr:colOff>
      <xdr:row>684</xdr:row>
      <xdr:rowOff>25400</xdr:rowOff>
    </xdr:from>
    <xdr:to>
      <xdr:col>1</xdr:col>
      <xdr:colOff>749300</xdr:colOff>
      <xdr:row>684</xdr:row>
      <xdr:rowOff>501650</xdr:rowOff>
    </xdr:to>
    <xdr:pic>
      <xdr:nvPicPr>
        <xdr:cNvPr id="1734" name="Subgraph-vlrme" descr="vlrme.png"/>
        <xdr:cNvPicPr>
          <a:picLocks/>
        </xdr:cNvPicPr>
      </xdr:nvPicPr>
      <xdr:blipFill>
        <a:blip xmlns:r="http://schemas.openxmlformats.org/officeDocument/2006/relationships" r:embed="rId350" cstate="print"/>
        <a:stretch>
          <a:fillRect/>
        </a:stretch>
      </xdr:blipFill>
      <xdr:spPr>
        <a:xfrm>
          <a:off x="1082675" y="357879650"/>
          <a:ext cx="723900" cy="476250"/>
        </a:xfrm>
        <a:prstGeom prst="rect">
          <a:avLst/>
        </a:prstGeom>
      </xdr:spPr>
    </xdr:pic>
    <xdr:clientData/>
  </xdr:twoCellAnchor>
  <xdr:twoCellAnchor editAs="oneCell">
    <xdr:from>
      <xdr:col>1</xdr:col>
      <xdr:colOff>25400</xdr:colOff>
      <xdr:row>685</xdr:row>
      <xdr:rowOff>25400</xdr:rowOff>
    </xdr:from>
    <xdr:to>
      <xdr:col>1</xdr:col>
      <xdr:colOff>749300</xdr:colOff>
      <xdr:row>685</xdr:row>
      <xdr:rowOff>501650</xdr:rowOff>
    </xdr:to>
    <xdr:pic>
      <xdr:nvPicPr>
        <xdr:cNvPr id="1735" name="Subgraph-tara__thorne" descr="tara__thorne.png"/>
        <xdr:cNvPicPr>
          <a:picLocks/>
        </xdr:cNvPicPr>
      </xdr:nvPicPr>
      <xdr:blipFill>
        <a:blip xmlns:r="http://schemas.openxmlformats.org/officeDocument/2006/relationships" r:embed="rId350" cstate="print"/>
        <a:stretch>
          <a:fillRect/>
        </a:stretch>
      </xdr:blipFill>
      <xdr:spPr>
        <a:xfrm>
          <a:off x="1082675" y="358403525"/>
          <a:ext cx="723900" cy="476250"/>
        </a:xfrm>
        <a:prstGeom prst="rect">
          <a:avLst/>
        </a:prstGeom>
      </xdr:spPr>
    </xdr:pic>
    <xdr:clientData/>
  </xdr:twoCellAnchor>
  <xdr:twoCellAnchor editAs="oneCell">
    <xdr:from>
      <xdr:col>1</xdr:col>
      <xdr:colOff>25400</xdr:colOff>
      <xdr:row>686</xdr:row>
      <xdr:rowOff>25400</xdr:rowOff>
    </xdr:from>
    <xdr:to>
      <xdr:col>1</xdr:col>
      <xdr:colOff>749300</xdr:colOff>
      <xdr:row>686</xdr:row>
      <xdr:rowOff>501650</xdr:rowOff>
    </xdr:to>
    <xdr:pic>
      <xdr:nvPicPr>
        <xdr:cNvPr id="1736" name="Subgraph-deolhonajihad" descr="deolhonajihad.png"/>
        <xdr:cNvPicPr>
          <a:picLocks/>
        </xdr:cNvPicPr>
      </xdr:nvPicPr>
      <xdr:blipFill>
        <a:blip xmlns:r="http://schemas.openxmlformats.org/officeDocument/2006/relationships" r:embed="rId350" cstate="print"/>
        <a:stretch>
          <a:fillRect/>
        </a:stretch>
      </xdr:blipFill>
      <xdr:spPr>
        <a:xfrm>
          <a:off x="1082675" y="358927400"/>
          <a:ext cx="723900" cy="476250"/>
        </a:xfrm>
        <a:prstGeom prst="rect">
          <a:avLst/>
        </a:prstGeom>
      </xdr:spPr>
    </xdr:pic>
    <xdr:clientData/>
  </xdr:twoCellAnchor>
  <xdr:twoCellAnchor editAs="oneCell">
    <xdr:from>
      <xdr:col>1</xdr:col>
      <xdr:colOff>25400</xdr:colOff>
      <xdr:row>687</xdr:row>
      <xdr:rowOff>25400</xdr:rowOff>
    </xdr:from>
    <xdr:to>
      <xdr:col>1</xdr:col>
      <xdr:colOff>749300</xdr:colOff>
      <xdr:row>687</xdr:row>
      <xdr:rowOff>501650</xdr:rowOff>
    </xdr:to>
    <xdr:pic>
      <xdr:nvPicPr>
        <xdr:cNvPr id="1737" name="Subgraph-retailjudo" descr="retailjudo.png"/>
        <xdr:cNvPicPr>
          <a:picLocks/>
        </xdr:cNvPicPr>
      </xdr:nvPicPr>
      <xdr:blipFill>
        <a:blip xmlns:r="http://schemas.openxmlformats.org/officeDocument/2006/relationships" r:embed="rId350" cstate="print"/>
        <a:stretch>
          <a:fillRect/>
        </a:stretch>
      </xdr:blipFill>
      <xdr:spPr>
        <a:xfrm>
          <a:off x="1082675" y="359451275"/>
          <a:ext cx="723900" cy="476250"/>
        </a:xfrm>
        <a:prstGeom prst="rect">
          <a:avLst/>
        </a:prstGeom>
      </xdr:spPr>
    </xdr:pic>
    <xdr:clientData/>
  </xdr:twoCellAnchor>
  <xdr:twoCellAnchor editAs="oneCell">
    <xdr:from>
      <xdr:col>1</xdr:col>
      <xdr:colOff>25400</xdr:colOff>
      <xdr:row>688</xdr:row>
      <xdr:rowOff>25400</xdr:rowOff>
    </xdr:from>
    <xdr:to>
      <xdr:col>1</xdr:col>
      <xdr:colOff>749300</xdr:colOff>
      <xdr:row>688</xdr:row>
      <xdr:rowOff>501650</xdr:rowOff>
    </xdr:to>
    <xdr:pic>
      <xdr:nvPicPr>
        <xdr:cNvPr id="1738" name="Subgraph-urbizneedsasite" descr="urbizneedsasite.png"/>
        <xdr:cNvPicPr>
          <a:picLocks/>
        </xdr:cNvPicPr>
      </xdr:nvPicPr>
      <xdr:blipFill>
        <a:blip xmlns:r="http://schemas.openxmlformats.org/officeDocument/2006/relationships" r:embed="rId350" cstate="print"/>
        <a:stretch>
          <a:fillRect/>
        </a:stretch>
      </xdr:blipFill>
      <xdr:spPr>
        <a:xfrm>
          <a:off x="1082675" y="359975150"/>
          <a:ext cx="723900" cy="476250"/>
        </a:xfrm>
        <a:prstGeom prst="rect">
          <a:avLst/>
        </a:prstGeom>
      </xdr:spPr>
    </xdr:pic>
    <xdr:clientData/>
  </xdr:twoCellAnchor>
  <xdr:twoCellAnchor editAs="oneCell">
    <xdr:from>
      <xdr:col>1</xdr:col>
      <xdr:colOff>25400</xdr:colOff>
      <xdr:row>689</xdr:row>
      <xdr:rowOff>25400</xdr:rowOff>
    </xdr:from>
    <xdr:to>
      <xdr:col>1</xdr:col>
      <xdr:colOff>749300</xdr:colOff>
      <xdr:row>689</xdr:row>
      <xdr:rowOff>501650</xdr:rowOff>
    </xdr:to>
    <xdr:pic>
      <xdr:nvPicPr>
        <xdr:cNvPr id="1739" name="Subgraph-amy_willis23" descr="amy_willis23.png"/>
        <xdr:cNvPicPr>
          <a:picLocks/>
        </xdr:cNvPicPr>
      </xdr:nvPicPr>
      <xdr:blipFill>
        <a:blip xmlns:r="http://schemas.openxmlformats.org/officeDocument/2006/relationships" r:embed="rId350" cstate="print"/>
        <a:stretch>
          <a:fillRect/>
        </a:stretch>
      </xdr:blipFill>
      <xdr:spPr>
        <a:xfrm>
          <a:off x="1082675" y="360499025"/>
          <a:ext cx="723900" cy="476250"/>
        </a:xfrm>
        <a:prstGeom prst="rect">
          <a:avLst/>
        </a:prstGeom>
      </xdr:spPr>
    </xdr:pic>
    <xdr:clientData/>
  </xdr:twoCellAnchor>
  <xdr:twoCellAnchor editAs="oneCell">
    <xdr:from>
      <xdr:col>1</xdr:col>
      <xdr:colOff>25400</xdr:colOff>
      <xdr:row>690</xdr:row>
      <xdr:rowOff>25400</xdr:rowOff>
    </xdr:from>
    <xdr:to>
      <xdr:col>1</xdr:col>
      <xdr:colOff>749300</xdr:colOff>
      <xdr:row>690</xdr:row>
      <xdr:rowOff>501650</xdr:rowOff>
    </xdr:to>
    <xdr:pic>
      <xdr:nvPicPr>
        <xdr:cNvPr id="1740" name="Subgraph-kaiserlino" descr="kaiserlino.png"/>
        <xdr:cNvPicPr>
          <a:picLocks/>
        </xdr:cNvPicPr>
      </xdr:nvPicPr>
      <xdr:blipFill>
        <a:blip xmlns:r="http://schemas.openxmlformats.org/officeDocument/2006/relationships" r:embed="rId350" cstate="print"/>
        <a:stretch>
          <a:fillRect/>
        </a:stretch>
      </xdr:blipFill>
      <xdr:spPr>
        <a:xfrm>
          <a:off x="1082675" y="361022900"/>
          <a:ext cx="723900" cy="476250"/>
        </a:xfrm>
        <a:prstGeom prst="rect">
          <a:avLst/>
        </a:prstGeom>
      </xdr:spPr>
    </xdr:pic>
    <xdr:clientData/>
  </xdr:twoCellAnchor>
  <xdr:twoCellAnchor editAs="oneCell">
    <xdr:from>
      <xdr:col>1</xdr:col>
      <xdr:colOff>25400</xdr:colOff>
      <xdr:row>691</xdr:row>
      <xdr:rowOff>25400</xdr:rowOff>
    </xdr:from>
    <xdr:to>
      <xdr:col>1</xdr:col>
      <xdr:colOff>749300</xdr:colOff>
      <xdr:row>691</xdr:row>
      <xdr:rowOff>501650</xdr:rowOff>
    </xdr:to>
    <xdr:pic>
      <xdr:nvPicPr>
        <xdr:cNvPr id="1741" name="Subgraph-pop_mattters" descr="pop_mattters.png"/>
        <xdr:cNvPicPr>
          <a:picLocks/>
        </xdr:cNvPicPr>
      </xdr:nvPicPr>
      <xdr:blipFill>
        <a:blip xmlns:r="http://schemas.openxmlformats.org/officeDocument/2006/relationships" r:embed="rId350" cstate="print"/>
        <a:stretch>
          <a:fillRect/>
        </a:stretch>
      </xdr:blipFill>
      <xdr:spPr>
        <a:xfrm>
          <a:off x="1082675" y="361546775"/>
          <a:ext cx="723900" cy="476250"/>
        </a:xfrm>
        <a:prstGeom prst="rect">
          <a:avLst/>
        </a:prstGeom>
      </xdr:spPr>
    </xdr:pic>
    <xdr:clientData/>
  </xdr:twoCellAnchor>
  <xdr:twoCellAnchor editAs="oneCell">
    <xdr:from>
      <xdr:col>1</xdr:col>
      <xdr:colOff>25400</xdr:colOff>
      <xdr:row>692</xdr:row>
      <xdr:rowOff>25400</xdr:rowOff>
    </xdr:from>
    <xdr:to>
      <xdr:col>1</xdr:col>
      <xdr:colOff>749300</xdr:colOff>
      <xdr:row>692</xdr:row>
      <xdr:rowOff>501650</xdr:rowOff>
    </xdr:to>
    <xdr:pic>
      <xdr:nvPicPr>
        <xdr:cNvPr id="1742" name="Subgraph-netadvanced" descr="netadvanced.png"/>
        <xdr:cNvPicPr>
          <a:picLocks/>
        </xdr:cNvPicPr>
      </xdr:nvPicPr>
      <xdr:blipFill>
        <a:blip xmlns:r="http://schemas.openxmlformats.org/officeDocument/2006/relationships" r:embed="rId350" cstate="print"/>
        <a:stretch>
          <a:fillRect/>
        </a:stretch>
      </xdr:blipFill>
      <xdr:spPr>
        <a:xfrm>
          <a:off x="1082675" y="362070650"/>
          <a:ext cx="723900" cy="476250"/>
        </a:xfrm>
        <a:prstGeom prst="rect">
          <a:avLst/>
        </a:prstGeom>
      </xdr:spPr>
    </xdr:pic>
    <xdr:clientData/>
  </xdr:twoCellAnchor>
  <xdr:twoCellAnchor editAs="oneCell">
    <xdr:from>
      <xdr:col>1</xdr:col>
      <xdr:colOff>25400</xdr:colOff>
      <xdr:row>693</xdr:row>
      <xdr:rowOff>25400</xdr:rowOff>
    </xdr:from>
    <xdr:to>
      <xdr:col>1</xdr:col>
      <xdr:colOff>749300</xdr:colOff>
      <xdr:row>693</xdr:row>
      <xdr:rowOff>501650</xdr:rowOff>
    </xdr:to>
    <xdr:pic>
      <xdr:nvPicPr>
        <xdr:cNvPr id="1743" name="Subgraph-shaenews" descr="shaenews.png"/>
        <xdr:cNvPicPr>
          <a:picLocks/>
        </xdr:cNvPicPr>
      </xdr:nvPicPr>
      <xdr:blipFill>
        <a:blip xmlns:r="http://schemas.openxmlformats.org/officeDocument/2006/relationships" r:embed="rId350" cstate="print"/>
        <a:stretch>
          <a:fillRect/>
        </a:stretch>
      </xdr:blipFill>
      <xdr:spPr>
        <a:xfrm>
          <a:off x="1082675" y="362594525"/>
          <a:ext cx="723900" cy="476250"/>
        </a:xfrm>
        <a:prstGeom prst="rect">
          <a:avLst/>
        </a:prstGeom>
      </xdr:spPr>
    </xdr:pic>
    <xdr:clientData/>
  </xdr:twoCellAnchor>
  <xdr:twoCellAnchor editAs="oneCell">
    <xdr:from>
      <xdr:col>1</xdr:col>
      <xdr:colOff>25400</xdr:colOff>
      <xdr:row>694</xdr:row>
      <xdr:rowOff>25400</xdr:rowOff>
    </xdr:from>
    <xdr:to>
      <xdr:col>1</xdr:col>
      <xdr:colOff>749300</xdr:colOff>
      <xdr:row>694</xdr:row>
      <xdr:rowOff>501650</xdr:rowOff>
    </xdr:to>
    <xdr:pic>
      <xdr:nvPicPr>
        <xdr:cNvPr id="1744" name="Subgraph-gamingforce1" descr="gamingforce1.png"/>
        <xdr:cNvPicPr>
          <a:picLocks/>
        </xdr:cNvPicPr>
      </xdr:nvPicPr>
      <xdr:blipFill>
        <a:blip xmlns:r="http://schemas.openxmlformats.org/officeDocument/2006/relationships" r:embed="rId350" cstate="print"/>
        <a:stretch>
          <a:fillRect/>
        </a:stretch>
      </xdr:blipFill>
      <xdr:spPr>
        <a:xfrm>
          <a:off x="1082675" y="363118400"/>
          <a:ext cx="723900" cy="476250"/>
        </a:xfrm>
        <a:prstGeom prst="rect">
          <a:avLst/>
        </a:prstGeom>
      </xdr:spPr>
    </xdr:pic>
    <xdr:clientData/>
  </xdr:twoCellAnchor>
  <xdr:twoCellAnchor editAs="oneCell">
    <xdr:from>
      <xdr:col>1</xdr:col>
      <xdr:colOff>25400</xdr:colOff>
      <xdr:row>695</xdr:row>
      <xdr:rowOff>25400</xdr:rowOff>
    </xdr:from>
    <xdr:to>
      <xdr:col>1</xdr:col>
      <xdr:colOff>749300</xdr:colOff>
      <xdr:row>695</xdr:row>
      <xdr:rowOff>501650</xdr:rowOff>
    </xdr:to>
    <xdr:pic>
      <xdr:nvPicPr>
        <xdr:cNvPr id="1745" name="Subgraph-fakeyero" descr="fakeyero.png"/>
        <xdr:cNvPicPr>
          <a:picLocks/>
        </xdr:cNvPicPr>
      </xdr:nvPicPr>
      <xdr:blipFill>
        <a:blip xmlns:r="http://schemas.openxmlformats.org/officeDocument/2006/relationships" r:embed="rId350" cstate="print"/>
        <a:stretch>
          <a:fillRect/>
        </a:stretch>
      </xdr:blipFill>
      <xdr:spPr>
        <a:xfrm>
          <a:off x="1082675" y="363642275"/>
          <a:ext cx="723900" cy="476250"/>
        </a:xfrm>
        <a:prstGeom prst="rect">
          <a:avLst/>
        </a:prstGeom>
      </xdr:spPr>
    </xdr:pic>
    <xdr:clientData/>
  </xdr:twoCellAnchor>
  <xdr:twoCellAnchor editAs="oneCell">
    <xdr:from>
      <xdr:col>1</xdr:col>
      <xdr:colOff>25400</xdr:colOff>
      <xdr:row>696</xdr:row>
      <xdr:rowOff>25400</xdr:rowOff>
    </xdr:from>
    <xdr:to>
      <xdr:col>1</xdr:col>
      <xdr:colOff>749300</xdr:colOff>
      <xdr:row>696</xdr:row>
      <xdr:rowOff>501650</xdr:rowOff>
    </xdr:to>
    <xdr:pic>
      <xdr:nvPicPr>
        <xdr:cNvPr id="1746" name="Subgraph-wavedingo" descr="wavedingo.png"/>
        <xdr:cNvPicPr>
          <a:picLocks/>
        </xdr:cNvPicPr>
      </xdr:nvPicPr>
      <xdr:blipFill>
        <a:blip xmlns:r="http://schemas.openxmlformats.org/officeDocument/2006/relationships" r:embed="rId350" cstate="print"/>
        <a:stretch>
          <a:fillRect/>
        </a:stretch>
      </xdr:blipFill>
      <xdr:spPr>
        <a:xfrm>
          <a:off x="1082675" y="364166150"/>
          <a:ext cx="723900" cy="476250"/>
        </a:xfrm>
        <a:prstGeom prst="rect">
          <a:avLst/>
        </a:prstGeom>
      </xdr:spPr>
    </xdr:pic>
    <xdr:clientData/>
  </xdr:twoCellAnchor>
  <xdr:twoCellAnchor editAs="oneCell">
    <xdr:from>
      <xdr:col>1</xdr:col>
      <xdr:colOff>25400</xdr:colOff>
      <xdr:row>697</xdr:row>
      <xdr:rowOff>25400</xdr:rowOff>
    </xdr:from>
    <xdr:to>
      <xdr:col>1</xdr:col>
      <xdr:colOff>749300</xdr:colOff>
      <xdr:row>697</xdr:row>
      <xdr:rowOff>501650</xdr:rowOff>
    </xdr:to>
    <xdr:pic>
      <xdr:nvPicPr>
        <xdr:cNvPr id="1747" name="Subgraph-wezlo" descr="wezlo.png"/>
        <xdr:cNvPicPr>
          <a:picLocks/>
        </xdr:cNvPicPr>
      </xdr:nvPicPr>
      <xdr:blipFill>
        <a:blip xmlns:r="http://schemas.openxmlformats.org/officeDocument/2006/relationships" r:embed="rId350" cstate="print"/>
        <a:stretch>
          <a:fillRect/>
        </a:stretch>
      </xdr:blipFill>
      <xdr:spPr>
        <a:xfrm>
          <a:off x="1082675" y="364690025"/>
          <a:ext cx="723900" cy="476250"/>
        </a:xfrm>
        <a:prstGeom prst="rect">
          <a:avLst/>
        </a:prstGeom>
      </xdr:spPr>
    </xdr:pic>
    <xdr:clientData/>
  </xdr:twoCellAnchor>
  <xdr:twoCellAnchor editAs="oneCell">
    <xdr:from>
      <xdr:col>1</xdr:col>
      <xdr:colOff>25400</xdr:colOff>
      <xdr:row>698</xdr:row>
      <xdr:rowOff>25400</xdr:rowOff>
    </xdr:from>
    <xdr:to>
      <xdr:col>1</xdr:col>
      <xdr:colOff>749300</xdr:colOff>
      <xdr:row>698</xdr:row>
      <xdr:rowOff>501650</xdr:rowOff>
    </xdr:to>
    <xdr:pic>
      <xdr:nvPicPr>
        <xdr:cNvPr id="1748" name="Subgraph-redsquirrel" descr="redsquirrel.png"/>
        <xdr:cNvPicPr>
          <a:picLocks/>
        </xdr:cNvPicPr>
      </xdr:nvPicPr>
      <xdr:blipFill>
        <a:blip xmlns:r="http://schemas.openxmlformats.org/officeDocument/2006/relationships" r:embed="rId350" cstate="print"/>
        <a:stretch>
          <a:fillRect/>
        </a:stretch>
      </xdr:blipFill>
      <xdr:spPr>
        <a:xfrm>
          <a:off x="1082675" y="365213900"/>
          <a:ext cx="723900" cy="476250"/>
        </a:xfrm>
        <a:prstGeom prst="rect">
          <a:avLst/>
        </a:prstGeom>
      </xdr:spPr>
    </xdr:pic>
    <xdr:clientData/>
  </xdr:twoCellAnchor>
  <xdr:twoCellAnchor editAs="oneCell">
    <xdr:from>
      <xdr:col>1</xdr:col>
      <xdr:colOff>25400</xdr:colOff>
      <xdr:row>699</xdr:row>
      <xdr:rowOff>25400</xdr:rowOff>
    </xdr:from>
    <xdr:to>
      <xdr:col>1</xdr:col>
      <xdr:colOff>749300</xdr:colOff>
      <xdr:row>699</xdr:row>
      <xdr:rowOff>501650</xdr:rowOff>
    </xdr:to>
    <xdr:pic>
      <xdr:nvPicPr>
        <xdr:cNvPr id="1749" name="Subgraph-fitobierzo" descr="fitobierzo.png"/>
        <xdr:cNvPicPr>
          <a:picLocks/>
        </xdr:cNvPicPr>
      </xdr:nvPicPr>
      <xdr:blipFill>
        <a:blip xmlns:r="http://schemas.openxmlformats.org/officeDocument/2006/relationships" r:embed="rId350" cstate="print"/>
        <a:stretch>
          <a:fillRect/>
        </a:stretch>
      </xdr:blipFill>
      <xdr:spPr>
        <a:xfrm>
          <a:off x="1082675" y="365737775"/>
          <a:ext cx="723900" cy="476250"/>
        </a:xfrm>
        <a:prstGeom prst="rect">
          <a:avLst/>
        </a:prstGeom>
      </xdr:spPr>
    </xdr:pic>
    <xdr:clientData/>
  </xdr:twoCellAnchor>
  <xdr:twoCellAnchor editAs="oneCell">
    <xdr:from>
      <xdr:col>1</xdr:col>
      <xdr:colOff>25400</xdr:colOff>
      <xdr:row>700</xdr:row>
      <xdr:rowOff>25400</xdr:rowOff>
    </xdr:from>
    <xdr:to>
      <xdr:col>1</xdr:col>
      <xdr:colOff>749300</xdr:colOff>
      <xdr:row>700</xdr:row>
      <xdr:rowOff>501650</xdr:rowOff>
    </xdr:to>
    <xdr:pic>
      <xdr:nvPicPr>
        <xdr:cNvPr id="1750" name="Subgraph-pra_dypta" descr="pra_dypta.png"/>
        <xdr:cNvPicPr>
          <a:picLocks/>
        </xdr:cNvPicPr>
      </xdr:nvPicPr>
      <xdr:blipFill>
        <a:blip xmlns:r="http://schemas.openxmlformats.org/officeDocument/2006/relationships" r:embed="rId350" cstate="print"/>
        <a:stretch>
          <a:fillRect/>
        </a:stretch>
      </xdr:blipFill>
      <xdr:spPr>
        <a:xfrm>
          <a:off x="1082675" y="366261650"/>
          <a:ext cx="723900" cy="476250"/>
        </a:xfrm>
        <a:prstGeom prst="rect">
          <a:avLst/>
        </a:prstGeom>
      </xdr:spPr>
    </xdr:pic>
    <xdr:clientData/>
  </xdr:twoCellAnchor>
  <xdr:twoCellAnchor editAs="oneCell">
    <xdr:from>
      <xdr:col>1</xdr:col>
      <xdr:colOff>25400</xdr:colOff>
      <xdr:row>701</xdr:row>
      <xdr:rowOff>25400</xdr:rowOff>
    </xdr:from>
    <xdr:to>
      <xdr:col>1</xdr:col>
      <xdr:colOff>749300</xdr:colOff>
      <xdr:row>701</xdr:row>
      <xdr:rowOff>501650</xdr:rowOff>
    </xdr:to>
    <xdr:pic>
      <xdr:nvPicPr>
        <xdr:cNvPr id="1751" name="Subgraph-haikumonk" descr="haikumonk.png"/>
        <xdr:cNvPicPr>
          <a:picLocks/>
        </xdr:cNvPicPr>
      </xdr:nvPicPr>
      <xdr:blipFill>
        <a:blip xmlns:r="http://schemas.openxmlformats.org/officeDocument/2006/relationships" r:embed="rId350" cstate="print"/>
        <a:stretch>
          <a:fillRect/>
        </a:stretch>
      </xdr:blipFill>
      <xdr:spPr>
        <a:xfrm>
          <a:off x="1082675" y="366785525"/>
          <a:ext cx="723900" cy="476250"/>
        </a:xfrm>
        <a:prstGeom prst="rect">
          <a:avLst/>
        </a:prstGeom>
      </xdr:spPr>
    </xdr:pic>
    <xdr:clientData/>
  </xdr:twoCellAnchor>
  <xdr:twoCellAnchor editAs="oneCell">
    <xdr:from>
      <xdr:col>1</xdr:col>
      <xdr:colOff>25400</xdr:colOff>
      <xdr:row>702</xdr:row>
      <xdr:rowOff>25400</xdr:rowOff>
    </xdr:from>
    <xdr:to>
      <xdr:col>1</xdr:col>
      <xdr:colOff>749300</xdr:colOff>
      <xdr:row>702</xdr:row>
      <xdr:rowOff>501650</xdr:rowOff>
    </xdr:to>
    <xdr:pic>
      <xdr:nvPicPr>
        <xdr:cNvPr id="1752" name="Subgraph-yvonnedavis" descr="yvonnedavis.png"/>
        <xdr:cNvPicPr>
          <a:picLocks/>
        </xdr:cNvPicPr>
      </xdr:nvPicPr>
      <xdr:blipFill>
        <a:blip xmlns:r="http://schemas.openxmlformats.org/officeDocument/2006/relationships" r:embed="rId350" cstate="print"/>
        <a:stretch>
          <a:fillRect/>
        </a:stretch>
      </xdr:blipFill>
      <xdr:spPr>
        <a:xfrm>
          <a:off x="1082675" y="367309400"/>
          <a:ext cx="723900" cy="476250"/>
        </a:xfrm>
        <a:prstGeom prst="rect">
          <a:avLst/>
        </a:prstGeom>
      </xdr:spPr>
    </xdr:pic>
    <xdr:clientData/>
  </xdr:twoCellAnchor>
  <xdr:twoCellAnchor editAs="oneCell">
    <xdr:from>
      <xdr:col>1</xdr:col>
      <xdr:colOff>25400</xdr:colOff>
      <xdr:row>703</xdr:row>
      <xdr:rowOff>25400</xdr:rowOff>
    </xdr:from>
    <xdr:to>
      <xdr:col>1</xdr:col>
      <xdr:colOff>749300</xdr:colOff>
      <xdr:row>703</xdr:row>
      <xdr:rowOff>501650</xdr:rowOff>
    </xdr:to>
    <xdr:pic>
      <xdr:nvPicPr>
        <xdr:cNvPr id="1753" name="Subgraph-jeffreywescott" descr="jeffreywescott.png"/>
        <xdr:cNvPicPr>
          <a:picLocks/>
        </xdr:cNvPicPr>
      </xdr:nvPicPr>
      <xdr:blipFill>
        <a:blip xmlns:r="http://schemas.openxmlformats.org/officeDocument/2006/relationships" r:embed="rId350" cstate="print"/>
        <a:stretch>
          <a:fillRect/>
        </a:stretch>
      </xdr:blipFill>
      <xdr:spPr>
        <a:xfrm>
          <a:off x="1082675" y="367833275"/>
          <a:ext cx="723900" cy="476250"/>
        </a:xfrm>
        <a:prstGeom prst="rect">
          <a:avLst/>
        </a:prstGeom>
      </xdr:spPr>
    </xdr:pic>
    <xdr:clientData/>
  </xdr:twoCellAnchor>
  <xdr:twoCellAnchor editAs="oneCell">
    <xdr:from>
      <xdr:col>1</xdr:col>
      <xdr:colOff>25400</xdr:colOff>
      <xdr:row>704</xdr:row>
      <xdr:rowOff>25400</xdr:rowOff>
    </xdr:from>
    <xdr:to>
      <xdr:col>1</xdr:col>
      <xdr:colOff>749300</xdr:colOff>
      <xdr:row>704</xdr:row>
      <xdr:rowOff>501650</xdr:rowOff>
    </xdr:to>
    <xdr:pic>
      <xdr:nvPicPr>
        <xdr:cNvPr id="1754" name="Subgraph-asdlfsdfk" descr="asdlfsdfk.png"/>
        <xdr:cNvPicPr>
          <a:picLocks/>
        </xdr:cNvPicPr>
      </xdr:nvPicPr>
      <xdr:blipFill>
        <a:blip xmlns:r="http://schemas.openxmlformats.org/officeDocument/2006/relationships" r:embed="rId350" cstate="print"/>
        <a:stretch>
          <a:fillRect/>
        </a:stretch>
      </xdr:blipFill>
      <xdr:spPr>
        <a:xfrm>
          <a:off x="1082675" y="368357150"/>
          <a:ext cx="723900" cy="476250"/>
        </a:xfrm>
        <a:prstGeom prst="rect">
          <a:avLst/>
        </a:prstGeom>
      </xdr:spPr>
    </xdr:pic>
    <xdr:clientData/>
  </xdr:twoCellAnchor>
  <xdr:twoCellAnchor editAs="oneCell">
    <xdr:from>
      <xdr:col>1</xdr:col>
      <xdr:colOff>25400</xdr:colOff>
      <xdr:row>705</xdr:row>
      <xdr:rowOff>25400</xdr:rowOff>
    </xdr:from>
    <xdr:to>
      <xdr:col>1</xdr:col>
      <xdr:colOff>749300</xdr:colOff>
      <xdr:row>705</xdr:row>
      <xdr:rowOff>501650</xdr:rowOff>
    </xdr:to>
    <xdr:pic>
      <xdr:nvPicPr>
        <xdr:cNvPr id="1755" name="Subgraph-ssonick" descr="ssonick.png"/>
        <xdr:cNvPicPr>
          <a:picLocks/>
        </xdr:cNvPicPr>
      </xdr:nvPicPr>
      <xdr:blipFill>
        <a:blip xmlns:r="http://schemas.openxmlformats.org/officeDocument/2006/relationships" r:embed="rId350" cstate="print"/>
        <a:stretch>
          <a:fillRect/>
        </a:stretch>
      </xdr:blipFill>
      <xdr:spPr>
        <a:xfrm>
          <a:off x="1082675" y="368881025"/>
          <a:ext cx="723900" cy="476250"/>
        </a:xfrm>
        <a:prstGeom prst="rect">
          <a:avLst/>
        </a:prstGeom>
      </xdr:spPr>
    </xdr:pic>
    <xdr:clientData/>
  </xdr:twoCellAnchor>
  <xdr:twoCellAnchor editAs="oneCell">
    <xdr:from>
      <xdr:col>1</xdr:col>
      <xdr:colOff>25400</xdr:colOff>
      <xdr:row>706</xdr:row>
      <xdr:rowOff>25400</xdr:rowOff>
    </xdr:from>
    <xdr:to>
      <xdr:col>1</xdr:col>
      <xdr:colOff>749300</xdr:colOff>
      <xdr:row>706</xdr:row>
      <xdr:rowOff>501650</xdr:rowOff>
    </xdr:to>
    <xdr:pic>
      <xdr:nvPicPr>
        <xdr:cNvPr id="1756" name="Subgraph-naldin" descr="naldin.png"/>
        <xdr:cNvPicPr>
          <a:picLocks/>
        </xdr:cNvPicPr>
      </xdr:nvPicPr>
      <xdr:blipFill>
        <a:blip xmlns:r="http://schemas.openxmlformats.org/officeDocument/2006/relationships" r:embed="rId350" cstate="print"/>
        <a:stretch>
          <a:fillRect/>
        </a:stretch>
      </xdr:blipFill>
      <xdr:spPr>
        <a:xfrm>
          <a:off x="1082675" y="369404900"/>
          <a:ext cx="723900" cy="476250"/>
        </a:xfrm>
        <a:prstGeom prst="rect">
          <a:avLst/>
        </a:prstGeom>
      </xdr:spPr>
    </xdr:pic>
    <xdr:clientData/>
  </xdr:twoCellAnchor>
  <xdr:twoCellAnchor editAs="oneCell">
    <xdr:from>
      <xdr:col>1</xdr:col>
      <xdr:colOff>25400</xdr:colOff>
      <xdr:row>707</xdr:row>
      <xdr:rowOff>25400</xdr:rowOff>
    </xdr:from>
    <xdr:to>
      <xdr:col>1</xdr:col>
      <xdr:colOff>749300</xdr:colOff>
      <xdr:row>707</xdr:row>
      <xdr:rowOff>501650</xdr:rowOff>
    </xdr:to>
    <xdr:pic>
      <xdr:nvPicPr>
        <xdr:cNvPr id="1757" name="Subgraph-fun100percent" descr="fun100percent.png"/>
        <xdr:cNvPicPr>
          <a:picLocks/>
        </xdr:cNvPicPr>
      </xdr:nvPicPr>
      <xdr:blipFill>
        <a:blip xmlns:r="http://schemas.openxmlformats.org/officeDocument/2006/relationships" r:embed="rId350" cstate="print"/>
        <a:stretch>
          <a:fillRect/>
        </a:stretch>
      </xdr:blipFill>
      <xdr:spPr>
        <a:xfrm>
          <a:off x="1082675" y="369928775"/>
          <a:ext cx="723900" cy="476250"/>
        </a:xfrm>
        <a:prstGeom prst="rect">
          <a:avLst/>
        </a:prstGeom>
      </xdr:spPr>
    </xdr:pic>
    <xdr:clientData/>
  </xdr:twoCellAnchor>
  <xdr:twoCellAnchor editAs="oneCell">
    <xdr:from>
      <xdr:col>1</xdr:col>
      <xdr:colOff>25400</xdr:colOff>
      <xdr:row>708</xdr:row>
      <xdr:rowOff>25400</xdr:rowOff>
    </xdr:from>
    <xdr:to>
      <xdr:col>1</xdr:col>
      <xdr:colOff>749300</xdr:colOff>
      <xdr:row>708</xdr:row>
      <xdr:rowOff>501650</xdr:rowOff>
    </xdr:to>
    <xdr:pic>
      <xdr:nvPicPr>
        <xdr:cNvPr id="1758" name="Subgraph-ziva_c" descr="ziva_c.png"/>
        <xdr:cNvPicPr>
          <a:picLocks/>
        </xdr:cNvPicPr>
      </xdr:nvPicPr>
      <xdr:blipFill>
        <a:blip xmlns:r="http://schemas.openxmlformats.org/officeDocument/2006/relationships" r:embed="rId350" cstate="print"/>
        <a:stretch>
          <a:fillRect/>
        </a:stretch>
      </xdr:blipFill>
      <xdr:spPr>
        <a:xfrm>
          <a:off x="1082675" y="370452650"/>
          <a:ext cx="723900" cy="476250"/>
        </a:xfrm>
        <a:prstGeom prst="rect">
          <a:avLst/>
        </a:prstGeom>
      </xdr:spPr>
    </xdr:pic>
    <xdr:clientData/>
  </xdr:twoCellAnchor>
  <xdr:twoCellAnchor editAs="oneCell">
    <xdr:from>
      <xdr:col>1</xdr:col>
      <xdr:colOff>25400</xdr:colOff>
      <xdr:row>709</xdr:row>
      <xdr:rowOff>25400</xdr:rowOff>
    </xdr:from>
    <xdr:to>
      <xdr:col>1</xdr:col>
      <xdr:colOff>749300</xdr:colOff>
      <xdr:row>709</xdr:row>
      <xdr:rowOff>501650</xdr:rowOff>
    </xdr:to>
    <xdr:pic>
      <xdr:nvPicPr>
        <xdr:cNvPr id="1759" name="Subgraph-agebee" descr="agebee.png"/>
        <xdr:cNvPicPr>
          <a:picLocks/>
        </xdr:cNvPicPr>
      </xdr:nvPicPr>
      <xdr:blipFill>
        <a:blip xmlns:r="http://schemas.openxmlformats.org/officeDocument/2006/relationships" r:embed="rId350" cstate="print"/>
        <a:stretch>
          <a:fillRect/>
        </a:stretch>
      </xdr:blipFill>
      <xdr:spPr>
        <a:xfrm>
          <a:off x="1082675" y="370976525"/>
          <a:ext cx="723900" cy="476250"/>
        </a:xfrm>
        <a:prstGeom prst="rect">
          <a:avLst/>
        </a:prstGeom>
      </xdr:spPr>
    </xdr:pic>
    <xdr:clientData/>
  </xdr:twoCellAnchor>
  <xdr:twoCellAnchor editAs="oneCell">
    <xdr:from>
      <xdr:col>1</xdr:col>
      <xdr:colOff>25400</xdr:colOff>
      <xdr:row>710</xdr:row>
      <xdr:rowOff>25400</xdr:rowOff>
    </xdr:from>
    <xdr:to>
      <xdr:col>1</xdr:col>
      <xdr:colOff>749300</xdr:colOff>
      <xdr:row>710</xdr:row>
      <xdr:rowOff>501650</xdr:rowOff>
    </xdr:to>
    <xdr:pic>
      <xdr:nvPicPr>
        <xdr:cNvPr id="1760" name="Subgraph-mrduranch" descr="mrduranch.png"/>
        <xdr:cNvPicPr>
          <a:picLocks/>
        </xdr:cNvPicPr>
      </xdr:nvPicPr>
      <xdr:blipFill>
        <a:blip xmlns:r="http://schemas.openxmlformats.org/officeDocument/2006/relationships" r:embed="rId350" cstate="print"/>
        <a:stretch>
          <a:fillRect/>
        </a:stretch>
      </xdr:blipFill>
      <xdr:spPr>
        <a:xfrm>
          <a:off x="1082675" y="371500400"/>
          <a:ext cx="723900" cy="476250"/>
        </a:xfrm>
        <a:prstGeom prst="rect">
          <a:avLst/>
        </a:prstGeom>
      </xdr:spPr>
    </xdr:pic>
    <xdr:clientData/>
  </xdr:twoCellAnchor>
  <xdr:twoCellAnchor editAs="oneCell">
    <xdr:from>
      <xdr:col>1</xdr:col>
      <xdr:colOff>25400</xdr:colOff>
      <xdr:row>711</xdr:row>
      <xdr:rowOff>25400</xdr:rowOff>
    </xdr:from>
    <xdr:to>
      <xdr:col>1</xdr:col>
      <xdr:colOff>749300</xdr:colOff>
      <xdr:row>711</xdr:row>
      <xdr:rowOff>501650</xdr:rowOff>
    </xdr:to>
    <xdr:pic>
      <xdr:nvPicPr>
        <xdr:cNvPr id="1761" name="Subgraph-technige" descr="technige.png"/>
        <xdr:cNvPicPr>
          <a:picLocks/>
        </xdr:cNvPicPr>
      </xdr:nvPicPr>
      <xdr:blipFill>
        <a:blip xmlns:r="http://schemas.openxmlformats.org/officeDocument/2006/relationships" r:embed="rId350" cstate="print"/>
        <a:stretch>
          <a:fillRect/>
        </a:stretch>
      </xdr:blipFill>
      <xdr:spPr>
        <a:xfrm>
          <a:off x="1082675" y="372024275"/>
          <a:ext cx="723900" cy="476250"/>
        </a:xfrm>
        <a:prstGeom prst="rect">
          <a:avLst/>
        </a:prstGeom>
      </xdr:spPr>
    </xdr:pic>
    <xdr:clientData/>
  </xdr:twoCellAnchor>
  <xdr:twoCellAnchor editAs="oneCell">
    <xdr:from>
      <xdr:col>1</xdr:col>
      <xdr:colOff>25400</xdr:colOff>
      <xdr:row>712</xdr:row>
      <xdr:rowOff>25400</xdr:rowOff>
    </xdr:from>
    <xdr:to>
      <xdr:col>1</xdr:col>
      <xdr:colOff>749300</xdr:colOff>
      <xdr:row>712</xdr:row>
      <xdr:rowOff>501650</xdr:rowOff>
    </xdr:to>
    <xdr:pic>
      <xdr:nvPicPr>
        <xdr:cNvPr id="1762" name="Subgraph-mzetallstar" descr="mzetallstar.png"/>
        <xdr:cNvPicPr>
          <a:picLocks/>
        </xdr:cNvPicPr>
      </xdr:nvPicPr>
      <xdr:blipFill>
        <a:blip xmlns:r="http://schemas.openxmlformats.org/officeDocument/2006/relationships" r:embed="rId350" cstate="print"/>
        <a:stretch>
          <a:fillRect/>
        </a:stretch>
      </xdr:blipFill>
      <xdr:spPr>
        <a:xfrm>
          <a:off x="1082675" y="372548150"/>
          <a:ext cx="723900" cy="476250"/>
        </a:xfrm>
        <a:prstGeom prst="rect">
          <a:avLst/>
        </a:prstGeom>
      </xdr:spPr>
    </xdr:pic>
    <xdr:clientData/>
  </xdr:twoCellAnchor>
  <xdr:twoCellAnchor editAs="oneCell">
    <xdr:from>
      <xdr:col>1</xdr:col>
      <xdr:colOff>25400</xdr:colOff>
      <xdr:row>713</xdr:row>
      <xdr:rowOff>25400</xdr:rowOff>
    </xdr:from>
    <xdr:to>
      <xdr:col>1</xdr:col>
      <xdr:colOff>749300</xdr:colOff>
      <xdr:row>713</xdr:row>
      <xdr:rowOff>501650</xdr:rowOff>
    </xdr:to>
    <xdr:pic>
      <xdr:nvPicPr>
        <xdr:cNvPr id="1763" name="Subgraph-feedelissimo" descr="feedelissimo.png"/>
        <xdr:cNvPicPr>
          <a:picLocks/>
        </xdr:cNvPicPr>
      </xdr:nvPicPr>
      <xdr:blipFill>
        <a:blip xmlns:r="http://schemas.openxmlformats.org/officeDocument/2006/relationships" r:embed="rId350" cstate="print"/>
        <a:stretch>
          <a:fillRect/>
        </a:stretch>
      </xdr:blipFill>
      <xdr:spPr>
        <a:xfrm>
          <a:off x="1082675" y="373072025"/>
          <a:ext cx="723900" cy="476250"/>
        </a:xfrm>
        <a:prstGeom prst="rect">
          <a:avLst/>
        </a:prstGeom>
      </xdr:spPr>
    </xdr:pic>
    <xdr:clientData/>
  </xdr:twoCellAnchor>
  <xdr:twoCellAnchor editAs="oneCell">
    <xdr:from>
      <xdr:col>1</xdr:col>
      <xdr:colOff>25400</xdr:colOff>
      <xdr:row>714</xdr:row>
      <xdr:rowOff>25400</xdr:rowOff>
    </xdr:from>
    <xdr:to>
      <xdr:col>1</xdr:col>
      <xdr:colOff>749300</xdr:colOff>
      <xdr:row>714</xdr:row>
      <xdr:rowOff>501650</xdr:rowOff>
    </xdr:to>
    <xdr:pic>
      <xdr:nvPicPr>
        <xdr:cNvPr id="1764" name="Subgraph-spy011" descr="spy011.png"/>
        <xdr:cNvPicPr>
          <a:picLocks/>
        </xdr:cNvPicPr>
      </xdr:nvPicPr>
      <xdr:blipFill>
        <a:blip xmlns:r="http://schemas.openxmlformats.org/officeDocument/2006/relationships" r:embed="rId350" cstate="print"/>
        <a:stretch>
          <a:fillRect/>
        </a:stretch>
      </xdr:blipFill>
      <xdr:spPr>
        <a:xfrm>
          <a:off x="1082675" y="373595900"/>
          <a:ext cx="723900" cy="476250"/>
        </a:xfrm>
        <a:prstGeom prst="rect">
          <a:avLst/>
        </a:prstGeom>
      </xdr:spPr>
    </xdr:pic>
    <xdr:clientData/>
  </xdr:twoCellAnchor>
  <xdr:twoCellAnchor editAs="oneCell">
    <xdr:from>
      <xdr:col>1</xdr:col>
      <xdr:colOff>25400</xdr:colOff>
      <xdr:row>715</xdr:row>
      <xdr:rowOff>25400</xdr:rowOff>
    </xdr:from>
    <xdr:to>
      <xdr:col>1</xdr:col>
      <xdr:colOff>749300</xdr:colOff>
      <xdr:row>715</xdr:row>
      <xdr:rowOff>501650</xdr:rowOff>
    </xdr:to>
    <xdr:pic>
      <xdr:nvPicPr>
        <xdr:cNvPr id="1765" name="Subgraph-adamcurtis" descr="adamcurtis.png"/>
        <xdr:cNvPicPr>
          <a:picLocks/>
        </xdr:cNvPicPr>
      </xdr:nvPicPr>
      <xdr:blipFill>
        <a:blip xmlns:r="http://schemas.openxmlformats.org/officeDocument/2006/relationships" r:embed="rId350" cstate="print"/>
        <a:stretch>
          <a:fillRect/>
        </a:stretch>
      </xdr:blipFill>
      <xdr:spPr>
        <a:xfrm>
          <a:off x="1082675" y="374119775"/>
          <a:ext cx="723900" cy="476250"/>
        </a:xfrm>
        <a:prstGeom prst="rect">
          <a:avLst/>
        </a:prstGeom>
      </xdr:spPr>
    </xdr:pic>
    <xdr:clientData/>
  </xdr:twoCellAnchor>
  <xdr:twoCellAnchor editAs="oneCell">
    <xdr:from>
      <xdr:col>1</xdr:col>
      <xdr:colOff>25400</xdr:colOff>
      <xdr:row>716</xdr:row>
      <xdr:rowOff>25400</xdr:rowOff>
    </xdr:from>
    <xdr:to>
      <xdr:col>1</xdr:col>
      <xdr:colOff>749300</xdr:colOff>
      <xdr:row>716</xdr:row>
      <xdr:rowOff>501650</xdr:rowOff>
    </xdr:to>
    <xdr:pic>
      <xdr:nvPicPr>
        <xdr:cNvPr id="1766" name="Subgraph-piggyhouse5239" descr="piggyhouse5239.png"/>
        <xdr:cNvPicPr>
          <a:picLocks/>
        </xdr:cNvPicPr>
      </xdr:nvPicPr>
      <xdr:blipFill>
        <a:blip xmlns:r="http://schemas.openxmlformats.org/officeDocument/2006/relationships" r:embed="rId350" cstate="print"/>
        <a:stretch>
          <a:fillRect/>
        </a:stretch>
      </xdr:blipFill>
      <xdr:spPr>
        <a:xfrm>
          <a:off x="1082675" y="374643650"/>
          <a:ext cx="723900" cy="476250"/>
        </a:xfrm>
        <a:prstGeom prst="rect">
          <a:avLst/>
        </a:prstGeom>
      </xdr:spPr>
    </xdr:pic>
    <xdr:clientData/>
  </xdr:twoCellAnchor>
  <xdr:twoCellAnchor editAs="oneCell">
    <xdr:from>
      <xdr:col>1</xdr:col>
      <xdr:colOff>25400</xdr:colOff>
      <xdr:row>717</xdr:row>
      <xdr:rowOff>25400</xdr:rowOff>
    </xdr:from>
    <xdr:to>
      <xdr:col>1</xdr:col>
      <xdr:colOff>749300</xdr:colOff>
      <xdr:row>717</xdr:row>
      <xdr:rowOff>501650</xdr:rowOff>
    </xdr:to>
    <xdr:pic>
      <xdr:nvPicPr>
        <xdr:cNvPr id="1767" name="Subgraph-julianquiroga" descr="julianquiroga.png"/>
        <xdr:cNvPicPr>
          <a:picLocks/>
        </xdr:cNvPicPr>
      </xdr:nvPicPr>
      <xdr:blipFill>
        <a:blip xmlns:r="http://schemas.openxmlformats.org/officeDocument/2006/relationships" r:embed="rId350" cstate="print"/>
        <a:stretch>
          <a:fillRect/>
        </a:stretch>
      </xdr:blipFill>
      <xdr:spPr>
        <a:xfrm>
          <a:off x="1082675" y="375167525"/>
          <a:ext cx="723900" cy="476250"/>
        </a:xfrm>
        <a:prstGeom prst="rect">
          <a:avLst/>
        </a:prstGeom>
      </xdr:spPr>
    </xdr:pic>
    <xdr:clientData/>
  </xdr:twoCellAnchor>
  <xdr:twoCellAnchor editAs="oneCell">
    <xdr:from>
      <xdr:col>1</xdr:col>
      <xdr:colOff>25400</xdr:colOff>
      <xdr:row>718</xdr:row>
      <xdr:rowOff>25400</xdr:rowOff>
    </xdr:from>
    <xdr:to>
      <xdr:col>1</xdr:col>
      <xdr:colOff>749300</xdr:colOff>
      <xdr:row>718</xdr:row>
      <xdr:rowOff>501650</xdr:rowOff>
    </xdr:to>
    <xdr:pic>
      <xdr:nvPicPr>
        <xdr:cNvPr id="1768" name="Subgraph-motion_graphic" descr="motion_graphic.png"/>
        <xdr:cNvPicPr>
          <a:picLocks/>
        </xdr:cNvPicPr>
      </xdr:nvPicPr>
      <xdr:blipFill>
        <a:blip xmlns:r="http://schemas.openxmlformats.org/officeDocument/2006/relationships" r:embed="rId350" cstate="print"/>
        <a:stretch>
          <a:fillRect/>
        </a:stretch>
      </xdr:blipFill>
      <xdr:spPr>
        <a:xfrm>
          <a:off x="1082675" y="375691400"/>
          <a:ext cx="723900" cy="476250"/>
        </a:xfrm>
        <a:prstGeom prst="rect">
          <a:avLst/>
        </a:prstGeom>
      </xdr:spPr>
    </xdr:pic>
    <xdr:clientData/>
  </xdr:twoCellAnchor>
  <xdr:twoCellAnchor editAs="oneCell">
    <xdr:from>
      <xdr:col>1</xdr:col>
      <xdr:colOff>25400</xdr:colOff>
      <xdr:row>719</xdr:row>
      <xdr:rowOff>25400</xdr:rowOff>
    </xdr:from>
    <xdr:to>
      <xdr:col>1</xdr:col>
      <xdr:colOff>749300</xdr:colOff>
      <xdr:row>719</xdr:row>
      <xdr:rowOff>501650</xdr:rowOff>
    </xdr:to>
    <xdr:pic>
      <xdr:nvPicPr>
        <xdr:cNvPr id="1769" name="Subgraph-soulflsepulcher" descr="soulflsepulcher.png"/>
        <xdr:cNvPicPr>
          <a:picLocks/>
        </xdr:cNvPicPr>
      </xdr:nvPicPr>
      <xdr:blipFill>
        <a:blip xmlns:r="http://schemas.openxmlformats.org/officeDocument/2006/relationships" r:embed="rId350" cstate="print"/>
        <a:stretch>
          <a:fillRect/>
        </a:stretch>
      </xdr:blipFill>
      <xdr:spPr>
        <a:xfrm>
          <a:off x="1082675" y="376215275"/>
          <a:ext cx="723900" cy="476250"/>
        </a:xfrm>
        <a:prstGeom prst="rect">
          <a:avLst/>
        </a:prstGeom>
      </xdr:spPr>
    </xdr:pic>
    <xdr:clientData/>
  </xdr:twoCellAnchor>
  <xdr:twoCellAnchor editAs="oneCell">
    <xdr:from>
      <xdr:col>1</xdr:col>
      <xdr:colOff>25400</xdr:colOff>
      <xdr:row>720</xdr:row>
      <xdr:rowOff>25400</xdr:rowOff>
    </xdr:from>
    <xdr:to>
      <xdr:col>1</xdr:col>
      <xdr:colOff>749300</xdr:colOff>
      <xdr:row>720</xdr:row>
      <xdr:rowOff>501650</xdr:rowOff>
    </xdr:to>
    <xdr:pic>
      <xdr:nvPicPr>
        <xdr:cNvPr id="1770" name="Subgraph-yoavmusic" descr="yoavmusic.png"/>
        <xdr:cNvPicPr>
          <a:picLocks/>
        </xdr:cNvPicPr>
      </xdr:nvPicPr>
      <xdr:blipFill>
        <a:blip xmlns:r="http://schemas.openxmlformats.org/officeDocument/2006/relationships" r:embed="rId350" cstate="print"/>
        <a:stretch>
          <a:fillRect/>
        </a:stretch>
      </xdr:blipFill>
      <xdr:spPr>
        <a:xfrm>
          <a:off x="1082675" y="376739150"/>
          <a:ext cx="723900" cy="476250"/>
        </a:xfrm>
        <a:prstGeom prst="rect">
          <a:avLst/>
        </a:prstGeom>
      </xdr:spPr>
    </xdr:pic>
    <xdr:clientData/>
  </xdr:twoCellAnchor>
  <xdr:twoCellAnchor editAs="oneCell">
    <xdr:from>
      <xdr:col>1</xdr:col>
      <xdr:colOff>25400</xdr:colOff>
      <xdr:row>721</xdr:row>
      <xdr:rowOff>25400</xdr:rowOff>
    </xdr:from>
    <xdr:to>
      <xdr:col>1</xdr:col>
      <xdr:colOff>749300</xdr:colOff>
      <xdr:row>721</xdr:row>
      <xdr:rowOff>501650</xdr:rowOff>
    </xdr:to>
    <xdr:pic>
      <xdr:nvPicPr>
        <xdr:cNvPr id="1771" name="Subgraph-osakanews" descr="osakanews.png"/>
        <xdr:cNvPicPr>
          <a:picLocks/>
        </xdr:cNvPicPr>
      </xdr:nvPicPr>
      <xdr:blipFill>
        <a:blip xmlns:r="http://schemas.openxmlformats.org/officeDocument/2006/relationships" r:embed="rId350" cstate="print"/>
        <a:stretch>
          <a:fillRect/>
        </a:stretch>
      </xdr:blipFill>
      <xdr:spPr>
        <a:xfrm>
          <a:off x="1082675" y="377263025"/>
          <a:ext cx="723900" cy="476250"/>
        </a:xfrm>
        <a:prstGeom prst="rect">
          <a:avLst/>
        </a:prstGeom>
      </xdr:spPr>
    </xdr:pic>
    <xdr:clientData/>
  </xdr:twoCellAnchor>
  <xdr:twoCellAnchor editAs="oneCell">
    <xdr:from>
      <xdr:col>1</xdr:col>
      <xdr:colOff>25400</xdr:colOff>
      <xdr:row>722</xdr:row>
      <xdr:rowOff>25400</xdr:rowOff>
    </xdr:from>
    <xdr:to>
      <xdr:col>1</xdr:col>
      <xdr:colOff>749300</xdr:colOff>
      <xdr:row>722</xdr:row>
      <xdr:rowOff>501650</xdr:rowOff>
    </xdr:to>
    <xdr:pic>
      <xdr:nvPicPr>
        <xdr:cNvPr id="1772" name="Subgraph-olddominionblog" descr="olddominionblog.png"/>
        <xdr:cNvPicPr>
          <a:picLocks/>
        </xdr:cNvPicPr>
      </xdr:nvPicPr>
      <xdr:blipFill>
        <a:blip xmlns:r="http://schemas.openxmlformats.org/officeDocument/2006/relationships" r:embed="rId350" cstate="print"/>
        <a:stretch>
          <a:fillRect/>
        </a:stretch>
      </xdr:blipFill>
      <xdr:spPr>
        <a:xfrm>
          <a:off x="1082675" y="377786900"/>
          <a:ext cx="723900" cy="476250"/>
        </a:xfrm>
        <a:prstGeom prst="rect">
          <a:avLst/>
        </a:prstGeom>
      </xdr:spPr>
    </xdr:pic>
    <xdr:clientData/>
  </xdr:twoCellAnchor>
  <xdr:twoCellAnchor editAs="oneCell">
    <xdr:from>
      <xdr:col>1</xdr:col>
      <xdr:colOff>25400</xdr:colOff>
      <xdr:row>723</xdr:row>
      <xdr:rowOff>25400</xdr:rowOff>
    </xdr:from>
    <xdr:to>
      <xdr:col>1</xdr:col>
      <xdr:colOff>749300</xdr:colOff>
      <xdr:row>723</xdr:row>
      <xdr:rowOff>501650</xdr:rowOff>
    </xdr:to>
    <xdr:pic>
      <xdr:nvPicPr>
        <xdr:cNvPr id="1773" name="Subgraph-silongfarid" descr="silongfarid.png"/>
        <xdr:cNvPicPr>
          <a:picLocks/>
        </xdr:cNvPicPr>
      </xdr:nvPicPr>
      <xdr:blipFill>
        <a:blip xmlns:r="http://schemas.openxmlformats.org/officeDocument/2006/relationships" r:embed="rId350" cstate="print"/>
        <a:stretch>
          <a:fillRect/>
        </a:stretch>
      </xdr:blipFill>
      <xdr:spPr>
        <a:xfrm>
          <a:off x="1082675" y="378310775"/>
          <a:ext cx="723900" cy="476250"/>
        </a:xfrm>
        <a:prstGeom prst="rect">
          <a:avLst/>
        </a:prstGeom>
      </xdr:spPr>
    </xdr:pic>
    <xdr:clientData/>
  </xdr:twoCellAnchor>
  <xdr:twoCellAnchor editAs="oneCell">
    <xdr:from>
      <xdr:col>1</xdr:col>
      <xdr:colOff>25400</xdr:colOff>
      <xdr:row>724</xdr:row>
      <xdr:rowOff>25400</xdr:rowOff>
    </xdr:from>
    <xdr:to>
      <xdr:col>1</xdr:col>
      <xdr:colOff>749300</xdr:colOff>
      <xdr:row>724</xdr:row>
      <xdr:rowOff>501650</xdr:rowOff>
    </xdr:to>
    <xdr:pic>
      <xdr:nvPicPr>
        <xdr:cNvPr id="1774" name="Subgraph-veneactivo" descr="veneactivo.png"/>
        <xdr:cNvPicPr>
          <a:picLocks/>
        </xdr:cNvPicPr>
      </xdr:nvPicPr>
      <xdr:blipFill>
        <a:blip xmlns:r="http://schemas.openxmlformats.org/officeDocument/2006/relationships" r:embed="rId350" cstate="print"/>
        <a:stretch>
          <a:fillRect/>
        </a:stretch>
      </xdr:blipFill>
      <xdr:spPr>
        <a:xfrm>
          <a:off x="1082675" y="378834650"/>
          <a:ext cx="723900" cy="476250"/>
        </a:xfrm>
        <a:prstGeom prst="rect">
          <a:avLst/>
        </a:prstGeom>
      </xdr:spPr>
    </xdr:pic>
    <xdr:clientData/>
  </xdr:twoCellAnchor>
  <xdr:twoCellAnchor editAs="oneCell">
    <xdr:from>
      <xdr:col>1</xdr:col>
      <xdr:colOff>25400</xdr:colOff>
      <xdr:row>725</xdr:row>
      <xdr:rowOff>25400</xdr:rowOff>
    </xdr:from>
    <xdr:to>
      <xdr:col>1</xdr:col>
      <xdr:colOff>749300</xdr:colOff>
      <xdr:row>725</xdr:row>
      <xdr:rowOff>501650</xdr:rowOff>
    </xdr:to>
    <xdr:pic>
      <xdr:nvPicPr>
        <xdr:cNvPr id="1775" name="Subgraph-topquark" descr="topquark.png"/>
        <xdr:cNvPicPr>
          <a:picLocks/>
        </xdr:cNvPicPr>
      </xdr:nvPicPr>
      <xdr:blipFill>
        <a:blip xmlns:r="http://schemas.openxmlformats.org/officeDocument/2006/relationships" r:embed="rId350" cstate="print"/>
        <a:stretch>
          <a:fillRect/>
        </a:stretch>
      </xdr:blipFill>
      <xdr:spPr>
        <a:xfrm>
          <a:off x="1082675" y="379358525"/>
          <a:ext cx="723900" cy="476250"/>
        </a:xfrm>
        <a:prstGeom prst="rect">
          <a:avLst/>
        </a:prstGeom>
      </xdr:spPr>
    </xdr:pic>
    <xdr:clientData/>
  </xdr:twoCellAnchor>
  <xdr:twoCellAnchor editAs="oneCell">
    <xdr:from>
      <xdr:col>1</xdr:col>
      <xdr:colOff>25400</xdr:colOff>
      <xdr:row>726</xdr:row>
      <xdr:rowOff>25400</xdr:rowOff>
    </xdr:from>
    <xdr:to>
      <xdr:col>1</xdr:col>
      <xdr:colOff>749300</xdr:colOff>
      <xdr:row>726</xdr:row>
      <xdr:rowOff>501650</xdr:rowOff>
    </xdr:to>
    <xdr:pic>
      <xdr:nvPicPr>
        <xdr:cNvPr id="1776" name="Subgraph-webseosydney" descr="webseosydney.png"/>
        <xdr:cNvPicPr>
          <a:picLocks/>
        </xdr:cNvPicPr>
      </xdr:nvPicPr>
      <xdr:blipFill>
        <a:blip xmlns:r="http://schemas.openxmlformats.org/officeDocument/2006/relationships" r:embed="rId350" cstate="print"/>
        <a:stretch>
          <a:fillRect/>
        </a:stretch>
      </xdr:blipFill>
      <xdr:spPr>
        <a:xfrm>
          <a:off x="1082675" y="379882400"/>
          <a:ext cx="723900" cy="476250"/>
        </a:xfrm>
        <a:prstGeom prst="rect">
          <a:avLst/>
        </a:prstGeom>
      </xdr:spPr>
    </xdr:pic>
    <xdr:clientData/>
  </xdr:twoCellAnchor>
  <xdr:twoCellAnchor editAs="oneCell">
    <xdr:from>
      <xdr:col>1</xdr:col>
      <xdr:colOff>25400</xdr:colOff>
      <xdr:row>727</xdr:row>
      <xdr:rowOff>25400</xdr:rowOff>
    </xdr:from>
    <xdr:to>
      <xdr:col>1</xdr:col>
      <xdr:colOff>749300</xdr:colOff>
      <xdr:row>727</xdr:row>
      <xdr:rowOff>501650</xdr:rowOff>
    </xdr:to>
    <xdr:pic>
      <xdr:nvPicPr>
        <xdr:cNvPr id="1777" name="Subgraph-snouri" descr="snouri.png"/>
        <xdr:cNvPicPr>
          <a:picLocks/>
        </xdr:cNvPicPr>
      </xdr:nvPicPr>
      <xdr:blipFill>
        <a:blip xmlns:r="http://schemas.openxmlformats.org/officeDocument/2006/relationships" r:embed="rId350" cstate="print"/>
        <a:stretch>
          <a:fillRect/>
        </a:stretch>
      </xdr:blipFill>
      <xdr:spPr>
        <a:xfrm>
          <a:off x="1082675" y="380406275"/>
          <a:ext cx="723900" cy="476250"/>
        </a:xfrm>
        <a:prstGeom prst="rect">
          <a:avLst/>
        </a:prstGeom>
      </xdr:spPr>
    </xdr:pic>
    <xdr:clientData/>
  </xdr:twoCellAnchor>
  <xdr:twoCellAnchor editAs="oneCell">
    <xdr:from>
      <xdr:col>1</xdr:col>
      <xdr:colOff>25400</xdr:colOff>
      <xdr:row>728</xdr:row>
      <xdr:rowOff>25400</xdr:rowOff>
    </xdr:from>
    <xdr:to>
      <xdr:col>1</xdr:col>
      <xdr:colOff>749300</xdr:colOff>
      <xdr:row>728</xdr:row>
      <xdr:rowOff>501650</xdr:rowOff>
    </xdr:to>
    <xdr:pic>
      <xdr:nvPicPr>
        <xdr:cNvPr id="1778" name="Subgraph-lucianalester" descr="lucianalester.png"/>
        <xdr:cNvPicPr>
          <a:picLocks/>
        </xdr:cNvPicPr>
      </xdr:nvPicPr>
      <xdr:blipFill>
        <a:blip xmlns:r="http://schemas.openxmlformats.org/officeDocument/2006/relationships" r:embed="rId350" cstate="print"/>
        <a:stretch>
          <a:fillRect/>
        </a:stretch>
      </xdr:blipFill>
      <xdr:spPr>
        <a:xfrm>
          <a:off x="1082675" y="380930150"/>
          <a:ext cx="723900" cy="476250"/>
        </a:xfrm>
        <a:prstGeom prst="rect">
          <a:avLst/>
        </a:prstGeom>
      </xdr:spPr>
    </xdr:pic>
    <xdr:clientData/>
  </xdr:twoCellAnchor>
  <xdr:twoCellAnchor editAs="oneCell">
    <xdr:from>
      <xdr:col>1</xdr:col>
      <xdr:colOff>25400</xdr:colOff>
      <xdr:row>729</xdr:row>
      <xdr:rowOff>25400</xdr:rowOff>
    </xdr:from>
    <xdr:to>
      <xdr:col>1</xdr:col>
      <xdr:colOff>749300</xdr:colOff>
      <xdr:row>729</xdr:row>
      <xdr:rowOff>501650</xdr:rowOff>
    </xdr:to>
    <xdr:pic>
      <xdr:nvPicPr>
        <xdr:cNvPr id="1779" name="Subgraph-fanboycomix" descr="fanboycomix.png"/>
        <xdr:cNvPicPr>
          <a:picLocks/>
        </xdr:cNvPicPr>
      </xdr:nvPicPr>
      <xdr:blipFill>
        <a:blip xmlns:r="http://schemas.openxmlformats.org/officeDocument/2006/relationships" r:embed="rId350" cstate="print"/>
        <a:stretch>
          <a:fillRect/>
        </a:stretch>
      </xdr:blipFill>
      <xdr:spPr>
        <a:xfrm>
          <a:off x="1082675" y="381454025"/>
          <a:ext cx="723900" cy="476250"/>
        </a:xfrm>
        <a:prstGeom prst="rect">
          <a:avLst/>
        </a:prstGeom>
      </xdr:spPr>
    </xdr:pic>
    <xdr:clientData/>
  </xdr:twoCellAnchor>
  <xdr:twoCellAnchor editAs="oneCell">
    <xdr:from>
      <xdr:col>1</xdr:col>
      <xdr:colOff>25400</xdr:colOff>
      <xdr:row>730</xdr:row>
      <xdr:rowOff>25400</xdr:rowOff>
    </xdr:from>
    <xdr:to>
      <xdr:col>1</xdr:col>
      <xdr:colOff>749300</xdr:colOff>
      <xdr:row>730</xdr:row>
      <xdr:rowOff>501650</xdr:rowOff>
    </xdr:to>
    <xdr:pic>
      <xdr:nvPicPr>
        <xdr:cNvPr id="1780" name="Subgraph-lizyybg2" descr="lizyybg2.png"/>
        <xdr:cNvPicPr>
          <a:picLocks/>
        </xdr:cNvPicPr>
      </xdr:nvPicPr>
      <xdr:blipFill>
        <a:blip xmlns:r="http://schemas.openxmlformats.org/officeDocument/2006/relationships" r:embed="rId350" cstate="print"/>
        <a:stretch>
          <a:fillRect/>
        </a:stretch>
      </xdr:blipFill>
      <xdr:spPr>
        <a:xfrm>
          <a:off x="1082675" y="381977900"/>
          <a:ext cx="723900" cy="476250"/>
        </a:xfrm>
        <a:prstGeom prst="rect">
          <a:avLst/>
        </a:prstGeom>
      </xdr:spPr>
    </xdr:pic>
    <xdr:clientData/>
  </xdr:twoCellAnchor>
  <xdr:twoCellAnchor editAs="oneCell">
    <xdr:from>
      <xdr:col>1</xdr:col>
      <xdr:colOff>25400</xdr:colOff>
      <xdr:row>731</xdr:row>
      <xdr:rowOff>25400</xdr:rowOff>
    </xdr:from>
    <xdr:to>
      <xdr:col>1</xdr:col>
      <xdr:colOff>749300</xdr:colOff>
      <xdr:row>731</xdr:row>
      <xdr:rowOff>501650</xdr:rowOff>
    </xdr:to>
    <xdr:pic>
      <xdr:nvPicPr>
        <xdr:cNvPr id="1781" name="Subgraph-zhonsterj" descr="zhonsterj.png"/>
        <xdr:cNvPicPr>
          <a:picLocks/>
        </xdr:cNvPicPr>
      </xdr:nvPicPr>
      <xdr:blipFill>
        <a:blip xmlns:r="http://schemas.openxmlformats.org/officeDocument/2006/relationships" r:embed="rId350" cstate="print"/>
        <a:stretch>
          <a:fillRect/>
        </a:stretch>
      </xdr:blipFill>
      <xdr:spPr>
        <a:xfrm>
          <a:off x="1082675" y="382501775"/>
          <a:ext cx="723900" cy="476250"/>
        </a:xfrm>
        <a:prstGeom prst="rect">
          <a:avLst/>
        </a:prstGeom>
      </xdr:spPr>
    </xdr:pic>
    <xdr:clientData/>
  </xdr:twoCellAnchor>
  <xdr:twoCellAnchor editAs="oneCell">
    <xdr:from>
      <xdr:col>1</xdr:col>
      <xdr:colOff>25400</xdr:colOff>
      <xdr:row>732</xdr:row>
      <xdr:rowOff>25400</xdr:rowOff>
    </xdr:from>
    <xdr:to>
      <xdr:col>1</xdr:col>
      <xdr:colOff>749300</xdr:colOff>
      <xdr:row>732</xdr:row>
      <xdr:rowOff>501650</xdr:rowOff>
    </xdr:to>
    <xdr:pic>
      <xdr:nvPicPr>
        <xdr:cNvPr id="1782" name="Subgraph-claverto" descr="claverto.png"/>
        <xdr:cNvPicPr>
          <a:picLocks/>
        </xdr:cNvPicPr>
      </xdr:nvPicPr>
      <xdr:blipFill>
        <a:blip xmlns:r="http://schemas.openxmlformats.org/officeDocument/2006/relationships" r:embed="rId350" cstate="print"/>
        <a:stretch>
          <a:fillRect/>
        </a:stretch>
      </xdr:blipFill>
      <xdr:spPr>
        <a:xfrm>
          <a:off x="1082675" y="383025650"/>
          <a:ext cx="723900" cy="476250"/>
        </a:xfrm>
        <a:prstGeom prst="rect">
          <a:avLst/>
        </a:prstGeom>
      </xdr:spPr>
    </xdr:pic>
    <xdr:clientData/>
  </xdr:twoCellAnchor>
  <xdr:twoCellAnchor editAs="oneCell">
    <xdr:from>
      <xdr:col>1</xdr:col>
      <xdr:colOff>25400</xdr:colOff>
      <xdr:row>733</xdr:row>
      <xdr:rowOff>25400</xdr:rowOff>
    </xdr:from>
    <xdr:to>
      <xdr:col>1</xdr:col>
      <xdr:colOff>749300</xdr:colOff>
      <xdr:row>733</xdr:row>
      <xdr:rowOff>501650</xdr:rowOff>
    </xdr:to>
    <xdr:pic>
      <xdr:nvPicPr>
        <xdr:cNvPr id="1783" name="Subgraph-simonbilling" descr="simonbilling.png"/>
        <xdr:cNvPicPr>
          <a:picLocks/>
        </xdr:cNvPicPr>
      </xdr:nvPicPr>
      <xdr:blipFill>
        <a:blip xmlns:r="http://schemas.openxmlformats.org/officeDocument/2006/relationships" r:embed="rId350" cstate="print"/>
        <a:stretch>
          <a:fillRect/>
        </a:stretch>
      </xdr:blipFill>
      <xdr:spPr>
        <a:xfrm>
          <a:off x="1082675" y="383549525"/>
          <a:ext cx="723900" cy="476250"/>
        </a:xfrm>
        <a:prstGeom prst="rect">
          <a:avLst/>
        </a:prstGeom>
      </xdr:spPr>
    </xdr:pic>
    <xdr:clientData/>
  </xdr:twoCellAnchor>
  <xdr:twoCellAnchor editAs="oneCell">
    <xdr:from>
      <xdr:col>1</xdr:col>
      <xdr:colOff>25400</xdr:colOff>
      <xdr:row>734</xdr:row>
      <xdr:rowOff>25400</xdr:rowOff>
    </xdr:from>
    <xdr:to>
      <xdr:col>1</xdr:col>
      <xdr:colOff>749300</xdr:colOff>
      <xdr:row>734</xdr:row>
      <xdr:rowOff>501650</xdr:rowOff>
    </xdr:to>
    <xdr:pic>
      <xdr:nvPicPr>
        <xdr:cNvPr id="1784" name="Subgraph-niceboy9" descr="niceboy9.png"/>
        <xdr:cNvPicPr>
          <a:picLocks/>
        </xdr:cNvPicPr>
      </xdr:nvPicPr>
      <xdr:blipFill>
        <a:blip xmlns:r="http://schemas.openxmlformats.org/officeDocument/2006/relationships" r:embed="rId350" cstate="print"/>
        <a:stretch>
          <a:fillRect/>
        </a:stretch>
      </xdr:blipFill>
      <xdr:spPr>
        <a:xfrm>
          <a:off x="1082675" y="384073400"/>
          <a:ext cx="723900" cy="476250"/>
        </a:xfrm>
        <a:prstGeom prst="rect">
          <a:avLst/>
        </a:prstGeom>
      </xdr:spPr>
    </xdr:pic>
    <xdr:clientData/>
  </xdr:twoCellAnchor>
  <xdr:twoCellAnchor editAs="oneCell">
    <xdr:from>
      <xdr:col>1</xdr:col>
      <xdr:colOff>25400</xdr:colOff>
      <xdr:row>735</xdr:row>
      <xdr:rowOff>25400</xdr:rowOff>
    </xdr:from>
    <xdr:to>
      <xdr:col>1</xdr:col>
      <xdr:colOff>749300</xdr:colOff>
      <xdr:row>735</xdr:row>
      <xdr:rowOff>501650</xdr:rowOff>
    </xdr:to>
    <xdr:pic>
      <xdr:nvPicPr>
        <xdr:cNvPr id="1785" name="Subgraph-salaniojr" descr="salaniojr.png"/>
        <xdr:cNvPicPr>
          <a:picLocks/>
        </xdr:cNvPicPr>
      </xdr:nvPicPr>
      <xdr:blipFill>
        <a:blip xmlns:r="http://schemas.openxmlformats.org/officeDocument/2006/relationships" r:embed="rId350" cstate="print"/>
        <a:stretch>
          <a:fillRect/>
        </a:stretch>
      </xdr:blipFill>
      <xdr:spPr>
        <a:xfrm>
          <a:off x="1082675" y="384597275"/>
          <a:ext cx="723900" cy="476250"/>
        </a:xfrm>
        <a:prstGeom prst="rect">
          <a:avLst/>
        </a:prstGeom>
      </xdr:spPr>
    </xdr:pic>
    <xdr:clientData/>
  </xdr:twoCellAnchor>
  <xdr:twoCellAnchor editAs="oneCell">
    <xdr:from>
      <xdr:col>1</xdr:col>
      <xdr:colOff>25400</xdr:colOff>
      <xdr:row>736</xdr:row>
      <xdr:rowOff>25400</xdr:rowOff>
    </xdr:from>
    <xdr:to>
      <xdr:col>1</xdr:col>
      <xdr:colOff>749300</xdr:colOff>
      <xdr:row>736</xdr:row>
      <xdr:rowOff>501650</xdr:rowOff>
    </xdr:to>
    <xdr:pic>
      <xdr:nvPicPr>
        <xdr:cNvPr id="1786" name="Subgraph-panprdel" descr="panprdel.png"/>
        <xdr:cNvPicPr>
          <a:picLocks/>
        </xdr:cNvPicPr>
      </xdr:nvPicPr>
      <xdr:blipFill>
        <a:blip xmlns:r="http://schemas.openxmlformats.org/officeDocument/2006/relationships" r:embed="rId350" cstate="print"/>
        <a:stretch>
          <a:fillRect/>
        </a:stretch>
      </xdr:blipFill>
      <xdr:spPr>
        <a:xfrm>
          <a:off x="1082675" y="385121150"/>
          <a:ext cx="723900" cy="476250"/>
        </a:xfrm>
        <a:prstGeom prst="rect">
          <a:avLst/>
        </a:prstGeom>
      </xdr:spPr>
    </xdr:pic>
    <xdr:clientData/>
  </xdr:twoCellAnchor>
  <xdr:twoCellAnchor editAs="oneCell">
    <xdr:from>
      <xdr:col>1</xdr:col>
      <xdr:colOff>25400</xdr:colOff>
      <xdr:row>737</xdr:row>
      <xdr:rowOff>25400</xdr:rowOff>
    </xdr:from>
    <xdr:to>
      <xdr:col>1</xdr:col>
      <xdr:colOff>749300</xdr:colOff>
      <xdr:row>737</xdr:row>
      <xdr:rowOff>501650</xdr:rowOff>
    </xdr:to>
    <xdr:pic>
      <xdr:nvPicPr>
        <xdr:cNvPr id="1787" name="Subgraph-rcamoro" descr="rcamoro.png"/>
        <xdr:cNvPicPr>
          <a:picLocks/>
        </xdr:cNvPicPr>
      </xdr:nvPicPr>
      <xdr:blipFill>
        <a:blip xmlns:r="http://schemas.openxmlformats.org/officeDocument/2006/relationships" r:embed="rId350" cstate="print"/>
        <a:stretch>
          <a:fillRect/>
        </a:stretch>
      </xdr:blipFill>
      <xdr:spPr>
        <a:xfrm>
          <a:off x="1082675" y="385645025"/>
          <a:ext cx="723900" cy="476250"/>
        </a:xfrm>
        <a:prstGeom prst="rect">
          <a:avLst/>
        </a:prstGeom>
      </xdr:spPr>
    </xdr:pic>
    <xdr:clientData/>
  </xdr:twoCellAnchor>
  <xdr:twoCellAnchor editAs="oneCell">
    <xdr:from>
      <xdr:col>1</xdr:col>
      <xdr:colOff>25400</xdr:colOff>
      <xdr:row>738</xdr:row>
      <xdr:rowOff>25400</xdr:rowOff>
    </xdr:from>
    <xdr:to>
      <xdr:col>1</xdr:col>
      <xdr:colOff>749300</xdr:colOff>
      <xdr:row>738</xdr:row>
      <xdr:rowOff>501650</xdr:rowOff>
    </xdr:to>
    <xdr:pic>
      <xdr:nvPicPr>
        <xdr:cNvPr id="1788" name="Subgraph-dscoughlin" descr="dscoughlin.png"/>
        <xdr:cNvPicPr>
          <a:picLocks/>
        </xdr:cNvPicPr>
      </xdr:nvPicPr>
      <xdr:blipFill>
        <a:blip xmlns:r="http://schemas.openxmlformats.org/officeDocument/2006/relationships" r:embed="rId350" cstate="print"/>
        <a:stretch>
          <a:fillRect/>
        </a:stretch>
      </xdr:blipFill>
      <xdr:spPr>
        <a:xfrm>
          <a:off x="1082675" y="386168900"/>
          <a:ext cx="723900" cy="476250"/>
        </a:xfrm>
        <a:prstGeom prst="rect">
          <a:avLst/>
        </a:prstGeom>
      </xdr:spPr>
    </xdr:pic>
    <xdr:clientData/>
  </xdr:twoCellAnchor>
  <xdr:twoCellAnchor editAs="oneCell">
    <xdr:from>
      <xdr:col>1</xdr:col>
      <xdr:colOff>25400</xdr:colOff>
      <xdr:row>739</xdr:row>
      <xdr:rowOff>25400</xdr:rowOff>
    </xdr:from>
    <xdr:to>
      <xdr:col>1</xdr:col>
      <xdr:colOff>749300</xdr:colOff>
      <xdr:row>739</xdr:row>
      <xdr:rowOff>501650</xdr:rowOff>
    </xdr:to>
    <xdr:pic>
      <xdr:nvPicPr>
        <xdr:cNvPr id="1789" name="Subgraph-alex_lanstein" descr="alex_lanstein.png"/>
        <xdr:cNvPicPr>
          <a:picLocks/>
        </xdr:cNvPicPr>
      </xdr:nvPicPr>
      <xdr:blipFill>
        <a:blip xmlns:r="http://schemas.openxmlformats.org/officeDocument/2006/relationships" r:embed="rId350" cstate="print"/>
        <a:stretch>
          <a:fillRect/>
        </a:stretch>
      </xdr:blipFill>
      <xdr:spPr>
        <a:xfrm>
          <a:off x="1082675" y="386692775"/>
          <a:ext cx="723900" cy="476250"/>
        </a:xfrm>
        <a:prstGeom prst="rect">
          <a:avLst/>
        </a:prstGeom>
      </xdr:spPr>
    </xdr:pic>
    <xdr:clientData/>
  </xdr:twoCellAnchor>
  <xdr:twoCellAnchor editAs="oneCell">
    <xdr:from>
      <xdr:col>1</xdr:col>
      <xdr:colOff>25400</xdr:colOff>
      <xdr:row>740</xdr:row>
      <xdr:rowOff>25400</xdr:rowOff>
    </xdr:from>
    <xdr:to>
      <xdr:col>1</xdr:col>
      <xdr:colOff>749300</xdr:colOff>
      <xdr:row>740</xdr:row>
      <xdr:rowOff>501650</xdr:rowOff>
    </xdr:to>
    <xdr:pic>
      <xdr:nvPicPr>
        <xdr:cNvPr id="1790" name="Subgraph-bjnilesh" descr="bjnilesh.png"/>
        <xdr:cNvPicPr>
          <a:picLocks/>
        </xdr:cNvPicPr>
      </xdr:nvPicPr>
      <xdr:blipFill>
        <a:blip xmlns:r="http://schemas.openxmlformats.org/officeDocument/2006/relationships" r:embed="rId350" cstate="print"/>
        <a:stretch>
          <a:fillRect/>
        </a:stretch>
      </xdr:blipFill>
      <xdr:spPr>
        <a:xfrm>
          <a:off x="1082675" y="387216650"/>
          <a:ext cx="723900" cy="476250"/>
        </a:xfrm>
        <a:prstGeom prst="rect">
          <a:avLst/>
        </a:prstGeom>
      </xdr:spPr>
    </xdr:pic>
    <xdr:clientData/>
  </xdr:twoCellAnchor>
  <xdr:twoCellAnchor editAs="oneCell">
    <xdr:from>
      <xdr:col>1</xdr:col>
      <xdr:colOff>25400</xdr:colOff>
      <xdr:row>741</xdr:row>
      <xdr:rowOff>25400</xdr:rowOff>
    </xdr:from>
    <xdr:to>
      <xdr:col>1</xdr:col>
      <xdr:colOff>749300</xdr:colOff>
      <xdr:row>741</xdr:row>
      <xdr:rowOff>501650</xdr:rowOff>
    </xdr:to>
    <xdr:pic>
      <xdr:nvPicPr>
        <xdr:cNvPr id="1791" name="Subgraph-ingcg" descr="ingcg.png"/>
        <xdr:cNvPicPr>
          <a:picLocks/>
        </xdr:cNvPicPr>
      </xdr:nvPicPr>
      <xdr:blipFill>
        <a:blip xmlns:r="http://schemas.openxmlformats.org/officeDocument/2006/relationships" r:embed="rId350" cstate="print"/>
        <a:stretch>
          <a:fillRect/>
        </a:stretch>
      </xdr:blipFill>
      <xdr:spPr>
        <a:xfrm>
          <a:off x="1082675" y="387740525"/>
          <a:ext cx="723900" cy="476250"/>
        </a:xfrm>
        <a:prstGeom prst="rect">
          <a:avLst/>
        </a:prstGeom>
      </xdr:spPr>
    </xdr:pic>
    <xdr:clientData/>
  </xdr:twoCellAnchor>
  <xdr:twoCellAnchor editAs="oneCell">
    <xdr:from>
      <xdr:col>1</xdr:col>
      <xdr:colOff>25400</xdr:colOff>
      <xdr:row>742</xdr:row>
      <xdr:rowOff>25400</xdr:rowOff>
    </xdr:from>
    <xdr:to>
      <xdr:col>1</xdr:col>
      <xdr:colOff>749300</xdr:colOff>
      <xdr:row>742</xdr:row>
      <xdr:rowOff>501650</xdr:rowOff>
    </xdr:to>
    <xdr:pic>
      <xdr:nvPicPr>
        <xdr:cNvPr id="1792" name="Subgraph-kurt_sterling" descr="kurt_sterling.png"/>
        <xdr:cNvPicPr>
          <a:picLocks/>
        </xdr:cNvPicPr>
      </xdr:nvPicPr>
      <xdr:blipFill>
        <a:blip xmlns:r="http://schemas.openxmlformats.org/officeDocument/2006/relationships" r:embed="rId350" cstate="print"/>
        <a:stretch>
          <a:fillRect/>
        </a:stretch>
      </xdr:blipFill>
      <xdr:spPr>
        <a:xfrm>
          <a:off x="1082675" y="388264400"/>
          <a:ext cx="723900" cy="476250"/>
        </a:xfrm>
        <a:prstGeom prst="rect">
          <a:avLst/>
        </a:prstGeom>
      </xdr:spPr>
    </xdr:pic>
    <xdr:clientData/>
  </xdr:twoCellAnchor>
  <xdr:twoCellAnchor editAs="oneCell">
    <xdr:from>
      <xdr:col>1</xdr:col>
      <xdr:colOff>25400</xdr:colOff>
      <xdr:row>743</xdr:row>
      <xdr:rowOff>25400</xdr:rowOff>
    </xdr:from>
    <xdr:to>
      <xdr:col>1</xdr:col>
      <xdr:colOff>749300</xdr:colOff>
      <xdr:row>743</xdr:row>
      <xdr:rowOff>501650</xdr:rowOff>
    </xdr:to>
    <xdr:pic>
      <xdr:nvPicPr>
        <xdr:cNvPr id="1793" name="Subgraph-hotonfacebook" descr="hotonfacebook.png"/>
        <xdr:cNvPicPr>
          <a:picLocks/>
        </xdr:cNvPicPr>
      </xdr:nvPicPr>
      <xdr:blipFill>
        <a:blip xmlns:r="http://schemas.openxmlformats.org/officeDocument/2006/relationships" r:embed="rId350" cstate="print"/>
        <a:stretch>
          <a:fillRect/>
        </a:stretch>
      </xdr:blipFill>
      <xdr:spPr>
        <a:xfrm>
          <a:off x="1082675" y="388788275"/>
          <a:ext cx="723900" cy="476250"/>
        </a:xfrm>
        <a:prstGeom prst="rect">
          <a:avLst/>
        </a:prstGeom>
      </xdr:spPr>
    </xdr:pic>
    <xdr:clientData/>
  </xdr:twoCellAnchor>
  <xdr:twoCellAnchor editAs="oneCell">
    <xdr:from>
      <xdr:col>1</xdr:col>
      <xdr:colOff>25400</xdr:colOff>
      <xdr:row>744</xdr:row>
      <xdr:rowOff>25400</xdr:rowOff>
    </xdr:from>
    <xdr:to>
      <xdr:col>1</xdr:col>
      <xdr:colOff>749300</xdr:colOff>
      <xdr:row>744</xdr:row>
      <xdr:rowOff>501650</xdr:rowOff>
    </xdr:to>
    <xdr:pic>
      <xdr:nvPicPr>
        <xdr:cNvPr id="1794" name="Subgraph-mobiuscydonia" descr="mobiuscydonia.png"/>
        <xdr:cNvPicPr>
          <a:picLocks/>
        </xdr:cNvPicPr>
      </xdr:nvPicPr>
      <xdr:blipFill>
        <a:blip xmlns:r="http://schemas.openxmlformats.org/officeDocument/2006/relationships" r:embed="rId350" cstate="print"/>
        <a:stretch>
          <a:fillRect/>
        </a:stretch>
      </xdr:blipFill>
      <xdr:spPr>
        <a:xfrm>
          <a:off x="1082675" y="389312150"/>
          <a:ext cx="723900" cy="476250"/>
        </a:xfrm>
        <a:prstGeom prst="rect">
          <a:avLst/>
        </a:prstGeom>
      </xdr:spPr>
    </xdr:pic>
    <xdr:clientData/>
  </xdr:twoCellAnchor>
  <xdr:twoCellAnchor editAs="oneCell">
    <xdr:from>
      <xdr:col>1</xdr:col>
      <xdr:colOff>25400</xdr:colOff>
      <xdr:row>745</xdr:row>
      <xdr:rowOff>25400</xdr:rowOff>
    </xdr:from>
    <xdr:to>
      <xdr:col>1</xdr:col>
      <xdr:colOff>749300</xdr:colOff>
      <xdr:row>745</xdr:row>
      <xdr:rowOff>501650</xdr:rowOff>
    </xdr:to>
    <xdr:pic>
      <xdr:nvPicPr>
        <xdr:cNvPr id="1795" name="Subgraph-lendar" descr="lendar.png"/>
        <xdr:cNvPicPr>
          <a:picLocks/>
        </xdr:cNvPicPr>
      </xdr:nvPicPr>
      <xdr:blipFill>
        <a:blip xmlns:r="http://schemas.openxmlformats.org/officeDocument/2006/relationships" r:embed="rId350" cstate="print"/>
        <a:stretch>
          <a:fillRect/>
        </a:stretch>
      </xdr:blipFill>
      <xdr:spPr>
        <a:xfrm>
          <a:off x="1082675" y="389836025"/>
          <a:ext cx="723900" cy="476250"/>
        </a:xfrm>
        <a:prstGeom prst="rect">
          <a:avLst/>
        </a:prstGeom>
      </xdr:spPr>
    </xdr:pic>
    <xdr:clientData/>
  </xdr:twoCellAnchor>
  <xdr:twoCellAnchor editAs="oneCell">
    <xdr:from>
      <xdr:col>1</xdr:col>
      <xdr:colOff>25400</xdr:colOff>
      <xdr:row>746</xdr:row>
      <xdr:rowOff>25400</xdr:rowOff>
    </xdr:from>
    <xdr:to>
      <xdr:col>1</xdr:col>
      <xdr:colOff>749300</xdr:colOff>
      <xdr:row>746</xdr:row>
      <xdr:rowOff>501650</xdr:rowOff>
    </xdr:to>
    <xdr:pic>
      <xdr:nvPicPr>
        <xdr:cNvPr id="1796" name="Subgraph-bostonskin" descr="bostonskin.png"/>
        <xdr:cNvPicPr>
          <a:picLocks/>
        </xdr:cNvPicPr>
      </xdr:nvPicPr>
      <xdr:blipFill>
        <a:blip xmlns:r="http://schemas.openxmlformats.org/officeDocument/2006/relationships" r:embed="rId350" cstate="print"/>
        <a:stretch>
          <a:fillRect/>
        </a:stretch>
      </xdr:blipFill>
      <xdr:spPr>
        <a:xfrm>
          <a:off x="1082675" y="390359900"/>
          <a:ext cx="723900" cy="476250"/>
        </a:xfrm>
        <a:prstGeom prst="rect">
          <a:avLst/>
        </a:prstGeom>
      </xdr:spPr>
    </xdr:pic>
    <xdr:clientData/>
  </xdr:twoCellAnchor>
  <xdr:twoCellAnchor editAs="oneCell">
    <xdr:from>
      <xdr:col>1</xdr:col>
      <xdr:colOff>25400</xdr:colOff>
      <xdr:row>747</xdr:row>
      <xdr:rowOff>25400</xdr:rowOff>
    </xdr:from>
    <xdr:to>
      <xdr:col>1</xdr:col>
      <xdr:colOff>749300</xdr:colOff>
      <xdr:row>747</xdr:row>
      <xdr:rowOff>501650</xdr:rowOff>
    </xdr:to>
    <xdr:pic>
      <xdr:nvPicPr>
        <xdr:cNvPr id="1797" name="Subgraph-mailupget" descr="mailupget.png"/>
        <xdr:cNvPicPr>
          <a:picLocks/>
        </xdr:cNvPicPr>
      </xdr:nvPicPr>
      <xdr:blipFill>
        <a:blip xmlns:r="http://schemas.openxmlformats.org/officeDocument/2006/relationships" r:embed="rId350" cstate="print"/>
        <a:stretch>
          <a:fillRect/>
        </a:stretch>
      </xdr:blipFill>
      <xdr:spPr>
        <a:xfrm>
          <a:off x="1082675" y="390883775"/>
          <a:ext cx="723900" cy="476250"/>
        </a:xfrm>
        <a:prstGeom prst="rect">
          <a:avLst/>
        </a:prstGeom>
      </xdr:spPr>
    </xdr:pic>
    <xdr:clientData/>
  </xdr:twoCellAnchor>
  <xdr:twoCellAnchor editAs="oneCell">
    <xdr:from>
      <xdr:col>1</xdr:col>
      <xdr:colOff>25400</xdr:colOff>
      <xdr:row>748</xdr:row>
      <xdr:rowOff>25400</xdr:rowOff>
    </xdr:from>
    <xdr:to>
      <xdr:col>1</xdr:col>
      <xdr:colOff>749300</xdr:colOff>
      <xdr:row>748</xdr:row>
      <xdr:rowOff>501650</xdr:rowOff>
    </xdr:to>
    <xdr:pic>
      <xdr:nvPicPr>
        <xdr:cNvPr id="1798" name="Subgraph-dyeget" descr="dyeget.png"/>
        <xdr:cNvPicPr>
          <a:picLocks/>
        </xdr:cNvPicPr>
      </xdr:nvPicPr>
      <xdr:blipFill>
        <a:blip xmlns:r="http://schemas.openxmlformats.org/officeDocument/2006/relationships" r:embed="rId350" cstate="print"/>
        <a:stretch>
          <a:fillRect/>
        </a:stretch>
      </xdr:blipFill>
      <xdr:spPr>
        <a:xfrm>
          <a:off x="1082675" y="391407650"/>
          <a:ext cx="723900" cy="476250"/>
        </a:xfrm>
        <a:prstGeom prst="rect">
          <a:avLst/>
        </a:prstGeom>
      </xdr:spPr>
    </xdr:pic>
    <xdr:clientData/>
  </xdr:twoCellAnchor>
  <xdr:twoCellAnchor editAs="oneCell">
    <xdr:from>
      <xdr:col>1</xdr:col>
      <xdr:colOff>25400</xdr:colOff>
      <xdr:row>749</xdr:row>
      <xdr:rowOff>25400</xdr:rowOff>
    </xdr:from>
    <xdr:to>
      <xdr:col>1</xdr:col>
      <xdr:colOff>749300</xdr:colOff>
      <xdr:row>749</xdr:row>
      <xdr:rowOff>501650</xdr:rowOff>
    </xdr:to>
    <xdr:pic>
      <xdr:nvPicPr>
        <xdr:cNvPr id="1799" name="Subgraph-helenaairesb" descr="helenaairesb.png"/>
        <xdr:cNvPicPr>
          <a:picLocks/>
        </xdr:cNvPicPr>
      </xdr:nvPicPr>
      <xdr:blipFill>
        <a:blip xmlns:r="http://schemas.openxmlformats.org/officeDocument/2006/relationships" r:embed="rId350" cstate="print"/>
        <a:stretch>
          <a:fillRect/>
        </a:stretch>
      </xdr:blipFill>
      <xdr:spPr>
        <a:xfrm>
          <a:off x="1082675" y="391931525"/>
          <a:ext cx="723900" cy="476250"/>
        </a:xfrm>
        <a:prstGeom prst="rect">
          <a:avLst/>
        </a:prstGeom>
      </xdr:spPr>
    </xdr:pic>
    <xdr:clientData/>
  </xdr:twoCellAnchor>
  <xdr:twoCellAnchor editAs="oneCell">
    <xdr:from>
      <xdr:col>1</xdr:col>
      <xdr:colOff>25400</xdr:colOff>
      <xdr:row>750</xdr:row>
      <xdr:rowOff>25400</xdr:rowOff>
    </xdr:from>
    <xdr:to>
      <xdr:col>1</xdr:col>
      <xdr:colOff>749300</xdr:colOff>
      <xdr:row>750</xdr:row>
      <xdr:rowOff>501650</xdr:rowOff>
    </xdr:to>
    <xdr:pic>
      <xdr:nvPicPr>
        <xdr:cNvPr id="1800" name="Subgraph-fernando1708" descr="fernando1708.png"/>
        <xdr:cNvPicPr>
          <a:picLocks/>
        </xdr:cNvPicPr>
      </xdr:nvPicPr>
      <xdr:blipFill>
        <a:blip xmlns:r="http://schemas.openxmlformats.org/officeDocument/2006/relationships" r:embed="rId350" cstate="print"/>
        <a:stretch>
          <a:fillRect/>
        </a:stretch>
      </xdr:blipFill>
      <xdr:spPr>
        <a:xfrm>
          <a:off x="1082675" y="392455400"/>
          <a:ext cx="723900" cy="476250"/>
        </a:xfrm>
        <a:prstGeom prst="rect">
          <a:avLst/>
        </a:prstGeom>
      </xdr:spPr>
    </xdr:pic>
    <xdr:clientData/>
  </xdr:twoCellAnchor>
  <xdr:twoCellAnchor editAs="oneCell">
    <xdr:from>
      <xdr:col>1</xdr:col>
      <xdr:colOff>25400</xdr:colOff>
      <xdr:row>751</xdr:row>
      <xdr:rowOff>25400</xdr:rowOff>
    </xdr:from>
    <xdr:to>
      <xdr:col>1</xdr:col>
      <xdr:colOff>749300</xdr:colOff>
      <xdr:row>751</xdr:row>
      <xdr:rowOff>501650</xdr:rowOff>
    </xdr:to>
    <xdr:pic>
      <xdr:nvPicPr>
        <xdr:cNvPr id="1801" name="Subgraph-joa_joa" descr="joa_joa.png"/>
        <xdr:cNvPicPr>
          <a:picLocks/>
        </xdr:cNvPicPr>
      </xdr:nvPicPr>
      <xdr:blipFill>
        <a:blip xmlns:r="http://schemas.openxmlformats.org/officeDocument/2006/relationships" r:embed="rId350" cstate="print"/>
        <a:stretch>
          <a:fillRect/>
        </a:stretch>
      </xdr:blipFill>
      <xdr:spPr>
        <a:xfrm>
          <a:off x="1082675" y="392979275"/>
          <a:ext cx="723900" cy="476250"/>
        </a:xfrm>
        <a:prstGeom prst="rect">
          <a:avLst/>
        </a:prstGeom>
      </xdr:spPr>
    </xdr:pic>
    <xdr:clientData/>
  </xdr:twoCellAnchor>
  <xdr:twoCellAnchor editAs="oneCell">
    <xdr:from>
      <xdr:col>1</xdr:col>
      <xdr:colOff>25400</xdr:colOff>
      <xdr:row>752</xdr:row>
      <xdr:rowOff>25400</xdr:rowOff>
    </xdr:from>
    <xdr:to>
      <xdr:col>1</xdr:col>
      <xdr:colOff>749300</xdr:colOff>
      <xdr:row>752</xdr:row>
      <xdr:rowOff>501650</xdr:rowOff>
    </xdr:to>
    <xdr:pic>
      <xdr:nvPicPr>
        <xdr:cNvPr id="1802" name="Subgraph-pkintellectuals" descr="pkintellectuals.png"/>
        <xdr:cNvPicPr>
          <a:picLocks/>
        </xdr:cNvPicPr>
      </xdr:nvPicPr>
      <xdr:blipFill>
        <a:blip xmlns:r="http://schemas.openxmlformats.org/officeDocument/2006/relationships" r:embed="rId350" cstate="print"/>
        <a:stretch>
          <a:fillRect/>
        </a:stretch>
      </xdr:blipFill>
      <xdr:spPr>
        <a:xfrm>
          <a:off x="1082675" y="393503150"/>
          <a:ext cx="723900" cy="476250"/>
        </a:xfrm>
        <a:prstGeom prst="rect">
          <a:avLst/>
        </a:prstGeom>
      </xdr:spPr>
    </xdr:pic>
    <xdr:clientData/>
  </xdr:twoCellAnchor>
  <xdr:twoCellAnchor editAs="oneCell">
    <xdr:from>
      <xdr:col>1</xdr:col>
      <xdr:colOff>25400</xdr:colOff>
      <xdr:row>753</xdr:row>
      <xdr:rowOff>25400</xdr:rowOff>
    </xdr:from>
    <xdr:to>
      <xdr:col>1</xdr:col>
      <xdr:colOff>749300</xdr:colOff>
      <xdr:row>753</xdr:row>
      <xdr:rowOff>501650</xdr:rowOff>
    </xdr:to>
    <xdr:pic>
      <xdr:nvPicPr>
        <xdr:cNvPr id="1803" name="Subgraph-onyxbook" descr="onyxbook.png"/>
        <xdr:cNvPicPr>
          <a:picLocks/>
        </xdr:cNvPicPr>
      </xdr:nvPicPr>
      <xdr:blipFill>
        <a:blip xmlns:r="http://schemas.openxmlformats.org/officeDocument/2006/relationships" r:embed="rId350" cstate="print"/>
        <a:stretch>
          <a:fillRect/>
        </a:stretch>
      </xdr:blipFill>
      <xdr:spPr>
        <a:xfrm>
          <a:off x="1082675" y="394027025"/>
          <a:ext cx="723900" cy="476250"/>
        </a:xfrm>
        <a:prstGeom prst="rect">
          <a:avLst/>
        </a:prstGeom>
      </xdr:spPr>
    </xdr:pic>
    <xdr:clientData/>
  </xdr:twoCellAnchor>
  <xdr:twoCellAnchor editAs="oneCell">
    <xdr:from>
      <xdr:col>1</xdr:col>
      <xdr:colOff>25400</xdr:colOff>
      <xdr:row>754</xdr:row>
      <xdr:rowOff>25400</xdr:rowOff>
    </xdr:from>
    <xdr:to>
      <xdr:col>1</xdr:col>
      <xdr:colOff>749300</xdr:colOff>
      <xdr:row>754</xdr:row>
      <xdr:rowOff>501650</xdr:rowOff>
    </xdr:to>
    <xdr:pic>
      <xdr:nvPicPr>
        <xdr:cNvPr id="1804" name="Subgraph-marukaalvarado" descr="marukaalvarado.png"/>
        <xdr:cNvPicPr>
          <a:picLocks/>
        </xdr:cNvPicPr>
      </xdr:nvPicPr>
      <xdr:blipFill>
        <a:blip xmlns:r="http://schemas.openxmlformats.org/officeDocument/2006/relationships" r:embed="rId350" cstate="print"/>
        <a:stretch>
          <a:fillRect/>
        </a:stretch>
      </xdr:blipFill>
      <xdr:spPr>
        <a:xfrm>
          <a:off x="1082675" y="394550900"/>
          <a:ext cx="723900" cy="476250"/>
        </a:xfrm>
        <a:prstGeom prst="rect">
          <a:avLst/>
        </a:prstGeom>
      </xdr:spPr>
    </xdr:pic>
    <xdr:clientData/>
  </xdr:twoCellAnchor>
  <xdr:twoCellAnchor editAs="oneCell">
    <xdr:from>
      <xdr:col>1</xdr:col>
      <xdr:colOff>25400</xdr:colOff>
      <xdr:row>755</xdr:row>
      <xdr:rowOff>25400</xdr:rowOff>
    </xdr:from>
    <xdr:to>
      <xdr:col>1</xdr:col>
      <xdr:colOff>749300</xdr:colOff>
      <xdr:row>755</xdr:row>
      <xdr:rowOff>501650</xdr:rowOff>
    </xdr:to>
    <xdr:pic>
      <xdr:nvPicPr>
        <xdr:cNvPr id="1805" name="Subgraph-maurjr" descr="maurjr.png"/>
        <xdr:cNvPicPr>
          <a:picLocks/>
        </xdr:cNvPicPr>
      </xdr:nvPicPr>
      <xdr:blipFill>
        <a:blip xmlns:r="http://schemas.openxmlformats.org/officeDocument/2006/relationships" r:embed="rId350" cstate="print"/>
        <a:stretch>
          <a:fillRect/>
        </a:stretch>
      </xdr:blipFill>
      <xdr:spPr>
        <a:xfrm>
          <a:off x="1082675" y="395074775"/>
          <a:ext cx="723900" cy="476250"/>
        </a:xfrm>
        <a:prstGeom prst="rect">
          <a:avLst/>
        </a:prstGeom>
      </xdr:spPr>
    </xdr:pic>
    <xdr:clientData/>
  </xdr:twoCellAnchor>
  <xdr:twoCellAnchor editAs="oneCell">
    <xdr:from>
      <xdr:col>1</xdr:col>
      <xdr:colOff>25400</xdr:colOff>
      <xdr:row>756</xdr:row>
      <xdr:rowOff>25400</xdr:rowOff>
    </xdr:from>
    <xdr:to>
      <xdr:col>1</xdr:col>
      <xdr:colOff>749300</xdr:colOff>
      <xdr:row>756</xdr:row>
      <xdr:rowOff>501650</xdr:rowOff>
    </xdr:to>
    <xdr:pic>
      <xdr:nvPicPr>
        <xdr:cNvPr id="1806" name="Subgraph-hackstricks333" descr="hackstricks333.png"/>
        <xdr:cNvPicPr>
          <a:picLocks/>
        </xdr:cNvPicPr>
      </xdr:nvPicPr>
      <xdr:blipFill>
        <a:blip xmlns:r="http://schemas.openxmlformats.org/officeDocument/2006/relationships" r:embed="rId350" cstate="print"/>
        <a:stretch>
          <a:fillRect/>
        </a:stretch>
      </xdr:blipFill>
      <xdr:spPr>
        <a:xfrm>
          <a:off x="1082675" y="395598650"/>
          <a:ext cx="723900" cy="476250"/>
        </a:xfrm>
        <a:prstGeom prst="rect">
          <a:avLst/>
        </a:prstGeom>
      </xdr:spPr>
    </xdr:pic>
    <xdr:clientData/>
  </xdr:twoCellAnchor>
  <xdr:twoCellAnchor editAs="oneCell">
    <xdr:from>
      <xdr:col>1</xdr:col>
      <xdr:colOff>25400</xdr:colOff>
      <xdr:row>757</xdr:row>
      <xdr:rowOff>25400</xdr:rowOff>
    </xdr:from>
    <xdr:to>
      <xdr:col>1</xdr:col>
      <xdr:colOff>749300</xdr:colOff>
      <xdr:row>757</xdr:row>
      <xdr:rowOff>501650</xdr:rowOff>
    </xdr:to>
    <xdr:pic>
      <xdr:nvPicPr>
        <xdr:cNvPr id="1807" name="Subgraph-motherhoodmag" descr="motherhoodmag.png"/>
        <xdr:cNvPicPr>
          <a:picLocks/>
        </xdr:cNvPicPr>
      </xdr:nvPicPr>
      <xdr:blipFill>
        <a:blip xmlns:r="http://schemas.openxmlformats.org/officeDocument/2006/relationships" r:embed="rId350" cstate="print"/>
        <a:stretch>
          <a:fillRect/>
        </a:stretch>
      </xdr:blipFill>
      <xdr:spPr>
        <a:xfrm>
          <a:off x="1082675" y="396122525"/>
          <a:ext cx="723900" cy="476250"/>
        </a:xfrm>
        <a:prstGeom prst="rect">
          <a:avLst/>
        </a:prstGeom>
      </xdr:spPr>
    </xdr:pic>
    <xdr:clientData/>
  </xdr:twoCellAnchor>
  <xdr:twoCellAnchor editAs="oneCell">
    <xdr:from>
      <xdr:col>1</xdr:col>
      <xdr:colOff>25400</xdr:colOff>
      <xdr:row>758</xdr:row>
      <xdr:rowOff>25400</xdr:rowOff>
    </xdr:from>
    <xdr:to>
      <xdr:col>1</xdr:col>
      <xdr:colOff>749300</xdr:colOff>
      <xdr:row>758</xdr:row>
      <xdr:rowOff>501650</xdr:rowOff>
    </xdr:to>
    <xdr:pic>
      <xdr:nvPicPr>
        <xdr:cNvPr id="1808" name="Subgraph-ssnb" descr="ssnb.png"/>
        <xdr:cNvPicPr>
          <a:picLocks/>
        </xdr:cNvPicPr>
      </xdr:nvPicPr>
      <xdr:blipFill>
        <a:blip xmlns:r="http://schemas.openxmlformats.org/officeDocument/2006/relationships" r:embed="rId350" cstate="print"/>
        <a:stretch>
          <a:fillRect/>
        </a:stretch>
      </xdr:blipFill>
      <xdr:spPr>
        <a:xfrm>
          <a:off x="1082675" y="396646400"/>
          <a:ext cx="723900" cy="476250"/>
        </a:xfrm>
        <a:prstGeom prst="rect">
          <a:avLst/>
        </a:prstGeom>
      </xdr:spPr>
    </xdr:pic>
    <xdr:clientData/>
  </xdr:twoCellAnchor>
  <xdr:twoCellAnchor editAs="oneCell">
    <xdr:from>
      <xdr:col>1</xdr:col>
      <xdr:colOff>25400</xdr:colOff>
      <xdr:row>759</xdr:row>
      <xdr:rowOff>25400</xdr:rowOff>
    </xdr:from>
    <xdr:to>
      <xdr:col>1</xdr:col>
      <xdr:colOff>749300</xdr:colOff>
      <xdr:row>759</xdr:row>
      <xdr:rowOff>501650</xdr:rowOff>
    </xdr:to>
    <xdr:pic>
      <xdr:nvPicPr>
        <xdr:cNvPr id="1809" name="Subgraph-nauvinurintania" descr="nauvinurintania.png"/>
        <xdr:cNvPicPr>
          <a:picLocks/>
        </xdr:cNvPicPr>
      </xdr:nvPicPr>
      <xdr:blipFill>
        <a:blip xmlns:r="http://schemas.openxmlformats.org/officeDocument/2006/relationships" r:embed="rId350" cstate="print"/>
        <a:stretch>
          <a:fillRect/>
        </a:stretch>
      </xdr:blipFill>
      <xdr:spPr>
        <a:xfrm>
          <a:off x="1082675" y="397170275"/>
          <a:ext cx="723900" cy="476250"/>
        </a:xfrm>
        <a:prstGeom prst="rect">
          <a:avLst/>
        </a:prstGeom>
      </xdr:spPr>
    </xdr:pic>
    <xdr:clientData/>
  </xdr:twoCellAnchor>
  <xdr:twoCellAnchor editAs="oneCell">
    <xdr:from>
      <xdr:col>1</xdr:col>
      <xdr:colOff>25400</xdr:colOff>
      <xdr:row>760</xdr:row>
      <xdr:rowOff>25400</xdr:rowOff>
    </xdr:from>
    <xdr:to>
      <xdr:col>1</xdr:col>
      <xdr:colOff>749300</xdr:colOff>
      <xdr:row>760</xdr:row>
      <xdr:rowOff>501650</xdr:rowOff>
    </xdr:to>
    <xdr:pic>
      <xdr:nvPicPr>
        <xdr:cNvPr id="1810" name="Subgraph-wikileaksnewsus" descr="wikileaksnewsus.png"/>
        <xdr:cNvPicPr>
          <a:picLocks/>
        </xdr:cNvPicPr>
      </xdr:nvPicPr>
      <xdr:blipFill>
        <a:blip xmlns:r="http://schemas.openxmlformats.org/officeDocument/2006/relationships" r:embed="rId350" cstate="print"/>
        <a:stretch>
          <a:fillRect/>
        </a:stretch>
      </xdr:blipFill>
      <xdr:spPr>
        <a:xfrm>
          <a:off x="1082675" y="397694150"/>
          <a:ext cx="723900" cy="476250"/>
        </a:xfrm>
        <a:prstGeom prst="rect">
          <a:avLst/>
        </a:prstGeom>
      </xdr:spPr>
    </xdr:pic>
    <xdr:clientData/>
  </xdr:twoCellAnchor>
  <xdr:twoCellAnchor editAs="oneCell">
    <xdr:from>
      <xdr:col>1</xdr:col>
      <xdr:colOff>25400</xdr:colOff>
      <xdr:row>761</xdr:row>
      <xdr:rowOff>25400</xdr:rowOff>
    </xdr:from>
    <xdr:to>
      <xdr:col>1</xdr:col>
      <xdr:colOff>749300</xdr:colOff>
      <xdr:row>761</xdr:row>
      <xdr:rowOff>501650</xdr:rowOff>
    </xdr:to>
    <xdr:pic>
      <xdr:nvPicPr>
        <xdr:cNvPr id="1811" name="Subgraph-rowankrieger" descr="rowankrieger.png"/>
        <xdr:cNvPicPr>
          <a:picLocks/>
        </xdr:cNvPicPr>
      </xdr:nvPicPr>
      <xdr:blipFill>
        <a:blip xmlns:r="http://schemas.openxmlformats.org/officeDocument/2006/relationships" r:embed="rId350" cstate="print"/>
        <a:stretch>
          <a:fillRect/>
        </a:stretch>
      </xdr:blipFill>
      <xdr:spPr>
        <a:xfrm>
          <a:off x="1082675" y="398218025"/>
          <a:ext cx="723900" cy="476250"/>
        </a:xfrm>
        <a:prstGeom prst="rect">
          <a:avLst/>
        </a:prstGeom>
      </xdr:spPr>
    </xdr:pic>
    <xdr:clientData/>
  </xdr:twoCellAnchor>
  <xdr:twoCellAnchor editAs="oneCell">
    <xdr:from>
      <xdr:col>1</xdr:col>
      <xdr:colOff>25400</xdr:colOff>
      <xdr:row>762</xdr:row>
      <xdr:rowOff>25400</xdr:rowOff>
    </xdr:from>
    <xdr:to>
      <xdr:col>1</xdr:col>
      <xdr:colOff>749300</xdr:colOff>
      <xdr:row>762</xdr:row>
      <xdr:rowOff>501650</xdr:rowOff>
    </xdr:to>
    <xdr:pic>
      <xdr:nvPicPr>
        <xdr:cNvPr id="1812" name="Subgraph-mallorquii" descr="mallorquii.png"/>
        <xdr:cNvPicPr>
          <a:picLocks/>
        </xdr:cNvPicPr>
      </xdr:nvPicPr>
      <xdr:blipFill>
        <a:blip xmlns:r="http://schemas.openxmlformats.org/officeDocument/2006/relationships" r:embed="rId350" cstate="print"/>
        <a:stretch>
          <a:fillRect/>
        </a:stretch>
      </xdr:blipFill>
      <xdr:spPr>
        <a:xfrm>
          <a:off x="1082675" y="398741900"/>
          <a:ext cx="723900" cy="476250"/>
        </a:xfrm>
        <a:prstGeom prst="rect">
          <a:avLst/>
        </a:prstGeom>
      </xdr:spPr>
    </xdr:pic>
    <xdr:clientData/>
  </xdr:twoCellAnchor>
  <xdr:twoCellAnchor editAs="oneCell">
    <xdr:from>
      <xdr:col>1</xdr:col>
      <xdr:colOff>25400</xdr:colOff>
      <xdr:row>763</xdr:row>
      <xdr:rowOff>25400</xdr:rowOff>
    </xdr:from>
    <xdr:to>
      <xdr:col>1</xdr:col>
      <xdr:colOff>749300</xdr:colOff>
      <xdr:row>763</xdr:row>
      <xdr:rowOff>501650</xdr:rowOff>
    </xdr:to>
    <xdr:pic>
      <xdr:nvPicPr>
        <xdr:cNvPr id="1813" name="Subgraph-castillosuardia" descr="castillosuardia.png"/>
        <xdr:cNvPicPr>
          <a:picLocks/>
        </xdr:cNvPicPr>
      </xdr:nvPicPr>
      <xdr:blipFill>
        <a:blip xmlns:r="http://schemas.openxmlformats.org/officeDocument/2006/relationships" r:embed="rId350" cstate="print"/>
        <a:stretch>
          <a:fillRect/>
        </a:stretch>
      </xdr:blipFill>
      <xdr:spPr>
        <a:xfrm>
          <a:off x="1082675" y="399265775"/>
          <a:ext cx="723900" cy="476250"/>
        </a:xfrm>
        <a:prstGeom prst="rect">
          <a:avLst/>
        </a:prstGeom>
      </xdr:spPr>
    </xdr:pic>
    <xdr:clientData/>
  </xdr:twoCellAnchor>
  <xdr:twoCellAnchor editAs="oneCell">
    <xdr:from>
      <xdr:col>1</xdr:col>
      <xdr:colOff>25400</xdr:colOff>
      <xdr:row>764</xdr:row>
      <xdr:rowOff>25400</xdr:rowOff>
    </xdr:from>
    <xdr:to>
      <xdr:col>1</xdr:col>
      <xdr:colOff>749300</xdr:colOff>
      <xdr:row>764</xdr:row>
      <xdr:rowOff>501650</xdr:rowOff>
    </xdr:to>
    <xdr:pic>
      <xdr:nvPicPr>
        <xdr:cNvPr id="1814" name="Subgraph-faxsindical" descr="faxsindical.png"/>
        <xdr:cNvPicPr>
          <a:picLocks/>
        </xdr:cNvPicPr>
      </xdr:nvPicPr>
      <xdr:blipFill>
        <a:blip xmlns:r="http://schemas.openxmlformats.org/officeDocument/2006/relationships" r:embed="rId350" cstate="print"/>
        <a:stretch>
          <a:fillRect/>
        </a:stretch>
      </xdr:blipFill>
      <xdr:spPr>
        <a:xfrm>
          <a:off x="1082675" y="399789650"/>
          <a:ext cx="723900" cy="476250"/>
        </a:xfrm>
        <a:prstGeom prst="rect">
          <a:avLst/>
        </a:prstGeom>
      </xdr:spPr>
    </xdr:pic>
    <xdr:clientData/>
  </xdr:twoCellAnchor>
  <xdr:twoCellAnchor editAs="oneCell">
    <xdr:from>
      <xdr:col>1</xdr:col>
      <xdr:colOff>25400</xdr:colOff>
      <xdr:row>765</xdr:row>
      <xdr:rowOff>25400</xdr:rowOff>
    </xdr:from>
    <xdr:to>
      <xdr:col>1</xdr:col>
      <xdr:colOff>749300</xdr:colOff>
      <xdr:row>765</xdr:row>
      <xdr:rowOff>501650</xdr:rowOff>
    </xdr:to>
    <xdr:pic>
      <xdr:nvPicPr>
        <xdr:cNvPr id="1815" name="Subgraph-aumarchitects" descr="aumarchitects.png"/>
        <xdr:cNvPicPr>
          <a:picLocks/>
        </xdr:cNvPicPr>
      </xdr:nvPicPr>
      <xdr:blipFill>
        <a:blip xmlns:r="http://schemas.openxmlformats.org/officeDocument/2006/relationships" r:embed="rId350" cstate="print"/>
        <a:stretch>
          <a:fillRect/>
        </a:stretch>
      </xdr:blipFill>
      <xdr:spPr>
        <a:xfrm>
          <a:off x="1082675" y="400313525"/>
          <a:ext cx="723900" cy="476250"/>
        </a:xfrm>
        <a:prstGeom prst="rect">
          <a:avLst/>
        </a:prstGeom>
      </xdr:spPr>
    </xdr:pic>
    <xdr:clientData/>
  </xdr:twoCellAnchor>
  <xdr:twoCellAnchor editAs="oneCell">
    <xdr:from>
      <xdr:col>1</xdr:col>
      <xdr:colOff>25400</xdr:colOff>
      <xdr:row>766</xdr:row>
      <xdr:rowOff>25400</xdr:rowOff>
    </xdr:from>
    <xdr:to>
      <xdr:col>1</xdr:col>
      <xdr:colOff>749300</xdr:colOff>
      <xdr:row>766</xdr:row>
      <xdr:rowOff>501650</xdr:rowOff>
    </xdr:to>
    <xdr:pic>
      <xdr:nvPicPr>
        <xdr:cNvPr id="1816" name="Subgraph-fluffy_nuts" descr="fluffy_nuts.png"/>
        <xdr:cNvPicPr>
          <a:picLocks/>
        </xdr:cNvPicPr>
      </xdr:nvPicPr>
      <xdr:blipFill>
        <a:blip xmlns:r="http://schemas.openxmlformats.org/officeDocument/2006/relationships" r:embed="rId350" cstate="print"/>
        <a:stretch>
          <a:fillRect/>
        </a:stretch>
      </xdr:blipFill>
      <xdr:spPr>
        <a:xfrm>
          <a:off x="1082675" y="400837400"/>
          <a:ext cx="723900" cy="476250"/>
        </a:xfrm>
        <a:prstGeom prst="rect">
          <a:avLst/>
        </a:prstGeom>
      </xdr:spPr>
    </xdr:pic>
    <xdr:clientData/>
  </xdr:twoCellAnchor>
  <xdr:twoCellAnchor editAs="oneCell">
    <xdr:from>
      <xdr:col>1</xdr:col>
      <xdr:colOff>25400</xdr:colOff>
      <xdr:row>767</xdr:row>
      <xdr:rowOff>25400</xdr:rowOff>
    </xdr:from>
    <xdr:to>
      <xdr:col>1</xdr:col>
      <xdr:colOff>749300</xdr:colOff>
      <xdr:row>767</xdr:row>
      <xdr:rowOff>501650</xdr:rowOff>
    </xdr:to>
    <xdr:pic>
      <xdr:nvPicPr>
        <xdr:cNvPr id="1817" name="Subgraph-albertiago" descr="albertiago.png"/>
        <xdr:cNvPicPr>
          <a:picLocks/>
        </xdr:cNvPicPr>
      </xdr:nvPicPr>
      <xdr:blipFill>
        <a:blip xmlns:r="http://schemas.openxmlformats.org/officeDocument/2006/relationships" r:embed="rId350" cstate="print"/>
        <a:stretch>
          <a:fillRect/>
        </a:stretch>
      </xdr:blipFill>
      <xdr:spPr>
        <a:xfrm>
          <a:off x="1082675" y="401361275"/>
          <a:ext cx="723900" cy="476250"/>
        </a:xfrm>
        <a:prstGeom prst="rect">
          <a:avLst/>
        </a:prstGeom>
      </xdr:spPr>
    </xdr:pic>
    <xdr:clientData/>
  </xdr:twoCellAnchor>
  <xdr:twoCellAnchor editAs="oneCell">
    <xdr:from>
      <xdr:col>1</xdr:col>
      <xdr:colOff>25400</xdr:colOff>
      <xdr:row>768</xdr:row>
      <xdr:rowOff>25400</xdr:rowOff>
    </xdr:from>
    <xdr:to>
      <xdr:col>1</xdr:col>
      <xdr:colOff>749300</xdr:colOff>
      <xdr:row>768</xdr:row>
      <xdr:rowOff>501650</xdr:rowOff>
    </xdr:to>
    <xdr:pic>
      <xdr:nvPicPr>
        <xdr:cNvPr id="1818" name="Subgraph-newsbyifm" descr="newsbyifm.png"/>
        <xdr:cNvPicPr>
          <a:picLocks/>
        </xdr:cNvPicPr>
      </xdr:nvPicPr>
      <xdr:blipFill>
        <a:blip xmlns:r="http://schemas.openxmlformats.org/officeDocument/2006/relationships" r:embed="rId350" cstate="print"/>
        <a:stretch>
          <a:fillRect/>
        </a:stretch>
      </xdr:blipFill>
      <xdr:spPr>
        <a:xfrm>
          <a:off x="1082675" y="401885150"/>
          <a:ext cx="723900" cy="476250"/>
        </a:xfrm>
        <a:prstGeom prst="rect">
          <a:avLst/>
        </a:prstGeom>
      </xdr:spPr>
    </xdr:pic>
    <xdr:clientData/>
  </xdr:twoCellAnchor>
  <xdr:twoCellAnchor editAs="oneCell">
    <xdr:from>
      <xdr:col>1</xdr:col>
      <xdr:colOff>25400</xdr:colOff>
      <xdr:row>769</xdr:row>
      <xdr:rowOff>25400</xdr:rowOff>
    </xdr:from>
    <xdr:to>
      <xdr:col>1</xdr:col>
      <xdr:colOff>749300</xdr:colOff>
      <xdr:row>769</xdr:row>
      <xdr:rowOff>501650</xdr:rowOff>
    </xdr:to>
    <xdr:pic>
      <xdr:nvPicPr>
        <xdr:cNvPr id="1819" name="Subgraph-phlip808" descr="phlip808.png"/>
        <xdr:cNvPicPr>
          <a:picLocks/>
        </xdr:cNvPicPr>
      </xdr:nvPicPr>
      <xdr:blipFill>
        <a:blip xmlns:r="http://schemas.openxmlformats.org/officeDocument/2006/relationships" r:embed="rId350" cstate="print"/>
        <a:stretch>
          <a:fillRect/>
        </a:stretch>
      </xdr:blipFill>
      <xdr:spPr>
        <a:xfrm>
          <a:off x="1082675" y="402409025"/>
          <a:ext cx="723900" cy="476250"/>
        </a:xfrm>
        <a:prstGeom prst="rect">
          <a:avLst/>
        </a:prstGeom>
      </xdr:spPr>
    </xdr:pic>
    <xdr:clientData/>
  </xdr:twoCellAnchor>
  <xdr:twoCellAnchor editAs="oneCell">
    <xdr:from>
      <xdr:col>1</xdr:col>
      <xdr:colOff>25400</xdr:colOff>
      <xdr:row>770</xdr:row>
      <xdr:rowOff>25400</xdr:rowOff>
    </xdr:from>
    <xdr:to>
      <xdr:col>1</xdr:col>
      <xdr:colOff>749300</xdr:colOff>
      <xdr:row>770</xdr:row>
      <xdr:rowOff>501650</xdr:rowOff>
    </xdr:to>
    <xdr:pic>
      <xdr:nvPicPr>
        <xdr:cNvPr id="1820" name="Subgraph-gauravpaliwal" descr="gauravpaliwal.png"/>
        <xdr:cNvPicPr>
          <a:picLocks/>
        </xdr:cNvPicPr>
      </xdr:nvPicPr>
      <xdr:blipFill>
        <a:blip xmlns:r="http://schemas.openxmlformats.org/officeDocument/2006/relationships" r:embed="rId350" cstate="print"/>
        <a:stretch>
          <a:fillRect/>
        </a:stretch>
      </xdr:blipFill>
      <xdr:spPr>
        <a:xfrm>
          <a:off x="1082675" y="402932900"/>
          <a:ext cx="723900" cy="476250"/>
        </a:xfrm>
        <a:prstGeom prst="rect">
          <a:avLst/>
        </a:prstGeom>
      </xdr:spPr>
    </xdr:pic>
    <xdr:clientData/>
  </xdr:twoCellAnchor>
  <xdr:twoCellAnchor editAs="oneCell">
    <xdr:from>
      <xdr:col>1</xdr:col>
      <xdr:colOff>25400</xdr:colOff>
      <xdr:row>771</xdr:row>
      <xdr:rowOff>25400</xdr:rowOff>
    </xdr:from>
    <xdr:to>
      <xdr:col>1</xdr:col>
      <xdr:colOff>749300</xdr:colOff>
      <xdr:row>771</xdr:row>
      <xdr:rowOff>501650</xdr:rowOff>
    </xdr:to>
    <xdr:pic>
      <xdr:nvPicPr>
        <xdr:cNvPr id="1821" name="Subgraph-propuestaoaxaca" descr="propuestaoaxaca.png"/>
        <xdr:cNvPicPr>
          <a:picLocks/>
        </xdr:cNvPicPr>
      </xdr:nvPicPr>
      <xdr:blipFill>
        <a:blip xmlns:r="http://schemas.openxmlformats.org/officeDocument/2006/relationships" r:embed="rId350" cstate="print"/>
        <a:stretch>
          <a:fillRect/>
        </a:stretch>
      </xdr:blipFill>
      <xdr:spPr>
        <a:xfrm>
          <a:off x="1082675" y="403456775"/>
          <a:ext cx="723900" cy="476250"/>
        </a:xfrm>
        <a:prstGeom prst="rect">
          <a:avLst/>
        </a:prstGeom>
      </xdr:spPr>
    </xdr:pic>
    <xdr:clientData/>
  </xdr:twoCellAnchor>
  <xdr:twoCellAnchor editAs="oneCell">
    <xdr:from>
      <xdr:col>1</xdr:col>
      <xdr:colOff>25400</xdr:colOff>
      <xdr:row>772</xdr:row>
      <xdr:rowOff>25400</xdr:rowOff>
    </xdr:from>
    <xdr:to>
      <xdr:col>1</xdr:col>
      <xdr:colOff>749300</xdr:colOff>
      <xdr:row>772</xdr:row>
      <xdr:rowOff>501650</xdr:rowOff>
    </xdr:to>
    <xdr:pic>
      <xdr:nvPicPr>
        <xdr:cNvPr id="1822" name="Subgraph-matt0678" descr="matt0678.png"/>
        <xdr:cNvPicPr>
          <a:picLocks/>
        </xdr:cNvPicPr>
      </xdr:nvPicPr>
      <xdr:blipFill>
        <a:blip xmlns:r="http://schemas.openxmlformats.org/officeDocument/2006/relationships" r:embed="rId350" cstate="print"/>
        <a:stretch>
          <a:fillRect/>
        </a:stretch>
      </xdr:blipFill>
      <xdr:spPr>
        <a:xfrm>
          <a:off x="1082675" y="403980650"/>
          <a:ext cx="723900" cy="476250"/>
        </a:xfrm>
        <a:prstGeom prst="rect">
          <a:avLst/>
        </a:prstGeom>
      </xdr:spPr>
    </xdr:pic>
    <xdr:clientData/>
  </xdr:twoCellAnchor>
  <xdr:twoCellAnchor editAs="oneCell">
    <xdr:from>
      <xdr:col>1</xdr:col>
      <xdr:colOff>25400</xdr:colOff>
      <xdr:row>773</xdr:row>
      <xdr:rowOff>25400</xdr:rowOff>
    </xdr:from>
    <xdr:to>
      <xdr:col>1</xdr:col>
      <xdr:colOff>749300</xdr:colOff>
      <xdr:row>773</xdr:row>
      <xdr:rowOff>501650</xdr:rowOff>
    </xdr:to>
    <xdr:pic>
      <xdr:nvPicPr>
        <xdr:cNvPr id="1823" name="Subgraph-ginapt2010" descr="ginapt2010.png"/>
        <xdr:cNvPicPr>
          <a:picLocks/>
        </xdr:cNvPicPr>
      </xdr:nvPicPr>
      <xdr:blipFill>
        <a:blip xmlns:r="http://schemas.openxmlformats.org/officeDocument/2006/relationships" r:embed="rId350" cstate="print"/>
        <a:stretch>
          <a:fillRect/>
        </a:stretch>
      </xdr:blipFill>
      <xdr:spPr>
        <a:xfrm>
          <a:off x="1082675" y="404504525"/>
          <a:ext cx="723900" cy="476250"/>
        </a:xfrm>
        <a:prstGeom prst="rect">
          <a:avLst/>
        </a:prstGeom>
      </xdr:spPr>
    </xdr:pic>
    <xdr:clientData/>
  </xdr:twoCellAnchor>
  <xdr:twoCellAnchor editAs="oneCell">
    <xdr:from>
      <xdr:col>1</xdr:col>
      <xdr:colOff>25400</xdr:colOff>
      <xdr:row>774</xdr:row>
      <xdr:rowOff>25400</xdr:rowOff>
    </xdr:from>
    <xdr:to>
      <xdr:col>1</xdr:col>
      <xdr:colOff>749300</xdr:colOff>
      <xdr:row>774</xdr:row>
      <xdr:rowOff>501650</xdr:rowOff>
    </xdr:to>
    <xdr:pic>
      <xdr:nvPicPr>
        <xdr:cNvPr id="1824" name="Subgraph-zerocau" descr="zerocau.png"/>
        <xdr:cNvPicPr>
          <a:picLocks/>
        </xdr:cNvPicPr>
      </xdr:nvPicPr>
      <xdr:blipFill>
        <a:blip xmlns:r="http://schemas.openxmlformats.org/officeDocument/2006/relationships" r:embed="rId350" cstate="print"/>
        <a:stretch>
          <a:fillRect/>
        </a:stretch>
      </xdr:blipFill>
      <xdr:spPr>
        <a:xfrm>
          <a:off x="1082675" y="405028400"/>
          <a:ext cx="723900" cy="476250"/>
        </a:xfrm>
        <a:prstGeom prst="rect">
          <a:avLst/>
        </a:prstGeom>
      </xdr:spPr>
    </xdr:pic>
    <xdr:clientData/>
  </xdr:twoCellAnchor>
  <xdr:twoCellAnchor editAs="oneCell">
    <xdr:from>
      <xdr:col>1</xdr:col>
      <xdr:colOff>25400</xdr:colOff>
      <xdr:row>775</xdr:row>
      <xdr:rowOff>25400</xdr:rowOff>
    </xdr:from>
    <xdr:to>
      <xdr:col>1</xdr:col>
      <xdr:colOff>749300</xdr:colOff>
      <xdr:row>775</xdr:row>
      <xdr:rowOff>501650</xdr:rowOff>
    </xdr:to>
    <xdr:pic>
      <xdr:nvPicPr>
        <xdr:cNvPr id="1825" name="Subgraph-prajnamu" descr="prajnamu.png"/>
        <xdr:cNvPicPr>
          <a:picLocks/>
        </xdr:cNvPicPr>
      </xdr:nvPicPr>
      <xdr:blipFill>
        <a:blip xmlns:r="http://schemas.openxmlformats.org/officeDocument/2006/relationships" r:embed="rId350" cstate="print"/>
        <a:stretch>
          <a:fillRect/>
        </a:stretch>
      </xdr:blipFill>
      <xdr:spPr>
        <a:xfrm>
          <a:off x="1082675" y="405552275"/>
          <a:ext cx="723900" cy="476250"/>
        </a:xfrm>
        <a:prstGeom prst="rect">
          <a:avLst/>
        </a:prstGeom>
      </xdr:spPr>
    </xdr:pic>
    <xdr:clientData/>
  </xdr:twoCellAnchor>
  <xdr:twoCellAnchor editAs="oneCell">
    <xdr:from>
      <xdr:col>1</xdr:col>
      <xdr:colOff>25400</xdr:colOff>
      <xdr:row>776</xdr:row>
      <xdr:rowOff>25400</xdr:rowOff>
    </xdr:from>
    <xdr:to>
      <xdr:col>1</xdr:col>
      <xdr:colOff>749300</xdr:colOff>
      <xdr:row>776</xdr:row>
      <xdr:rowOff>501650</xdr:rowOff>
    </xdr:to>
    <xdr:pic>
      <xdr:nvPicPr>
        <xdr:cNvPr id="1826" name="Subgraph-dionysus2001" descr="dionysus2001.png"/>
        <xdr:cNvPicPr>
          <a:picLocks/>
        </xdr:cNvPicPr>
      </xdr:nvPicPr>
      <xdr:blipFill>
        <a:blip xmlns:r="http://schemas.openxmlformats.org/officeDocument/2006/relationships" r:embed="rId350" cstate="print"/>
        <a:stretch>
          <a:fillRect/>
        </a:stretch>
      </xdr:blipFill>
      <xdr:spPr>
        <a:xfrm>
          <a:off x="1082675" y="406076150"/>
          <a:ext cx="723900" cy="476250"/>
        </a:xfrm>
        <a:prstGeom prst="rect">
          <a:avLst/>
        </a:prstGeom>
      </xdr:spPr>
    </xdr:pic>
    <xdr:clientData/>
  </xdr:twoCellAnchor>
  <xdr:twoCellAnchor editAs="oneCell">
    <xdr:from>
      <xdr:col>1</xdr:col>
      <xdr:colOff>25400</xdr:colOff>
      <xdr:row>777</xdr:row>
      <xdr:rowOff>25400</xdr:rowOff>
    </xdr:from>
    <xdr:to>
      <xdr:col>1</xdr:col>
      <xdr:colOff>749300</xdr:colOff>
      <xdr:row>777</xdr:row>
      <xdr:rowOff>501650</xdr:rowOff>
    </xdr:to>
    <xdr:pic>
      <xdr:nvPicPr>
        <xdr:cNvPr id="1827" name="Subgraph-graemelion" descr="graemelion.png"/>
        <xdr:cNvPicPr>
          <a:picLocks/>
        </xdr:cNvPicPr>
      </xdr:nvPicPr>
      <xdr:blipFill>
        <a:blip xmlns:r="http://schemas.openxmlformats.org/officeDocument/2006/relationships" r:embed="rId350" cstate="print"/>
        <a:stretch>
          <a:fillRect/>
        </a:stretch>
      </xdr:blipFill>
      <xdr:spPr>
        <a:xfrm>
          <a:off x="1082675" y="406600025"/>
          <a:ext cx="723900" cy="476250"/>
        </a:xfrm>
        <a:prstGeom prst="rect">
          <a:avLst/>
        </a:prstGeom>
      </xdr:spPr>
    </xdr:pic>
    <xdr:clientData/>
  </xdr:twoCellAnchor>
  <xdr:twoCellAnchor editAs="oneCell">
    <xdr:from>
      <xdr:col>1</xdr:col>
      <xdr:colOff>25400</xdr:colOff>
      <xdr:row>778</xdr:row>
      <xdr:rowOff>25400</xdr:rowOff>
    </xdr:from>
    <xdr:to>
      <xdr:col>1</xdr:col>
      <xdr:colOff>749300</xdr:colOff>
      <xdr:row>778</xdr:row>
      <xdr:rowOff>501650</xdr:rowOff>
    </xdr:to>
    <xdr:pic>
      <xdr:nvPicPr>
        <xdr:cNvPr id="1828" name="Subgraph-aidanjmccarthy" descr="aidanjmccarthy.png"/>
        <xdr:cNvPicPr>
          <a:picLocks/>
        </xdr:cNvPicPr>
      </xdr:nvPicPr>
      <xdr:blipFill>
        <a:blip xmlns:r="http://schemas.openxmlformats.org/officeDocument/2006/relationships" r:embed="rId350" cstate="print"/>
        <a:stretch>
          <a:fillRect/>
        </a:stretch>
      </xdr:blipFill>
      <xdr:spPr>
        <a:xfrm>
          <a:off x="1082675" y="407123900"/>
          <a:ext cx="723900" cy="476250"/>
        </a:xfrm>
        <a:prstGeom prst="rect">
          <a:avLst/>
        </a:prstGeom>
      </xdr:spPr>
    </xdr:pic>
    <xdr:clientData/>
  </xdr:twoCellAnchor>
  <xdr:twoCellAnchor editAs="oneCell">
    <xdr:from>
      <xdr:col>1</xdr:col>
      <xdr:colOff>25400</xdr:colOff>
      <xdr:row>779</xdr:row>
      <xdr:rowOff>25400</xdr:rowOff>
    </xdr:from>
    <xdr:to>
      <xdr:col>1</xdr:col>
      <xdr:colOff>749300</xdr:colOff>
      <xdr:row>779</xdr:row>
      <xdr:rowOff>501650</xdr:rowOff>
    </xdr:to>
    <xdr:pic>
      <xdr:nvPicPr>
        <xdr:cNvPr id="1829" name="Subgraph-nomoforeclosure" descr="nomoforeclosure.png"/>
        <xdr:cNvPicPr>
          <a:picLocks/>
        </xdr:cNvPicPr>
      </xdr:nvPicPr>
      <xdr:blipFill>
        <a:blip xmlns:r="http://schemas.openxmlformats.org/officeDocument/2006/relationships" r:embed="rId350" cstate="print"/>
        <a:stretch>
          <a:fillRect/>
        </a:stretch>
      </xdr:blipFill>
      <xdr:spPr>
        <a:xfrm>
          <a:off x="1082675" y="407647775"/>
          <a:ext cx="723900" cy="476250"/>
        </a:xfrm>
        <a:prstGeom prst="rect">
          <a:avLst/>
        </a:prstGeom>
      </xdr:spPr>
    </xdr:pic>
    <xdr:clientData/>
  </xdr:twoCellAnchor>
  <xdr:twoCellAnchor editAs="oneCell">
    <xdr:from>
      <xdr:col>1</xdr:col>
      <xdr:colOff>25400</xdr:colOff>
      <xdr:row>780</xdr:row>
      <xdr:rowOff>25400</xdr:rowOff>
    </xdr:from>
    <xdr:to>
      <xdr:col>1</xdr:col>
      <xdr:colOff>749300</xdr:colOff>
      <xdr:row>780</xdr:row>
      <xdr:rowOff>501650</xdr:rowOff>
    </xdr:to>
    <xdr:pic>
      <xdr:nvPicPr>
        <xdr:cNvPr id="1830" name="Subgraph-obichan" descr="obichan.png"/>
        <xdr:cNvPicPr>
          <a:picLocks/>
        </xdr:cNvPicPr>
      </xdr:nvPicPr>
      <xdr:blipFill>
        <a:blip xmlns:r="http://schemas.openxmlformats.org/officeDocument/2006/relationships" r:embed="rId350" cstate="print"/>
        <a:stretch>
          <a:fillRect/>
        </a:stretch>
      </xdr:blipFill>
      <xdr:spPr>
        <a:xfrm>
          <a:off x="1082675" y="408171650"/>
          <a:ext cx="723900" cy="476250"/>
        </a:xfrm>
        <a:prstGeom prst="rect">
          <a:avLst/>
        </a:prstGeom>
      </xdr:spPr>
    </xdr:pic>
    <xdr:clientData/>
  </xdr:twoCellAnchor>
  <xdr:twoCellAnchor editAs="oneCell">
    <xdr:from>
      <xdr:col>1</xdr:col>
      <xdr:colOff>25400</xdr:colOff>
      <xdr:row>781</xdr:row>
      <xdr:rowOff>25400</xdr:rowOff>
    </xdr:from>
    <xdr:to>
      <xdr:col>1</xdr:col>
      <xdr:colOff>749300</xdr:colOff>
      <xdr:row>781</xdr:row>
      <xdr:rowOff>501650</xdr:rowOff>
    </xdr:to>
    <xdr:pic>
      <xdr:nvPicPr>
        <xdr:cNvPr id="1831" name="Subgraph-azharitaufik" descr="azharitaufik.png"/>
        <xdr:cNvPicPr>
          <a:picLocks/>
        </xdr:cNvPicPr>
      </xdr:nvPicPr>
      <xdr:blipFill>
        <a:blip xmlns:r="http://schemas.openxmlformats.org/officeDocument/2006/relationships" r:embed="rId350" cstate="print"/>
        <a:stretch>
          <a:fillRect/>
        </a:stretch>
      </xdr:blipFill>
      <xdr:spPr>
        <a:xfrm>
          <a:off x="1082675" y="408695525"/>
          <a:ext cx="723900" cy="476250"/>
        </a:xfrm>
        <a:prstGeom prst="rect">
          <a:avLst/>
        </a:prstGeom>
      </xdr:spPr>
    </xdr:pic>
    <xdr:clientData/>
  </xdr:twoCellAnchor>
  <xdr:twoCellAnchor editAs="oneCell">
    <xdr:from>
      <xdr:col>1</xdr:col>
      <xdr:colOff>25400</xdr:colOff>
      <xdr:row>782</xdr:row>
      <xdr:rowOff>25400</xdr:rowOff>
    </xdr:from>
    <xdr:to>
      <xdr:col>1</xdr:col>
      <xdr:colOff>749300</xdr:colOff>
      <xdr:row>782</xdr:row>
      <xdr:rowOff>501650</xdr:rowOff>
    </xdr:to>
    <xdr:pic>
      <xdr:nvPicPr>
        <xdr:cNvPr id="1832" name="Subgraph-zaezalmeida" descr="zaezalmeida.png"/>
        <xdr:cNvPicPr>
          <a:picLocks/>
        </xdr:cNvPicPr>
      </xdr:nvPicPr>
      <xdr:blipFill>
        <a:blip xmlns:r="http://schemas.openxmlformats.org/officeDocument/2006/relationships" r:embed="rId350" cstate="print"/>
        <a:stretch>
          <a:fillRect/>
        </a:stretch>
      </xdr:blipFill>
      <xdr:spPr>
        <a:xfrm>
          <a:off x="1082675" y="409219400"/>
          <a:ext cx="723900" cy="476250"/>
        </a:xfrm>
        <a:prstGeom prst="rect">
          <a:avLst/>
        </a:prstGeom>
      </xdr:spPr>
    </xdr:pic>
    <xdr:clientData/>
  </xdr:twoCellAnchor>
  <xdr:twoCellAnchor editAs="oneCell">
    <xdr:from>
      <xdr:col>1</xdr:col>
      <xdr:colOff>25400</xdr:colOff>
      <xdr:row>783</xdr:row>
      <xdr:rowOff>25400</xdr:rowOff>
    </xdr:from>
    <xdr:to>
      <xdr:col>1</xdr:col>
      <xdr:colOff>749300</xdr:colOff>
      <xdr:row>783</xdr:row>
      <xdr:rowOff>501650</xdr:rowOff>
    </xdr:to>
    <xdr:pic>
      <xdr:nvPicPr>
        <xdr:cNvPr id="1833" name="Subgraph-yellowlugh" descr="yellowlugh.png"/>
        <xdr:cNvPicPr>
          <a:picLocks/>
        </xdr:cNvPicPr>
      </xdr:nvPicPr>
      <xdr:blipFill>
        <a:blip xmlns:r="http://schemas.openxmlformats.org/officeDocument/2006/relationships" r:embed="rId350" cstate="print"/>
        <a:stretch>
          <a:fillRect/>
        </a:stretch>
      </xdr:blipFill>
      <xdr:spPr>
        <a:xfrm>
          <a:off x="1082675" y="409743275"/>
          <a:ext cx="723900" cy="476250"/>
        </a:xfrm>
        <a:prstGeom prst="rect">
          <a:avLst/>
        </a:prstGeom>
      </xdr:spPr>
    </xdr:pic>
    <xdr:clientData/>
  </xdr:twoCellAnchor>
  <xdr:twoCellAnchor editAs="oneCell">
    <xdr:from>
      <xdr:col>1</xdr:col>
      <xdr:colOff>25400</xdr:colOff>
      <xdr:row>784</xdr:row>
      <xdr:rowOff>25400</xdr:rowOff>
    </xdr:from>
    <xdr:to>
      <xdr:col>1</xdr:col>
      <xdr:colOff>749300</xdr:colOff>
      <xdr:row>784</xdr:row>
      <xdr:rowOff>501650</xdr:rowOff>
    </xdr:to>
    <xdr:pic>
      <xdr:nvPicPr>
        <xdr:cNvPr id="1834" name="Subgraph-cadu_oliveira" descr="cadu_oliveira.png"/>
        <xdr:cNvPicPr>
          <a:picLocks/>
        </xdr:cNvPicPr>
      </xdr:nvPicPr>
      <xdr:blipFill>
        <a:blip xmlns:r="http://schemas.openxmlformats.org/officeDocument/2006/relationships" r:embed="rId350" cstate="print"/>
        <a:stretch>
          <a:fillRect/>
        </a:stretch>
      </xdr:blipFill>
      <xdr:spPr>
        <a:xfrm>
          <a:off x="1082675" y="410267150"/>
          <a:ext cx="723900" cy="476250"/>
        </a:xfrm>
        <a:prstGeom prst="rect">
          <a:avLst/>
        </a:prstGeom>
      </xdr:spPr>
    </xdr:pic>
    <xdr:clientData/>
  </xdr:twoCellAnchor>
  <xdr:twoCellAnchor editAs="oneCell">
    <xdr:from>
      <xdr:col>1</xdr:col>
      <xdr:colOff>25400</xdr:colOff>
      <xdr:row>785</xdr:row>
      <xdr:rowOff>25400</xdr:rowOff>
    </xdr:from>
    <xdr:to>
      <xdr:col>1</xdr:col>
      <xdr:colOff>749300</xdr:colOff>
      <xdr:row>785</xdr:row>
      <xdr:rowOff>501650</xdr:rowOff>
    </xdr:to>
    <xdr:pic>
      <xdr:nvPicPr>
        <xdr:cNvPr id="1835" name="Subgraph-regis13" descr="regis13.png"/>
        <xdr:cNvPicPr>
          <a:picLocks/>
        </xdr:cNvPicPr>
      </xdr:nvPicPr>
      <xdr:blipFill>
        <a:blip xmlns:r="http://schemas.openxmlformats.org/officeDocument/2006/relationships" r:embed="rId350" cstate="print"/>
        <a:stretch>
          <a:fillRect/>
        </a:stretch>
      </xdr:blipFill>
      <xdr:spPr>
        <a:xfrm>
          <a:off x="1082675" y="410791025"/>
          <a:ext cx="723900" cy="476250"/>
        </a:xfrm>
        <a:prstGeom prst="rect">
          <a:avLst/>
        </a:prstGeom>
      </xdr:spPr>
    </xdr:pic>
    <xdr:clientData/>
  </xdr:twoCellAnchor>
  <xdr:twoCellAnchor editAs="oneCell">
    <xdr:from>
      <xdr:col>1</xdr:col>
      <xdr:colOff>25400</xdr:colOff>
      <xdr:row>786</xdr:row>
      <xdr:rowOff>25400</xdr:rowOff>
    </xdr:from>
    <xdr:to>
      <xdr:col>1</xdr:col>
      <xdr:colOff>749300</xdr:colOff>
      <xdr:row>786</xdr:row>
      <xdr:rowOff>501650</xdr:rowOff>
    </xdr:to>
    <xdr:pic>
      <xdr:nvPicPr>
        <xdr:cNvPr id="1836" name="Subgraph-subcanada" descr="subcanada.png"/>
        <xdr:cNvPicPr>
          <a:picLocks/>
        </xdr:cNvPicPr>
      </xdr:nvPicPr>
      <xdr:blipFill>
        <a:blip xmlns:r="http://schemas.openxmlformats.org/officeDocument/2006/relationships" r:embed="rId350" cstate="print"/>
        <a:stretch>
          <a:fillRect/>
        </a:stretch>
      </xdr:blipFill>
      <xdr:spPr>
        <a:xfrm>
          <a:off x="1082675" y="411314900"/>
          <a:ext cx="723900" cy="476250"/>
        </a:xfrm>
        <a:prstGeom prst="rect">
          <a:avLst/>
        </a:prstGeom>
      </xdr:spPr>
    </xdr:pic>
    <xdr:clientData/>
  </xdr:twoCellAnchor>
  <xdr:twoCellAnchor editAs="oneCell">
    <xdr:from>
      <xdr:col>1</xdr:col>
      <xdr:colOff>25400</xdr:colOff>
      <xdr:row>787</xdr:row>
      <xdr:rowOff>25400</xdr:rowOff>
    </xdr:from>
    <xdr:to>
      <xdr:col>1</xdr:col>
      <xdr:colOff>749300</xdr:colOff>
      <xdr:row>787</xdr:row>
      <xdr:rowOff>501650</xdr:rowOff>
    </xdr:to>
    <xdr:pic>
      <xdr:nvPicPr>
        <xdr:cNvPr id="1837" name="Subgraph-tragetedtraffic" descr="tragetedtraffic.png"/>
        <xdr:cNvPicPr>
          <a:picLocks/>
        </xdr:cNvPicPr>
      </xdr:nvPicPr>
      <xdr:blipFill>
        <a:blip xmlns:r="http://schemas.openxmlformats.org/officeDocument/2006/relationships" r:embed="rId350" cstate="print"/>
        <a:stretch>
          <a:fillRect/>
        </a:stretch>
      </xdr:blipFill>
      <xdr:spPr>
        <a:xfrm>
          <a:off x="1082675" y="411838775"/>
          <a:ext cx="723900" cy="476250"/>
        </a:xfrm>
        <a:prstGeom prst="rect">
          <a:avLst/>
        </a:prstGeom>
      </xdr:spPr>
    </xdr:pic>
    <xdr:clientData/>
  </xdr:twoCellAnchor>
  <xdr:twoCellAnchor editAs="oneCell">
    <xdr:from>
      <xdr:col>1</xdr:col>
      <xdr:colOff>25400</xdr:colOff>
      <xdr:row>788</xdr:row>
      <xdr:rowOff>25400</xdr:rowOff>
    </xdr:from>
    <xdr:to>
      <xdr:col>1</xdr:col>
      <xdr:colOff>749300</xdr:colOff>
      <xdr:row>788</xdr:row>
      <xdr:rowOff>501650</xdr:rowOff>
    </xdr:to>
    <xdr:pic>
      <xdr:nvPicPr>
        <xdr:cNvPr id="1838" name="Subgraph-fikrifauzi" descr="fikrifauzi.png"/>
        <xdr:cNvPicPr>
          <a:picLocks/>
        </xdr:cNvPicPr>
      </xdr:nvPicPr>
      <xdr:blipFill>
        <a:blip xmlns:r="http://schemas.openxmlformats.org/officeDocument/2006/relationships" r:embed="rId350" cstate="print"/>
        <a:stretch>
          <a:fillRect/>
        </a:stretch>
      </xdr:blipFill>
      <xdr:spPr>
        <a:xfrm>
          <a:off x="1082675" y="412362650"/>
          <a:ext cx="723900" cy="476250"/>
        </a:xfrm>
        <a:prstGeom prst="rect">
          <a:avLst/>
        </a:prstGeom>
      </xdr:spPr>
    </xdr:pic>
    <xdr:clientData/>
  </xdr:twoCellAnchor>
  <xdr:twoCellAnchor editAs="oneCell">
    <xdr:from>
      <xdr:col>1</xdr:col>
      <xdr:colOff>25400</xdr:colOff>
      <xdr:row>789</xdr:row>
      <xdr:rowOff>25400</xdr:rowOff>
    </xdr:from>
    <xdr:to>
      <xdr:col>1</xdr:col>
      <xdr:colOff>749300</xdr:colOff>
      <xdr:row>789</xdr:row>
      <xdr:rowOff>501650</xdr:rowOff>
    </xdr:to>
    <xdr:pic>
      <xdr:nvPicPr>
        <xdr:cNvPr id="1839" name="Subgraph-extream" descr="extream.png"/>
        <xdr:cNvPicPr>
          <a:picLocks/>
        </xdr:cNvPicPr>
      </xdr:nvPicPr>
      <xdr:blipFill>
        <a:blip xmlns:r="http://schemas.openxmlformats.org/officeDocument/2006/relationships" r:embed="rId350" cstate="print"/>
        <a:stretch>
          <a:fillRect/>
        </a:stretch>
      </xdr:blipFill>
      <xdr:spPr>
        <a:xfrm>
          <a:off x="1082675" y="412886525"/>
          <a:ext cx="723900" cy="476250"/>
        </a:xfrm>
        <a:prstGeom prst="rect">
          <a:avLst/>
        </a:prstGeom>
      </xdr:spPr>
    </xdr:pic>
    <xdr:clientData/>
  </xdr:twoCellAnchor>
  <xdr:twoCellAnchor editAs="oneCell">
    <xdr:from>
      <xdr:col>1</xdr:col>
      <xdr:colOff>25400</xdr:colOff>
      <xdr:row>790</xdr:row>
      <xdr:rowOff>25400</xdr:rowOff>
    </xdr:from>
    <xdr:to>
      <xdr:col>1</xdr:col>
      <xdr:colOff>749300</xdr:colOff>
      <xdr:row>790</xdr:row>
      <xdr:rowOff>501650</xdr:rowOff>
    </xdr:to>
    <xdr:pic>
      <xdr:nvPicPr>
        <xdr:cNvPr id="1840" name="Subgraph-sevenforasecret" descr="sevenforasecret.png"/>
        <xdr:cNvPicPr>
          <a:picLocks/>
        </xdr:cNvPicPr>
      </xdr:nvPicPr>
      <xdr:blipFill>
        <a:blip xmlns:r="http://schemas.openxmlformats.org/officeDocument/2006/relationships" r:embed="rId350" cstate="print"/>
        <a:stretch>
          <a:fillRect/>
        </a:stretch>
      </xdr:blipFill>
      <xdr:spPr>
        <a:xfrm>
          <a:off x="1082675" y="413410400"/>
          <a:ext cx="723900" cy="476250"/>
        </a:xfrm>
        <a:prstGeom prst="rect">
          <a:avLst/>
        </a:prstGeom>
      </xdr:spPr>
    </xdr:pic>
    <xdr:clientData/>
  </xdr:twoCellAnchor>
  <xdr:twoCellAnchor editAs="oneCell">
    <xdr:from>
      <xdr:col>1</xdr:col>
      <xdr:colOff>25400</xdr:colOff>
      <xdr:row>791</xdr:row>
      <xdr:rowOff>25400</xdr:rowOff>
    </xdr:from>
    <xdr:to>
      <xdr:col>1</xdr:col>
      <xdr:colOff>749300</xdr:colOff>
      <xdr:row>791</xdr:row>
      <xdr:rowOff>501650</xdr:rowOff>
    </xdr:to>
    <xdr:pic>
      <xdr:nvPicPr>
        <xdr:cNvPr id="1841" name="Subgraph-minus43" descr="minus43.png"/>
        <xdr:cNvPicPr>
          <a:picLocks/>
        </xdr:cNvPicPr>
      </xdr:nvPicPr>
      <xdr:blipFill>
        <a:blip xmlns:r="http://schemas.openxmlformats.org/officeDocument/2006/relationships" r:embed="rId350" cstate="print"/>
        <a:stretch>
          <a:fillRect/>
        </a:stretch>
      </xdr:blipFill>
      <xdr:spPr>
        <a:xfrm>
          <a:off x="1082675" y="413934275"/>
          <a:ext cx="723900" cy="476250"/>
        </a:xfrm>
        <a:prstGeom prst="rect">
          <a:avLst/>
        </a:prstGeom>
      </xdr:spPr>
    </xdr:pic>
    <xdr:clientData/>
  </xdr:twoCellAnchor>
  <xdr:twoCellAnchor editAs="oneCell">
    <xdr:from>
      <xdr:col>1</xdr:col>
      <xdr:colOff>25400</xdr:colOff>
      <xdr:row>792</xdr:row>
      <xdr:rowOff>25400</xdr:rowOff>
    </xdr:from>
    <xdr:to>
      <xdr:col>1</xdr:col>
      <xdr:colOff>749300</xdr:colOff>
      <xdr:row>792</xdr:row>
      <xdr:rowOff>501650</xdr:rowOff>
    </xdr:to>
    <xdr:pic>
      <xdr:nvPicPr>
        <xdr:cNvPr id="1842" name="Subgraph-girigiri234" descr="girigiri234.png"/>
        <xdr:cNvPicPr>
          <a:picLocks/>
        </xdr:cNvPicPr>
      </xdr:nvPicPr>
      <xdr:blipFill>
        <a:blip xmlns:r="http://schemas.openxmlformats.org/officeDocument/2006/relationships" r:embed="rId350" cstate="print"/>
        <a:stretch>
          <a:fillRect/>
        </a:stretch>
      </xdr:blipFill>
      <xdr:spPr>
        <a:xfrm>
          <a:off x="1082675" y="414458150"/>
          <a:ext cx="723900" cy="476250"/>
        </a:xfrm>
        <a:prstGeom prst="rect">
          <a:avLst/>
        </a:prstGeom>
      </xdr:spPr>
    </xdr:pic>
    <xdr:clientData/>
  </xdr:twoCellAnchor>
  <xdr:twoCellAnchor editAs="oneCell">
    <xdr:from>
      <xdr:col>1</xdr:col>
      <xdr:colOff>25400</xdr:colOff>
      <xdr:row>793</xdr:row>
      <xdr:rowOff>25400</xdr:rowOff>
    </xdr:from>
    <xdr:to>
      <xdr:col>1</xdr:col>
      <xdr:colOff>749300</xdr:colOff>
      <xdr:row>793</xdr:row>
      <xdr:rowOff>501650</xdr:rowOff>
    </xdr:to>
    <xdr:pic>
      <xdr:nvPicPr>
        <xdr:cNvPr id="1843" name="Subgraph-cesarmramirez" descr="cesarmramirez.png"/>
        <xdr:cNvPicPr>
          <a:picLocks/>
        </xdr:cNvPicPr>
      </xdr:nvPicPr>
      <xdr:blipFill>
        <a:blip xmlns:r="http://schemas.openxmlformats.org/officeDocument/2006/relationships" r:embed="rId350" cstate="print"/>
        <a:stretch>
          <a:fillRect/>
        </a:stretch>
      </xdr:blipFill>
      <xdr:spPr>
        <a:xfrm>
          <a:off x="1082675" y="414982025"/>
          <a:ext cx="723900" cy="476250"/>
        </a:xfrm>
        <a:prstGeom prst="rect">
          <a:avLst/>
        </a:prstGeom>
      </xdr:spPr>
    </xdr:pic>
    <xdr:clientData/>
  </xdr:twoCellAnchor>
  <xdr:twoCellAnchor editAs="oneCell">
    <xdr:from>
      <xdr:col>1</xdr:col>
      <xdr:colOff>25400</xdr:colOff>
      <xdr:row>794</xdr:row>
      <xdr:rowOff>25400</xdr:rowOff>
    </xdr:from>
    <xdr:to>
      <xdr:col>1</xdr:col>
      <xdr:colOff>749300</xdr:colOff>
      <xdr:row>794</xdr:row>
      <xdr:rowOff>501650</xdr:rowOff>
    </xdr:to>
    <xdr:pic>
      <xdr:nvPicPr>
        <xdr:cNvPr id="1844" name="Subgraph-anahuacpg" descr="anahuacpg.png"/>
        <xdr:cNvPicPr>
          <a:picLocks/>
        </xdr:cNvPicPr>
      </xdr:nvPicPr>
      <xdr:blipFill>
        <a:blip xmlns:r="http://schemas.openxmlformats.org/officeDocument/2006/relationships" r:embed="rId350" cstate="print"/>
        <a:stretch>
          <a:fillRect/>
        </a:stretch>
      </xdr:blipFill>
      <xdr:spPr>
        <a:xfrm>
          <a:off x="1082675" y="415505900"/>
          <a:ext cx="723900" cy="476250"/>
        </a:xfrm>
        <a:prstGeom prst="rect">
          <a:avLst/>
        </a:prstGeom>
      </xdr:spPr>
    </xdr:pic>
    <xdr:clientData/>
  </xdr:twoCellAnchor>
  <xdr:twoCellAnchor editAs="oneCell">
    <xdr:from>
      <xdr:col>1</xdr:col>
      <xdr:colOff>25400</xdr:colOff>
      <xdr:row>796</xdr:row>
      <xdr:rowOff>25400</xdr:rowOff>
    </xdr:from>
    <xdr:to>
      <xdr:col>1</xdr:col>
      <xdr:colOff>749300</xdr:colOff>
      <xdr:row>796</xdr:row>
      <xdr:rowOff>501650</xdr:rowOff>
    </xdr:to>
    <xdr:pic>
      <xdr:nvPicPr>
        <xdr:cNvPr id="1846" name="Subgraph-mirihar" descr="mirihar.png"/>
        <xdr:cNvPicPr>
          <a:picLocks/>
        </xdr:cNvPicPr>
      </xdr:nvPicPr>
      <xdr:blipFill>
        <a:blip xmlns:r="http://schemas.openxmlformats.org/officeDocument/2006/relationships" r:embed="rId350" cstate="print"/>
        <a:stretch>
          <a:fillRect/>
        </a:stretch>
      </xdr:blipFill>
      <xdr:spPr>
        <a:xfrm>
          <a:off x="1082675" y="416553650"/>
          <a:ext cx="723900" cy="476250"/>
        </a:xfrm>
        <a:prstGeom prst="rect">
          <a:avLst/>
        </a:prstGeom>
      </xdr:spPr>
    </xdr:pic>
    <xdr:clientData/>
  </xdr:twoCellAnchor>
  <xdr:twoCellAnchor editAs="oneCell">
    <xdr:from>
      <xdr:col>1</xdr:col>
      <xdr:colOff>25400</xdr:colOff>
      <xdr:row>797</xdr:row>
      <xdr:rowOff>25400</xdr:rowOff>
    </xdr:from>
    <xdr:to>
      <xdr:col>1</xdr:col>
      <xdr:colOff>749300</xdr:colOff>
      <xdr:row>797</xdr:row>
      <xdr:rowOff>501650</xdr:rowOff>
    </xdr:to>
    <xdr:pic>
      <xdr:nvPicPr>
        <xdr:cNvPr id="1847" name="Subgraph-overtimeshow" descr="overtimeshow.png"/>
        <xdr:cNvPicPr>
          <a:picLocks/>
        </xdr:cNvPicPr>
      </xdr:nvPicPr>
      <xdr:blipFill>
        <a:blip xmlns:r="http://schemas.openxmlformats.org/officeDocument/2006/relationships" r:embed="rId350" cstate="print"/>
        <a:stretch>
          <a:fillRect/>
        </a:stretch>
      </xdr:blipFill>
      <xdr:spPr>
        <a:xfrm>
          <a:off x="1082675" y="417077525"/>
          <a:ext cx="723900" cy="476250"/>
        </a:xfrm>
        <a:prstGeom prst="rect">
          <a:avLst/>
        </a:prstGeom>
      </xdr:spPr>
    </xdr:pic>
    <xdr:clientData/>
  </xdr:twoCellAnchor>
  <xdr:twoCellAnchor editAs="oneCell">
    <xdr:from>
      <xdr:col>1</xdr:col>
      <xdr:colOff>25400</xdr:colOff>
      <xdr:row>798</xdr:row>
      <xdr:rowOff>25400</xdr:rowOff>
    </xdr:from>
    <xdr:to>
      <xdr:col>1</xdr:col>
      <xdr:colOff>749300</xdr:colOff>
      <xdr:row>798</xdr:row>
      <xdr:rowOff>501650</xdr:rowOff>
    </xdr:to>
    <xdr:pic>
      <xdr:nvPicPr>
        <xdr:cNvPr id="1848" name="Subgraph-polomello" descr="polomello.png"/>
        <xdr:cNvPicPr>
          <a:picLocks/>
        </xdr:cNvPicPr>
      </xdr:nvPicPr>
      <xdr:blipFill>
        <a:blip xmlns:r="http://schemas.openxmlformats.org/officeDocument/2006/relationships" r:embed="rId350" cstate="print"/>
        <a:stretch>
          <a:fillRect/>
        </a:stretch>
      </xdr:blipFill>
      <xdr:spPr>
        <a:xfrm>
          <a:off x="1082675" y="417601400"/>
          <a:ext cx="723900" cy="476250"/>
        </a:xfrm>
        <a:prstGeom prst="rect">
          <a:avLst/>
        </a:prstGeom>
      </xdr:spPr>
    </xdr:pic>
    <xdr:clientData/>
  </xdr:twoCellAnchor>
  <xdr:twoCellAnchor editAs="oneCell">
    <xdr:from>
      <xdr:col>1</xdr:col>
      <xdr:colOff>25400</xdr:colOff>
      <xdr:row>799</xdr:row>
      <xdr:rowOff>25400</xdr:rowOff>
    </xdr:from>
    <xdr:to>
      <xdr:col>1</xdr:col>
      <xdr:colOff>749300</xdr:colOff>
      <xdr:row>799</xdr:row>
      <xdr:rowOff>501650</xdr:rowOff>
    </xdr:to>
    <xdr:pic>
      <xdr:nvPicPr>
        <xdr:cNvPr id="1849" name="Subgraph-fabryz" descr="fabryz.png"/>
        <xdr:cNvPicPr>
          <a:picLocks/>
        </xdr:cNvPicPr>
      </xdr:nvPicPr>
      <xdr:blipFill>
        <a:blip xmlns:r="http://schemas.openxmlformats.org/officeDocument/2006/relationships" r:embed="rId350" cstate="print"/>
        <a:stretch>
          <a:fillRect/>
        </a:stretch>
      </xdr:blipFill>
      <xdr:spPr>
        <a:xfrm>
          <a:off x="1082675" y="418125275"/>
          <a:ext cx="723900" cy="476250"/>
        </a:xfrm>
        <a:prstGeom prst="rect">
          <a:avLst/>
        </a:prstGeom>
      </xdr:spPr>
    </xdr:pic>
    <xdr:clientData/>
  </xdr:twoCellAnchor>
  <xdr:twoCellAnchor editAs="oneCell">
    <xdr:from>
      <xdr:col>1</xdr:col>
      <xdr:colOff>25400</xdr:colOff>
      <xdr:row>800</xdr:row>
      <xdr:rowOff>25400</xdr:rowOff>
    </xdr:from>
    <xdr:to>
      <xdr:col>1</xdr:col>
      <xdr:colOff>749300</xdr:colOff>
      <xdr:row>800</xdr:row>
      <xdr:rowOff>501650</xdr:rowOff>
    </xdr:to>
    <xdr:pic>
      <xdr:nvPicPr>
        <xdr:cNvPr id="1850" name="Subgraph-gabhidal" descr="gabhidal.png"/>
        <xdr:cNvPicPr>
          <a:picLocks/>
        </xdr:cNvPicPr>
      </xdr:nvPicPr>
      <xdr:blipFill>
        <a:blip xmlns:r="http://schemas.openxmlformats.org/officeDocument/2006/relationships" r:embed="rId350" cstate="print"/>
        <a:stretch>
          <a:fillRect/>
        </a:stretch>
      </xdr:blipFill>
      <xdr:spPr>
        <a:xfrm>
          <a:off x="1082675" y="418649150"/>
          <a:ext cx="723900" cy="476250"/>
        </a:xfrm>
        <a:prstGeom prst="rect">
          <a:avLst/>
        </a:prstGeom>
      </xdr:spPr>
    </xdr:pic>
    <xdr:clientData/>
  </xdr:twoCellAnchor>
  <xdr:twoCellAnchor editAs="oneCell">
    <xdr:from>
      <xdr:col>1</xdr:col>
      <xdr:colOff>25400</xdr:colOff>
      <xdr:row>801</xdr:row>
      <xdr:rowOff>25400</xdr:rowOff>
    </xdr:from>
    <xdr:to>
      <xdr:col>1</xdr:col>
      <xdr:colOff>749300</xdr:colOff>
      <xdr:row>801</xdr:row>
      <xdr:rowOff>501650</xdr:rowOff>
    </xdr:to>
    <xdr:pic>
      <xdr:nvPicPr>
        <xdr:cNvPr id="1851" name="Subgraph-mantarjoe" descr="mantarjoe.png"/>
        <xdr:cNvPicPr>
          <a:picLocks/>
        </xdr:cNvPicPr>
      </xdr:nvPicPr>
      <xdr:blipFill>
        <a:blip xmlns:r="http://schemas.openxmlformats.org/officeDocument/2006/relationships" r:embed="rId350" cstate="print"/>
        <a:stretch>
          <a:fillRect/>
        </a:stretch>
      </xdr:blipFill>
      <xdr:spPr>
        <a:xfrm>
          <a:off x="1082675" y="419173025"/>
          <a:ext cx="723900" cy="476250"/>
        </a:xfrm>
        <a:prstGeom prst="rect">
          <a:avLst/>
        </a:prstGeom>
      </xdr:spPr>
    </xdr:pic>
    <xdr:clientData/>
  </xdr:twoCellAnchor>
  <xdr:twoCellAnchor editAs="oneCell">
    <xdr:from>
      <xdr:col>1</xdr:col>
      <xdr:colOff>25400</xdr:colOff>
      <xdr:row>802</xdr:row>
      <xdr:rowOff>25400</xdr:rowOff>
    </xdr:from>
    <xdr:to>
      <xdr:col>1</xdr:col>
      <xdr:colOff>749300</xdr:colOff>
      <xdr:row>802</xdr:row>
      <xdr:rowOff>501650</xdr:rowOff>
    </xdr:to>
    <xdr:pic>
      <xdr:nvPicPr>
        <xdr:cNvPr id="1852" name="Subgraph-mikes_web_page" descr="mikes_web_page.png"/>
        <xdr:cNvPicPr>
          <a:picLocks/>
        </xdr:cNvPicPr>
      </xdr:nvPicPr>
      <xdr:blipFill>
        <a:blip xmlns:r="http://schemas.openxmlformats.org/officeDocument/2006/relationships" r:embed="rId350" cstate="print"/>
        <a:stretch>
          <a:fillRect/>
        </a:stretch>
      </xdr:blipFill>
      <xdr:spPr>
        <a:xfrm>
          <a:off x="1082675" y="419696900"/>
          <a:ext cx="723900" cy="476250"/>
        </a:xfrm>
        <a:prstGeom prst="rect">
          <a:avLst/>
        </a:prstGeom>
      </xdr:spPr>
    </xdr:pic>
    <xdr:clientData/>
  </xdr:twoCellAnchor>
  <xdr:twoCellAnchor editAs="oneCell">
    <xdr:from>
      <xdr:col>1</xdr:col>
      <xdr:colOff>25400</xdr:colOff>
      <xdr:row>803</xdr:row>
      <xdr:rowOff>25400</xdr:rowOff>
    </xdr:from>
    <xdr:to>
      <xdr:col>1</xdr:col>
      <xdr:colOff>749300</xdr:colOff>
      <xdr:row>803</xdr:row>
      <xdr:rowOff>501650</xdr:rowOff>
    </xdr:to>
    <xdr:pic>
      <xdr:nvPicPr>
        <xdr:cNvPr id="1853" name="Subgraph-sheenadin" descr="sheenadin.png"/>
        <xdr:cNvPicPr>
          <a:picLocks/>
        </xdr:cNvPicPr>
      </xdr:nvPicPr>
      <xdr:blipFill>
        <a:blip xmlns:r="http://schemas.openxmlformats.org/officeDocument/2006/relationships" r:embed="rId350" cstate="print"/>
        <a:stretch>
          <a:fillRect/>
        </a:stretch>
      </xdr:blipFill>
      <xdr:spPr>
        <a:xfrm>
          <a:off x="1082675" y="420220775"/>
          <a:ext cx="723900" cy="476250"/>
        </a:xfrm>
        <a:prstGeom prst="rect">
          <a:avLst/>
        </a:prstGeom>
      </xdr:spPr>
    </xdr:pic>
    <xdr:clientData/>
  </xdr:twoCellAnchor>
  <xdr:twoCellAnchor editAs="oneCell">
    <xdr:from>
      <xdr:col>1</xdr:col>
      <xdr:colOff>25400</xdr:colOff>
      <xdr:row>804</xdr:row>
      <xdr:rowOff>25400</xdr:rowOff>
    </xdr:from>
    <xdr:to>
      <xdr:col>1</xdr:col>
      <xdr:colOff>749300</xdr:colOff>
      <xdr:row>804</xdr:row>
      <xdr:rowOff>501650</xdr:rowOff>
    </xdr:to>
    <xdr:pic>
      <xdr:nvPicPr>
        <xdr:cNvPr id="1854" name="Subgraph-marialva" descr="marialva.png"/>
        <xdr:cNvPicPr>
          <a:picLocks/>
        </xdr:cNvPicPr>
      </xdr:nvPicPr>
      <xdr:blipFill>
        <a:blip xmlns:r="http://schemas.openxmlformats.org/officeDocument/2006/relationships" r:embed="rId350" cstate="print"/>
        <a:stretch>
          <a:fillRect/>
        </a:stretch>
      </xdr:blipFill>
      <xdr:spPr>
        <a:xfrm>
          <a:off x="1082675" y="420744650"/>
          <a:ext cx="723900" cy="476250"/>
        </a:xfrm>
        <a:prstGeom prst="rect">
          <a:avLst/>
        </a:prstGeom>
      </xdr:spPr>
    </xdr:pic>
    <xdr:clientData/>
  </xdr:twoCellAnchor>
  <xdr:twoCellAnchor editAs="oneCell">
    <xdr:from>
      <xdr:col>1</xdr:col>
      <xdr:colOff>25400</xdr:colOff>
      <xdr:row>805</xdr:row>
      <xdr:rowOff>25400</xdr:rowOff>
    </xdr:from>
    <xdr:to>
      <xdr:col>1</xdr:col>
      <xdr:colOff>749300</xdr:colOff>
      <xdr:row>805</xdr:row>
      <xdr:rowOff>501650</xdr:rowOff>
    </xdr:to>
    <xdr:pic>
      <xdr:nvPicPr>
        <xdr:cNvPr id="1855" name="Subgraph-barnaby_b" descr="barnaby_b.png"/>
        <xdr:cNvPicPr>
          <a:picLocks/>
        </xdr:cNvPicPr>
      </xdr:nvPicPr>
      <xdr:blipFill>
        <a:blip xmlns:r="http://schemas.openxmlformats.org/officeDocument/2006/relationships" r:embed="rId350" cstate="print"/>
        <a:stretch>
          <a:fillRect/>
        </a:stretch>
      </xdr:blipFill>
      <xdr:spPr>
        <a:xfrm>
          <a:off x="1082675" y="421268525"/>
          <a:ext cx="723900" cy="476250"/>
        </a:xfrm>
        <a:prstGeom prst="rect">
          <a:avLst/>
        </a:prstGeom>
      </xdr:spPr>
    </xdr:pic>
    <xdr:clientData/>
  </xdr:twoCellAnchor>
  <xdr:twoCellAnchor editAs="oneCell">
    <xdr:from>
      <xdr:col>1</xdr:col>
      <xdr:colOff>25400</xdr:colOff>
      <xdr:row>806</xdr:row>
      <xdr:rowOff>25400</xdr:rowOff>
    </xdr:from>
    <xdr:to>
      <xdr:col>1</xdr:col>
      <xdr:colOff>749300</xdr:colOff>
      <xdr:row>806</xdr:row>
      <xdr:rowOff>501650</xdr:rowOff>
    </xdr:to>
    <xdr:pic>
      <xdr:nvPicPr>
        <xdr:cNvPr id="1856" name="Subgraph-alltop_news" descr="alltop_news.png"/>
        <xdr:cNvPicPr>
          <a:picLocks/>
        </xdr:cNvPicPr>
      </xdr:nvPicPr>
      <xdr:blipFill>
        <a:blip xmlns:r="http://schemas.openxmlformats.org/officeDocument/2006/relationships" r:embed="rId350" cstate="print"/>
        <a:stretch>
          <a:fillRect/>
        </a:stretch>
      </xdr:blipFill>
      <xdr:spPr>
        <a:xfrm>
          <a:off x="1082675" y="421792400"/>
          <a:ext cx="723900" cy="476250"/>
        </a:xfrm>
        <a:prstGeom prst="rect">
          <a:avLst/>
        </a:prstGeom>
      </xdr:spPr>
    </xdr:pic>
    <xdr:clientData/>
  </xdr:twoCellAnchor>
  <xdr:twoCellAnchor editAs="oneCell">
    <xdr:from>
      <xdr:col>1</xdr:col>
      <xdr:colOff>25400</xdr:colOff>
      <xdr:row>807</xdr:row>
      <xdr:rowOff>25400</xdr:rowOff>
    </xdr:from>
    <xdr:to>
      <xdr:col>1</xdr:col>
      <xdr:colOff>749300</xdr:colOff>
      <xdr:row>807</xdr:row>
      <xdr:rowOff>501650</xdr:rowOff>
    </xdr:to>
    <xdr:pic>
      <xdr:nvPicPr>
        <xdr:cNvPr id="1857" name="Subgraph-araujo_renan" descr="araujo_renan.png"/>
        <xdr:cNvPicPr>
          <a:picLocks/>
        </xdr:cNvPicPr>
      </xdr:nvPicPr>
      <xdr:blipFill>
        <a:blip xmlns:r="http://schemas.openxmlformats.org/officeDocument/2006/relationships" r:embed="rId350" cstate="print"/>
        <a:stretch>
          <a:fillRect/>
        </a:stretch>
      </xdr:blipFill>
      <xdr:spPr>
        <a:xfrm>
          <a:off x="1082675" y="422316275"/>
          <a:ext cx="723900" cy="476250"/>
        </a:xfrm>
        <a:prstGeom prst="rect">
          <a:avLst/>
        </a:prstGeom>
      </xdr:spPr>
    </xdr:pic>
    <xdr:clientData/>
  </xdr:twoCellAnchor>
  <xdr:twoCellAnchor editAs="oneCell">
    <xdr:from>
      <xdr:col>1</xdr:col>
      <xdr:colOff>25400</xdr:colOff>
      <xdr:row>808</xdr:row>
      <xdr:rowOff>25400</xdr:rowOff>
    </xdr:from>
    <xdr:to>
      <xdr:col>1</xdr:col>
      <xdr:colOff>749300</xdr:colOff>
      <xdr:row>808</xdr:row>
      <xdr:rowOff>501650</xdr:rowOff>
    </xdr:to>
    <xdr:pic>
      <xdr:nvPicPr>
        <xdr:cNvPr id="1858" name="Subgraph-zackthejack" descr="zackthejack.png"/>
        <xdr:cNvPicPr>
          <a:picLocks/>
        </xdr:cNvPicPr>
      </xdr:nvPicPr>
      <xdr:blipFill>
        <a:blip xmlns:r="http://schemas.openxmlformats.org/officeDocument/2006/relationships" r:embed="rId350" cstate="print"/>
        <a:stretch>
          <a:fillRect/>
        </a:stretch>
      </xdr:blipFill>
      <xdr:spPr>
        <a:xfrm>
          <a:off x="1082675" y="422840150"/>
          <a:ext cx="723900" cy="476250"/>
        </a:xfrm>
        <a:prstGeom prst="rect">
          <a:avLst/>
        </a:prstGeom>
      </xdr:spPr>
    </xdr:pic>
    <xdr:clientData/>
  </xdr:twoCellAnchor>
  <xdr:twoCellAnchor editAs="oneCell">
    <xdr:from>
      <xdr:col>1</xdr:col>
      <xdr:colOff>25400</xdr:colOff>
      <xdr:row>809</xdr:row>
      <xdr:rowOff>25400</xdr:rowOff>
    </xdr:from>
    <xdr:to>
      <xdr:col>1</xdr:col>
      <xdr:colOff>749300</xdr:colOff>
      <xdr:row>809</xdr:row>
      <xdr:rowOff>501650</xdr:rowOff>
    </xdr:to>
    <xdr:pic>
      <xdr:nvPicPr>
        <xdr:cNvPr id="1859" name="Subgraph-marutonn" descr="marutonn.png"/>
        <xdr:cNvPicPr>
          <a:picLocks/>
        </xdr:cNvPicPr>
      </xdr:nvPicPr>
      <xdr:blipFill>
        <a:blip xmlns:r="http://schemas.openxmlformats.org/officeDocument/2006/relationships" r:embed="rId350" cstate="print"/>
        <a:stretch>
          <a:fillRect/>
        </a:stretch>
      </xdr:blipFill>
      <xdr:spPr>
        <a:xfrm>
          <a:off x="1082675" y="423364025"/>
          <a:ext cx="723900" cy="476250"/>
        </a:xfrm>
        <a:prstGeom prst="rect">
          <a:avLst/>
        </a:prstGeom>
      </xdr:spPr>
    </xdr:pic>
    <xdr:clientData/>
  </xdr:twoCellAnchor>
  <xdr:twoCellAnchor editAs="oneCell">
    <xdr:from>
      <xdr:col>1</xdr:col>
      <xdr:colOff>25400</xdr:colOff>
      <xdr:row>810</xdr:row>
      <xdr:rowOff>25400</xdr:rowOff>
    </xdr:from>
    <xdr:to>
      <xdr:col>1</xdr:col>
      <xdr:colOff>749300</xdr:colOff>
      <xdr:row>810</xdr:row>
      <xdr:rowOff>501650</xdr:rowOff>
    </xdr:to>
    <xdr:pic>
      <xdr:nvPicPr>
        <xdr:cNvPr id="1860" name="Subgraph-bbnworldnews" descr="bbnworldnews.png"/>
        <xdr:cNvPicPr>
          <a:picLocks/>
        </xdr:cNvPicPr>
      </xdr:nvPicPr>
      <xdr:blipFill>
        <a:blip xmlns:r="http://schemas.openxmlformats.org/officeDocument/2006/relationships" r:embed="rId350" cstate="print"/>
        <a:stretch>
          <a:fillRect/>
        </a:stretch>
      </xdr:blipFill>
      <xdr:spPr>
        <a:xfrm>
          <a:off x="1082675" y="423887900"/>
          <a:ext cx="723900" cy="476250"/>
        </a:xfrm>
        <a:prstGeom prst="rect">
          <a:avLst/>
        </a:prstGeom>
      </xdr:spPr>
    </xdr:pic>
    <xdr:clientData/>
  </xdr:twoCellAnchor>
  <xdr:twoCellAnchor editAs="oneCell">
    <xdr:from>
      <xdr:col>1</xdr:col>
      <xdr:colOff>25400</xdr:colOff>
      <xdr:row>811</xdr:row>
      <xdr:rowOff>25400</xdr:rowOff>
    </xdr:from>
    <xdr:to>
      <xdr:col>1</xdr:col>
      <xdr:colOff>749300</xdr:colOff>
      <xdr:row>811</xdr:row>
      <xdr:rowOff>501650</xdr:rowOff>
    </xdr:to>
    <xdr:pic>
      <xdr:nvPicPr>
        <xdr:cNvPr id="1861" name="Subgraph-universal_info" descr="universal_info.png"/>
        <xdr:cNvPicPr>
          <a:picLocks/>
        </xdr:cNvPicPr>
      </xdr:nvPicPr>
      <xdr:blipFill>
        <a:blip xmlns:r="http://schemas.openxmlformats.org/officeDocument/2006/relationships" r:embed="rId350" cstate="print"/>
        <a:stretch>
          <a:fillRect/>
        </a:stretch>
      </xdr:blipFill>
      <xdr:spPr>
        <a:xfrm>
          <a:off x="1082675" y="424411775"/>
          <a:ext cx="723900" cy="476250"/>
        </a:xfrm>
        <a:prstGeom prst="rect">
          <a:avLst/>
        </a:prstGeom>
      </xdr:spPr>
    </xdr:pic>
    <xdr:clientData/>
  </xdr:twoCellAnchor>
  <xdr:twoCellAnchor editAs="oneCell">
    <xdr:from>
      <xdr:col>1</xdr:col>
      <xdr:colOff>25400</xdr:colOff>
      <xdr:row>812</xdr:row>
      <xdr:rowOff>25400</xdr:rowOff>
    </xdr:from>
    <xdr:to>
      <xdr:col>1</xdr:col>
      <xdr:colOff>749300</xdr:colOff>
      <xdr:row>812</xdr:row>
      <xdr:rowOff>501650</xdr:rowOff>
    </xdr:to>
    <xdr:pic>
      <xdr:nvPicPr>
        <xdr:cNvPr id="1862" name="Subgraph-cumorahnet" descr="cumorahnet.png"/>
        <xdr:cNvPicPr>
          <a:picLocks/>
        </xdr:cNvPicPr>
      </xdr:nvPicPr>
      <xdr:blipFill>
        <a:blip xmlns:r="http://schemas.openxmlformats.org/officeDocument/2006/relationships" r:embed="rId350" cstate="print"/>
        <a:stretch>
          <a:fillRect/>
        </a:stretch>
      </xdr:blipFill>
      <xdr:spPr>
        <a:xfrm>
          <a:off x="1082675" y="424935650"/>
          <a:ext cx="723900" cy="476250"/>
        </a:xfrm>
        <a:prstGeom prst="rect">
          <a:avLst/>
        </a:prstGeom>
      </xdr:spPr>
    </xdr:pic>
    <xdr:clientData/>
  </xdr:twoCellAnchor>
  <xdr:twoCellAnchor editAs="oneCell">
    <xdr:from>
      <xdr:col>1</xdr:col>
      <xdr:colOff>25400</xdr:colOff>
      <xdr:row>813</xdr:row>
      <xdr:rowOff>25400</xdr:rowOff>
    </xdr:from>
    <xdr:to>
      <xdr:col>1</xdr:col>
      <xdr:colOff>749300</xdr:colOff>
      <xdr:row>813</xdr:row>
      <xdr:rowOff>501650</xdr:rowOff>
    </xdr:to>
    <xdr:pic>
      <xdr:nvPicPr>
        <xdr:cNvPr id="1863" name="Subgraph-feedrssreader" descr="feedrssreader.png"/>
        <xdr:cNvPicPr>
          <a:picLocks/>
        </xdr:cNvPicPr>
      </xdr:nvPicPr>
      <xdr:blipFill>
        <a:blip xmlns:r="http://schemas.openxmlformats.org/officeDocument/2006/relationships" r:embed="rId350" cstate="print"/>
        <a:stretch>
          <a:fillRect/>
        </a:stretch>
      </xdr:blipFill>
      <xdr:spPr>
        <a:xfrm>
          <a:off x="1082675" y="425459525"/>
          <a:ext cx="723900" cy="476250"/>
        </a:xfrm>
        <a:prstGeom prst="rect">
          <a:avLst/>
        </a:prstGeom>
      </xdr:spPr>
    </xdr:pic>
    <xdr:clientData/>
  </xdr:twoCellAnchor>
  <xdr:twoCellAnchor editAs="oneCell">
    <xdr:from>
      <xdr:col>1</xdr:col>
      <xdr:colOff>25400</xdr:colOff>
      <xdr:row>814</xdr:row>
      <xdr:rowOff>25400</xdr:rowOff>
    </xdr:from>
    <xdr:to>
      <xdr:col>1</xdr:col>
      <xdr:colOff>749300</xdr:colOff>
      <xdr:row>814</xdr:row>
      <xdr:rowOff>501650</xdr:rowOff>
    </xdr:to>
    <xdr:pic>
      <xdr:nvPicPr>
        <xdr:cNvPr id="1864" name="Subgraph-fashiongrinder" descr="fashiongrinder.png"/>
        <xdr:cNvPicPr>
          <a:picLocks/>
        </xdr:cNvPicPr>
      </xdr:nvPicPr>
      <xdr:blipFill>
        <a:blip xmlns:r="http://schemas.openxmlformats.org/officeDocument/2006/relationships" r:embed="rId350" cstate="print"/>
        <a:stretch>
          <a:fillRect/>
        </a:stretch>
      </xdr:blipFill>
      <xdr:spPr>
        <a:xfrm>
          <a:off x="1082675" y="425983400"/>
          <a:ext cx="723900" cy="476250"/>
        </a:xfrm>
        <a:prstGeom prst="rect">
          <a:avLst/>
        </a:prstGeom>
      </xdr:spPr>
    </xdr:pic>
    <xdr:clientData/>
  </xdr:twoCellAnchor>
  <xdr:twoCellAnchor editAs="oneCell">
    <xdr:from>
      <xdr:col>1</xdr:col>
      <xdr:colOff>25400</xdr:colOff>
      <xdr:row>815</xdr:row>
      <xdr:rowOff>25400</xdr:rowOff>
    </xdr:from>
    <xdr:to>
      <xdr:col>1</xdr:col>
      <xdr:colOff>749300</xdr:colOff>
      <xdr:row>815</xdr:row>
      <xdr:rowOff>501650</xdr:rowOff>
    </xdr:to>
    <xdr:pic>
      <xdr:nvPicPr>
        <xdr:cNvPr id="1865" name="Subgraph-davidwhite7589" descr="davidwhite7589.png"/>
        <xdr:cNvPicPr>
          <a:picLocks/>
        </xdr:cNvPicPr>
      </xdr:nvPicPr>
      <xdr:blipFill>
        <a:blip xmlns:r="http://schemas.openxmlformats.org/officeDocument/2006/relationships" r:embed="rId350" cstate="print"/>
        <a:stretch>
          <a:fillRect/>
        </a:stretch>
      </xdr:blipFill>
      <xdr:spPr>
        <a:xfrm>
          <a:off x="1082675" y="426507275"/>
          <a:ext cx="723900" cy="476250"/>
        </a:xfrm>
        <a:prstGeom prst="rect">
          <a:avLst/>
        </a:prstGeom>
      </xdr:spPr>
    </xdr:pic>
    <xdr:clientData/>
  </xdr:twoCellAnchor>
  <xdr:twoCellAnchor editAs="oneCell">
    <xdr:from>
      <xdr:col>1</xdr:col>
      <xdr:colOff>25400</xdr:colOff>
      <xdr:row>816</xdr:row>
      <xdr:rowOff>25400</xdr:rowOff>
    </xdr:from>
    <xdr:to>
      <xdr:col>1</xdr:col>
      <xdr:colOff>749300</xdr:colOff>
      <xdr:row>816</xdr:row>
      <xdr:rowOff>501650</xdr:rowOff>
    </xdr:to>
    <xdr:pic>
      <xdr:nvPicPr>
        <xdr:cNvPr id="1866" name="Subgraph-ashwinpande" descr="ashwinpande.png"/>
        <xdr:cNvPicPr>
          <a:picLocks/>
        </xdr:cNvPicPr>
      </xdr:nvPicPr>
      <xdr:blipFill>
        <a:blip xmlns:r="http://schemas.openxmlformats.org/officeDocument/2006/relationships" r:embed="rId350" cstate="print"/>
        <a:stretch>
          <a:fillRect/>
        </a:stretch>
      </xdr:blipFill>
      <xdr:spPr>
        <a:xfrm>
          <a:off x="1082675" y="427031150"/>
          <a:ext cx="723900" cy="476250"/>
        </a:xfrm>
        <a:prstGeom prst="rect">
          <a:avLst/>
        </a:prstGeom>
      </xdr:spPr>
    </xdr:pic>
    <xdr:clientData/>
  </xdr:twoCellAnchor>
  <xdr:twoCellAnchor editAs="oneCell">
    <xdr:from>
      <xdr:col>1</xdr:col>
      <xdr:colOff>25400</xdr:colOff>
      <xdr:row>817</xdr:row>
      <xdr:rowOff>25400</xdr:rowOff>
    </xdr:from>
    <xdr:to>
      <xdr:col>1</xdr:col>
      <xdr:colOff>749300</xdr:colOff>
      <xdr:row>817</xdr:row>
      <xdr:rowOff>501650</xdr:rowOff>
    </xdr:to>
    <xdr:pic>
      <xdr:nvPicPr>
        <xdr:cNvPr id="1867" name="Subgraph-followme_ok" descr="followme_ok.png"/>
        <xdr:cNvPicPr>
          <a:picLocks/>
        </xdr:cNvPicPr>
      </xdr:nvPicPr>
      <xdr:blipFill>
        <a:blip xmlns:r="http://schemas.openxmlformats.org/officeDocument/2006/relationships" r:embed="rId350" cstate="print"/>
        <a:stretch>
          <a:fillRect/>
        </a:stretch>
      </xdr:blipFill>
      <xdr:spPr>
        <a:xfrm>
          <a:off x="1082675" y="427555025"/>
          <a:ext cx="723900" cy="476250"/>
        </a:xfrm>
        <a:prstGeom prst="rect">
          <a:avLst/>
        </a:prstGeom>
      </xdr:spPr>
    </xdr:pic>
    <xdr:clientData/>
  </xdr:twoCellAnchor>
  <xdr:twoCellAnchor editAs="oneCell">
    <xdr:from>
      <xdr:col>1</xdr:col>
      <xdr:colOff>25400</xdr:colOff>
      <xdr:row>818</xdr:row>
      <xdr:rowOff>25400</xdr:rowOff>
    </xdr:from>
    <xdr:to>
      <xdr:col>1</xdr:col>
      <xdr:colOff>749300</xdr:colOff>
      <xdr:row>818</xdr:row>
      <xdr:rowOff>501650</xdr:rowOff>
    </xdr:to>
    <xdr:pic>
      <xdr:nvPicPr>
        <xdr:cNvPr id="1868" name="Subgraph-geografikaa" descr="geografikaa.png"/>
        <xdr:cNvPicPr>
          <a:picLocks/>
        </xdr:cNvPicPr>
      </xdr:nvPicPr>
      <xdr:blipFill>
        <a:blip xmlns:r="http://schemas.openxmlformats.org/officeDocument/2006/relationships" r:embed="rId350" cstate="print"/>
        <a:stretch>
          <a:fillRect/>
        </a:stretch>
      </xdr:blipFill>
      <xdr:spPr>
        <a:xfrm>
          <a:off x="1082675" y="428078900"/>
          <a:ext cx="723900" cy="476250"/>
        </a:xfrm>
        <a:prstGeom prst="rect">
          <a:avLst/>
        </a:prstGeom>
      </xdr:spPr>
    </xdr:pic>
    <xdr:clientData/>
  </xdr:twoCellAnchor>
  <xdr:twoCellAnchor editAs="oneCell">
    <xdr:from>
      <xdr:col>1</xdr:col>
      <xdr:colOff>25400</xdr:colOff>
      <xdr:row>819</xdr:row>
      <xdr:rowOff>25400</xdr:rowOff>
    </xdr:from>
    <xdr:to>
      <xdr:col>1</xdr:col>
      <xdr:colOff>749300</xdr:colOff>
      <xdr:row>819</xdr:row>
      <xdr:rowOff>501650</xdr:rowOff>
    </xdr:to>
    <xdr:pic>
      <xdr:nvPicPr>
        <xdr:cNvPr id="1869" name="Subgraph-oobi" descr="oobi.png"/>
        <xdr:cNvPicPr>
          <a:picLocks/>
        </xdr:cNvPicPr>
      </xdr:nvPicPr>
      <xdr:blipFill>
        <a:blip xmlns:r="http://schemas.openxmlformats.org/officeDocument/2006/relationships" r:embed="rId350" cstate="print"/>
        <a:stretch>
          <a:fillRect/>
        </a:stretch>
      </xdr:blipFill>
      <xdr:spPr>
        <a:xfrm>
          <a:off x="1082675" y="428602775"/>
          <a:ext cx="723900" cy="476250"/>
        </a:xfrm>
        <a:prstGeom prst="rect">
          <a:avLst/>
        </a:prstGeom>
      </xdr:spPr>
    </xdr:pic>
    <xdr:clientData/>
  </xdr:twoCellAnchor>
  <xdr:twoCellAnchor editAs="oneCell">
    <xdr:from>
      <xdr:col>1</xdr:col>
      <xdr:colOff>25400</xdr:colOff>
      <xdr:row>820</xdr:row>
      <xdr:rowOff>25400</xdr:rowOff>
    </xdr:from>
    <xdr:to>
      <xdr:col>1</xdr:col>
      <xdr:colOff>749300</xdr:colOff>
      <xdr:row>820</xdr:row>
      <xdr:rowOff>501650</xdr:rowOff>
    </xdr:to>
    <xdr:pic>
      <xdr:nvPicPr>
        <xdr:cNvPr id="1870" name="Subgraph-itto_ogami" descr="itto_ogami.png"/>
        <xdr:cNvPicPr>
          <a:picLocks/>
        </xdr:cNvPicPr>
      </xdr:nvPicPr>
      <xdr:blipFill>
        <a:blip xmlns:r="http://schemas.openxmlformats.org/officeDocument/2006/relationships" r:embed="rId350" cstate="print"/>
        <a:stretch>
          <a:fillRect/>
        </a:stretch>
      </xdr:blipFill>
      <xdr:spPr>
        <a:xfrm>
          <a:off x="1082675" y="429126650"/>
          <a:ext cx="723900" cy="476250"/>
        </a:xfrm>
        <a:prstGeom prst="rect">
          <a:avLst/>
        </a:prstGeom>
      </xdr:spPr>
    </xdr:pic>
    <xdr:clientData/>
  </xdr:twoCellAnchor>
  <xdr:twoCellAnchor editAs="oneCell">
    <xdr:from>
      <xdr:col>1</xdr:col>
      <xdr:colOff>25400</xdr:colOff>
      <xdr:row>821</xdr:row>
      <xdr:rowOff>25400</xdr:rowOff>
    </xdr:from>
    <xdr:to>
      <xdr:col>1</xdr:col>
      <xdr:colOff>749300</xdr:colOff>
      <xdr:row>821</xdr:row>
      <xdr:rowOff>501650</xdr:rowOff>
    </xdr:to>
    <xdr:pic>
      <xdr:nvPicPr>
        <xdr:cNvPr id="1871" name="Subgraph-grungepunk" descr="grungepunk.png"/>
        <xdr:cNvPicPr>
          <a:picLocks/>
        </xdr:cNvPicPr>
      </xdr:nvPicPr>
      <xdr:blipFill>
        <a:blip xmlns:r="http://schemas.openxmlformats.org/officeDocument/2006/relationships" r:embed="rId350" cstate="print"/>
        <a:stretch>
          <a:fillRect/>
        </a:stretch>
      </xdr:blipFill>
      <xdr:spPr>
        <a:xfrm>
          <a:off x="1082675" y="429650525"/>
          <a:ext cx="723900" cy="476250"/>
        </a:xfrm>
        <a:prstGeom prst="rect">
          <a:avLst/>
        </a:prstGeom>
      </xdr:spPr>
    </xdr:pic>
    <xdr:clientData/>
  </xdr:twoCellAnchor>
  <xdr:twoCellAnchor editAs="oneCell">
    <xdr:from>
      <xdr:col>1</xdr:col>
      <xdr:colOff>25400</xdr:colOff>
      <xdr:row>822</xdr:row>
      <xdr:rowOff>25400</xdr:rowOff>
    </xdr:from>
    <xdr:to>
      <xdr:col>1</xdr:col>
      <xdr:colOff>749300</xdr:colOff>
      <xdr:row>822</xdr:row>
      <xdr:rowOff>501650</xdr:rowOff>
    </xdr:to>
    <xdr:pic>
      <xdr:nvPicPr>
        <xdr:cNvPr id="1872" name="Subgraph-makodfilu" descr="makodfilu.png"/>
        <xdr:cNvPicPr>
          <a:picLocks/>
        </xdr:cNvPicPr>
      </xdr:nvPicPr>
      <xdr:blipFill>
        <a:blip xmlns:r="http://schemas.openxmlformats.org/officeDocument/2006/relationships" r:embed="rId350" cstate="print"/>
        <a:stretch>
          <a:fillRect/>
        </a:stretch>
      </xdr:blipFill>
      <xdr:spPr>
        <a:xfrm>
          <a:off x="1082675" y="430174400"/>
          <a:ext cx="723900" cy="476250"/>
        </a:xfrm>
        <a:prstGeom prst="rect">
          <a:avLst/>
        </a:prstGeom>
      </xdr:spPr>
    </xdr:pic>
    <xdr:clientData/>
  </xdr:twoCellAnchor>
  <xdr:twoCellAnchor editAs="oneCell">
    <xdr:from>
      <xdr:col>1</xdr:col>
      <xdr:colOff>25400</xdr:colOff>
      <xdr:row>823</xdr:row>
      <xdr:rowOff>25400</xdr:rowOff>
    </xdr:from>
    <xdr:to>
      <xdr:col>1</xdr:col>
      <xdr:colOff>749300</xdr:colOff>
      <xdr:row>823</xdr:row>
      <xdr:rowOff>501650</xdr:rowOff>
    </xdr:to>
    <xdr:pic>
      <xdr:nvPicPr>
        <xdr:cNvPr id="1873" name="Subgraph-marinabarter" descr="marinabarter.png"/>
        <xdr:cNvPicPr>
          <a:picLocks/>
        </xdr:cNvPicPr>
      </xdr:nvPicPr>
      <xdr:blipFill>
        <a:blip xmlns:r="http://schemas.openxmlformats.org/officeDocument/2006/relationships" r:embed="rId350" cstate="print"/>
        <a:stretch>
          <a:fillRect/>
        </a:stretch>
      </xdr:blipFill>
      <xdr:spPr>
        <a:xfrm>
          <a:off x="1082675" y="430698275"/>
          <a:ext cx="723900" cy="476250"/>
        </a:xfrm>
        <a:prstGeom prst="rect">
          <a:avLst/>
        </a:prstGeom>
      </xdr:spPr>
    </xdr:pic>
    <xdr:clientData/>
  </xdr:twoCellAnchor>
  <xdr:twoCellAnchor editAs="oneCell">
    <xdr:from>
      <xdr:col>1</xdr:col>
      <xdr:colOff>25400</xdr:colOff>
      <xdr:row>824</xdr:row>
      <xdr:rowOff>25400</xdr:rowOff>
    </xdr:from>
    <xdr:to>
      <xdr:col>1</xdr:col>
      <xdr:colOff>749300</xdr:colOff>
      <xdr:row>824</xdr:row>
      <xdr:rowOff>501650</xdr:rowOff>
    </xdr:to>
    <xdr:pic>
      <xdr:nvPicPr>
        <xdr:cNvPr id="1874" name="Subgraph-gsus5" descr="gsus5.png"/>
        <xdr:cNvPicPr>
          <a:picLocks/>
        </xdr:cNvPicPr>
      </xdr:nvPicPr>
      <xdr:blipFill>
        <a:blip xmlns:r="http://schemas.openxmlformats.org/officeDocument/2006/relationships" r:embed="rId350" cstate="print"/>
        <a:stretch>
          <a:fillRect/>
        </a:stretch>
      </xdr:blipFill>
      <xdr:spPr>
        <a:xfrm>
          <a:off x="1082675" y="431222150"/>
          <a:ext cx="723900" cy="476250"/>
        </a:xfrm>
        <a:prstGeom prst="rect">
          <a:avLst/>
        </a:prstGeom>
      </xdr:spPr>
    </xdr:pic>
    <xdr:clientData/>
  </xdr:twoCellAnchor>
  <xdr:twoCellAnchor editAs="oneCell">
    <xdr:from>
      <xdr:col>1</xdr:col>
      <xdr:colOff>25400</xdr:colOff>
      <xdr:row>825</xdr:row>
      <xdr:rowOff>25400</xdr:rowOff>
    </xdr:from>
    <xdr:to>
      <xdr:col>1</xdr:col>
      <xdr:colOff>749300</xdr:colOff>
      <xdr:row>825</xdr:row>
      <xdr:rowOff>501650</xdr:rowOff>
    </xdr:to>
    <xdr:pic>
      <xdr:nvPicPr>
        <xdr:cNvPr id="1875" name="Subgraph-ravinanduri" descr="ravinanduri.png"/>
        <xdr:cNvPicPr>
          <a:picLocks/>
        </xdr:cNvPicPr>
      </xdr:nvPicPr>
      <xdr:blipFill>
        <a:blip xmlns:r="http://schemas.openxmlformats.org/officeDocument/2006/relationships" r:embed="rId350" cstate="print"/>
        <a:stretch>
          <a:fillRect/>
        </a:stretch>
      </xdr:blipFill>
      <xdr:spPr>
        <a:xfrm>
          <a:off x="1082675" y="431746025"/>
          <a:ext cx="723900" cy="476250"/>
        </a:xfrm>
        <a:prstGeom prst="rect">
          <a:avLst/>
        </a:prstGeom>
      </xdr:spPr>
    </xdr:pic>
    <xdr:clientData/>
  </xdr:twoCellAnchor>
  <xdr:twoCellAnchor editAs="oneCell">
    <xdr:from>
      <xdr:col>1</xdr:col>
      <xdr:colOff>25400</xdr:colOff>
      <xdr:row>826</xdr:row>
      <xdr:rowOff>25400</xdr:rowOff>
    </xdr:from>
    <xdr:to>
      <xdr:col>1</xdr:col>
      <xdr:colOff>749300</xdr:colOff>
      <xdr:row>826</xdr:row>
      <xdr:rowOff>501650</xdr:rowOff>
    </xdr:to>
    <xdr:pic>
      <xdr:nvPicPr>
        <xdr:cNvPr id="1876" name="Subgraph-thaminedias" descr="thaminedias.png"/>
        <xdr:cNvPicPr>
          <a:picLocks/>
        </xdr:cNvPicPr>
      </xdr:nvPicPr>
      <xdr:blipFill>
        <a:blip xmlns:r="http://schemas.openxmlformats.org/officeDocument/2006/relationships" r:embed="rId350" cstate="print"/>
        <a:stretch>
          <a:fillRect/>
        </a:stretch>
      </xdr:blipFill>
      <xdr:spPr>
        <a:xfrm>
          <a:off x="1082675" y="432269900"/>
          <a:ext cx="723900" cy="476250"/>
        </a:xfrm>
        <a:prstGeom prst="rect">
          <a:avLst/>
        </a:prstGeom>
      </xdr:spPr>
    </xdr:pic>
    <xdr:clientData/>
  </xdr:twoCellAnchor>
  <xdr:twoCellAnchor editAs="oneCell">
    <xdr:from>
      <xdr:col>1</xdr:col>
      <xdr:colOff>25400</xdr:colOff>
      <xdr:row>827</xdr:row>
      <xdr:rowOff>25400</xdr:rowOff>
    </xdr:from>
    <xdr:to>
      <xdr:col>1</xdr:col>
      <xdr:colOff>749300</xdr:colOff>
      <xdr:row>827</xdr:row>
      <xdr:rowOff>501650</xdr:rowOff>
    </xdr:to>
    <xdr:pic>
      <xdr:nvPicPr>
        <xdr:cNvPr id="1877" name="Subgraph-mateuzinho" descr="mateuzinho.png"/>
        <xdr:cNvPicPr>
          <a:picLocks/>
        </xdr:cNvPicPr>
      </xdr:nvPicPr>
      <xdr:blipFill>
        <a:blip xmlns:r="http://schemas.openxmlformats.org/officeDocument/2006/relationships" r:embed="rId350" cstate="print"/>
        <a:stretch>
          <a:fillRect/>
        </a:stretch>
      </xdr:blipFill>
      <xdr:spPr>
        <a:xfrm>
          <a:off x="1082675" y="432793775"/>
          <a:ext cx="723900" cy="476250"/>
        </a:xfrm>
        <a:prstGeom prst="rect">
          <a:avLst/>
        </a:prstGeom>
      </xdr:spPr>
    </xdr:pic>
    <xdr:clientData/>
  </xdr:twoCellAnchor>
  <xdr:twoCellAnchor editAs="oneCell">
    <xdr:from>
      <xdr:col>1</xdr:col>
      <xdr:colOff>25400</xdr:colOff>
      <xdr:row>828</xdr:row>
      <xdr:rowOff>25400</xdr:rowOff>
    </xdr:from>
    <xdr:to>
      <xdr:col>1</xdr:col>
      <xdr:colOff>749300</xdr:colOff>
      <xdr:row>828</xdr:row>
      <xdr:rowOff>501650</xdr:rowOff>
    </xdr:to>
    <xdr:pic>
      <xdr:nvPicPr>
        <xdr:cNvPr id="1878" name="Subgraph-diogofigueiro" descr="diogofigueiro.png"/>
        <xdr:cNvPicPr>
          <a:picLocks/>
        </xdr:cNvPicPr>
      </xdr:nvPicPr>
      <xdr:blipFill>
        <a:blip xmlns:r="http://schemas.openxmlformats.org/officeDocument/2006/relationships" r:embed="rId350" cstate="print"/>
        <a:stretch>
          <a:fillRect/>
        </a:stretch>
      </xdr:blipFill>
      <xdr:spPr>
        <a:xfrm>
          <a:off x="1082675" y="433317650"/>
          <a:ext cx="723900" cy="476250"/>
        </a:xfrm>
        <a:prstGeom prst="rect">
          <a:avLst/>
        </a:prstGeom>
      </xdr:spPr>
    </xdr:pic>
    <xdr:clientData/>
  </xdr:twoCellAnchor>
  <xdr:twoCellAnchor editAs="oneCell">
    <xdr:from>
      <xdr:col>1</xdr:col>
      <xdr:colOff>25400</xdr:colOff>
      <xdr:row>829</xdr:row>
      <xdr:rowOff>25400</xdr:rowOff>
    </xdr:from>
    <xdr:to>
      <xdr:col>1</xdr:col>
      <xdr:colOff>749300</xdr:colOff>
      <xdr:row>829</xdr:row>
      <xdr:rowOff>501650</xdr:rowOff>
    </xdr:to>
    <xdr:pic>
      <xdr:nvPicPr>
        <xdr:cNvPr id="1879" name="Subgraph-leonciokof" descr="leonciokof.png"/>
        <xdr:cNvPicPr>
          <a:picLocks/>
        </xdr:cNvPicPr>
      </xdr:nvPicPr>
      <xdr:blipFill>
        <a:blip xmlns:r="http://schemas.openxmlformats.org/officeDocument/2006/relationships" r:embed="rId350" cstate="print"/>
        <a:stretch>
          <a:fillRect/>
        </a:stretch>
      </xdr:blipFill>
      <xdr:spPr>
        <a:xfrm>
          <a:off x="1082675" y="433841525"/>
          <a:ext cx="723900" cy="476250"/>
        </a:xfrm>
        <a:prstGeom prst="rect">
          <a:avLst/>
        </a:prstGeom>
      </xdr:spPr>
    </xdr:pic>
    <xdr:clientData/>
  </xdr:twoCellAnchor>
  <xdr:twoCellAnchor editAs="oneCell">
    <xdr:from>
      <xdr:col>1</xdr:col>
      <xdr:colOff>25400</xdr:colOff>
      <xdr:row>830</xdr:row>
      <xdr:rowOff>25400</xdr:rowOff>
    </xdr:from>
    <xdr:to>
      <xdr:col>1</xdr:col>
      <xdr:colOff>749300</xdr:colOff>
      <xdr:row>830</xdr:row>
      <xdr:rowOff>501650</xdr:rowOff>
    </xdr:to>
    <xdr:pic>
      <xdr:nvPicPr>
        <xdr:cNvPr id="1880" name="Subgraph-laggedhero" descr="laggedhero.png"/>
        <xdr:cNvPicPr>
          <a:picLocks/>
        </xdr:cNvPicPr>
      </xdr:nvPicPr>
      <xdr:blipFill>
        <a:blip xmlns:r="http://schemas.openxmlformats.org/officeDocument/2006/relationships" r:embed="rId350" cstate="print"/>
        <a:stretch>
          <a:fillRect/>
        </a:stretch>
      </xdr:blipFill>
      <xdr:spPr>
        <a:xfrm>
          <a:off x="1082675" y="434365400"/>
          <a:ext cx="723900" cy="476250"/>
        </a:xfrm>
        <a:prstGeom prst="rect">
          <a:avLst/>
        </a:prstGeom>
      </xdr:spPr>
    </xdr:pic>
    <xdr:clientData/>
  </xdr:twoCellAnchor>
  <xdr:twoCellAnchor editAs="oneCell">
    <xdr:from>
      <xdr:col>1</xdr:col>
      <xdr:colOff>25400</xdr:colOff>
      <xdr:row>831</xdr:row>
      <xdr:rowOff>25400</xdr:rowOff>
    </xdr:from>
    <xdr:to>
      <xdr:col>1</xdr:col>
      <xdr:colOff>749300</xdr:colOff>
      <xdr:row>831</xdr:row>
      <xdr:rowOff>501650</xdr:rowOff>
    </xdr:to>
    <xdr:pic>
      <xdr:nvPicPr>
        <xdr:cNvPr id="1881" name="Subgraph-richardsonbq" descr="richardsonbq.png"/>
        <xdr:cNvPicPr>
          <a:picLocks/>
        </xdr:cNvPicPr>
      </xdr:nvPicPr>
      <xdr:blipFill>
        <a:blip xmlns:r="http://schemas.openxmlformats.org/officeDocument/2006/relationships" r:embed="rId350" cstate="print"/>
        <a:stretch>
          <a:fillRect/>
        </a:stretch>
      </xdr:blipFill>
      <xdr:spPr>
        <a:xfrm>
          <a:off x="1082675" y="434889275"/>
          <a:ext cx="723900" cy="476250"/>
        </a:xfrm>
        <a:prstGeom prst="rect">
          <a:avLst/>
        </a:prstGeom>
      </xdr:spPr>
    </xdr:pic>
    <xdr:clientData/>
  </xdr:twoCellAnchor>
  <xdr:twoCellAnchor editAs="oneCell">
    <xdr:from>
      <xdr:col>1</xdr:col>
      <xdr:colOff>25400</xdr:colOff>
      <xdr:row>832</xdr:row>
      <xdr:rowOff>25400</xdr:rowOff>
    </xdr:from>
    <xdr:to>
      <xdr:col>1</xdr:col>
      <xdr:colOff>749300</xdr:colOff>
      <xdr:row>832</xdr:row>
      <xdr:rowOff>501650</xdr:rowOff>
    </xdr:to>
    <xdr:pic>
      <xdr:nvPicPr>
        <xdr:cNvPr id="1882" name="Subgraph-cctxrecords" descr="cctxrecords.png"/>
        <xdr:cNvPicPr>
          <a:picLocks/>
        </xdr:cNvPicPr>
      </xdr:nvPicPr>
      <xdr:blipFill>
        <a:blip xmlns:r="http://schemas.openxmlformats.org/officeDocument/2006/relationships" r:embed="rId350" cstate="print"/>
        <a:stretch>
          <a:fillRect/>
        </a:stretch>
      </xdr:blipFill>
      <xdr:spPr>
        <a:xfrm>
          <a:off x="1082675" y="435413150"/>
          <a:ext cx="723900" cy="476250"/>
        </a:xfrm>
        <a:prstGeom prst="rect">
          <a:avLst/>
        </a:prstGeom>
      </xdr:spPr>
    </xdr:pic>
    <xdr:clientData/>
  </xdr:twoCellAnchor>
  <xdr:twoCellAnchor editAs="oneCell">
    <xdr:from>
      <xdr:col>1</xdr:col>
      <xdr:colOff>25400</xdr:colOff>
      <xdr:row>833</xdr:row>
      <xdr:rowOff>25400</xdr:rowOff>
    </xdr:from>
    <xdr:to>
      <xdr:col>1</xdr:col>
      <xdr:colOff>749300</xdr:colOff>
      <xdr:row>833</xdr:row>
      <xdr:rowOff>501650</xdr:rowOff>
    </xdr:to>
    <xdr:pic>
      <xdr:nvPicPr>
        <xdr:cNvPr id="1883" name="Subgraph-dionysia8" descr="dionysia8.png"/>
        <xdr:cNvPicPr>
          <a:picLocks/>
        </xdr:cNvPicPr>
      </xdr:nvPicPr>
      <xdr:blipFill>
        <a:blip xmlns:r="http://schemas.openxmlformats.org/officeDocument/2006/relationships" r:embed="rId350" cstate="print"/>
        <a:stretch>
          <a:fillRect/>
        </a:stretch>
      </xdr:blipFill>
      <xdr:spPr>
        <a:xfrm>
          <a:off x="1082675" y="435937025"/>
          <a:ext cx="723900" cy="476250"/>
        </a:xfrm>
        <a:prstGeom prst="rect">
          <a:avLst/>
        </a:prstGeom>
      </xdr:spPr>
    </xdr:pic>
    <xdr:clientData/>
  </xdr:twoCellAnchor>
  <xdr:twoCellAnchor editAs="oneCell">
    <xdr:from>
      <xdr:col>1</xdr:col>
      <xdr:colOff>25400</xdr:colOff>
      <xdr:row>834</xdr:row>
      <xdr:rowOff>25400</xdr:rowOff>
    </xdr:from>
    <xdr:to>
      <xdr:col>1</xdr:col>
      <xdr:colOff>749300</xdr:colOff>
      <xdr:row>834</xdr:row>
      <xdr:rowOff>501650</xdr:rowOff>
    </xdr:to>
    <xdr:pic>
      <xdr:nvPicPr>
        <xdr:cNvPr id="1884" name="Subgraph-mlhetland" descr="mlhetland.png"/>
        <xdr:cNvPicPr>
          <a:picLocks/>
        </xdr:cNvPicPr>
      </xdr:nvPicPr>
      <xdr:blipFill>
        <a:blip xmlns:r="http://schemas.openxmlformats.org/officeDocument/2006/relationships" r:embed="rId350" cstate="print"/>
        <a:stretch>
          <a:fillRect/>
        </a:stretch>
      </xdr:blipFill>
      <xdr:spPr>
        <a:xfrm>
          <a:off x="1082675" y="436460900"/>
          <a:ext cx="723900" cy="476250"/>
        </a:xfrm>
        <a:prstGeom prst="rect">
          <a:avLst/>
        </a:prstGeom>
      </xdr:spPr>
    </xdr:pic>
    <xdr:clientData/>
  </xdr:twoCellAnchor>
  <xdr:twoCellAnchor editAs="oneCell">
    <xdr:from>
      <xdr:col>1</xdr:col>
      <xdr:colOff>25400</xdr:colOff>
      <xdr:row>835</xdr:row>
      <xdr:rowOff>25400</xdr:rowOff>
    </xdr:from>
    <xdr:to>
      <xdr:col>1</xdr:col>
      <xdr:colOff>749300</xdr:colOff>
      <xdr:row>835</xdr:row>
      <xdr:rowOff>501650</xdr:rowOff>
    </xdr:to>
    <xdr:pic>
      <xdr:nvPicPr>
        <xdr:cNvPr id="1885" name="Subgraph-rattus90" descr="rattus90.png"/>
        <xdr:cNvPicPr>
          <a:picLocks/>
        </xdr:cNvPicPr>
      </xdr:nvPicPr>
      <xdr:blipFill>
        <a:blip xmlns:r="http://schemas.openxmlformats.org/officeDocument/2006/relationships" r:embed="rId350" cstate="print"/>
        <a:stretch>
          <a:fillRect/>
        </a:stretch>
      </xdr:blipFill>
      <xdr:spPr>
        <a:xfrm>
          <a:off x="1082675" y="436984775"/>
          <a:ext cx="723900" cy="476250"/>
        </a:xfrm>
        <a:prstGeom prst="rect">
          <a:avLst/>
        </a:prstGeom>
      </xdr:spPr>
    </xdr:pic>
    <xdr:clientData/>
  </xdr:twoCellAnchor>
  <xdr:twoCellAnchor editAs="oneCell">
    <xdr:from>
      <xdr:col>1</xdr:col>
      <xdr:colOff>25400</xdr:colOff>
      <xdr:row>836</xdr:row>
      <xdr:rowOff>25400</xdr:rowOff>
    </xdr:from>
    <xdr:to>
      <xdr:col>1</xdr:col>
      <xdr:colOff>749300</xdr:colOff>
      <xdr:row>836</xdr:row>
      <xdr:rowOff>501650</xdr:rowOff>
    </xdr:to>
    <xdr:pic>
      <xdr:nvPicPr>
        <xdr:cNvPr id="1886" name="Subgraph-lianabarcelos" descr="lianabarcelos.png"/>
        <xdr:cNvPicPr>
          <a:picLocks/>
        </xdr:cNvPicPr>
      </xdr:nvPicPr>
      <xdr:blipFill>
        <a:blip xmlns:r="http://schemas.openxmlformats.org/officeDocument/2006/relationships" r:embed="rId350" cstate="print"/>
        <a:stretch>
          <a:fillRect/>
        </a:stretch>
      </xdr:blipFill>
      <xdr:spPr>
        <a:xfrm>
          <a:off x="1082675" y="437508650"/>
          <a:ext cx="723900" cy="476250"/>
        </a:xfrm>
        <a:prstGeom prst="rect">
          <a:avLst/>
        </a:prstGeom>
      </xdr:spPr>
    </xdr:pic>
    <xdr:clientData/>
  </xdr:twoCellAnchor>
  <xdr:twoCellAnchor editAs="oneCell">
    <xdr:from>
      <xdr:col>1</xdr:col>
      <xdr:colOff>25400</xdr:colOff>
      <xdr:row>837</xdr:row>
      <xdr:rowOff>25400</xdr:rowOff>
    </xdr:from>
    <xdr:to>
      <xdr:col>1</xdr:col>
      <xdr:colOff>749300</xdr:colOff>
      <xdr:row>837</xdr:row>
      <xdr:rowOff>501650</xdr:rowOff>
    </xdr:to>
    <xdr:pic>
      <xdr:nvPicPr>
        <xdr:cNvPr id="1887" name="Subgraph-joe_m_h" descr="joe_m_h.png"/>
        <xdr:cNvPicPr>
          <a:picLocks/>
        </xdr:cNvPicPr>
      </xdr:nvPicPr>
      <xdr:blipFill>
        <a:blip xmlns:r="http://schemas.openxmlformats.org/officeDocument/2006/relationships" r:embed="rId350" cstate="print"/>
        <a:stretch>
          <a:fillRect/>
        </a:stretch>
      </xdr:blipFill>
      <xdr:spPr>
        <a:xfrm>
          <a:off x="1082675" y="438032525"/>
          <a:ext cx="723900" cy="476250"/>
        </a:xfrm>
        <a:prstGeom prst="rect">
          <a:avLst/>
        </a:prstGeom>
      </xdr:spPr>
    </xdr:pic>
    <xdr:clientData/>
  </xdr:twoCellAnchor>
  <xdr:twoCellAnchor editAs="oneCell">
    <xdr:from>
      <xdr:col>1</xdr:col>
      <xdr:colOff>25400</xdr:colOff>
      <xdr:row>838</xdr:row>
      <xdr:rowOff>25400</xdr:rowOff>
    </xdr:from>
    <xdr:to>
      <xdr:col>1</xdr:col>
      <xdr:colOff>749300</xdr:colOff>
      <xdr:row>838</xdr:row>
      <xdr:rowOff>501650</xdr:rowOff>
    </xdr:to>
    <xdr:pic>
      <xdr:nvPicPr>
        <xdr:cNvPr id="1888" name="Subgraph-wildatweedie36" descr="wildatweedie36.png"/>
        <xdr:cNvPicPr>
          <a:picLocks/>
        </xdr:cNvPicPr>
      </xdr:nvPicPr>
      <xdr:blipFill>
        <a:blip xmlns:r="http://schemas.openxmlformats.org/officeDocument/2006/relationships" r:embed="rId350" cstate="print"/>
        <a:stretch>
          <a:fillRect/>
        </a:stretch>
      </xdr:blipFill>
      <xdr:spPr>
        <a:xfrm>
          <a:off x="1082675" y="438556400"/>
          <a:ext cx="723900" cy="476250"/>
        </a:xfrm>
        <a:prstGeom prst="rect">
          <a:avLst/>
        </a:prstGeom>
      </xdr:spPr>
    </xdr:pic>
    <xdr:clientData/>
  </xdr:twoCellAnchor>
  <xdr:twoCellAnchor editAs="oneCell">
    <xdr:from>
      <xdr:col>1</xdr:col>
      <xdr:colOff>25400</xdr:colOff>
      <xdr:row>839</xdr:row>
      <xdr:rowOff>25400</xdr:rowOff>
    </xdr:from>
    <xdr:to>
      <xdr:col>1</xdr:col>
      <xdr:colOff>749300</xdr:colOff>
      <xdr:row>839</xdr:row>
      <xdr:rowOff>501650</xdr:rowOff>
    </xdr:to>
    <xdr:pic>
      <xdr:nvPicPr>
        <xdr:cNvPr id="1889" name="Subgraph-ciczan" descr="ciczan.png"/>
        <xdr:cNvPicPr>
          <a:picLocks/>
        </xdr:cNvPicPr>
      </xdr:nvPicPr>
      <xdr:blipFill>
        <a:blip xmlns:r="http://schemas.openxmlformats.org/officeDocument/2006/relationships" r:embed="rId350" cstate="print"/>
        <a:stretch>
          <a:fillRect/>
        </a:stretch>
      </xdr:blipFill>
      <xdr:spPr>
        <a:xfrm>
          <a:off x="1082675" y="439080275"/>
          <a:ext cx="723900" cy="476250"/>
        </a:xfrm>
        <a:prstGeom prst="rect">
          <a:avLst/>
        </a:prstGeom>
      </xdr:spPr>
    </xdr:pic>
    <xdr:clientData/>
  </xdr:twoCellAnchor>
  <xdr:twoCellAnchor editAs="oneCell">
    <xdr:from>
      <xdr:col>1</xdr:col>
      <xdr:colOff>25400</xdr:colOff>
      <xdr:row>840</xdr:row>
      <xdr:rowOff>25400</xdr:rowOff>
    </xdr:from>
    <xdr:to>
      <xdr:col>1</xdr:col>
      <xdr:colOff>749300</xdr:colOff>
      <xdr:row>840</xdr:row>
      <xdr:rowOff>501650</xdr:rowOff>
    </xdr:to>
    <xdr:pic>
      <xdr:nvPicPr>
        <xdr:cNvPr id="1890" name="Subgraph-cyrin" descr="cyrin.png"/>
        <xdr:cNvPicPr>
          <a:picLocks/>
        </xdr:cNvPicPr>
      </xdr:nvPicPr>
      <xdr:blipFill>
        <a:blip xmlns:r="http://schemas.openxmlformats.org/officeDocument/2006/relationships" r:embed="rId350" cstate="print"/>
        <a:stretch>
          <a:fillRect/>
        </a:stretch>
      </xdr:blipFill>
      <xdr:spPr>
        <a:xfrm>
          <a:off x="1082675" y="439604150"/>
          <a:ext cx="723900" cy="476250"/>
        </a:xfrm>
        <a:prstGeom prst="rect">
          <a:avLst/>
        </a:prstGeom>
      </xdr:spPr>
    </xdr:pic>
    <xdr:clientData/>
  </xdr:twoCellAnchor>
  <xdr:twoCellAnchor editAs="oneCell">
    <xdr:from>
      <xdr:col>1</xdr:col>
      <xdr:colOff>25400</xdr:colOff>
      <xdr:row>841</xdr:row>
      <xdr:rowOff>25400</xdr:rowOff>
    </xdr:from>
    <xdr:to>
      <xdr:col>1</xdr:col>
      <xdr:colOff>749300</xdr:colOff>
      <xdr:row>841</xdr:row>
      <xdr:rowOff>501650</xdr:rowOff>
    </xdr:to>
    <xdr:pic>
      <xdr:nvPicPr>
        <xdr:cNvPr id="1891" name="Subgraph-marialeo82" descr="marialeo82.png"/>
        <xdr:cNvPicPr>
          <a:picLocks/>
        </xdr:cNvPicPr>
      </xdr:nvPicPr>
      <xdr:blipFill>
        <a:blip xmlns:r="http://schemas.openxmlformats.org/officeDocument/2006/relationships" r:embed="rId350" cstate="print"/>
        <a:stretch>
          <a:fillRect/>
        </a:stretch>
      </xdr:blipFill>
      <xdr:spPr>
        <a:xfrm>
          <a:off x="1082675" y="440128025"/>
          <a:ext cx="723900" cy="476250"/>
        </a:xfrm>
        <a:prstGeom prst="rect">
          <a:avLst/>
        </a:prstGeom>
      </xdr:spPr>
    </xdr:pic>
    <xdr:clientData/>
  </xdr:twoCellAnchor>
  <xdr:twoCellAnchor editAs="oneCell">
    <xdr:from>
      <xdr:col>1</xdr:col>
      <xdr:colOff>25400</xdr:colOff>
      <xdr:row>842</xdr:row>
      <xdr:rowOff>25400</xdr:rowOff>
    </xdr:from>
    <xdr:to>
      <xdr:col>1</xdr:col>
      <xdr:colOff>749300</xdr:colOff>
      <xdr:row>842</xdr:row>
      <xdr:rowOff>501650</xdr:rowOff>
    </xdr:to>
    <xdr:pic>
      <xdr:nvPicPr>
        <xdr:cNvPr id="1892" name="Subgraph-apirux" descr="apirux.png"/>
        <xdr:cNvPicPr>
          <a:picLocks/>
        </xdr:cNvPicPr>
      </xdr:nvPicPr>
      <xdr:blipFill>
        <a:blip xmlns:r="http://schemas.openxmlformats.org/officeDocument/2006/relationships" r:embed="rId350" cstate="print"/>
        <a:stretch>
          <a:fillRect/>
        </a:stretch>
      </xdr:blipFill>
      <xdr:spPr>
        <a:xfrm>
          <a:off x="1082675" y="440651900"/>
          <a:ext cx="723900" cy="476250"/>
        </a:xfrm>
        <a:prstGeom prst="rect">
          <a:avLst/>
        </a:prstGeom>
      </xdr:spPr>
    </xdr:pic>
    <xdr:clientData/>
  </xdr:twoCellAnchor>
  <xdr:twoCellAnchor editAs="oneCell">
    <xdr:from>
      <xdr:col>1</xdr:col>
      <xdr:colOff>25400</xdr:colOff>
      <xdr:row>843</xdr:row>
      <xdr:rowOff>25400</xdr:rowOff>
    </xdr:from>
    <xdr:to>
      <xdr:col>1</xdr:col>
      <xdr:colOff>749300</xdr:colOff>
      <xdr:row>843</xdr:row>
      <xdr:rowOff>501650</xdr:rowOff>
    </xdr:to>
    <xdr:pic>
      <xdr:nvPicPr>
        <xdr:cNvPr id="1893" name="Subgraph-jnewsreader" descr="jnewsreader.png"/>
        <xdr:cNvPicPr>
          <a:picLocks/>
        </xdr:cNvPicPr>
      </xdr:nvPicPr>
      <xdr:blipFill>
        <a:blip xmlns:r="http://schemas.openxmlformats.org/officeDocument/2006/relationships" r:embed="rId350" cstate="print"/>
        <a:stretch>
          <a:fillRect/>
        </a:stretch>
      </xdr:blipFill>
      <xdr:spPr>
        <a:xfrm>
          <a:off x="1082675" y="441175775"/>
          <a:ext cx="723900" cy="476250"/>
        </a:xfrm>
        <a:prstGeom prst="rect">
          <a:avLst/>
        </a:prstGeom>
      </xdr:spPr>
    </xdr:pic>
    <xdr:clientData/>
  </xdr:twoCellAnchor>
  <xdr:twoCellAnchor editAs="oneCell">
    <xdr:from>
      <xdr:col>1</xdr:col>
      <xdr:colOff>25400</xdr:colOff>
      <xdr:row>844</xdr:row>
      <xdr:rowOff>25400</xdr:rowOff>
    </xdr:from>
    <xdr:to>
      <xdr:col>1</xdr:col>
      <xdr:colOff>749300</xdr:colOff>
      <xdr:row>844</xdr:row>
      <xdr:rowOff>501650</xdr:rowOff>
    </xdr:to>
    <xdr:pic>
      <xdr:nvPicPr>
        <xdr:cNvPr id="1894" name="Subgraph-chiprdale" descr="chiprdale.png"/>
        <xdr:cNvPicPr>
          <a:picLocks/>
        </xdr:cNvPicPr>
      </xdr:nvPicPr>
      <xdr:blipFill>
        <a:blip xmlns:r="http://schemas.openxmlformats.org/officeDocument/2006/relationships" r:embed="rId350" cstate="print"/>
        <a:stretch>
          <a:fillRect/>
        </a:stretch>
      </xdr:blipFill>
      <xdr:spPr>
        <a:xfrm>
          <a:off x="1082675" y="441699650"/>
          <a:ext cx="723900" cy="476250"/>
        </a:xfrm>
        <a:prstGeom prst="rect">
          <a:avLst/>
        </a:prstGeom>
      </xdr:spPr>
    </xdr:pic>
    <xdr:clientData/>
  </xdr:twoCellAnchor>
  <xdr:twoCellAnchor editAs="oneCell">
    <xdr:from>
      <xdr:col>1</xdr:col>
      <xdr:colOff>25400</xdr:colOff>
      <xdr:row>845</xdr:row>
      <xdr:rowOff>25400</xdr:rowOff>
    </xdr:from>
    <xdr:to>
      <xdr:col>1</xdr:col>
      <xdr:colOff>749300</xdr:colOff>
      <xdr:row>845</xdr:row>
      <xdr:rowOff>501650</xdr:rowOff>
    </xdr:to>
    <xdr:pic>
      <xdr:nvPicPr>
        <xdr:cNvPr id="1895" name="Subgraph-jhen811" descr="jhen811.png"/>
        <xdr:cNvPicPr>
          <a:picLocks/>
        </xdr:cNvPicPr>
      </xdr:nvPicPr>
      <xdr:blipFill>
        <a:blip xmlns:r="http://schemas.openxmlformats.org/officeDocument/2006/relationships" r:embed="rId350" cstate="print"/>
        <a:stretch>
          <a:fillRect/>
        </a:stretch>
      </xdr:blipFill>
      <xdr:spPr>
        <a:xfrm>
          <a:off x="1082675" y="442223525"/>
          <a:ext cx="723900" cy="476250"/>
        </a:xfrm>
        <a:prstGeom prst="rect">
          <a:avLst/>
        </a:prstGeom>
      </xdr:spPr>
    </xdr:pic>
    <xdr:clientData/>
  </xdr:twoCellAnchor>
  <xdr:twoCellAnchor editAs="oneCell">
    <xdr:from>
      <xdr:col>1</xdr:col>
      <xdr:colOff>25400</xdr:colOff>
      <xdr:row>846</xdr:row>
      <xdr:rowOff>25400</xdr:rowOff>
    </xdr:from>
    <xdr:to>
      <xdr:col>1</xdr:col>
      <xdr:colOff>749300</xdr:colOff>
      <xdr:row>846</xdr:row>
      <xdr:rowOff>501650</xdr:rowOff>
    </xdr:to>
    <xdr:pic>
      <xdr:nvPicPr>
        <xdr:cNvPr id="1896" name="Subgraph-ciciross" descr="ciciross.png"/>
        <xdr:cNvPicPr>
          <a:picLocks/>
        </xdr:cNvPicPr>
      </xdr:nvPicPr>
      <xdr:blipFill>
        <a:blip xmlns:r="http://schemas.openxmlformats.org/officeDocument/2006/relationships" r:embed="rId350" cstate="print"/>
        <a:stretch>
          <a:fillRect/>
        </a:stretch>
      </xdr:blipFill>
      <xdr:spPr>
        <a:xfrm>
          <a:off x="1082675" y="442747400"/>
          <a:ext cx="723900" cy="476250"/>
        </a:xfrm>
        <a:prstGeom prst="rect">
          <a:avLst/>
        </a:prstGeom>
      </xdr:spPr>
    </xdr:pic>
    <xdr:clientData/>
  </xdr:twoCellAnchor>
  <xdr:twoCellAnchor editAs="oneCell">
    <xdr:from>
      <xdr:col>1</xdr:col>
      <xdr:colOff>25400</xdr:colOff>
      <xdr:row>847</xdr:row>
      <xdr:rowOff>25400</xdr:rowOff>
    </xdr:from>
    <xdr:to>
      <xdr:col>1</xdr:col>
      <xdr:colOff>749300</xdr:colOff>
      <xdr:row>847</xdr:row>
      <xdr:rowOff>501650</xdr:rowOff>
    </xdr:to>
    <xdr:pic>
      <xdr:nvPicPr>
        <xdr:cNvPr id="1897" name="Subgraph-itsjustemily" descr="itsjustemily.png"/>
        <xdr:cNvPicPr>
          <a:picLocks/>
        </xdr:cNvPicPr>
      </xdr:nvPicPr>
      <xdr:blipFill>
        <a:blip xmlns:r="http://schemas.openxmlformats.org/officeDocument/2006/relationships" r:embed="rId350" cstate="print"/>
        <a:stretch>
          <a:fillRect/>
        </a:stretch>
      </xdr:blipFill>
      <xdr:spPr>
        <a:xfrm>
          <a:off x="1082675" y="443271275"/>
          <a:ext cx="723900" cy="476250"/>
        </a:xfrm>
        <a:prstGeom prst="rect">
          <a:avLst/>
        </a:prstGeom>
      </xdr:spPr>
    </xdr:pic>
    <xdr:clientData/>
  </xdr:twoCellAnchor>
  <xdr:twoCellAnchor editAs="oneCell">
    <xdr:from>
      <xdr:col>1</xdr:col>
      <xdr:colOff>25400</xdr:colOff>
      <xdr:row>848</xdr:row>
      <xdr:rowOff>25400</xdr:rowOff>
    </xdr:from>
    <xdr:to>
      <xdr:col>1</xdr:col>
      <xdr:colOff>749300</xdr:colOff>
      <xdr:row>848</xdr:row>
      <xdr:rowOff>501650</xdr:rowOff>
    </xdr:to>
    <xdr:pic>
      <xdr:nvPicPr>
        <xdr:cNvPr id="1898" name="Subgraph-sign2u2012" descr="sign2u2012.png"/>
        <xdr:cNvPicPr>
          <a:picLocks/>
        </xdr:cNvPicPr>
      </xdr:nvPicPr>
      <xdr:blipFill>
        <a:blip xmlns:r="http://schemas.openxmlformats.org/officeDocument/2006/relationships" r:embed="rId350" cstate="print"/>
        <a:stretch>
          <a:fillRect/>
        </a:stretch>
      </xdr:blipFill>
      <xdr:spPr>
        <a:xfrm>
          <a:off x="1082675" y="443795150"/>
          <a:ext cx="723900" cy="476250"/>
        </a:xfrm>
        <a:prstGeom prst="rect">
          <a:avLst/>
        </a:prstGeom>
      </xdr:spPr>
    </xdr:pic>
    <xdr:clientData/>
  </xdr:twoCellAnchor>
  <xdr:twoCellAnchor editAs="oneCell">
    <xdr:from>
      <xdr:col>1</xdr:col>
      <xdr:colOff>25400</xdr:colOff>
      <xdr:row>849</xdr:row>
      <xdr:rowOff>25400</xdr:rowOff>
    </xdr:from>
    <xdr:to>
      <xdr:col>1</xdr:col>
      <xdr:colOff>749300</xdr:colOff>
      <xdr:row>849</xdr:row>
      <xdr:rowOff>501650</xdr:rowOff>
    </xdr:to>
    <xdr:pic>
      <xdr:nvPicPr>
        <xdr:cNvPr id="1899" name="Subgraph-herveschell" descr="herveschell.png"/>
        <xdr:cNvPicPr>
          <a:picLocks/>
        </xdr:cNvPicPr>
      </xdr:nvPicPr>
      <xdr:blipFill>
        <a:blip xmlns:r="http://schemas.openxmlformats.org/officeDocument/2006/relationships" r:embed="rId350" cstate="print"/>
        <a:stretch>
          <a:fillRect/>
        </a:stretch>
      </xdr:blipFill>
      <xdr:spPr>
        <a:xfrm>
          <a:off x="1082675" y="444319025"/>
          <a:ext cx="723900" cy="476250"/>
        </a:xfrm>
        <a:prstGeom prst="rect">
          <a:avLst/>
        </a:prstGeom>
      </xdr:spPr>
    </xdr:pic>
    <xdr:clientData/>
  </xdr:twoCellAnchor>
  <xdr:twoCellAnchor editAs="oneCell">
    <xdr:from>
      <xdr:col>1</xdr:col>
      <xdr:colOff>25400</xdr:colOff>
      <xdr:row>850</xdr:row>
      <xdr:rowOff>25400</xdr:rowOff>
    </xdr:from>
    <xdr:to>
      <xdr:col>1</xdr:col>
      <xdr:colOff>749300</xdr:colOff>
      <xdr:row>850</xdr:row>
      <xdr:rowOff>501650</xdr:rowOff>
    </xdr:to>
    <xdr:pic>
      <xdr:nvPicPr>
        <xdr:cNvPr id="1900" name="Subgraph-thiagitto" descr="thiagitto.png"/>
        <xdr:cNvPicPr>
          <a:picLocks/>
        </xdr:cNvPicPr>
      </xdr:nvPicPr>
      <xdr:blipFill>
        <a:blip xmlns:r="http://schemas.openxmlformats.org/officeDocument/2006/relationships" r:embed="rId350" cstate="print"/>
        <a:stretch>
          <a:fillRect/>
        </a:stretch>
      </xdr:blipFill>
      <xdr:spPr>
        <a:xfrm>
          <a:off x="1082675" y="444842900"/>
          <a:ext cx="723900" cy="476250"/>
        </a:xfrm>
        <a:prstGeom prst="rect">
          <a:avLst/>
        </a:prstGeom>
      </xdr:spPr>
    </xdr:pic>
    <xdr:clientData/>
  </xdr:twoCellAnchor>
  <xdr:twoCellAnchor editAs="oneCell">
    <xdr:from>
      <xdr:col>1</xdr:col>
      <xdr:colOff>25400</xdr:colOff>
      <xdr:row>851</xdr:row>
      <xdr:rowOff>25400</xdr:rowOff>
    </xdr:from>
    <xdr:to>
      <xdr:col>1</xdr:col>
      <xdr:colOff>749300</xdr:colOff>
      <xdr:row>851</xdr:row>
      <xdr:rowOff>501650</xdr:rowOff>
    </xdr:to>
    <xdr:pic>
      <xdr:nvPicPr>
        <xdr:cNvPr id="1901" name="Subgraph-shaepol" descr="shaepol.png"/>
        <xdr:cNvPicPr>
          <a:picLocks/>
        </xdr:cNvPicPr>
      </xdr:nvPicPr>
      <xdr:blipFill>
        <a:blip xmlns:r="http://schemas.openxmlformats.org/officeDocument/2006/relationships" r:embed="rId350" cstate="print"/>
        <a:stretch>
          <a:fillRect/>
        </a:stretch>
      </xdr:blipFill>
      <xdr:spPr>
        <a:xfrm>
          <a:off x="1082675" y="445366775"/>
          <a:ext cx="723900" cy="476250"/>
        </a:xfrm>
        <a:prstGeom prst="rect">
          <a:avLst/>
        </a:prstGeom>
      </xdr:spPr>
    </xdr:pic>
    <xdr:clientData/>
  </xdr:twoCellAnchor>
  <xdr:twoCellAnchor editAs="oneCell">
    <xdr:from>
      <xdr:col>1</xdr:col>
      <xdr:colOff>25400</xdr:colOff>
      <xdr:row>852</xdr:row>
      <xdr:rowOff>25400</xdr:rowOff>
    </xdr:from>
    <xdr:to>
      <xdr:col>1</xdr:col>
      <xdr:colOff>749300</xdr:colOff>
      <xdr:row>852</xdr:row>
      <xdr:rowOff>501650</xdr:rowOff>
    </xdr:to>
    <xdr:pic>
      <xdr:nvPicPr>
        <xdr:cNvPr id="1902" name="Subgraph-agitgustam" descr="agitgustam.png"/>
        <xdr:cNvPicPr>
          <a:picLocks/>
        </xdr:cNvPicPr>
      </xdr:nvPicPr>
      <xdr:blipFill>
        <a:blip xmlns:r="http://schemas.openxmlformats.org/officeDocument/2006/relationships" r:embed="rId350" cstate="print"/>
        <a:stretch>
          <a:fillRect/>
        </a:stretch>
      </xdr:blipFill>
      <xdr:spPr>
        <a:xfrm>
          <a:off x="1082675" y="445890650"/>
          <a:ext cx="723900" cy="476250"/>
        </a:xfrm>
        <a:prstGeom prst="rect">
          <a:avLst/>
        </a:prstGeom>
      </xdr:spPr>
    </xdr:pic>
    <xdr:clientData/>
  </xdr:twoCellAnchor>
  <xdr:twoCellAnchor editAs="oneCell">
    <xdr:from>
      <xdr:col>1</xdr:col>
      <xdr:colOff>25400</xdr:colOff>
      <xdr:row>853</xdr:row>
      <xdr:rowOff>25400</xdr:rowOff>
    </xdr:from>
    <xdr:to>
      <xdr:col>1</xdr:col>
      <xdr:colOff>749300</xdr:colOff>
      <xdr:row>853</xdr:row>
      <xdr:rowOff>501650</xdr:rowOff>
    </xdr:to>
    <xdr:pic>
      <xdr:nvPicPr>
        <xdr:cNvPr id="1903" name="Subgraph-pag1com" descr="pag1com.png"/>
        <xdr:cNvPicPr>
          <a:picLocks/>
        </xdr:cNvPicPr>
      </xdr:nvPicPr>
      <xdr:blipFill>
        <a:blip xmlns:r="http://schemas.openxmlformats.org/officeDocument/2006/relationships" r:embed="rId350" cstate="print"/>
        <a:stretch>
          <a:fillRect/>
        </a:stretch>
      </xdr:blipFill>
      <xdr:spPr>
        <a:xfrm>
          <a:off x="1082675" y="446414525"/>
          <a:ext cx="723900" cy="476250"/>
        </a:xfrm>
        <a:prstGeom prst="rect">
          <a:avLst/>
        </a:prstGeom>
      </xdr:spPr>
    </xdr:pic>
    <xdr:clientData/>
  </xdr:twoCellAnchor>
  <xdr:twoCellAnchor editAs="oneCell">
    <xdr:from>
      <xdr:col>1</xdr:col>
      <xdr:colOff>25400</xdr:colOff>
      <xdr:row>854</xdr:row>
      <xdr:rowOff>25400</xdr:rowOff>
    </xdr:from>
    <xdr:to>
      <xdr:col>1</xdr:col>
      <xdr:colOff>749300</xdr:colOff>
      <xdr:row>854</xdr:row>
      <xdr:rowOff>501650</xdr:rowOff>
    </xdr:to>
    <xdr:pic>
      <xdr:nvPicPr>
        <xdr:cNvPr id="1904" name="Subgraph-joeycarvalho" descr="joeycarvalho.png"/>
        <xdr:cNvPicPr>
          <a:picLocks/>
        </xdr:cNvPicPr>
      </xdr:nvPicPr>
      <xdr:blipFill>
        <a:blip xmlns:r="http://schemas.openxmlformats.org/officeDocument/2006/relationships" r:embed="rId350" cstate="print"/>
        <a:stretch>
          <a:fillRect/>
        </a:stretch>
      </xdr:blipFill>
      <xdr:spPr>
        <a:xfrm>
          <a:off x="1082675" y="446938400"/>
          <a:ext cx="723900" cy="476250"/>
        </a:xfrm>
        <a:prstGeom prst="rect">
          <a:avLst/>
        </a:prstGeom>
      </xdr:spPr>
    </xdr:pic>
    <xdr:clientData/>
  </xdr:twoCellAnchor>
  <xdr:twoCellAnchor editAs="oneCell">
    <xdr:from>
      <xdr:col>1</xdr:col>
      <xdr:colOff>25400</xdr:colOff>
      <xdr:row>855</xdr:row>
      <xdr:rowOff>25400</xdr:rowOff>
    </xdr:from>
    <xdr:to>
      <xdr:col>1</xdr:col>
      <xdr:colOff>749300</xdr:colOff>
      <xdr:row>855</xdr:row>
      <xdr:rowOff>501650</xdr:rowOff>
    </xdr:to>
    <xdr:pic>
      <xdr:nvPicPr>
        <xdr:cNvPr id="1905" name="Subgraph-evzmo405" descr="evzmo405.png"/>
        <xdr:cNvPicPr>
          <a:picLocks/>
        </xdr:cNvPicPr>
      </xdr:nvPicPr>
      <xdr:blipFill>
        <a:blip xmlns:r="http://schemas.openxmlformats.org/officeDocument/2006/relationships" r:embed="rId350" cstate="print"/>
        <a:stretch>
          <a:fillRect/>
        </a:stretch>
      </xdr:blipFill>
      <xdr:spPr>
        <a:xfrm>
          <a:off x="1082675" y="447462275"/>
          <a:ext cx="723900" cy="476250"/>
        </a:xfrm>
        <a:prstGeom prst="rect">
          <a:avLst/>
        </a:prstGeom>
      </xdr:spPr>
    </xdr:pic>
    <xdr:clientData/>
  </xdr:twoCellAnchor>
  <xdr:twoCellAnchor editAs="oneCell">
    <xdr:from>
      <xdr:col>1</xdr:col>
      <xdr:colOff>25400</xdr:colOff>
      <xdr:row>856</xdr:row>
      <xdr:rowOff>25400</xdr:rowOff>
    </xdr:from>
    <xdr:to>
      <xdr:col>1</xdr:col>
      <xdr:colOff>749300</xdr:colOff>
      <xdr:row>856</xdr:row>
      <xdr:rowOff>501650</xdr:rowOff>
    </xdr:to>
    <xdr:pic>
      <xdr:nvPicPr>
        <xdr:cNvPr id="1906" name="Subgraph-getfoundfirst" descr="getfoundfirst.png"/>
        <xdr:cNvPicPr>
          <a:picLocks/>
        </xdr:cNvPicPr>
      </xdr:nvPicPr>
      <xdr:blipFill>
        <a:blip xmlns:r="http://schemas.openxmlformats.org/officeDocument/2006/relationships" r:embed="rId350" cstate="print"/>
        <a:stretch>
          <a:fillRect/>
        </a:stretch>
      </xdr:blipFill>
      <xdr:spPr>
        <a:xfrm>
          <a:off x="1082675" y="447986150"/>
          <a:ext cx="723900" cy="476250"/>
        </a:xfrm>
        <a:prstGeom prst="rect">
          <a:avLst/>
        </a:prstGeom>
      </xdr:spPr>
    </xdr:pic>
    <xdr:clientData/>
  </xdr:twoCellAnchor>
  <xdr:twoCellAnchor editAs="oneCell">
    <xdr:from>
      <xdr:col>1</xdr:col>
      <xdr:colOff>25400</xdr:colOff>
      <xdr:row>857</xdr:row>
      <xdr:rowOff>25400</xdr:rowOff>
    </xdr:from>
    <xdr:to>
      <xdr:col>1</xdr:col>
      <xdr:colOff>749300</xdr:colOff>
      <xdr:row>857</xdr:row>
      <xdr:rowOff>501650</xdr:rowOff>
    </xdr:to>
    <xdr:pic>
      <xdr:nvPicPr>
        <xdr:cNvPr id="1907" name="Subgraph-easyez" descr="easyez.png"/>
        <xdr:cNvPicPr>
          <a:picLocks/>
        </xdr:cNvPicPr>
      </xdr:nvPicPr>
      <xdr:blipFill>
        <a:blip xmlns:r="http://schemas.openxmlformats.org/officeDocument/2006/relationships" r:embed="rId350" cstate="print"/>
        <a:stretch>
          <a:fillRect/>
        </a:stretch>
      </xdr:blipFill>
      <xdr:spPr>
        <a:xfrm>
          <a:off x="1082675" y="448510025"/>
          <a:ext cx="723900" cy="476250"/>
        </a:xfrm>
        <a:prstGeom prst="rect">
          <a:avLst/>
        </a:prstGeom>
      </xdr:spPr>
    </xdr:pic>
    <xdr:clientData/>
  </xdr:twoCellAnchor>
  <xdr:twoCellAnchor editAs="oneCell">
    <xdr:from>
      <xdr:col>1</xdr:col>
      <xdr:colOff>25400</xdr:colOff>
      <xdr:row>858</xdr:row>
      <xdr:rowOff>25400</xdr:rowOff>
    </xdr:from>
    <xdr:to>
      <xdr:col>1</xdr:col>
      <xdr:colOff>749300</xdr:colOff>
      <xdr:row>858</xdr:row>
      <xdr:rowOff>501650</xdr:rowOff>
    </xdr:to>
    <xdr:pic>
      <xdr:nvPicPr>
        <xdr:cNvPr id="1908" name="Subgraph-rbrant" descr="rbrant.png"/>
        <xdr:cNvPicPr>
          <a:picLocks/>
        </xdr:cNvPicPr>
      </xdr:nvPicPr>
      <xdr:blipFill>
        <a:blip xmlns:r="http://schemas.openxmlformats.org/officeDocument/2006/relationships" r:embed="rId350" cstate="print"/>
        <a:stretch>
          <a:fillRect/>
        </a:stretch>
      </xdr:blipFill>
      <xdr:spPr>
        <a:xfrm>
          <a:off x="1082675" y="449033900"/>
          <a:ext cx="723900" cy="476250"/>
        </a:xfrm>
        <a:prstGeom prst="rect">
          <a:avLst/>
        </a:prstGeom>
      </xdr:spPr>
    </xdr:pic>
    <xdr:clientData/>
  </xdr:twoCellAnchor>
  <xdr:twoCellAnchor editAs="oneCell">
    <xdr:from>
      <xdr:col>1</xdr:col>
      <xdr:colOff>25400</xdr:colOff>
      <xdr:row>859</xdr:row>
      <xdr:rowOff>25400</xdr:rowOff>
    </xdr:from>
    <xdr:to>
      <xdr:col>1</xdr:col>
      <xdr:colOff>749300</xdr:colOff>
      <xdr:row>859</xdr:row>
      <xdr:rowOff>501650</xdr:rowOff>
    </xdr:to>
    <xdr:pic>
      <xdr:nvPicPr>
        <xdr:cNvPr id="1909" name="Subgraph-kstar102talk" descr="kstar102talk.png"/>
        <xdr:cNvPicPr>
          <a:picLocks/>
        </xdr:cNvPicPr>
      </xdr:nvPicPr>
      <xdr:blipFill>
        <a:blip xmlns:r="http://schemas.openxmlformats.org/officeDocument/2006/relationships" r:embed="rId350" cstate="print"/>
        <a:stretch>
          <a:fillRect/>
        </a:stretch>
      </xdr:blipFill>
      <xdr:spPr>
        <a:xfrm>
          <a:off x="1082675" y="449557775"/>
          <a:ext cx="723900" cy="476250"/>
        </a:xfrm>
        <a:prstGeom prst="rect">
          <a:avLst/>
        </a:prstGeom>
      </xdr:spPr>
    </xdr:pic>
    <xdr:clientData/>
  </xdr:twoCellAnchor>
  <xdr:twoCellAnchor editAs="oneCell">
    <xdr:from>
      <xdr:col>1</xdr:col>
      <xdr:colOff>25400</xdr:colOff>
      <xdr:row>860</xdr:row>
      <xdr:rowOff>25400</xdr:rowOff>
    </xdr:from>
    <xdr:to>
      <xdr:col>1</xdr:col>
      <xdr:colOff>749300</xdr:colOff>
      <xdr:row>860</xdr:row>
      <xdr:rowOff>501650</xdr:rowOff>
    </xdr:to>
    <xdr:pic>
      <xdr:nvPicPr>
        <xdr:cNvPr id="1910" name="Subgraph-sarasilver" descr="sarasilver.png"/>
        <xdr:cNvPicPr>
          <a:picLocks/>
        </xdr:cNvPicPr>
      </xdr:nvPicPr>
      <xdr:blipFill>
        <a:blip xmlns:r="http://schemas.openxmlformats.org/officeDocument/2006/relationships" r:embed="rId350" cstate="print"/>
        <a:stretch>
          <a:fillRect/>
        </a:stretch>
      </xdr:blipFill>
      <xdr:spPr>
        <a:xfrm>
          <a:off x="1082675" y="450081650"/>
          <a:ext cx="723900" cy="476250"/>
        </a:xfrm>
        <a:prstGeom prst="rect">
          <a:avLst/>
        </a:prstGeom>
      </xdr:spPr>
    </xdr:pic>
    <xdr:clientData/>
  </xdr:twoCellAnchor>
  <xdr:twoCellAnchor editAs="oneCell">
    <xdr:from>
      <xdr:col>1</xdr:col>
      <xdr:colOff>25400</xdr:colOff>
      <xdr:row>861</xdr:row>
      <xdr:rowOff>25400</xdr:rowOff>
    </xdr:from>
    <xdr:to>
      <xdr:col>1</xdr:col>
      <xdr:colOff>749300</xdr:colOff>
      <xdr:row>861</xdr:row>
      <xdr:rowOff>501650</xdr:rowOff>
    </xdr:to>
    <xdr:pic>
      <xdr:nvPicPr>
        <xdr:cNvPr id="1911" name="Subgraph-isamartina" descr="isamartina.png"/>
        <xdr:cNvPicPr>
          <a:picLocks/>
        </xdr:cNvPicPr>
      </xdr:nvPicPr>
      <xdr:blipFill>
        <a:blip xmlns:r="http://schemas.openxmlformats.org/officeDocument/2006/relationships" r:embed="rId350" cstate="print"/>
        <a:stretch>
          <a:fillRect/>
        </a:stretch>
      </xdr:blipFill>
      <xdr:spPr>
        <a:xfrm>
          <a:off x="1082675" y="450605525"/>
          <a:ext cx="723900" cy="476250"/>
        </a:xfrm>
        <a:prstGeom prst="rect">
          <a:avLst/>
        </a:prstGeom>
      </xdr:spPr>
    </xdr:pic>
    <xdr:clientData/>
  </xdr:twoCellAnchor>
  <xdr:twoCellAnchor editAs="oneCell">
    <xdr:from>
      <xdr:col>1</xdr:col>
      <xdr:colOff>25400</xdr:colOff>
      <xdr:row>862</xdr:row>
      <xdr:rowOff>25400</xdr:rowOff>
    </xdr:from>
    <xdr:to>
      <xdr:col>1</xdr:col>
      <xdr:colOff>749300</xdr:colOff>
      <xdr:row>862</xdr:row>
      <xdr:rowOff>501650</xdr:rowOff>
    </xdr:to>
    <xdr:pic>
      <xdr:nvPicPr>
        <xdr:cNvPr id="1912" name="Subgraph-lacreatura" descr="lacreatura.png"/>
        <xdr:cNvPicPr>
          <a:picLocks/>
        </xdr:cNvPicPr>
      </xdr:nvPicPr>
      <xdr:blipFill>
        <a:blip xmlns:r="http://schemas.openxmlformats.org/officeDocument/2006/relationships" r:embed="rId350" cstate="print"/>
        <a:stretch>
          <a:fillRect/>
        </a:stretch>
      </xdr:blipFill>
      <xdr:spPr>
        <a:xfrm>
          <a:off x="1082675" y="451129400"/>
          <a:ext cx="723900" cy="476250"/>
        </a:xfrm>
        <a:prstGeom prst="rect">
          <a:avLst/>
        </a:prstGeom>
      </xdr:spPr>
    </xdr:pic>
    <xdr:clientData/>
  </xdr:twoCellAnchor>
  <xdr:twoCellAnchor editAs="oneCell">
    <xdr:from>
      <xdr:col>1</xdr:col>
      <xdr:colOff>25400</xdr:colOff>
      <xdr:row>863</xdr:row>
      <xdr:rowOff>25400</xdr:rowOff>
    </xdr:from>
    <xdr:to>
      <xdr:col>1</xdr:col>
      <xdr:colOff>749300</xdr:colOff>
      <xdr:row>863</xdr:row>
      <xdr:rowOff>501650</xdr:rowOff>
    </xdr:to>
    <xdr:pic>
      <xdr:nvPicPr>
        <xdr:cNvPr id="1913" name="Subgraph-rc7680" descr="rc7680.png"/>
        <xdr:cNvPicPr>
          <a:picLocks/>
        </xdr:cNvPicPr>
      </xdr:nvPicPr>
      <xdr:blipFill>
        <a:blip xmlns:r="http://schemas.openxmlformats.org/officeDocument/2006/relationships" r:embed="rId350" cstate="print"/>
        <a:stretch>
          <a:fillRect/>
        </a:stretch>
      </xdr:blipFill>
      <xdr:spPr>
        <a:xfrm>
          <a:off x="1082675" y="451653275"/>
          <a:ext cx="723900" cy="476250"/>
        </a:xfrm>
        <a:prstGeom prst="rect">
          <a:avLst/>
        </a:prstGeom>
      </xdr:spPr>
    </xdr:pic>
    <xdr:clientData/>
  </xdr:twoCellAnchor>
  <xdr:twoCellAnchor editAs="oneCell">
    <xdr:from>
      <xdr:col>1</xdr:col>
      <xdr:colOff>25400</xdr:colOff>
      <xdr:row>864</xdr:row>
      <xdr:rowOff>25400</xdr:rowOff>
    </xdr:from>
    <xdr:to>
      <xdr:col>1</xdr:col>
      <xdr:colOff>749300</xdr:colOff>
      <xdr:row>864</xdr:row>
      <xdr:rowOff>501650</xdr:rowOff>
    </xdr:to>
    <xdr:pic>
      <xdr:nvPicPr>
        <xdr:cNvPr id="1914" name="Subgraph-distortn2statc" descr="distortn2statc.png"/>
        <xdr:cNvPicPr>
          <a:picLocks/>
        </xdr:cNvPicPr>
      </xdr:nvPicPr>
      <xdr:blipFill>
        <a:blip xmlns:r="http://schemas.openxmlformats.org/officeDocument/2006/relationships" r:embed="rId350" cstate="print"/>
        <a:stretch>
          <a:fillRect/>
        </a:stretch>
      </xdr:blipFill>
      <xdr:spPr>
        <a:xfrm>
          <a:off x="1082675" y="452177150"/>
          <a:ext cx="723900" cy="476250"/>
        </a:xfrm>
        <a:prstGeom prst="rect">
          <a:avLst/>
        </a:prstGeom>
      </xdr:spPr>
    </xdr:pic>
    <xdr:clientData/>
  </xdr:twoCellAnchor>
  <xdr:twoCellAnchor editAs="oneCell">
    <xdr:from>
      <xdr:col>1</xdr:col>
      <xdr:colOff>25400</xdr:colOff>
      <xdr:row>865</xdr:row>
      <xdr:rowOff>25400</xdr:rowOff>
    </xdr:from>
    <xdr:to>
      <xdr:col>1</xdr:col>
      <xdr:colOff>749300</xdr:colOff>
      <xdr:row>865</xdr:row>
      <xdr:rowOff>501650</xdr:rowOff>
    </xdr:to>
    <xdr:pic>
      <xdr:nvPicPr>
        <xdr:cNvPr id="1915" name="Subgraph-harisrajopatuih" descr="harisrajopatuih.png"/>
        <xdr:cNvPicPr>
          <a:picLocks/>
        </xdr:cNvPicPr>
      </xdr:nvPicPr>
      <xdr:blipFill>
        <a:blip xmlns:r="http://schemas.openxmlformats.org/officeDocument/2006/relationships" r:embed="rId350" cstate="print"/>
        <a:stretch>
          <a:fillRect/>
        </a:stretch>
      </xdr:blipFill>
      <xdr:spPr>
        <a:xfrm>
          <a:off x="1082675" y="452701025"/>
          <a:ext cx="723900" cy="476250"/>
        </a:xfrm>
        <a:prstGeom prst="rect">
          <a:avLst/>
        </a:prstGeom>
      </xdr:spPr>
    </xdr:pic>
    <xdr:clientData/>
  </xdr:twoCellAnchor>
  <xdr:twoCellAnchor editAs="oneCell">
    <xdr:from>
      <xdr:col>1</xdr:col>
      <xdr:colOff>25400</xdr:colOff>
      <xdr:row>866</xdr:row>
      <xdr:rowOff>25400</xdr:rowOff>
    </xdr:from>
    <xdr:to>
      <xdr:col>1</xdr:col>
      <xdr:colOff>749300</xdr:colOff>
      <xdr:row>866</xdr:row>
      <xdr:rowOff>501650</xdr:rowOff>
    </xdr:to>
    <xdr:pic>
      <xdr:nvPicPr>
        <xdr:cNvPr id="1916" name="Subgraph-gcrelier" descr="gcrelier.png"/>
        <xdr:cNvPicPr>
          <a:picLocks/>
        </xdr:cNvPicPr>
      </xdr:nvPicPr>
      <xdr:blipFill>
        <a:blip xmlns:r="http://schemas.openxmlformats.org/officeDocument/2006/relationships" r:embed="rId350" cstate="print"/>
        <a:stretch>
          <a:fillRect/>
        </a:stretch>
      </xdr:blipFill>
      <xdr:spPr>
        <a:xfrm>
          <a:off x="1082675" y="453224900"/>
          <a:ext cx="723900" cy="476250"/>
        </a:xfrm>
        <a:prstGeom prst="rect">
          <a:avLst/>
        </a:prstGeom>
      </xdr:spPr>
    </xdr:pic>
    <xdr:clientData/>
  </xdr:twoCellAnchor>
  <xdr:twoCellAnchor editAs="oneCell">
    <xdr:from>
      <xdr:col>1</xdr:col>
      <xdr:colOff>25400</xdr:colOff>
      <xdr:row>867</xdr:row>
      <xdr:rowOff>25400</xdr:rowOff>
    </xdr:from>
    <xdr:to>
      <xdr:col>1</xdr:col>
      <xdr:colOff>749300</xdr:colOff>
      <xdr:row>867</xdr:row>
      <xdr:rowOff>501650</xdr:rowOff>
    </xdr:to>
    <xdr:pic>
      <xdr:nvPicPr>
        <xdr:cNvPr id="1917" name="Subgraph-reutersasiaregs" descr="reutersasiaregs.png"/>
        <xdr:cNvPicPr>
          <a:picLocks/>
        </xdr:cNvPicPr>
      </xdr:nvPicPr>
      <xdr:blipFill>
        <a:blip xmlns:r="http://schemas.openxmlformats.org/officeDocument/2006/relationships" r:embed="rId350" cstate="print"/>
        <a:stretch>
          <a:fillRect/>
        </a:stretch>
      </xdr:blipFill>
      <xdr:spPr>
        <a:xfrm>
          <a:off x="1082675" y="453748775"/>
          <a:ext cx="723900" cy="476250"/>
        </a:xfrm>
        <a:prstGeom prst="rect">
          <a:avLst/>
        </a:prstGeom>
      </xdr:spPr>
    </xdr:pic>
    <xdr:clientData/>
  </xdr:twoCellAnchor>
  <xdr:twoCellAnchor editAs="oneCell">
    <xdr:from>
      <xdr:col>1</xdr:col>
      <xdr:colOff>25400</xdr:colOff>
      <xdr:row>868</xdr:row>
      <xdr:rowOff>25400</xdr:rowOff>
    </xdr:from>
    <xdr:to>
      <xdr:col>1</xdr:col>
      <xdr:colOff>749300</xdr:colOff>
      <xdr:row>868</xdr:row>
      <xdr:rowOff>501650</xdr:rowOff>
    </xdr:to>
    <xdr:pic>
      <xdr:nvPicPr>
        <xdr:cNvPr id="1918" name="Subgraph-ferberetta" descr="ferberetta.png"/>
        <xdr:cNvPicPr>
          <a:picLocks/>
        </xdr:cNvPicPr>
      </xdr:nvPicPr>
      <xdr:blipFill>
        <a:blip xmlns:r="http://schemas.openxmlformats.org/officeDocument/2006/relationships" r:embed="rId350" cstate="print"/>
        <a:stretch>
          <a:fillRect/>
        </a:stretch>
      </xdr:blipFill>
      <xdr:spPr>
        <a:xfrm>
          <a:off x="1082675" y="454272650"/>
          <a:ext cx="723900" cy="476250"/>
        </a:xfrm>
        <a:prstGeom prst="rect">
          <a:avLst/>
        </a:prstGeom>
      </xdr:spPr>
    </xdr:pic>
    <xdr:clientData/>
  </xdr:twoCellAnchor>
  <xdr:twoCellAnchor editAs="oneCell">
    <xdr:from>
      <xdr:col>1</xdr:col>
      <xdr:colOff>25400</xdr:colOff>
      <xdr:row>869</xdr:row>
      <xdr:rowOff>25400</xdr:rowOff>
    </xdr:from>
    <xdr:to>
      <xdr:col>1</xdr:col>
      <xdr:colOff>749300</xdr:colOff>
      <xdr:row>869</xdr:row>
      <xdr:rowOff>501650</xdr:rowOff>
    </xdr:to>
    <xdr:pic>
      <xdr:nvPicPr>
        <xdr:cNvPr id="1919" name="Subgraph-k80did2" descr="k80did2.png"/>
        <xdr:cNvPicPr>
          <a:picLocks/>
        </xdr:cNvPicPr>
      </xdr:nvPicPr>
      <xdr:blipFill>
        <a:blip xmlns:r="http://schemas.openxmlformats.org/officeDocument/2006/relationships" r:embed="rId350" cstate="print"/>
        <a:stretch>
          <a:fillRect/>
        </a:stretch>
      </xdr:blipFill>
      <xdr:spPr>
        <a:xfrm>
          <a:off x="1082675" y="454796525"/>
          <a:ext cx="723900" cy="476250"/>
        </a:xfrm>
        <a:prstGeom prst="rect">
          <a:avLst/>
        </a:prstGeom>
      </xdr:spPr>
    </xdr:pic>
    <xdr:clientData/>
  </xdr:twoCellAnchor>
  <xdr:twoCellAnchor editAs="oneCell">
    <xdr:from>
      <xdr:col>1</xdr:col>
      <xdr:colOff>25400</xdr:colOff>
      <xdr:row>870</xdr:row>
      <xdr:rowOff>25400</xdr:rowOff>
    </xdr:from>
    <xdr:to>
      <xdr:col>1</xdr:col>
      <xdr:colOff>749300</xdr:colOff>
      <xdr:row>870</xdr:row>
      <xdr:rowOff>501650</xdr:rowOff>
    </xdr:to>
    <xdr:pic>
      <xdr:nvPicPr>
        <xdr:cNvPr id="1920" name="Subgraph-fiarisalfabeta" descr="fiarisalfabeta.png"/>
        <xdr:cNvPicPr>
          <a:picLocks/>
        </xdr:cNvPicPr>
      </xdr:nvPicPr>
      <xdr:blipFill>
        <a:blip xmlns:r="http://schemas.openxmlformats.org/officeDocument/2006/relationships" r:embed="rId350" cstate="print"/>
        <a:stretch>
          <a:fillRect/>
        </a:stretch>
      </xdr:blipFill>
      <xdr:spPr>
        <a:xfrm>
          <a:off x="1082675" y="455320400"/>
          <a:ext cx="723900" cy="476250"/>
        </a:xfrm>
        <a:prstGeom prst="rect">
          <a:avLst/>
        </a:prstGeom>
      </xdr:spPr>
    </xdr:pic>
    <xdr:clientData/>
  </xdr:twoCellAnchor>
  <xdr:twoCellAnchor editAs="oneCell">
    <xdr:from>
      <xdr:col>1</xdr:col>
      <xdr:colOff>25400</xdr:colOff>
      <xdr:row>871</xdr:row>
      <xdr:rowOff>25400</xdr:rowOff>
    </xdr:from>
    <xdr:to>
      <xdr:col>1</xdr:col>
      <xdr:colOff>749300</xdr:colOff>
      <xdr:row>871</xdr:row>
      <xdr:rowOff>501650</xdr:rowOff>
    </xdr:to>
    <xdr:pic>
      <xdr:nvPicPr>
        <xdr:cNvPr id="1921" name="Subgraph-jivanht" descr="jivanht.png"/>
        <xdr:cNvPicPr>
          <a:picLocks/>
        </xdr:cNvPicPr>
      </xdr:nvPicPr>
      <xdr:blipFill>
        <a:blip xmlns:r="http://schemas.openxmlformats.org/officeDocument/2006/relationships" r:embed="rId350" cstate="print"/>
        <a:stretch>
          <a:fillRect/>
        </a:stretch>
      </xdr:blipFill>
      <xdr:spPr>
        <a:xfrm>
          <a:off x="1082675" y="455844275"/>
          <a:ext cx="723900" cy="476250"/>
        </a:xfrm>
        <a:prstGeom prst="rect">
          <a:avLst/>
        </a:prstGeom>
      </xdr:spPr>
    </xdr:pic>
    <xdr:clientData/>
  </xdr:twoCellAnchor>
  <xdr:twoCellAnchor editAs="oneCell">
    <xdr:from>
      <xdr:col>1</xdr:col>
      <xdr:colOff>25400</xdr:colOff>
      <xdr:row>872</xdr:row>
      <xdr:rowOff>25400</xdr:rowOff>
    </xdr:from>
    <xdr:to>
      <xdr:col>1</xdr:col>
      <xdr:colOff>749300</xdr:colOff>
      <xdr:row>872</xdr:row>
      <xdr:rowOff>501650</xdr:rowOff>
    </xdr:to>
    <xdr:pic>
      <xdr:nvPicPr>
        <xdr:cNvPr id="1922" name="Subgraph-ketonholi" descr="ketonholi.png"/>
        <xdr:cNvPicPr>
          <a:picLocks/>
        </xdr:cNvPicPr>
      </xdr:nvPicPr>
      <xdr:blipFill>
        <a:blip xmlns:r="http://schemas.openxmlformats.org/officeDocument/2006/relationships" r:embed="rId350" cstate="print"/>
        <a:stretch>
          <a:fillRect/>
        </a:stretch>
      </xdr:blipFill>
      <xdr:spPr>
        <a:xfrm>
          <a:off x="1082675" y="456368150"/>
          <a:ext cx="723900" cy="476250"/>
        </a:xfrm>
        <a:prstGeom prst="rect">
          <a:avLst/>
        </a:prstGeom>
      </xdr:spPr>
    </xdr:pic>
    <xdr:clientData/>
  </xdr:twoCellAnchor>
  <xdr:twoCellAnchor editAs="oneCell">
    <xdr:from>
      <xdr:col>1</xdr:col>
      <xdr:colOff>25400</xdr:colOff>
      <xdr:row>873</xdr:row>
      <xdr:rowOff>25400</xdr:rowOff>
    </xdr:from>
    <xdr:to>
      <xdr:col>1</xdr:col>
      <xdr:colOff>749300</xdr:colOff>
      <xdr:row>873</xdr:row>
      <xdr:rowOff>501650</xdr:rowOff>
    </xdr:to>
    <xdr:pic>
      <xdr:nvPicPr>
        <xdr:cNvPr id="1923" name="Subgraph-abimelech_tovar" descr="abimelech_tovar.png"/>
        <xdr:cNvPicPr>
          <a:picLocks/>
        </xdr:cNvPicPr>
      </xdr:nvPicPr>
      <xdr:blipFill>
        <a:blip xmlns:r="http://schemas.openxmlformats.org/officeDocument/2006/relationships" r:embed="rId350" cstate="print"/>
        <a:stretch>
          <a:fillRect/>
        </a:stretch>
      </xdr:blipFill>
      <xdr:spPr>
        <a:xfrm>
          <a:off x="1082675" y="456892025"/>
          <a:ext cx="723900" cy="476250"/>
        </a:xfrm>
        <a:prstGeom prst="rect">
          <a:avLst/>
        </a:prstGeom>
      </xdr:spPr>
    </xdr:pic>
    <xdr:clientData/>
  </xdr:twoCellAnchor>
  <xdr:twoCellAnchor editAs="oneCell">
    <xdr:from>
      <xdr:col>1</xdr:col>
      <xdr:colOff>25400</xdr:colOff>
      <xdr:row>874</xdr:row>
      <xdr:rowOff>25400</xdr:rowOff>
    </xdr:from>
    <xdr:to>
      <xdr:col>1</xdr:col>
      <xdr:colOff>749300</xdr:colOff>
      <xdr:row>874</xdr:row>
      <xdr:rowOff>501650</xdr:rowOff>
    </xdr:to>
    <xdr:pic>
      <xdr:nvPicPr>
        <xdr:cNvPr id="1924" name="Subgraph-ivanlasso" descr="ivanlasso.png"/>
        <xdr:cNvPicPr>
          <a:picLocks/>
        </xdr:cNvPicPr>
      </xdr:nvPicPr>
      <xdr:blipFill>
        <a:blip xmlns:r="http://schemas.openxmlformats.org/officeDocument/2006/relationships" r:embed="rId350" cstate="print"/>
        <a:stretch>
          <a:fillRect/>
        </a:stretch>
      </xdr:blipFill>
      <xdr:spPr>
        <a:xfrm>
          <a:off x="1082675" y="457415900"/>
          <a:ext cx="723900" cy="476250"/>
        </a:xfrm>
        <a:prstGeom prst="rect">
          <a:avLst/>
        </a:prstGeom>
      </xdr:spPr>
    </xdr:pic>
    <xdr:clientData/>
  </xdr:twoCellAnchor>
  <xdr:twoCellAnchor editAs="oneCell">
    <xdr:from>
      <xdr:col>1</xdr:col>
      <xdr:colOff>25400</xdr:colOff>
      <xdr:row>875</xdr:row>
      <xdr:rowOff>25400</xdr:rowOff>
    </xdr:from>
    <xdr:to>
      <xdr:col>1</xdr:col>
      <xdr:colOff>749300</xdr:colOff>
      <xdr:row>875</xdr:row>
      <xdr:rowOff>501650</xdr:rowOff>
    </xdr:to>
    <xdr:pic>
      <xdr:nvPicPr>
        <xdr:cNvPr id="1925" name="Subgraph-im_canada_news" descr="im_canada_news.png"/>
        <xdr:cNvPicPr>
          <a:picLocks/>
        </xdr:cNvPicPr>
      </xdr:nvPicPr>
      <xdr:blipFill>
        <a:blip xmlns:r="http://schemas.openxmlformats.org/officeDocument/2006/relationships" r:embed="rId350" cstate="print"/>
        <a:stretch>
          <a:fillRect/>
        </a:stretch>
      </xdr:blipFill>
      <xdr:spPr>
        <a:xfrm>
          <a:off x="1082675" y="457939775"/>
          <a:ext cx="723900" cy="476250"/>
        </a:xfrm>
        <a:prstGeom prst="rect">
          <a:avLst/>
        </a:prstGeom>
      </xdr:spPr>
    </xdr:pic>
    <xdr:clientData/>
  </xdr:twoCellAnchor>
  <xdr:twoCellAnchor editAs="oneCell">
    <xdr:from>
      <xdr:col>1</xdr:col>
      <xdr:colOff>25400</xdr:colOff>
      <xdr:row>876</xdr:row>
      <xdr:rowOff>25400</xdr:rowOff>
    </xdr:from>
    <xdr:to>
      <xdr:col>1</xdr:col>
      <xdr:colOff>749300</xdr:colOff>
      <xdr:row>876</xdr:row>
      <xdr:rowOff>501650</xdr:rowOff>
    </xdr:to>
    <xdr:pic>
      <xdr:nvPicPr>
        <xdr:cNvPr id="1926" name="Subgraph-comedia_cq" descr="comedia_cq.png"/>
        <xdr:cNvPicPr>
          <a:picLocks/>
        </xdr:cNvPicPr>
      </xdr:nvPicPr>
      <xdr:blipFill>
        <a:blip xmlns:r="http://schemas.openxmlformats.org/officeDocument/2006/relationships" r:embed="rId350" cstate="print"/>
        <a:stretch>
          <a:fillRect/>
        </a:stretch>
      </xdr:blipFill>
      <xdr:spPr>
        <a:xfrm>
          <a:off x="1082675" y="458463650"/>
          <a:ext cx="723900" cy="476250"/>
        </a:xfrm>
        <a:prstGeom prst="rect">
          <a:avLst/>
        </a:prstGeom>
      </xdr:spPr>
    </xdr:pic>
    <xdr:clientData/>
  </xdr:twoCellAnchor>
  <xdr:twoCellAnchor editAs="oneCell">
    <xdr:from>
      <xdr:col>1</xdr:col>
      <xdr:colOff>25400</xdr:colOff>
      <xdr:row>877</xdr:row>
      <xdr:rowOff>25400</xdr:rowOff>
    </xdr:from>
    <xdr:to>
      <xdr:col>1</xdr:col>
      <xdr:colOff>749300</xdr:colOff>
      <xdr:row>877</xdr:row>
      <xdr:rowOff>501650</xdr:rowOff>
    </xdr:to>
    <xdr:pic>
      <xdr:nvPicPr>
        <xdr:cNvPr id="1927" name="Subgraph-notitwitscoa" descr="notitwitscoa.png"/>
        <xdr:cNvPicPr>
          <a:picLocks/>
        </xdr:cNvPicPr>
      </xdr:nvPicPr>
      <xdr:blipFill>
        <a:blip xmlns:r="http://schemas.openxmlformats.org/officeDocument/2006/relationships" r:embed="rId350" cstate="print"/>
        <a:stretch>
          <a:fillRect/>
        </a:stretch>
      </xdr:blipFill>
      <xdr:spPr>
        <a:xfrm>
          <a:off x="1082675" y="458987525"/>
          <a:ext cx="723900" cy="476250"/>
        </a:xfrm>
        <a:prstGeom prst="rect">
          <a:avLst/>
        </a:prstGeom>
      </xdr:spPr>
    </xdr:pic>
    <xdr:clientData/>
  </xdr:twoCellAnchor>
  <xdr:twoCellAnchor editAs="oneCell">
    <xdr:from>
      <xdr:col>1</xdr:col>
      <xdr:colOff>25400</xdr:colOff>
      <xdr:row>878</xdr:row>
      <xdr:rowOff>25400</xdr:rowOff>
    </xdr:from>
    <xdr:to>
      <xdr:col>1</xdr:col>
      <xdr:colOff>749300</xdr:colOff>
      <xdr:row>878</xdr:row>
      <xdr:rowOff>501650</xdr:rowOff>
    </xdr:to>
    <xdr:pic>
      <xdr:nvPicPr>
        <xdr:cNvPr id="1928" name="Subgraph-gonzohunter" descr="gonzohunter.png"/>
        <xdr:cNvPicPr>
          <a:picLocks/>
        </xdr:cNvPicPr>
      </xdr:nvPicPr>
      <xdr:blipFill>
        <a:blip xmlns:r="http://schemas.openxmlformats.org/officeDocument/2006/relationships" r:embed="rId350" cstate="print"/>
        <a:stretch>
          <a:fillRect/>
        </a:stretch>
      </xdr:blipFill>
      <xdr:spPr>
        <a:xfrm>
          <a:off x="1082675" y="459511400"/>
          <a:ext cx="723900" cy="476250"/>
        </a:xfrm>
        <a:prstGeom prst="rect">
          <a:avLst/>
        </a:prstGeom>
      </xdr:spPr>
    </xdr:pic>
    <xdr:clientData/>
  </xdr:twoCellAnchor>
  <xdr:twoCellAnchor editAs="oneCell">
    <xdr:from>
      <xdr:col>1</xdr:col>
      <xdr:colOff>25400</xdr:colOff>
      <xdr:row>879</xdr:row>
      <xdr:rowOff>25400</xdr:rowOff>
    </xdr:from>
    <xdr:to>
      <xdr:col>1</xdr:col>
      <xdr:colOff>749300</xdr:colOff>
      <xdr:row>879</xdr:row>
      <xdr:rowOff>501650</xdr:rowOff>
    </xdr:to>
    <xdr:pic>
      <xdr:nvPicPr>
        <xdr:cNvPr id="1929" name="Subgraph-jaanu2k" descr="jaanu2k.png"/>
        <xdr:cNvPicPr>
          <a:picLocks/>
        </xdr:cNvPicPr>
      </xdr:nvPicPr>
      <xdr:blipFill>
        <a:blip xmlns:r="http://schemas.openxmlformats.org/officeDocument/2006/relationships" r:embed="rId350" cstate="print"/>
        <a:stretch>
          <a:fillRect/>
        </a:stretch>
      </xdr:blipFill>
      <xdr:spPr>
        <a:xfrm>
          <a:off x="1082675" y="460035275"/>
          <a:ext cx="723900" cy="476250"/>
        </a:xfrm>
        <a:prstGeom prst="rect">
          <a:avLst/>
        </a:prstGeom>
      </xdr:spPr>
    </xdr:pic>
    <xdr:clientData/>
  </xdr:twoCellAnchor>
  <xdr:twoCellAnchor editAs="oneCell">
    <xdr:from>
      <xdr:col>1</xdr:col>
      <xdr:colOff>25400</xdr:colOff>
      <xdr:row>880</xdr:row>
      <xdr:rowOff>25400</xdr:rowOff>
    </xdr:from>
    <xdr:to>
      <xdr:col>1</xdr:col>
      <xdr:colOff>749300</xdr:colOff>
      <xdr:row>880</xdr:row>
      <xdr:rowOff>501650</xdr:rowOff>
    </xdr:to>
    <xdr:pic>
      <xdr:nvPicPr>
        <xdr:cNvPr id="1930" name="Subgraph-tkelbough" descr="tkelbough.png"/>
        <xdr:cNvPicPr>
          <a:picLocks/>
        </xdr:cNvPicPr>
      </xdr:nvPicPr>
      <xdr:blipFill>
        <a:blip xmlns:r="http://schemas.openxmlformats.org/officeDocument/2006/relationships" r:embed="rId350" cstate="print"/>
        <a:stretch>
          <a:fillRect/>
        </a:stretch>
      </xdr:blipFill>
      <xdr:spPr>
        <a:xfrm>
          <a:off x="1082675" y="460559150"/>
          <a:ext cx="723900" cy="476250"/>
        </a:xfrm>
        <a:prstGeom prst="rect">
          <a:avLst/>
        </a:prstGeom>
      </xdr:spPr>
    </xdr:pic>
    <xdr:clientData/>
  </xdr:twoCellAnchor>
  <xdr:twoCellAnchor editAs="oneCell">
    <xdr:from>
      <xdr:col>1</xdr:col>
      <xdr:colOff>25400</xdr:colOff>
      <xdr:row>881</xdr:row>
      <xdr:rowOff>25400</xdr:rowOff>
    </xdr:from>
    <xdr:to>
      <xdr:col>1</xdr:col>
      <xdr:colOff>749300</xdr:colOff>
      <xdr:row>881</xdr:row>
      <xdr:rowOff>501650</xdr:rowOff>
    </xdr:to>
    <xdr:pic>
      <xdr:nvPicPr>
        <xdr:cNvPr id="1931" name="Subgraph-tengonoticias" descr="tengonoticias.png"/>
        <xdr:cNvPicPr>
          <a:picLocks/>
        </xdr:cNvPicPr>
      </xdr:nvPicPr>
      <xdr:blipFill>
        <a:blip xmlns:r="http://schemas.openxmlformats.org/officeDocument/2006/relationships" r:embed="rId350" cstate="print"/>
        <a:stretch>
          <a:fillRect/>
        </a:stretch>
      </xdr:blipFill>
      <xdr:spPr>
        <a:xfrm>
          <a:off x="1082675" y="461083025"/>
          <a:ext cx="723900" cy="476250"/>
        </a:xfrm>
        <a:prstGeom prst="rect">
          <a:avLst/>
        </a:prstGeom>
      </xdr:spPr>
    </xdr:pic>
    <xdr:clientData/>
  </xdr:twoCellAnchor>
  <xdr:twoCellAnchor editAs="oneCell">
    <xdr:from>
      <xdr:col>1</xdr:col>
      <xdr:colOff>25400</xdr:colOff>
      <xdr:row>882</xdr:row>
      <xdr:rowOff>25400</xdr:rowOff>
    </xdr:from>
    <xdr:to>
      <xdr:col>1</xdr:col>
      <xdr:colOff>749300</xdr:colOff>
      <xdr:row>882</xdr:row>
      <xdr:rowOff>501650</xdr:rowOff>
    </xdr:to>
    <xdr:pic>
      <xdr:nvPicPr>
        <xdr:cNvPr id="1932" name="Subgraph-summ_r" descr="summ_r.png"/>
        <xdr:cNvPicPr>
          <a:picLocks/>
        </xdr:cNvPicPr>
      </xdr:nvPicPr>
      <xdr:blipFill>
        <a:blip xmlns:r="http://schemas.openxmlformats.org/officeDocument/2006/relationships" r:embed="rId350" cstate="print"/>
        <a:stretch>
          <a:fillRect/>
        </a:stretch>
      </xdr:blipFill>
      <xdr:spPr>
        <a:xfrm>
          <a:off x="1082675" y="461606900"/>
          <a:ext cx="723900" cy="476250"/>
        </a:xfrm>
        <a:prstGeom prst="rect">
          <a:avLst/>
        </a:prstGeom>
      </xdr:spPr>
    </xdr:pic>
    <xdr:clientData/>
  </xdr:twoCellAnchor>
  <xdr:twoCellAnchor editAs="oneCell">
    <xdr:from>
      <xdr:col>1</xdr:col>
      <xdr:colOff>25400</xdr:colOff>
      <xdr:row>883</xdr:row>
      <xdr:rowOff>25400</xdr:rowOff>
    </xdr:from>
    <xdr:to>
      <xdr:col>1</xdr:col>
      <xdr:colOff>749300</xdr:colOff>
      <xdr:row>883</xdr:row>
      <xdr:rowOff>501650</xdr:rowOff>
    </xdr:to>
    <xdr:pic>
      <xdr:nvPicPr>
        <xdr:cNvPr id="1933" name="Subgraph-hughstephens" descr="hughstephens.png"/>
        <xdr:cNvPicPr>
          <a:picLocks/>
        </xdr:cNvPicPr>
      </xdr:nvPicPr>
      <xdr:blipFill>
        <a:blip xmlns:r="http://schemas.openxmlformats.org/officeDocument/2006/relationships" r:embed="rId350" cstate="print"/>
        <a:stretch>
          <a:fillRect/>
        </a:stretch>
      </xdr:blipFill>
      <xdr:spPr>
        <a:xfrm>
          <a:off x="1082675" y="462130775"/>
          <a:ext cx="723900" cy="476250"/>
        </a:xfrm>
        <a:prstGeom prst="rect">
          <a:avLst/>
        </a:prstGeom>
      </xdr:spPr>
    </xdr:pic>
    <xdr:clientData/>
  </xdr:twoCellAnchor>
  <xdr:twoCellAnchor editAs="oneCell">
    <xdr:from>
      <xdr:col>1</xdr:col>
      <xdr:colOff>25400</xdr:colOff>
      <xdr:row>884</xdr:row>
      <xdr:rowOff>25400</xdr:rowOff>
    </xdr:from>
    <xdr:to>
      <xdr:col>1</xdr:col>
      <xdr:colOff>749300</xdr:colOff>
      <xdr:row>884</xdr:row>
      <xdr:rowOff>501650</xdr:rowOff>
    </xdr:to>
    <xdr:pic>
      <xdr:nvPicPr>
        <xdr:cNvPr id="1934" name="Subgraph-pietra_vaz" descr="pietra_vaz.png"/>
        <xdr:cNvPicPr>
          <a:picLocks/>
        </xdr:cNvPicPr>
      </xdr:nvPicPr>
      <xdr:blipFill>
        <a:blip xmlns:r="http://schemas.openxmlformats.org/officeDocument/2006/relationships" r:embed="rId350" cstate="print"/>
        <a:stretch>
          <a:fillRect/>
        </a:stretch>
      </xdr:blipFill>
      <xdr:spPr>
        <a:xfrm>
          <a:off x="1082675" y="462654650"/>
          <a:ext cx="723900" cy="476250"/>
        </a:xfrm>
        <a:prstGeom prst="rect">
          <a:avLst/>
        </a:prstGeom>
      </xdr:spPr>
    </xdr:pic>
    <xdr:clientData/>
  </xdr:twoCellAnchor>
  <xdr:twoCellAnchor editAs="oneCell">
    <xdr:from>
      <xdr:col>1</xdr:col>
      <xdr:colOff>25400</xdr:colOff>
      <xdr:row>885</xdr:row>
      <xdr:rowOff>25400</xdr:rowOff>
    </xdr:from>
    <xdr:to>
      <xdr:col>1</xdr:col>
      <xdr:colOff>749300</xdr:colOff>
      <xdr:row>885</xdr:row>
      <xdr:rowOff>501650</xdr:rowOff>
    </xdr:to>
    <xdr:pic>
      <xdr:nvPicPr>
        <xdr:cNvPr id="1935" name="Subgraph-chartaholic" descr="chartaholic.png"/>
        <xdr:cNvPicPr>
          <a:picLocks/>
        </xdr:cNvPicPr>
      </xdr:nvPicPr>
      <xdr:blipFill>
        <a:blip xmlns:r="http://schemas.openxmlformats.org/officeDocument/2006/relationships" r:embed="rId350" cstate="print"/>
        <a:stretch>
          <a:fillRect/>
        </a:stretch>
      </xdr:blipFill>
      <xdr:spPr>
        <a:xfrm>
          <a:off x="1082675" y="463178525"/>
          <a:ext cx="723900" cy="476250"/>
        </a:xfrm>
        <a:prstGeom prst="rect">
          <a:avLst/>
        </a:prstGeom>
      </xdr:spPr>
    </xdr:pic>
    <xdr:clientData/>
  </xdr:twoCellAnchor>
  <xdr:twoCellAnchor editAs="oneCell">
    <xdr:from>
      <xdr:col>1</xdr:col>
      <xdr:colOff>25400</xdr:colOff>
      <xdr:row>886</xdr:row>
      <xdr:rowOff>25400</xdr:rowOff>
    </xdr:from>
    <xdr:to>
      <xdr:col>1</xdr:col>
      <xdr:colOff>749300</xdr:colOff>
      <xdr:row>886</xdr:row>
      <xdr:rowOff>501650</xdr:rowOff>
    </xdr:to>
    <xdr:pic>
      <xdr:nvPicPr>
        <xdr:cNvPr id="1936" name="Subgraph-yokekung" descr="yokekung.png"/>
        <xdr:cNvPicPr>
          <a:picLocks/>
        </xdr:cNvPicPr>
      </xdr:nvPicPr>
      <xdr:blipFill>
        <a:blip xmlns:r="http://schemas.openxmlformats.org/officeDocument/2006/relationships" r:embed="rId350" cstate="print"/>
        <a:stretch>
          <a:fillRect/>
        </a:stretch>
      </xdr:blipFill>
      <xdr:spPr>
        <a:xfrm>
          <a:off x="1082675" y="463702400"/>
          <a:ext cx="723900" cy="476250"/>
        </a:xfrm>
        <a:prstGeom prst="rect">
          <a:avLst/>
        </a:prstGeom>
      </xdr:spPr>
    </xdr:pic>
    <xdr:clientData/>
  </xdr:twoCellAnchor>
  <xdr:twoCellAnchor editAs="oneCell">
    <xdr:from>
      <xdr:col>1</xdr:col>
      <xdr:colOff>25400</xdr:colOff>
      <xdr:row>887</xdr:row>
      <xdr:rowOff>25400</xdr:rowOff>
    </xdr:from>
    <xdr:to>
      <xdr:col>1</xdr:col>
      <xdr:colOff>749300</xdr:colOff>
      <xdr:row>887</xdr:row>
      <xdr:rowOff>501650</xdr:rowOff>
    </xdr:to>
    <xdr:pic>
      <xdr:nvPicPr>
        <xdr:cNvPr id="1937" name="Subgraph-tacoselecta" descr="tacoselecta.png"/>
        <xdr:cNvPicPr>
          <a:picLocks/>
        </xdr:cNvPicPr>
      </xdr:nvPicPr>
      <xdr:blipFill>
        <a:blip xmlns:r="http://schemas.openxmlformats.org/officeDocument/2006/relationships" r:embed="rId350" cstate="print"/>
        <a:stretch>
          <a:fillRect/>
        </a:stretch>
      </xdr:blipFill>
      <xdr:spPr>
        <a:xfrm>
          <a:off x="1082675" y="464226275"/>
          <a:ext cx="723900" cy="476250"/>
        </a:xfrm>
        <a:prstGeom prst="rect">
          <a:avLst/>
        </a:prstGeom>
      </xdr:spPr>
    </xdr:pic>
    <xdr:clientData/>
  </xdr:twoCellAnchor>
  <xdr:twoCellAnchor editAs="oneCell">
    <xdr:from>
      <xdr:col>1</xdr:col>
      <xdr:colOff>25400</xdr:colOff>
      <xdr:row>888</xdr:row>
      <xdr:rowOff>25400</xdr:rowOff>
    </xdr:from>
    <xdr:to>
      <xdr:col>1</xdr:col>
      <xdr:colOff>749300</xdr:colOff>
      <xdr:row>888</xdr:row>
      <xdr:rowOff>501650</xdr:rowOff>
    </xdr:to>
    <xdr:pic>
      <xdr:nvPicPr>
        <xdr:cNvPr id="1938" name="Subgraph-pixoy" descr="pixoy.png"/>
        <xdr:cNvPicPr>
          <a:picLocks/>
        </xdr:cNvPicPr>
      </xdr:nvPicPr>
      <xdr:blipFill>
        <a:blip xmlns:r="http://schemas.openxmlformats.org/officeDocument/2006/relationships" r:embed="rId350" cstate="print"/>
        <a:stretch>
          <a:fillRect/>
        </a:stretch>
      </xdr:blipFill>
      <xdr:spPr>
        <a:xfrm>
          <a:off x="1082675" y="464750150"/>
          <a:ext cx="723900" cy="476250"/>
        </a:xfrm>
        <a:prstGeom prst="rect">
          <a:avLst/>
        </a:prstGeom>
      </xdr:spPr>
    </xdr:pic>
    <xdr:clientData/>
  </xdr:twoCellAnchor>
  <xdr:twoCellAnchor editAs="oneCell">
    <xdr:from>
      <xdr:col>1</xdr:col>
      <xdr:colOff>25400</xdr:colOff>
      <xdr:row>889</xdr:row>
      <xdr:rowOff>25400</xdr:rowOff>
    </xdr:from>
    <xdr:to>
      <xdr:col>1</xdr:col>
      <xdr:colOff>749300</xdr:colOff>
      <xdr:row>889</xdr:row>
      <xdr:rowOff>501650</xdr:rowOff>
    </xdr:to>
    <xdr:pic>
      <xdr:nvPicPr>
        <xdr:cNvPr id="1939" name="Subgraph-moisaprado" descr="moisaprado.png"/>
        <xdr:cNvPicPr>
          <a:picLocks/>
        </xdr:cNvPicPr>
      </xdr:nvPicPr>
      <xdr:blipFill>
        <a:blip xmlns:r="http://schemas.openxmlformats.org/officeDocument/2006/relationships" r:embed="rId350" cstate="print"/>
        <a:stretch>
          <a:fillRect/>
        </a:stretch>
      </xdr:blipFill>
      <xdr:spPr>
        <a:xfrm>
          <a:off x="1082675" y="465274025"/>
          <a:ext cx="723900" cy="476250"/>
        </a:xfrm>
        <a:prstGeom prst="rect">
          <a:avLst/>
        </a:prstGeom>
      </xdr:spPr>
    </xdr:pic>
    <xdr:clientData/>
  </xdr:twoCellAnchor>
  <xdr:twoCellAnchor editAs="oneCell">
    <xdr:from>
      <xdr:col>1</xdr:col>
      <xdr:colOff>25400</xdr:colOff>
      <xdr:row>890</xdr:row>
      <xdr:rowOff>25400</xdr:rowOff>
    </xdr:from>
    <xdr:to>
      <xdr:col>1</xdr:col>
      <xdr:colOff>749300</xdr:colOff>
      <xdr:row>890</xdr:row>
      <xdr:rowOff>501650</xdr:rowOff>
    </xdr:to>
    <xdr:pic>
      <xdr:nvPicPr>
        <xdr:cNvPr id="1940" name="Subgraph-luke_walding" descr="luke_walding.png"/>
        <xdr:cNvPicPr>
          <a:picLocks/>
        </xdr:cNvPicPr>
      </xdr:nvPicPr>
      <xdr:blipFill>
        <a:blip xmlns:r="http://schemas.openxmlformats.org/officeDocument/2006/relationships" r:embed="rId350" cstate="print"/>
        <a:stretch>
          <a:fillRect/>
        </a:stretch>
      </xdr:blipFill>
      <xdr:spPr>
        <a:xfrm>
          <a:off x="1082675" y="465797900"/>
          <a:ext cx="723900" cy="476250"/>
        </a:xfrm>
        <a:prstGeom prst="rect">
          <a:avLst/>
        </a:prstGeom>
      </xdr:spPr>
    </xdr:pic>
    <xdr:clientData/>
  </xdr:twoCellAnchor>
  <xdr:twoCellAnchor editAs="oneCell">
    <xdr:from>
      <xdr:col>1</xdr:col>
      <xdr:colOff>25400</xdr:colOff>
      <xdr:row>891</xdr:row>
      <xdr:rowOff>25400</xdr:rowOff>
    </xdr:from>
    <xdr:to>
      <xdr:col>1</xdr:col>
      <xdr:colOff>749300</xdr:colOff>
      <xdr:row>891</xdr:row>
      <xdr:rowOff>501650</xdr:rowOff>
    </xdr:to>
    <xdr:pic>
      <xdr:nvPicPr>
        <xdr:cNvPr id="1941" name="Subgraph-poisonpeacock" descr="poisonpeacock.png"/>
        <xdr:cNvPicPr>
          <a:picLocks/>
        </xdr:cNvPicPr>
      </xdr:nvPicPr>
      <xdr:blipFill>
        <a:blip xmlns:r="http://schemas.openxmlformats.org/officeDocument/2006/relationships" r:embed="rId350" cstate="print"/>
        <a:stretch>
          <a:fillRect/>
        </a:stretch>
      </xdr:blipFill>
      <xdr:spPr>
        <a:xfrm>
          <a:off x="1082675" y="466321775"/>
          <a:ext cx="723900" cy="476250"/>
        </a:xfrm>
        <a:prstGeom prst="rect">
          <a:avLst/>
        </a:prstGeom>
      </xdr:spPr>
    </xdr:pic>
    <xdr:clientData/>
  </xdr:twoCellAnchor>
  <xdr:twoCellAnchor editAs="oneCell">
    <xdr:from>
      <xdr:col>1</xdr:col>
      <xdr:colOff>25400</xdr:colOff>
      <xdr:row>892</xdr:row>
      <xdr:rowOff>25400</xdr:rowOff>
    </xdr:from>
    <xdr:to>
      <xdr:col>1</xdr:col>
      <xdr:colOff>749300</xdr:colOff>
      <xdr:row>892</xdr:row>
      <xdr:rowOff>501650</xdr:rowOff>
    </xdr:to>
    <xdr:pic>
      <xdr:nvPicPr>
        <xdr:cNvPr id="1942" name="Subgraph-websitenewsman" descr="websitenewsman.png"/>
        <xdr:cNvPicPr>
          <a:picLocks/>
        </xdr:cNvPicPr>
      </xdr:nvPicPr>
      <xdr:blipFill>
        <a:blip xmlns:r="http://schemas.openxmlformats.org/officeDocument/2006/relationships" r:embed="rId350" cstate="print"/>
        <a:stretch>
          <a:fillRect/>
        </a:stretch>
      </xdr:blipFill>
      <xdr:spPr>
        <a:xfrm>
          <a:off x="1082675" y="466845650"/>
          <a:ext cx="723900" cy="476250"/>
        </a:xfrm>
        <a:prstGeom prst="rect">
          <a:avLst/>
        </a:prstGeom>
      </xdr:spPr>
    </xdr:pic>
    <xdr:clientData/>
  </xdr:twoCellAnchor>
  <xdr:twoCellAnchor editAs="oneCell">
    <xdr:from>
      <xdr:col>1</xdr:col>
      <xdr:colOff>25400</xdr:colOff>
      <xdr:row>893</xdr:row>
      <xdr:rowOff>25400</xdr:rowOff>
    </xdr:from>
    <xdr:to>
      <xdr:col>1</xdr:col>
      <xdr:colOff>749300</xdr:colOff>
      <xdr:row>893</xdr:row>
      <xdr:rowOff>501650</xdr:rowOff>
    </xdr:to>
    <xdr:pic>
      <xdr:nvPicPr>
        <xdr:cNvPr id="1943" name="Subgraph-sgbreakingnews" descr="sgbreakingnews.png"/>
        <xdr:cNvPicPr>
          <a:picLocks/>
        </xdr:cNvPicPr>
      </xdr:nvPicPr>
      <xdr:blipFill>
        <a:blip xmlns:r="http://schemas.openxmlformats.org/officeDocument/2006/relationships" r:embed="rId350" cstate="print"/>
        <a:stretch>
          <a:fillRect/>
        </a:stretch>
      </xdr:blipFill>
      <xdr:spPr>
        <a:xfrm>
          <a:off x="1082675" y="467369525"/>
          <a:ext cx="723900" cy="476250"/>
        </a:xfrm>
        <a:prstGeom prst="rect">
          <a:avLst/>
        </a:prstGeom>
      </xdr:spPr>
    </xdr:pic>
    <xdr:clientData/>
  </xdr:twoCellAnchor>
  <xdr:twoCellAnchor editAs="oneCell">
    <xdr:from>
      <xdr:col>1</xdr:col>
      <xdr:colOff>25400</xdr:colOff>
      <xdr:row>894</xdr:row>
      <xdr:rowOff>25400</xdr:rowOff>
    </xdr:from>
    <xdr:to>
      <xdr:col>1</xdr:col>
      <xdr:colOff>749300</xdr:colOff>
      <xdr:row>894</xdr:row>
      <xdr:rowOff>501650</xdr:rowOff>
    </xdr:to>
    <xdr:pic>
      <xdr:nvPicPr>
        <xdr:cNvPr id="1944" name="Subgraph-milot35" descr="milot35.png"/>
        <xdr:cNvPicPr>
          <a:picLocks/>
        </xdr:cNvPicPr>
      </xdr:nvPicPr>
      <xdr:blipFill>
        <a:blip xmlns:r="http://schemas.openxmlformats.org/officeDocument/2006/relationships" r:embed="rId350" cstate="print"/>
        <a:stretch>
          <a:fillRect/>
        </a:stretch>
      </xdr:blipFill>
      <xdr:spPr>
        <a:xfrm>
          <a:off x="1082675" y="467893400"/>
          <a:ext cx="723900" cy="476250"/>
        </a:xfrm>
        <a:prstGeom prst="rect">
          <a:avLst/>
        </a:prstGeom>
      </xdr:spPr>
    </xdr:pic>
    <xdr:clientData/>
  </xdr:twoCellAnchor>
  <xdr:twoCellAnchor editAs="oneCell">
    <xdr:from>
      <xdr:col>1</xdr:col>
      <xdr:colOff>25400</xdr:colOff>
      <xdr:row>895</xdr:row>
      <xdr:rowOff>25400</xdr:rowOff>
    </xdr:from>
    <xdr:to>
      <xdr:col>1</xdr:col>
      <xdr:colOff>749300</xdr:colOff>
      <xdr:row>895</xdr:row>
      <xdr:rowOff>501650</xdr:rowOff>
    </xdr:to>
    <xdr:pic>
      <xdr:nvPicPr>
        <xdr:cNvPr id="1945" name="Subgraph-ignorefunction" descr="ignorefunction.png"/>
        <xdr:cNvPicPr>
          <a:picLocks/>
        </xdr:cNvPicPr>
      </xdr:nvPicPr>
      <xdr:blipFill>
        <a:blip xmlns:r="http://schemas.openxmlformats.org/officeDocument/2006/relationships" r:embed="rId350" cstate="print"/>
        <a:stretch>
          <a:fillRect/>
        </a:stretch>
      </xdr:blipFill>
      <xdr:spPr>
        <a:xfrm>
          <a:off x="1082675" y="468417275"/>
          <a:ext cx="723900" cy="476250"/>
        </a:xfrm>
        <a:prstGeom prst="rect">
          <a:avLst/>
        </a:prstGeom>
      </xdr:spPr>
    </xdr:pic>
    <xdr:clientData/>
  </xdr:twoCellAnchor>
  <xdr:twoCellAnchor editAs="oneCell">
    <xdr:from>
      <xdr:col>1</xdr:col>
      <xdr:colOff>25400</xdr:colOff>
      <xdr:row>896</xdr:row>
      <xdr:rowOff>25400</xdr:rowOff>
    </xdr:from>
    <xdr:to>
      <xdr:col>1</xdr:col>
      <xdr:colOff>749300</xdr:colOff>
      <xdr:row>896</xdr:row>
      <xdr:rowOff>501650</xdr:rowOff>
    </xdr:to>
    <xdr:pic>
      <xdr:nvPicPr>
        <xdr:cNvPr id="1946" name="Subgraph-smallvideo" descr="smallvideo.png"/>
        <xdr:cNvPicPr>
          <a:picLocks/>
        </xdr:cNvPicPr>
      </xdr:nvPicPr>
      <xdr:blipFill>
        <a:blip xmlns:r="http://schemas.openxmlformats.org/officeDocument/2006/relationships" r:embed="rId350" cstate="print"/>
        <a:stretch>
          <a:fillRect/>
        </a:stretch>
      </xdr:blipFill>
      <xdr:spPr>
        <a:xfrm>
          <a:off x="1082675" y="468941150"/>
          <a:ext cx="723900" cy="476250"/>
        </a:xfrm>
        <a:prstGeom prst="rect">
          <a:avLst/>
        </a:prstGeom>
      </xdr:spPr>
    </xdr:pic>
    <xdr:clientData/>
  </xdr:twoCellAnchor>
  <xdr:twoCellAnchor editAs="oneCell">
    <xdr:from>
      <xdr:col>1</xdr:col>
      <xdr:colOff>25400</xdr:colOff>
      <xdr:row>897</xdr:row>
      <xdr:rowOff>25400</xdr:rowOff>
    </xdr:from>
    <xdr:to>
      <xdr:col>1</xdr:col>
      <xdr:colOff>749300</xdr:colOff>
      <xdr:row>897</xdr:row>
      <xdr:rowOff>501650</xdr:rowOff>
    </xdr:to>
    <xdr:pic>
      <xdr:nvPicPr>
        <xdr:cNvPr id="1947" name="Subgraph-jonainanmlves15" descr="jonainanmlves15.png"/>
        <xdr:cNvPicPr>
          <a:picLocks/>
        </xdr:cNvPicPr>
      </xdr:nvPicPr>
      <xdr:blipFill>
        <a:blip xmlns:r="http://schemas.openxmlformats.org/officeDocument/2006/relationships" r:embed="rId350" cstate="print"/>
        <a:stretch>
          <a:fillRect/>
        </a:stretch>
      </xdr:blipFill>
      <xdr:spPr>
        <a:xfrm>
          <a:off x="1082675" y="469465025"/>
          <a:ext cx="723900" cy="476250"/>
        </a:xfrm>
        <a:prstGeom prst="rect">
          <a:avLst/>
        </a:prstGeom>
      </xdr:spPr>
    </xdr:pic>
    <xdr:clientData/>
  </xdr:twoCellAnchor>
  <xdr:twoCellAnchor editAs="oneCell">
    <xdr:from>
      <xdr:col>1</xdr:col>
      <xdr:colOff>25400</xdr:colOff>
      <xdr:row>898</xdr:row>
      <xdr:rowOff>25400</xdr:rowOff>
    </xdr:from>
    <xdr:to>
      <xdr:col>1</xdr:col>
      <xdr:colOff>749300</xdr:colOff>
      <xdr:row>898</xdr:row>
      <xdr:rowOff>501650</xdr:rowOff>
    </xdr:to>
    <xdr:pic>
      <xdr:nvPicPr>
        <xdr:cNvPr id="1948" name="Subgraph-pablopsald" descr="pablopsald.png"/>
        <xdr:cNvPicPr>
          <a:picLocks/>
        </xdr:cNvPicPr>
      </xdr:nvPicPr>
      <xdr:blipFill>
        <a:blip xmlns:r="http://schemas.openxmlformats.org/officeDocument/2006/relationships" r:embed="rId350" cstate="print"/>
        <a:stretch>
          <a:fillRect/>
        </a:stretch>
      </xdr:blipFill>
      <xdr:spPr>
        <a:xfrm>
          <a:off x="1082675" y="469988900"/>
          <a:ext cx="723900" cy="476250"/>
        </a:xfrm>
        <a:prstGeom prst="rect">
          <a:avLst/>
        </a:prstGeom>
      </xdr:spPr>
    </xdr:pic>
    <xdr:clientData/>
  </xdr:twoCellAnchor>
  <xdr:twoCellAnchor editAs="oneCell">
    <xdr:from>
      <xdr:col>1</xdr:col>
      <xdr:colOff>25400</xdr:colOff>
      <xdr:row>899</xdr:row>
      <xdr:rowOff>25400</xdr:rowOff>
    </xdr:from>
    <xdr:to>
      <xdr:col>1</xdr:col>
      <xdr:colOff>749300</xdr:colOff>
      <xdr:row>899</xdr:row>
      <xdr:rowOff>501650</xdr:rowOff>
    </xdr:to>
    <xdr:pic>
      <xdr:nvPicPr>
        <xdr:cNvPr id="1949" name="Subgraph-pixelmorning" descr="pixelmorning.png"/>
        <xdr:cNvPicPr>
          <a:picLocks/>
        </xdr:cNvPicPr>
      </xdr:nvPicPr>
      <xdr:blipFill>
        <a:blip xmlns:r="http://schemas.openxmlformats.org/officeDocument/2006/relationships" r:embed="rId350" cstate="print"/>
        <a:stretch>
          <a:fillRect/>
        </a:stretch>
      </xdr:blipFill>
      <xdr:spPr>
        <a:xfrm>
          <a:off x="1082675" y="470512775"/>
          <a:ext cx="723900" cy="476250"/>
        </a:xfrm>
        <a:prstGeom prst="rect">
          <a:avLst/>
        </a:prstGeom>
      </xdr:spPr>
    </xdr:pic>
    <xdr:clientData/>
  </xdr:twoCellAnchor>
  <xdr:twoCellAnchor editAs="oneCell">
    <xdr:from>
      <xdr:col>1</xdr:col>
      <xdr:colOff>25400</xdr:colOff>
      <xdr:row>900</xdr:row>
      <xdr:rowOff>25400</xdr:rowOff>
    </xdr:from>
    <xdr:to>
      <xdr:col>1</xdr:col>
      <xdr:colOff>749300</xdr:colOff>
      <xdr:row>900</xdr:row>
      <xdr:rowOff>501650</xdr:rowOff>
    </xdr:to>
    <xdr:pic>
      <xdr:nvPicPr>
        <xdr:cNvPr id="1950" name="Subgraph-yankeejosh" descr="yankeejosh.png"/>
        <xdr:cNvPicPr>
          <a:picLocks/>
        </xdr:cNvPicPr>
      </xdr:nvPicPr>
      <xdr:blipFill>
        <a:blip xmlns:r="http://schemas.openxmlformats.org/officeDocument/2006/relationships" r:embed="rId350" cstate="print"/>
        <a:stretch>
          <a:fillRect/>
        </a:stretch>
      </xdr:blipFill>
      <xdr:spPr>
        <a:xfrm>
          <a:off x="1082675" y="471036650"/>
          <a:ext cx="723900" cy="476250"/>
        </a:xfrm>
        <a:prstGeom prst="rect">
          <a:avLst/>
        </a:prstGeom>
      </xdr:spPr>
    </xdr:pic>
    <xdr:clientData/>
  </xdr:twoCellAnchor>
  <xdr:twoCellAnchor editAs="oneCell">
    <xdr:from>
      <xdr:col>1</xdr:col>
      <xdr:colOff>25400</xdr:colOff>
      <xdr:row>901</xdr:row>
      <xdr:rowOff>25400</xdr:rowOff>
    </xdr:from>
    <xdr:to>
      <xdr:col>1</xdr:col>
      <xdr:colOff>749300</xdr:colOff>
      <xdr:row>901</xdr:row>
      <xdr:rowOff>501650</xdr:rowOff>
    </xdr:to>
    <xdr:pic>
      <xdr:nvPicPr>
        <xdr:cNvPr id="1951" name="Subgraph-xsilvamx" descr="xsilvamx.png"/>
        <xdr:cNvPicPr>
          <a:picLocks/>
        </xdr:cNvPicPr>
      </xdr:nvPicPr>
      <xdr:blipFill>
        <a:blip xmlns:r="http://schemas.openxmlformats.org/officeDocument/2006/relationships" r:embed="rId350" cstate="print"/>
        <a:stretch>
          <a:fillRect/>
        </a:stretch>
      </xdr:blipFill>
      <xdr:spPr>
        <a:xfrm>
          <a:off x="1082675" y="471560525"/>
          <a:ext cx="723900" cy="476250"/>
        </a:xfrm>
        <a:prstGeom prst="rect">
          <a:avLst/>
        </a:prstGeom>
      </xdr:spPr>
    </xdr:pic>
    <xdr:clientData/>
  </xdr:twoCellAnchor>
  <xdr:twoCellAnchor editAs="oneCell">
    <xdr:from>
      <xdr:col>1</xdr:col>
      <xdr:colOff>25400</xdr:colOff>
      <xdr:row>902</xdr:row>
      <xdr:rowOff>25400</xdr:rowOff>
    </xdr:from>
    <xdr:to>
      <xdr:col>1</xdr:col>
      <xdr:colOff>749300</xdr:colOff>
      <xdr:row>902</xdr:row>
      <xdr:rowOff>501650</xdr:rowOff>
    </xdr:to>
    <xdr:pic>
      <xdr:nvPicPr>
        <xdr:cNvPr id="1952" name="Subgraph-hmonoticias" descr="hmonoticias.png"/>
        <xdr:cNvPicPr>
          <a:picLocks/>
        </xdr:cNvPicPr>
      </xdr:nvPicPr>
      <xdr:blipFill>
        <a:blip xmlns:r="http://schemas.openxmlformats.org/officeDocument/2006/relationships" r:embed="rId350" cstate="print"/>
        <a:stretch>
          <a:fillRect/>
        </a:stretch>
      </xdr:blipFill>
      <xdr:spPr>
        <a:xfrm>
          <a:off x="1082675" y="472084400"/>
          <a:ext cx="723900" cy="476250"/>
        </a:xfrm>
        <a:prstGeom prst="rect">
          <a:avLst/>
        </a:prstGeom>
      </xdr:spPr>
    </xdr:pic>
    <xdr:clientData/>
  </xdr:twoCellAnchor>
  <xdr:twoCellAnchor editAs="oneCell">
    <xdr:from>
      <xdr:col>1</xdr:col>
      <xdr:colOff>25400</xdr:colOff>
      <xdr:row>903</xdr:row>
      <xdr:rowOff>25400</xdr:rowOff>
    </xdr:from>
    <xdr:to>
      <xdr:col>1</xdr:col>
      <xdr:colOff>749300</xdr:colOff>
      <xdr:row>903</xdr:row>
      <xdr:rowOff>501650</xdr:rowOff>
    </xdr:to>
    <xdr:pic>
      <xdr:nvPicPr>
        <xdr:cNvPr id="1953" name="Subgraph-diablo7000" descr="diablo7000.png"/>
        <xdr:cNvPicPr>
          <a:picLocks/>
        </xdr:cNvPicPr>
      </xdr:nvPicPr>
      <xdr:blipFill>
        <a:blip xmlns:r="http://schemas.openxmlformats.org/officeDocument/2006/relationships" r:embed="rId350" cstate="print"/>
        <a:stretch>
          <a:fillRect/>
        </a:stretch>
      </xdr:blipFill>
      <xdr:spPr>
        <a:xfrm>
          <a:off x="1082675" y="472608275"/>
          <a:ext cx="723900" cy="476250"/>
        </a:xfrm>
        <a:prstGeom prst="rect">
          <a:avLst/>
        </a:prstGeom>
      </xdr:spPr>
    </xdr:pic>
    <xdr:clientData/>
  </xdr:twoCellAnchor>
  <xdr:twoCellAnchor editAs="oneCell">
    <xdr:from>
      <xdr:col>1</xdr:col>
      <xdr:colOff>25400</xdr:colOff>
      <xdr:row>904</xdr:row>
      <xdr:rowOff>25400</xdr:rowOff>
    </xdr:from>
    <xdr:to>
      <xdr:col>1</xdr:col>
      <xdr:colOff>749300</xdr:colOff>
      <xdr:row>904</xdr:row>
      <xdr:rowOff>501650</xdr:rowOff>
    </xdr:to>
    <xdr:pic>
      <xdr:nvPicPr>
        <xdr:cNvPr id="1954" name="Subgraph-jbergloffgr" descr="jbergloffgr.png"/>
        <xdr:cNvPicPr>
          <a:picLocks/>
        </xdr:cNvPicPr>
      </xdr:nvPicPr>
      <xdr:blipFill>
        <a:blip xmlns:r="http://schemas.openxmlformats.org/officeDocument/2006/relationships" r:embed="rId350" cstate="print"/>
        <a:stretch>
          <a:fillRect/>
        </a:stretch>
      </xdr:blipFill>
      <xdr:spPr>
        <a:xfrm>
          <a:off x="1082675" y="473132150"/>
          <a:ext cx="723900" cy="476250"/>
        </a:xfrm>
        <a:prstGeom prst="rect">
          <a:avLst/>
        </a:prstGeom>
      </xdr:spPr>
    </xdr:pic>
    <xdr:clientData/>
  </xdr:twoCellAnchor>
  <xdr:twoCellAnchor editAs="oneCell">
    <xdr:from>
      <xdr:col>1</xdr:col>
      <xdr:colOff>25400</xdr:colOff>
      <xdr:row>905</xdr:row>
      <xdr:rowOff>25400</xdr:rowOff>
    </xdr:from>
    <xdr:to>
      <xdr:col>1</xdr:col>
      <xdr:colOff>749300</xdr:colOff>
      <xdr:row>905</xdr:row>
      <xdr:rowOff>501650</xdr:rowOff>
    </xdr:to>
    <xdr:pic>
      <xdr:nvPicPr>
        <xdr:cNvPr id="1955" name="Subgraph-twilippines" descr="twilippines.png"/>
        <xdr:cNvPicPr>
          <a:picLocks/>
        </xdr:cNvPicPr>
      </xdr:nvPicPr>
      <xdr:blipFill>
        <a:blip xmlns:r="http://schemas.openxmlformats.org/officeDocument/2006/relationships" r:embed="rId350" cstate="print"/>
        <a:stretch>
          <a:fillRect/>
        </a:stretch>
      </xdr:blipFill>
      <xdr:spPr>
        <a:xfrm>
          <a:off x="1082675" y="473656025"/>
          <a:ext cx="723900" cy="476250"/>
        </a:xfrm>
        <a:prstGeom prst="rect">
          <a:avLst/>
        </a:prstGeom>
      </xdr:spPr>
    </xdr:pic>
    <xdr:clientData/>
  </xdr:twoCellAnchor>
  <xdr:twoCellAnchor editAs="oneCell">
    <xdr:from>
      <xdr:col>1</xdr:col>
      <xdr:colOff>25400</xdr:colOff>
      <xdr:row>906</xdr:row>
      <xdr:rowOff>25400</xdr:rowOff>
    </xdr:from>
    <xdr:to>
      <xdr:col>1</xdr:col>
      <xdr:colOff>749300</xdr:colOff>
      <xdr:row>906</xdr:row>
      <xdr:rowOff>501650</xdr:rowOff>
    </xdr:to>
    <xdr:pic>
      <xdr:nvPicPr>
        <xdr:cNvPr id="1956" name="Subgraph-cliqzausnews" descr="cliqzausnews.png"/>
        <xdr:cNvPicPr>
          <a:picLocks/>
        </xdr:cNvPicPr>
      </xdr:nvPicPr>
      <xdr:blipFill>
        <a:blip xmlns:r="http://schemas.openxmlformats.org/officeDocument/2006/relationships" r:embed="rId350" cstate="print"/>
        <a:stretch>
          <a:fillRect/>
        </a:stretch>
      </xdr:blipFill>
      <xdr:spPr>
        <a:xfrm>
          <a:off x="1082675" y="474179900"/>
          <a:ext cx="723900" cy="476250"/>
        </a:xfrm>
        <a:prstGeom prst="rect">
          <a:avLst/>
        </a:prstGeom>
      </xdr:spPr>
    </xdr:pic>
    <xdr:clientData/>
  </xdr:twoCellAnchor>
  <xdr:twoCellAnchor editAs="oneCell">
    <xdr:from>
      <xdr:col>1</xdr:col>
      <xdr:colOff>25400</xdr:colOff>
      <xdr:row>907</xdr:row>
      <xdr:rowOff>25400</xdr:rowOff>
    </xdr:from>
    <xdr:to>
      <xdr:col>1</xdr:col>
      <xdr:colOff>749300</xdr:colOff>
      <xdr:row>907</xdr:row>
      <xdr:rowOff>501650</xdr:rowOff>
    </xdr:to>
    <xdr:pic>
      <xdr:nvPicPr>
        <xdr:cNvPr id="1957" name="Subgraph-pig_news_" descr="pig_news_.png"/>
        <xdr:cNvPicPr>
          <a:picLocks/>
        </xdr:cNvPicPr>
      </xdr:nvPicPr>
      <xdr:blipFill>
        <a:blip xmlns:r="http://schemas.openxmlformats.org/officeDocument/2006/relationships" r:embed="rId350" cstate="print"/>
        <a:stretch>
          <a:fillRect/>
        </a:stretch>
      </xdr:blipFill>
      <xdr:spPr>
        <a:xfrm>
          <a:off x="1082675" y="474703775"/>
          <a:ext cx="723900" cy="476250"/>
        </a:xfrm>
        <a:prstGeom prst="rect">
          <a:avLst/>
        </a:prstGeom>
      </xdr:spPr>
    </xdr:pic>
    <xdr:clientData/>
  </xdr:twoCellAnchor>
  <xdr:twoCellAnchor editAs="oneCell">
    <xdr:from>
      <xdr:col>1</xdr:col>
      <xdr:colOff>25400</xdr:colOff>
      <xdr:row>908</xdr:row>
      <xdr:rowOff>25400</xdr:rowOff>
    </xdr:from>
    <xdr:to>
      <xdr:col>1</xdr:col>
      <xdr:colOff>749300</xdr:colOff>
      <xdr:row>908</xdr:row>
      <xdr:rowOff>501650</xdr:rowOff>
    </xdr:to>
    <xdr:pic>
      <xdr:nvPicPr>
        <xdr:cNvPr id="1958" name="Subgraph-jiezl_shannon" descr="jiezl_shannon.png"/>
        <xdr:cNvPicPr>
          <a:picLocks/>
        </xdr:cNvPicPr>
      </xdr:nvPicPr>
      <xdr:blipFill>
        <a:blip xmlns:r="http://schemas.openxmlformats.org/officeDocument/2006/relationships" r:embed="rId350" cstate="print"/>
        <a:stretch>
          <a:fillRect/>
        </a:stretch>
      </xdr:blipFill>
      <xdr:spPr>
        <a:xfrm>
          <a:off x="1082675" y="475227650"/>
          <a:ext cx="723900" cy="476250"/>
        </a:xfrm>
        <a:prstGeom prst="rect">
          <a:avLst/>
        </a:prstGeom>
      </xdr:spPr>
    </xdr:pic>
    <xdr:clientData/>
  </xdr:twoCellAnchor>
  <xdr:twoCellAnchor editAs="oneCell">
    <xdr:from>
      <xdr:col>1</xdr:col>
      <xdr:colOff>25400</xdr:colOff>
      <xdr:row>909</xdr:row>
      <xdr:rowOff>25400</xdr:rowOff>
    </xdr:from>
    <xdr:to>
      <xdr:col>1</xdr:col>
      <xdr:colOff>749300</xdr:colOff>
      <xdr:row>909</xdr:row>
      <xdr:rowOff>501650</xdr:rowOff>
    </xdr:to>
    <xdr:pic>
      <xdr:nvPicPr>
        <xdr:cNvPr id="1959" name="Subgraph-akeybondo" descr="akeybondo.png"/>
        <xdr:cNvPicPr>
          <a:picLocks/>
        </xdr:cNvPicPr>
      </xdr:nvPicPr>
      <xdr:blipFill>
        <a:blip xmlns:r="http://schemas.openxmlformats.org/officeDocument/2006/relationships" r:embed="rId350" cstate="print"/>
        <a:stretch>
          <a:fillRect/>
        </a:stretch>
      </xdr:blipFill>
      <xdr:spPr>
        <a:xfrm>
          <a:off x="1082675" y="475751525"/>
          <a:ext cx="723900" cy="476250"/>
        </a:xfrm>
        <a:prstGeom prst="rect">
          <a:avLst/>
        </a:prstGeom>
      </xdr:spPr>
    </xdr:pic>
    <xdr:clientData/>
  </xdr:twoCellAnchor>
  <xdr:twoCellAnchor editAs="oneCell">
    <xdr:from>
      <xdr:col>1</xdr:col>
      <xdr:colOff>25400</xdr:colOff>
      <xdr:row>910</xdr:row>
      <xdr:rowOff>25400</xdr:rowOff>
    </xdr:from>
    <xdr:to>
      <xdr:col>1</xdr:col>
      <xdr:colOff>749300</xdr:colOff>
      <xdr:row>910</xdr:row>
      <xdr:rowOff>501650</xdr:rowOff>
    </xdr:to>
    <xdr:pic>
      <xdr:nvPicPr>
        <xdr:cNvPr id="1960" name="Subgraph-moukaouame" descr="moukaouame.png"/>
        <xdr:cNvPicPr>
          <a:picLocks/>
        </xdr:cNvPicPr>
      </xdr:nvPicPr>
      <xdr:blipFill>
        <a:blip xmlns:r="http://schemas.openxmlformats.org/officeDocument/2006/relationships" r:embed="rId350" cstate="print"/>
        <a:stretch>
          <a:fillRect/>
        </a:stretch>
      </xdr:blipFill>
      <xdr:spPr>
        <a:xfrm>
          <a:off x="1082675" y="476275400"/>
          <a:ext cx="723900" cy="476250"/>
        </a:xfrm>
        <a:prstGeom prst="rect">
          <a:avLst/>
        </a:prstGeom>
      </xdr:spPr>
    </xdr:pic>
    <xdr:clientData/>
  </xdr:twoCellAnchor>
  <xdr:twoCellAnchor editAs="oneCell">
    <xdr:from>
      <xdr:col>1</xdr:col>
      <xdr:colOff>25400</xdr:colOff>
      <xdr:row>911</xdr:row>
      <xdr:rowOff>25400</xdr:rowOff>
    </xdr:from>
    <xdr:to>
      <xdr:col>1</xdr:col>
      <xdr:colOff>749300</xdr:colOff>
      <xdr:row>911</xdr:row>
      <xdr:rowOff>501650</xdr:rowOff>
    </xdr:to>
    <xdr:pic>
      <xdr:nvPicPr>
        <xdr:cNvPr id="1961" name="Subgraph-o_reporter" descr="o_reporter.png"/>
        <xdr:cNvPicPr>
          <a:picLocks/>
        </xdr:cNvPicPr>
      </xdr:nvPicPr>
      <xdr:blipFill>
        <a:blip xmlns:r="http://schemas.openxmlformats.org/officeDocument/2006/relationships" r:embed="rId350" cstate="print"/>
        <a:stretch>
          <a:fillRect/>
        </a:stretch>
      </xdr:blipFill>
      <xdr:spPr>
        <a:xfrm>
          <a:off x="1082675" y="476799275"/>
          <a:ext cx="723900" cy="476250"/>
        </a:xfrm>
        <a:prstGeom prst="rect">
          <a:avLst/>
        </a:prstGeom>
      </xdr:spPr>
    </xdr:pic>
    <xdr:clientData/>
  </xdr:twoCellAnchor>
  <xdr:twoCellAnchor editAs="oneCell">
    <xdr:from>
      <xdr:col>1</xdr:col>
      <xdr:colOff>25400</xdr:colOff>
      <xdr:row>912</xdr:row>
      <xdr:rowOff>25400</xdr:rowOff>
    </xdr:from>
    <xdr:to>
      <xdr:col>1</xdr:col>
      <xdr:colOff>749300</xdr:colOff>
      <xdr:row>912</xdr:row>
      <xdr:rowOff>501650</xdr:rowOff>
    </xdr:to>
    <xdr:pic>
      <xdr:nvPicPr>
        <xdr:cNvPr id="1962" name="Subgraph-joanneturner589" descr="joanneturner589.png"/>
        <xdr:cNvPicPr>
          <a:picLocks/>
        </xdr:cNvPicPr>
      </xdr:nvPicPr>
      <xdr:blipFill>
        <a:blip xmlns:r="http://schemas.openxmlformats.org/officeDocument/2006/relationships" r:embed="rId350" cstate="print"/>
        <a:stretch>
          <a:fillRect/>
        </a:stretch>
      </xdr:blipFill>
      <xdr:spPr>
        <a:xfrm>
          <a:off x="1082675" y="477323150"/>
          <a:ext cx="723900" cy="476250"/>
        </a:xfrm>
        <a:prstGeom prst="rect">
          <a:avLst/>
        </a:prstGeom>
      </xdr:spPr>
    </xdr:pic>
    <xdr:clientData/>
  </xdr:twoCellAnchor>
  <xdr:twoCellAnchor editAs="oneCell">
    <xdr:from>
      <xdr:col>1</xdr:col>
      <xdr:colOff>25400</xdr:colOff>
      <xdr:row>913</xdr:row>
      <xdr:rowOff>25400</xdr:rowOff>
    </xdr:from>
    <xdr:to>
      <xdr:col>1</xdr:col>
      <xdr:colOff>749300</xdr:colOff>
      <xdr:row>913</xdr:row>
      <xdr:rowOff>501650</xdr:rowOff>
    </xdr:to>
    <xdr:pic>
      <xdr:nvPicPr>
        <xdr:cNvPr id="1963" name="Subgraph-isleymm" descr="isleymm.png"/>
        <xdr:cNvPicPr>
          <a:picLocks/>
        </xdr:cNvPicPr>
      </xdr:nvPicPr>
      <xdr:blipFill>
        <a:blip xmlns:r="http://schemas.openxmlformats.org/officeDocument/2006/relationships" r:embed="rId350" cstate="print"/>
        <a:stretch>
          <a:fillRect/>
        </a:stretch>
      </xdr:blipFill>
      <xdr:spPr>
        <a:xfrm>
          <a:off x="1082675" y="477847025"/>
          <a:ext cx="723900" cy="476250"/>
        </a:xfrm>
        <a:prstGeom prst="rect">
          <a:avLst/>
        </a:prstGeom>
      </xdr:spPr>
    </xdr:pic>
    <xdr:clientData/>
  </xdr:twoCellAnchor>
  <xdr:twoCellAnchor editAs="oneCell">
    <xdr:from>
      <xdr:col>1</xdr:col>
      <xdr:colOff>25400</xdr:colOff>
      <xdr:row>914</xdr:row>
      <xdr:rowOff>25400</xdr:rowOff>
    </xdr:from>
    <xdr:to>
      <xdr:col>1</xdr:col>
      <xdr:colOff>749300</xdr:colOff>
      <xdr:row>914</xdr:row>
      <xdr:rowOff>501650</xdr:rowOff>
    </xdr:to>
    <xdr:pic>
      <xdr:nvPicPr>
        <xdr:cNvPr id="1964" name="Subgraph-slugbucket" descr="slugbucket.png"/>
        <xdr:cNvPicPr>
          <a:picLocks/>
        </xdr:cNvPicPr>
      </xdr:nvPicPr>
      <xdr:blipFill>
        <a:blip xmlns:r="http://schemas.openxmlformats.org/officeDocument/2006/relationships" r:embed="rId350" cstate="print"/>
        <a:stretch>
          <a:fillRect/>
        </a:stretch>
      </xdr:blipFill>
      <xdr:spPr>
        <a:xfrm>
          <a:off x="1082675" y="478370900"/>
          <a:ext cx="723900" cy="476250"/>
        </a:xfrm>
        <a:prstGeom prst="rect">
          <a:avLst/>
        </a:prstGeom>
      </xdr:spPr>
    </xdr:pic>
    <xdr:clientData/>
  </xdr:twoCellAnchor>
  <xdr:twoCellAnchor editAs="oneCell">
    <xdr:from>
      <xdr:col>1</xdr:col>
      <xdr:colOff>25400</xdr:colOff>
      <xdr:row>915</xdr:row>
      <xdr:rowOff>25400</xdr:rowOff>
    </xdr:from>
    <xdr:to>
      <xdr:col>1</xdr:col>
      <xdr:colOff>749300</xdr:colOff>
      <xdr:row>915</xdr:row>
      <xdr:rowOff>501650</xdr:rowOff>
    </xdr:to>
    <xdr:pic>
      <xdr:nvPicPr>
        <xdr:cNvPr id="1965" name="Subgraph-rafazoubel" descr="rafazoubel.png"/>
        <xdr:cNvPicPr>
          <a:picLocks/>
        </xdr:cNvPicPr>
      </xdr:nvPicPr>
      <xdr:blipFill>
        <a:blip xmlns:r="http://schemas.openxmlformats.org/officeDocument/2006/relationships" r:embed="rId350" cstate="print"/>
        <a:stretch>
          <a:fillRect/>
        </a:stretch>
      </xdr:blipFill>
      <xdr:spPr>
        <a:xfrm>
          <a:off x="1082675" y="478894775"/>
          <a:ext cx="723900" cy="476250"/>
        </a:xfrm>
        <a:prstGeom prst="rect">
          <a:avLst/>
        </a:prstGeom>
      </xdr:spPr>
    </xdr:pic>
    <xdr:clientData/>
  </xdr:twoCellAnchor>
  <xdr:twoCellAnchor editAs="oneCell">
    <xdr:from>
      <xdr:col>1</xdr:col>
      <xdr:colOff>25400</xdr:colOff>
      <xdr:row>916</xdr:row>
      <xdr:rowOff>25400</xdr:rowOff>
    </xdr:from>
    <xdr:to>
      <xdr:col>1</xdr:col>
      <xdr:colOff>749300</xdr:colOff>
      <xdr:row>916</xdr:row>
      <xdr:rowOff>501650</xdr:rowOff>
    </xdr:to>
    <xdr:pic>
      <xdr:nvPicPr>
        <xdr:cNvPr id="1966" name="Subgraph-klauscaetano" descr="klauscaetano.png"/>
        <xdr:cNvPicPr>
          <a:picLocks/>
        </xdr:cNvPicPr>
      </xdr:nvPicPr>
      <xdr:blipFill>
        <a:blip xmlns:r="http://schemas.openxmlformats.org/officeDocument/2006/relationships" r:embed="rId350" cstate="print"/>
        <a:stretch>
          <a:fillRect/>
        </a:stretch>
      </xdr:blipFill>
      <xdr:spPr>
        <a:xfrm>
          <a:off x="1082675" y="479418650"/>
          <a:ext cx="723900" cy="476250"/>
        </a:xfrm>
        <a:prstGeom prst="rect">
          <a:avLst/>
        </a:prstGeom>
      </xdr:spPr>
    </xdr:pic>
    <xdr:clientData/>
  </xdr:twoCellAnchor>
  <xdr:twoCellAnchor editAs="oneCell">
    <xdr:from>
      <xdr:col>1</xdr:col>
      <xdr:colOff>25400</xdr:colOff>
      <xdr:row>917</xdr:row>
      <xdr:rowOff>25400</xdr:rowOff>
    </xdr:from>
    <xdr:to>
      <xdr:col>1</xdr:col>
      <xdr:colOff>749300</xdr:colOff>
      <xdr:row>917</xdr:row>
      <xdr:rowOff>501650</xdr:rowOff>
    </xdr:to>
    <xdr:pic>
      <xdr:nvPicPr>
        <xdr:cNvPr id="1967" name="Subgraph-simonnews" descr="simonnews.png"/>
        <xdr:cNvPicPr>
          <a:picLocks/>
        </xdr:cNvPicPr>
      </xdr:nvPicPr>
      <xdr:blipFill>
        <a:blip xmlns:r="http://schemas.openxmlformats.org/officeDocument/2006/relationships" r:embed="rId350" cstate="print"/>
        <a:stretch>
          <a:fillRect/>
        </a:stretch>
      </xdr:blipFill>
      <xdr:spPr>
        <a:xfrm>
          <a:off x="1082675" y="479942525"/>
          <a:ext cx="723900" cy="476250"/>
        </a:xfrm>
        <a:prstGeom prst="rect">
          <a:avLst/>
        </a:prstGeom>
      </xdr:spPr>
    </xdr:pic>
    <xdr:clientData/>
  </xdr:twoCellAnchor>
  <xdr:twoCellAnchor editAs="oneCell">
    <xdr:from>
      <xdr:col>1</xdr:col>
      <xdr:colOff>25400</xdr:colOff>
      <xdr:row>918</xdr:row>
      <xdr:rowOff>25400</xdr:rowOff>
    </xdr:from>
    <xdr:to>
      <xdr:col>1</xdr:col>
      <xdr:colOff>749300</xdr:colOff>
      <xdr:row>918</xdr:row>
      <xdr:rowOff>501650</xdr:rowOff>
    </xdr:to>
    <xdr:pic>
      <xdr:nvPicPr>
        <xdr:cNvPr id="1968" name="Subgraph-juanmanquilepi" descr="juanmanquilepi.png"/>
        <xdr:cNvPicPr>
          <a:picLocks/>
        </xdr:cNvPicPr>
      </xdr:nvPicPr>
      <xdr:blipFill>
        <a:blip xmlns:r="http://schemas.openxmlformats.org/officeDocument/2006/relationships" r:embed="rId350" cstate="print"/>
        <a:stretch>
          <a:fillRect/>
        </a:stretch>
      </xdr:blipFill>
      <xdr:spPr>
        <a:xfrm>
          <a:off x="1082675" y="480466400"/>
          <a:ext cx="723900" cy="476250"/>
        </a:xfrm>
        <a:prstGeom prst="rect">
          <a:avLst/>
        </a:prstGeom>
      </xdr:spPr>
    </xdr:pic>
    <xdr:clientData/>
  </xdr:twoCellAnchor>
  <xdr:twoCellAnchor editAs="oneCell">
    <xdr:from>
      <xdr:col>1</xdr:col>
      <xdr:colOff>25400</xdr:colOff>
      <xdr:row>919</xdr:row>
      <xdr:rowOff>25400</xdr:rowOff>
    </xdr:from>
    <xdr:to>
      <xdr:col>1</xdr:col>
      <xdr:colOff>749300</xdr:colOff>
      <xdr:row>919</xdr:row>
      <xdr:rowOff>501650</xdr:rowOff>
    </xdr:to>
    <xdr:pic>
      <xdr:nvPicPr>
        <xdr:cNvPr id="1969" name="Subgraph-kyotocracy" descr="kyotocracy.png"/>
        <xdr:cNvPicPr>
          <a:picLocks/>
        </xdr:cNvPicPr>
      </xdr:nvPicPr>
      <xdr:blipFill>
        <a:blip xmlns:r="http://schemas.openxmlformats.org/officeDocument/2006/relationships" r:embed="rId350" cstate="print"/>
        <a:stretch>
          <a:fillRect/>
        </a:stretch>
      </xdr:blipFill>
      <xdr:spPr>
        <a:xfrm>
          <a:off x="1082675" y="480990275"/>
          <a:ext cx="723900" cy="476250"/>
        </a:xfrm>
        <a:prstGeom prst="rect">
          <a:avLst/>
        </a:prstGeom>
      </xdr:spPr>
    </xdr:pic>
    <xdr:clientData/>
  </xdr:twoCellAnchor>
  <xdr:twoCellAnchor editAs="oneCell">
    <xdr:from>
      <xdr:col>1</xdr:col>
      <xdr:colOff>25400</xdr:colOff>
      <xdr:row>920</xdr:row>
      <xdr:rowOff>25400</xdr:rowOff>
    </xdr:from>
    <xdr:to>
      <xdr:col>1</xdr:col>
      <xdr:colOff>749300</xdr:colOff>
      <xdr:row>920</xdr:row>
      <xdr:rowOff>501650</xdr:rowOff>
    </xdr:to>
    <xdr:pic>
      <xdr:nvPicPr>
        <xdr:cNvPr id="1970" name="Subgraph-naylorbusiness" descr="naylorbusiness.png"/>
        <xdr:cNvPicPr>
          <a:picLocks/>
        </xdr:cNvPicPr>
      </xdr:nvPicPr>
      <xdr:blipFill>
        <a:blip xmlns:r="http://schemas.openxmlformats.org/officeDocument/2006/relationships" r:embed="rId350" cstate="print"/>
        <a:stretch>
          <a:fillRect/>
        </a:stretch>
      </xdr:blipFill>
      <xdr:spPr>
        <a:xfrm>
          <a:off x="1082675" y="481514150"/>
          <a:ext cx="723900" cy="476250"/>
        </a:xfrm>
        <a:prstGeom prst="rect">
          <a:avLst/>
        </a:prstGeom>
      </xdr:spPr>
    </xdr:pic>
    <xdr:clientData/>
  </xdr:twoCellAnchor>
  <xdr:twoCellAnchor editAs="oneCell">
    <xdr:from>
      <xdr:col>1</xdr:col>
      <xdr:colOff>25400</xdr:colOff>
      <xdr:row>921</xdr:row>
      <xdr:rowOff>25400</xdr:rowOff>
    </xdr:from>
    <xdr:to>
      <xdr:col>1</xdr:col>
      <xdr:colOff>749300</xdr:colOff>
      <xdr:row>921</xdr:row>
      <xdr:rowOff>501650</xdr:rowOff>
    </xdr:to>
    <xdr:pic>
      <xdr:nvPicPr>
        <xdr:cNvPr id="1971" name="Subgraph-johnbumgarner" descr="johnbumgarner.png"/>
        <xdr:cNvPicPr>
          <a:picLocks/>
        </xdr:cNvPicPr>
      </xdr:nvPicPr>
      <xdr:blipFill>
        <a:blip xmlns:r="http://schemas.openxmlformats.org/officeDocument/2006/relationships" r:embed="rId350" cstate="print"/>
        <a:stretch>
          <a:fillRect/>
        </a:stretch>
      </xdr:blipFill>
      <xdr:spPr>
        <a:xfrm>
          <a:off x="1082675" y="482038025"/>
          <a:ext cx="723900" cy="476250"/>
        </a:xfrm>
        <a:prstGeom prst="rect">
          <a:avLst/>
        </a:prstGeom>
      </xdr:spPr>
    </xdr:pic>
    <xdr:clientData/>
  </xdr:twoCellAnchor>
  <xdr:twoCellAnchor editAs="oneCell">
    <xdr:from>
      <xdr:col>1</xdr:col>
      <xdr:colOff>25400</xdr:colOff>
      <xdr:row>922</xdr:row>
      <xdr:rowOff>25400</xdr:rowOff>
    </xdr:from>
    <xdr:to>
      <xdr:col>1</xdr:col>
      <xdr:colOff>749300</xdr:colOff>
      <xdr:row>922</xdr:row>
      <xdr:rowOff>501650</xdr:rowOff>
    </xdr:to>
    <xdr:pic>
      <xdr:nvPicPr>
        <xdr:cNvPr id="1972" name="Subgraph-ahmadhito" descr="ahmadhito.png"/>
        <xdr:cNvPicPr>
          <a:picLocks/>
        </xdr:cNvPicPr>
      </xdr:nvPicPr>
      <xdr:blipFill>
        <a:blip xmlns:r="http://schemas.openxmlformats.org/officeDocument/2006/relationships" r:embed="rId350" cstate="print"/>
        <a:stretch>
          <a:fillRect/>
        </a:stretch>
      </xdr:blipFill>
      <xdr:spPr>
        <a:xfrm>
          <a:off x="1082675" y="482561900"/>
          <a:ext cx="723900" cy="476250"/>
        </a:xfrm>
        <a:prstGeom prst="rect">
          <a:avLst/>
        </a:prstGeom>
      </xdr:spPr>
    </xdr:pic>
    <xdr:clientData/>
  </xdr:twoCellAnchor>
  <xdr:twoCellAnchor editAs="oneCell">
    <xdr:from>
      <xdr:col>1</xdr:col>
      <xdr:colOff>25400</xdr:colOff>
      <xdr:row>923</xdr:row>
      <xdr:rowOff>25400</xdr:rowOff>
    </xdr:from>
    <xdr:to>
      <xdr:col>1</xdr:col>
      <xdr:colOff>749300</xdr:colOff>
      <xdr:row>923</xdr:row>
      <xdr:rowOff>501650</xdr:rowOff>
    </xdr:to>
    <xdr:pic>
      <xdr:nvPicPr>
        <xdr:cNvPr id="1973" name="Subgraph-iondigitalmedia" descr="iondigitalmedia.png"/>
        <xdr:cNvPicPr>
          <a:picLocks/>
        </xdr:cNvPicPr>
      </xdr:nvPicPr>
      <xdr:blipFill>
        <a:blip xmlns:r="http://schemas.openxmlformats.org/officeDocument/2006/relationships" r:embed="rId350" cstate="print"/>
        <a:stretch>
          <a:fillRect/>
        </a:stretch>
      </xdr:blipFill>
      <xdr:spPr>
        <a:xfrm>
          <a:off x="1082675" y="483085775"/>
          <a:ext cx="723900" cy="476250"/>
        </a:xfrm>
        <a:prstGeom prst="rect">
          <a:avLst/>
        </a:prstGeom>
      </xdr:spPr>
    </xdr:pic>
    <xdr:clientData/>
  </xdr:twoCellAnchor>
  <xdr:twoCellAnchor editAs="oneCell">
    <xdr:from>
      <xdr:col>1</xdr:col>
      <xdr:colOff>25400</xdr:colOff>
      <xdr:row>924</xdr:row>
      <xdr:rowOff>25400</xdr:rowOff>
    </xdr:from>
    <xdr:to>
      <xdr:col>1</xdr:col>
      <xdr:colOff>749300</xdr:colOff>
      <xdr:row>924</xdr:row>
      <xdr:rowOff>501650</xdr:rowOff>
    </xdr:to>
    <xdr:pic>
      <xdr:nvPicPr>
        <xdr:cNvPr id="1974" name="Subgraph-ashok999333" descr="ashok999333.png"/>
        <xdr:cNvPicPr>
          <a:picLocks/>
        </xdr:cNvPicPr>
      </xdr:nvPicPr>
      <xdr:blipFill>
        <a:blip xmlns:r="http://schemas.openxmlformats.org/officeDocument/2006/relationships" r:embed="rId350" cstate="print"/>
        <a:stretch>
          <a:fillRect/>
        </a:stretch>
      </xdr:blipFill>
      <xdr:spPr>
        <a:xfrm>
          <a:off x="1082675" y="483609650"/>
          <a:ext cx="723900" cy="476250"/>
        </a:xfrm>
        <a:prstGeom prst="rect">
          <a:avLst/>
        </a:prstGeom>
      </xdr:spPr>
    </xdr:pic>
    <xdr:clientData/>
  </xdr:twoCellAnchor>
  <xdr:twoCellAnchor editAs="oneCell">
    <xdr:from>
      <xdr:col>1</xdr:col>
      <xdr:colOff>25400</xdr:colOff>
      <xdr:row>925</xdr:row>
      <xdr:rowOff>25400</xdr:rowOff>
    </xdr:from>
    <xdr:to>
      <xdr:col>1</xdr:col>
      <xdr:colOff>749300</xdr:colOff>
      <xdr:row>925</xdr:row>
      <xdr:rowOff>501650</xdr:rowOff>
    </xdr:to>
    <xdr:pic>
      <xdr:nvPicPr>
        <xdr:cNvPr id="1975" name="Subgraph-cormeum" descr="cormeum.png"/>
        <xdr:cNvPicPr>
          <a:picLocks/>
        </xdr:cNvPicPr>
      </xdr:nvPicPr>
      <xdr:blipFill>
        <a:blip xmlns:r="http://schemas.openxmlformats.org/officeDocument/2006/relationships" r:embed="rId350" cstate="print"/>
        <a:stretch>
          <a:fillRect/>
        </a:stretch>
      </xdr:blipFill>
      <xdr:spPr>
        <a:xfrm>
          <a:off x="1082675" y="484133525"/>
          <a:ext cx="723900" cy="476250"/>
        </a:xfrm>
        <a:prstGeom prst="rect">
          <a:avLst/>
        </a:prstGeom>
      </xdr:spPr>
    </xdr:pic>
    <xdr:clientData/>
  </xdr:twoCellAnchor>
  <xdr:twoCellAnchor editAs="oneCell">
    <xdr:from>
      <xdr:col>1</xdr:col>
      <xdr:colOff>25400</xdr:colOff>
      <xdr:row>926</xdr:row>
      <xdr:rowOff>25400</xdr:rowOff>
    </xdr:from>
    <xdr:to>
      <xdr:col>1</xdr:col>
      <xdr:colOff>749300</xdr:colOff>
      <xdr:row>926</xdr:row>
      <xdr:rowOff>501650</xdr:rowOff>
    </xdr:to>
    <xdr:pic>
      <xdr:nvPicPr>
        <xdr:cNvPr id="1976" name="Subgraph-freewebsitenews" descr="freewebsitenews.png"/>
        <xdr:cNvPicPr>
          <a:picLocks/>
        </xdr:cNvPicPr>
      </xdr:nvPicPr>
      <xdr:blipFill>
        <a:blip xmlns:r="http://schemas.openxmlformats.org/officeDocument/2006/relationships" r:embed="rId350" cstate="print"/>
        <a:stretch>
          <a:fillRect/>
        </a:stretch>
      </xdr:blipFill>
      <xdr:spPr>
        <a:xfrm>
          <a:off x="1082675" y="484657400"/>
          <a:ext cx="723900" cy="476250"/>
        </a:xfrm>
        <a:prstGeom prst="rect">
          <a:avLst/>
        </a:prstGeom>
      </xdr:spPr>
    </xdr:pic>
    <xdr:clientData/>
  </xdr:twoCellAnchor>
  <xdr:twoCellAnchor editAs="oneCell">
    <xdr:from>
      <xdr:col>1</xdr:col>
      <xdr:colOff>25400</xdr:colOff>
      <xdr:row>927</xdr:row>
      <xdr:rowOff>25400</xdr:rowOff>
    </xdr:from>
    <xdr:to>
      <xdr:col>1</xdr:col>
      <xdr:colOff>749300</xdr:colOff>
      <xdr:row>927</xdr:row>
      <xdr:rowOff>501650</xdr:rowOff>
    </xdr:to>
    <xdr:pic>
      <xdr:nvPicPr>
        <xdr:cNvPr id="1977" name="Subgraph-abogadostwitero" descr="abogadostwitero.png"/>
        <xdr:cNvPicPr>
          <a:picLocks/>
        </xdr:cNvPicPr>
      </xdr:nvPicPr>
      <xdr:blipFill>
        <a:blip xmlns:r="http://schemas.openxmlformats.org/officeDocument/2006/relationships" r:embed="rId350" cstate="print"/>
        <a:stretch>
          <a:fillRect/>
        </a:stretch>
      </xdr:blipFill>
      <xdr:spPr>
        <a:xfrm>
          <a:off x="1082675" y="485181275"/>
          <a:ext cx="723900" cy="476250"/>
        </a:xfrm>
        <a:prstGeom prst="rect">
          <a:avLst/>
        </a:prstGeom>
      </xdr:spPr>
    </xdr:pic>
    <xdr:clientData/>
  </xdr:twoCellAnchor>
  <xdr:twoCellAnchor editAs="oneCell">
    <xdr:from>
      <xdr:col>1</xdr:col>
      <xdr:colOff>25400</xdr:colOff>
      <xdr:row>928</xdr:row>
      <xdr:rowOff>25400</xdr:rowOff>
    </xdr:from>
    <xdr:to>
      <xdr:col>1</xdr:col>
      <xdr:colOff>749300</xdr:colOff>
      <xdr:row>928</xdr:row>
      <xdr:rowOff>501650</xdr:rowOff>
    </xdr:to>
    <xdr:pic>
      <xdr:nvPicPr>
        <xdr:cNvPr id="1978" name="Subgraph-globalnews4u" descr="globalnews4u.png"/>
        <xdr:cNvPicPr>
          <a:picLocks/>
        </xdr:cNvPicPr>
      </xdr:nvPicPr>
      <xdr:blipFill>
        <a:blip xmlns:r="http://schemas.openxmlformats.org/officeDocument/2006/relationships" r:embed="rId350" cstate="print"/>
        <a:stretch>
          <a:fillRect/>
        </a:stretch>
      </xdr:blipFill>
      <xdr:spPr>
        <a:xfrm>
          <a:off x="1082675" y="485705150"/>
          <a:ext cx="723900" cy="476250"/>
        </a:xfrm>
        <a:prstGeom prst="rect">
          <a:avLst/>
        </a:prstGeom>
      </xdr:spPr>
    </xdr:pic>
    <xdr:clientData/>
  </xdr:twoCellAnchor>
  <xdr:twoCellAnchor editAs="oneCell">
    <xdr:from>
      <xdr:col>1</xdr:col>
      <xdr:colOff>25400</xdr:colOff>
      <xdr:row>929</xdr:row>
      <xdr:rowOff>25400</xdr:rowOff>
    </xdr:from>
    <xdr:to>
      <xdr:col>1</xdr:col>
      <xdr:colOff>749300</xdr:colOff>
      <xdr:row>929</xdr:row>
      <xdr:rowOff>501650</xdr:rowOff>
    </xdr:to>
    <xdr:pic>
      <xdr:nvPicPr>
        <xdr:cNvPr id="1979" name="Subgraph-just2host" descr="just2host.png"/>
        <xdr:cNvPicPr>
          <a:picLocks/>
        </xdr:cNvPicPr>
      </xdr:nvPicPr>
      <xdr:blipFill>
        <a:blip xmlns:r="http://schemas.openxmlformats.org/officeDocument/2006/relationships" r:embed="rId350" cstate="print"/>
        <a:stretch>
          <a:fillRect/>
        </a:stretch>
      </xdr:blipFill>
      <xdr:spPr>
        <a:xfrm>
          <a:off x="1082675" y="486229025"/>
          <a:ext cx="723900" cy="476250"/>
        </a:xfrm>
        <a:prstGeom prst="rect">
          <a:avLst/>
        </a:prstGeom>
      </xdr:spPr>
    </xdr:pic>
    <xdr:clientData/>
  </xdr:twoCellAnchor>
  <xdr:twoCellAnchor editAs="oneCell">
    <xdr:from>
      <xdr:col>1</xdr:col>
      <xdr:colOff>25400</xdr:colOff>
      <xdr:row>930</xdr:row>
      <xdr:rowOff>25400</xdr:rowOff>
    </xdr:from>
    <xdr:to>
      <xdr:col>1</xdr:col>
      <xdr:colOff>749300</xdr:colOff>
      <xdr:row>930</xdr:row>
      <xdr:rowOff>501650</xdr:rowOff>
    </xdr:to>
    <xdr:pic>
      <xdr:nvPicPr>
        <xdr:cNvPr id="1980" name="Subgraph-appirioeng" descr="appirioeng.png"/>
        <xdr:cNvPicPr>
          <a:picLocks/>
        </xdr:cNvPicPr>
      </xdr:nvPicPr>
      <xdr:blipFill>
        <a:blip xmlns:r="http://schemas.openxmlformats.org/officeDocument/2006/relationships" r:embed="rId350" cstate="print"/>
        <a:stretch>
          <a:fillRect/>
        </a:stretch>
      </xdr:blipFill>
      <xdr:spPr>
        <a:xfrm>
          <a:off x="1082675" y="486752900"/>
          <a:ext cx="723900" cy="476250"/>
        </a:xfrm>
        <a:prstGeom prst="rect">
          <a:avLst/>
        </a:prstGeom>
      </xdr:spPr>
    </xdr:pic>
    <xdr:clientData/>
  </xdr:twoCellAnchor>
  <xdr:twoCellAnchor editAs="oneCell">
    <xdr:from>
      <xdr:col>1</xdr:col>
      <xdr:colOff>25400</xdr:colOff>
      <xdr:row>931</xdr:row>
      <xdr:rowOff>25400</xdr:rowOff>
    </xdr:from>
    <xdr:to>
      <xdr:col>1</xdr:col>
      <xdr:colOff>749300</xdr:colOff>
      <xdr:row>931</xdr:row>
      <xdr:rowOff>501650</xdr:rowOff>
    </xdr:to>
    <xdr:pic>
      <xdr:nvPicPr>
        <xdr:cNvPr id="1981" name="Subgraph-carlosjota7426" descr="carlosjota7426.png"/>
        <xdr:cNvPicPr>
          <a:picLocks/>
        </xdr:cNvPicPr>
      </xdr:nvPicPr>
      <xdr:blipFill>
        <a:blip xmlns:r="http://schemas.openxmlformats.org/officeDocument/2006/relationships" r:embed="rId350" cstate="print"/>
        <a:stretch>
          <a:fillRect/>
        </a:stretch>
      </xdr:blipFill>
      <xdr:spPr>
        <a:xfrm>
          <a:off x="1082675" y="487276775"/>
          <a:ext cx="723900" cy="476250"/>
        </a:xfrm>
        <a:prstGeom prst="rect">
          <a:avLst/>
        </a:prstGeom>
      </xdr:spPr>
    </xdr:pic>
    <xdr:clientData/>
  </xdr:twoCellAnchor>
  <xdr:twoCellAnchor editAs="oneCell">
    <xdr:from>
      <xdr:col>1</xdr:col>
      <xdr:colOff>25400</xdr:colOff>
      <xdr:row>932</xdr:row>
      <xdr:rowOff>25400</xdr:rowOff>
    </xdr:from>
    <xdr:to>
      <xdr:col>1</xdr:col>
      <xdr:colOff>749300</xdr:colOff>
      <xdr:row>932</xdr:row>
      <xdr:rowOff>501650</xdr:rowOff>
    </xdr:to>
    <xdr:pic>
      <xdr:nvPicPr>
        <xdr:cNvPr id="1982" name="Subgraph-erickguevarad" descr="erickguevarad.png"/>
        <xdr:cNvPicPr>
          <a:picLocks/>
        </xdr:cNvPicPr>
      </xdr:nvPicPr>
      <xdr:blipFill>
        <a:blip xmlns:r="http://schemas.openxmlformats.org/officeDocument/2006/relationships" r:embed="rId350" cstate="print"/>
        <a:stretch>
          <a:fillRect/>
        </a:stretch>
      </xdr:blipFill>
      <xdr:spPr>
        <a:xfrm>
          <a:off x="1082675" y="487800650"/>
          <a:ext cx="723900" cy="476250"/>
        </a:xfrm>
        <a:prstGeom prst="rect">
          <a:avLst/>
        </a:prstGeom>
      </xdr:spPr>
    </xdr:pic>
    <xdr:clientData/>
  </xdr:twoCellAnchor>
  <xdr:twoCellAnchor editAs="oneCell">
    <xdr:from>
      <xdr:col>1</xdr:col>
      <xdr:colOff>25400</xdr:colOff>
      <xdr:row>933</xdr:row>
      <xdr:rowOff>25400</xdr:rowOff>
    </xdr:from>
    <xdr:to>
      <xdr:col>1</xdr:col>
      <xdr:colOff>749300</xdr:colOff>
      <xdr:row>933</xdr:row>
      <xdr:rowOff>501650</xdr:rowOff>
    </xdr:to>
    <xdr:pic>
      <xdr:nvPicPr>
        <xdr:cNvPr id="1983" name="Subgraph-vingeviciute" descr="vingeviciute.png"/>
        <xdr:cNvPicPr>
          <a:picLocks/>
        </xdr:cNvPicPr>
      </xdr:nvPicPr>
      <xdr:blipFill>
        <a:blip xmlns:r="http://schemas.openxmlformats.org/officeDocument/2006/relationships" r:embed="rId350" cstate="print"/>
        <a:stretch>
          <a:fillRect/>
        </a:stretch>
      </xdr:blipFill>
      <xdr:spPr>
        <a:xfrm>
          <a:off x="1082675" y="488324525"/>
          <a:ext cx="723900" cy="476250"/>
        </a:xfrm>
        <a:prstGeom prst="rect">
          <a:avLst/>
        </a:prstGeom>
      </xdr:spPr>
    </xdr:pic>
    <xdr:clientData/>
  </xdr:twoCellAnchor>
  <xdr:twoCellAnchor editAs="oneCell">
    <xdr:from>
      <xdr:col>1</xdr:col>
      <xdr:colOff>25400</xdr:colOff>
      <xdr:row>934</xdr:row>
      <xdr:rowOff>25400</xdr:rowOff>
    </xdr:from>
    <xdr:to>
      <xdr:col>1</xdr:col>
      <xdr:colOff>749300</xdr:colOff>
      <xdr:row>934</xdr:row>
      <xdr:rowOff>501650</xdr:rowOff>
    </xdr:to>
    <xdr:pic>
      <xdr:nvPicPr>
        <xdr:cNvPr id="1984" name="Subgraph-esperanzagalera" descr="esperanzagalera.png"/>
        <xdr:cNvPicPr>
          <a:picLocks/>
        </xdr:cNvPicPr>
      </xdr:nvPicPr>
      <xdr:blipFill>
        <a:blip xmlns:r="http://schemas.openxmlformats.org/officeDocument/2006/relationships" r:embed="rId350" cstate="print"/>
        <a:stretch>
          <a:fillRect/>
        </a:stretch>
      </xdr:blipFill>
      <xdr:spPr>
        <a:xfrm>
          <a:off x="1082675" y="488848400"/>
          <a:ext cx="723900" cy="476250"/>
        </a:xfrm>
        <a:prstGeom prst="rect">
          <a:avLst/>
        </a:prstGeom>
      </xdr:spPr>
    </xdr:pic>
    <xdr:clientData/>
  </xdr:twoCellAnchor>
  <xdr:twoCellAnchor editAs="oneCell">
    <xdr:from>
      <xdr:col>1</xdr:col>
      <xdr:colOff>25400</xdr:colOff>
      <xdr:row>935</xdr:row>
      <xdr:rowOff>25400</xdr:rowOff>
    </xdr:from>
    <xdr:to>
      <xdr:col>1</xdr:col>
      <xdr:colOff>749300</xdr:colOff>
      <xdr:row>935</xdr:row>
      <xdr:rowOff>501650</xdr:rowOff>
    </xdr:to>
    <xdr:pic>
      <xdr:nvPicPr>
        <xdr:cNvPr id="1985" name="Subgraph-merky588" descr="merky588.png"/>
        <xdr:cNvPicPr>
          <a:picLocks/>
        </xdr:cNvPicPr>
      </xdr:nvPicPr>
      <xdr:blipFill>
        <a:blip xmlns:r="http://schemas.openxmlformats.org/officeDocument/2006/relationships" r:embed="rId350" cstate="print"/>
        <a:stretch>
          <a:fillRect/>
        </a:stretch>
      </xdr:blipFill>
      <xdr:spPr>
        <a:xfrm>
          <a:off x="1082675" y="489372275"/>
          <a:ext cx="723900" cy="476250"/>
        </a:xfrm>
        <a:prstGeom prst="rect">
          <a:avLst/>
        </a:prstGeom>
      </xdr:spPr>
    </xdr:pic>
    <xdr:clientData/>
  </xdr:twoCellAnchor>
  <xdr:twoCellAnchor editAs="oneCell">
    <xdr:from>
      <xdr:col>1</xdr:col>
      <xdr:colOff>25400</xdr:colOff>
      <xdr:row>936</xdr:row>
      <xdr:rowOff>25400</xdr:rowOff>
    </xdr:from>
    <xdr:to>
      <xdr:col>1</xdr:col>
      <xdr:colOff>749300</xdr:colOff>
      <xdr:row>936</xdr:row>
      <xdr:rowOff>501650</xdr:rowOff>
    </xdr:to>
    <xdr:pic>
      <xdr:nvPicPr>
        <xdr:cNvPr id="1986" name="Subgraph-andresnovais" descr="andresnovais.png"/>
        <xdr:cNvPicPr>
          <a:picLocks/>
        </xdr:cNvPicPr>
      </xdr:nvPicPr>
      <xdr:blipFill>
        <a:blip xmlns:r="http://schemas.openxmlformats.org/officeDocument/2006/relationships" r:embed="rId350" cstate="print"/>
        <a:stretch>
          <a:fillRect/>
        </a:stretch>
      </xdr:blipFill>
      <xdr:spPr>
        <a:xfrm>
          <a:off x="1082675" y="489896150"/>
          <a:ext cx="723900" cy="476250"/>
        </a:xfrm>
        <a:prstGeom prst="rect">
          <a:avLst/>
        </a:prstGeom>
      </xdr:spPr>
    </xdr:pic>
    <xdr:clientData/>
  </xdr:twoCellAnchor>
  <xdr:twoCellAnchor editAs="oneCell">
    <xdr:from>
      <xdr:col>1</xdr:col>
      <xdr:colOff>25400</xdr:colOff>
      <xdr:row>937</xdr:row>
      <xdr:rowOff>25400</xdr:rowOff>
    </xdr:from>
    <xdr:to>
      <xdr:col>1</xdr:col>
      <xdr:colOff>749300</xdr:colOff>
      <xdr:row>937</xdr:row>
      <xdr:rowOff>501650</xdr:rowOff>
    </xdr:to>
    <xdr:pic>
      <xdr:nvPicPr>
        <xdr:cNvPr id="1987" name="Subgraph-russianewsnet" descr="russianewsnet.png"/>
        <xdr:cNvPicPr>
          <a:picLocks/>
        </xdr:cNvPicPr>
      </xdr:nvPicPr>
      <xdr:blipFill>
        <a:blip xmlns:r="http://schemas.openxmlformats.org/officeDocument/2006/relationships" r:embed="rId350" cstate="print"/>
        <a:stretch>
          <a:fillRect/>
        </a:stretch>
      </xdr:blipFill>
      <xdr:spPr>
        <a:xfrm>
          <a:off x="1082675" y="490420025"/>
          <a:ext cx="723900" cy="476250"/>
        </a:xfrm>
        <a:prstGeom prst="rect">
          <a:avLst/>
        </a:prstGeom>
      </xdr:spPr>
    </xdr:pic>
    <xdr:clientData/>
  </xdr:twoCellAnchor>
  <xdr:twoCellAnchor editAs="oneCell">
    <xdr:from>
      <xdr:col>1</xdr:col>
      <xdr:colOff>25400</xdr:colOff>
      <xdr:row>938</xdr:row>
      <xdr:rowOff>25400</xdr:rowOff>
    </xdr:from>
    <xdr:to>
      <xdr:col>1</xdr:col>
      <xdr:colOff>749300</xdr:colOff>
      <xdr:row>938</xdr:row>
      <xdr:rowOff>501650</xdr:rowOff>
    </xdr:to>
    <xdr:pic>
      <xdr:nvPicPr>
        <xdr:cNvPr id="1988" name="Subgraph-1nomer" descr="1nomer.png"/>
        <xdr:cNvPicPr>
          <a:picLocks/>
        </xdr:cNvPicPr>
      </xdr:nvPicPr>
      <xdr:blipFill>
        <a:blip xmlns:r="http://schemas.openxmlformats.org/officeDocument/2006/relationships" r:embed="rId350" cstate="print"/>
        <a:stretch>
          <a:fillRect/>
        </a:stretch>
      </xdr:blipFill>
      <xdr:spPr>
        <a:xfrm>
          <a:off x="1082675" y="490943900"/>
          <a:ext cx="723900" cy="476250"/>
        </a:xfrm>
        <a:prstGeom prst="rect">
          <a:avLst/>
        </a:prstGeom>
      </xdr:spPr>
    </xdr:pic>
    <xdr:clientData/>
  </xdr:twoCellAnchor>
  <xdr:twoCellAnchor editAs="oneCell">
    <xdr:from>
      <xdr:col>1</xdr:col>
      <xdr:colOff>25400</xdr:colOff>
      <xdr:row>939</xdr:row>
      <xdr:rowOff>25400</xdr:rowOff>
    </xdr:from>
    <xdr:to>
      <xdr:col>1</xdr:col>
      <xdr:colOff>749300</xdr:colOff>
      <xdr:row>939</xdr:row>
      <xdr:rowOff>501650</xdr:rowOff>
    </xdr:to>
    <xdr:pic>
      <xdr:nvPicPr>
        <xdr:cNvPr id="1989" name="Subgraph-ha_abogados" descr="ha_abogados.png"/>
        <xdr:cNvPicPr>
          <a:picLocks/>
        </xdr:cNvPicPr>
      </xdr:nvPicPr>
      <xdr:blipFill>
        <a:blip xmlns:r="http://schemas.openxmlformats.org/officeDocument/2006/relationships" r:embed="rId350" cstate="print"/>
        <a:stretch>
          <a:fillRect/>
        </a:stretch>
      </xdr:blipFill>
      <xdr:spPr>
        <a:xfrm>
          <a:off x="1082675" y="491467775"/>
          <a:ext cx="723900" cy="476250"/>
        </a:xfrm>
        <a:prstGeom prst="rect">
          <a:avLst/>
        </a:prstGeom>
      </xdr:spPr>
    </xdr:pic>
    <xdr:clientData/>
  </xdr:twoCellAnchor>
  <xdr:twoCellAnchor editAs="oneCell">
    <xdr:from>
      <xdr:col>1</xdr:col>
      <xdr:colOff>25400</xdr:colOff>
      <xdr:row>940</xdr:row>
      <xdr:rowOff>25400</xdr:rowOff>
    </xdr:from>
    <xdr:to>
      <xdr:col>1</xdr:col>
      <xdr:colOff>749300</xdr:colOff>
      <xdr:row>940</xdr:row>
      <xdr:rowOff>501650</xdr:rowOff>
    </xdr:to>
    <xdr:pic>
      <xdr:nvPicPr>
        <xdr:cNvPr id="1990" name="Subgraph-miosotisr" descr="miosotisr.png"/>
        <xdr:cNvPicPr>
          <a:picLocks/>
        </xdr:cNvPicPr>
      </xdr:nvPicPr>
      <xdr:blipFill>
        <a:blip xmlns:r="http://schemas.openxmlformats.org/officeDocument/2006/relationships" r:embed="rId350" cstate="print"/>
        <a:stretch>
          <a:fillRect/>
        </a:stretch>
      </xdr:blipFill>
      <xdr:spPr>
        <a:xfrm>
          <a:off x="1082675" y="491991650"/>
          <a:ext cx="723900" cy="476250"/>
        </a:xfrm>
        <a:prstGeom prst="rect">
          <a:avLst/>
        </a:prstGeom>
      </xdr:spPr>
    </xdr:pic>
    <xdr:clientData/>
  </xdr:twoCellAnchor>
  <xdr:twoCellAnchor editAs="oneCell">
    <xdr:from>
      <xdr:col>1</xdr:col>
      <xdr:colOff>25400</xdr:colOff>
      <xdr:row>941</xdr:row>
      <xdr:rowOff>25400</xdr:rowOff>
    </xdr:from>
    <xdr:to>
      <xdr:col>1</xdr:col>
      <xdr:colOff>749300</xdr:colOff>
      <xdr:row>941</xdr:row>
      <xdr:rowOff>501650</xdr:rowOff>
    </xdr:to>
    <xdr:pic>
      <xdr:nvPicPr>
        <xdr:cNvPr id="1991" name="Subgraph-leooportella" descr="leooportella.png"/>
        <xdr:cNvPicPr>
          <a:picLocks/>
        </xdr:cNvPicPr>
      </xdr:nvPicPr>
      <xdr:blipFill>
        <a:blip xmlns:r="http://schemas.openxmlformats.org/officeDocument/2006/relationships" r:embed="rId350" cstate="print"/>
        <a:stretch>
          <a:fillRect/>
        </a:stretch>
      </xdr:blipFill>
      <xdr:spPr>
        <a:xfrm>
          <a:off x="1082675" y="492515525"/>
          <a:ext cx="723900" cy="476250"/>
        </a:xfrm>
        <a:prstGeom prst="rect">
          <a:avLst/>
        </a:prstGeom>
      </xdr:spPr>
    </xdr:pic>
    <xdr:clientData/>
  </xdr:twoCellAnchor>
  <xdr:twoCellAnchor editAs="oneCell">
    <xdr:from>
      <xdr:col>1</xdr:col>
      <xdr:colOff>25400</xdr:colOff>
      <xdr:row>942</xdr:row>
      <xdr:rowOff>25400</xdr:rowOff>
    </xdr:from>
    <xdr:to>
      <xdr:col>1</xdr:col>
      <xdr:colOff>749300</xdr:colOff>
      <xdr:row>942</xdr:row>
      <xdr:rowOff>501650</xdr:rowOff>
    </xdr:to>
    <xdr:pic>
      <xdr:nvPicPr>
        <xdr:cNvPr id="1992" name="Subgraph-gonzotrujillo" descr="gonzotrujillo.png"/>
        <xdr:cNvPicPr>
          <a:picLocks/>
        </xdr:cNvPicPr>
      </xdr:nvPicPr>
      <xdr:blipFill>
        <a:blip xmlns:r="http://schemas.openxmlformats.org/officeDocument/2006/relationships" r:embed="rId350" cstate="print"/>
        <a:stretch>
          <a:fillRect/>
        </a:stretch>
      </xdr:blipFill>
      <xdr:spPr>
        <a:xfrm>
          <a:off x="1082675" y="493039400"/>
          <a:ext cx="723900" cy="476250"/>
        </a:xfrm>
        <a:prstGeom prst="rect">
          <a:avLst/>
        </a:prstGeom>
      </xdr:spPr>
    </xdr:pic>
    <xdr:clientData/>
  </xdr:twoCellAnchor>
  <xdr:twoCellAnchor editAs="oneCell">
    <xdr:from>
      <xdr:col>1</xdr:col>
      <xdr:colOff>25400</xdr:colOff>
      <xdr:row>943</xdr:row>
      <xdr:rowOff>25400</xdr:rowOff>
    </xdr:from>
    <xdr:to>
      <xdr:col>1</xdr:col>
      <xdr:colOff>749300</xdr:colOff>
      <xdr:row>943</xdr:row>
      <xdr:rowOff>501650</xdr:rowOff>
    </xdr:to>
    <xdr:pic>
      <xdr:nvPicPr>
        <xdr:cNvPr id="1993" name="Subgraph-so_noticia" descr="so_noticia.png"/>
        <xdr:cNvPicPr>
          <a:picLocks/>
        </xdr:cNvPicPr>
      </xdr:nvPicPr>
      <xdr:blipFill>
        <a:blip xmlns:r="http://schemas.openxmlformats.org/officeDocument/2006/relationships" r:embed="rId350" cstate="print"/>
        <a:stretch>
          <a:fillRect/>
        </a:stretch>
      </xdr:blipFill>
      <xdr:spPr>
        <a:xfrm>
          <a:off x="1082675" y="493563275"/>
          <a:ext cx="723900" cy="476250"/>
        </a:xfrm>
        <a:prstGeom prst="rect">
          <a:avLst/>
        </a:prstGeom>
      </xdr:spPr>
    </xdr:pic>
    <xdr:clientData/>
  </xdr:twoCellAnchor>
  <xdr:twoCellAnchor editAs="oneCell">
    <xdr:from>
      <xdr:col>1</xdr:col>
      <xdr:colOff>25400</xdr:colOff>
      <xdr:row>944</xdr:row>
      <xdr:rowOff>25400</xdr:rowOff>
    </xdr:from>
    <xdr:to>
      <xdr:col>1</xdr:col>
      <xdr:colOff>749300</xdr:colOff>
      <xdr:row>944</xdr:row>
      <xdr:rowOff>501650</xdr:rowOff>
    </xdr:to>
    <xdr:pic>
      <xdr:nvPicPr>
        <xdr:cNvPr id="1994" name="Subgraph-enandrw" descr="enandrw.png"/>
        <xdr:cNvPicPr>
          <a:picLocks/>
        </xdr:cNvPicPr>
      </xdr:nvPicPr>
      <xdr:blipFill>
        <a:blip xmlns:r="http://schemas.openxmlformats.org/officeDocument/2006/relationships" r:embed="rId350" cstate="print"/>
        <a:stretch>
          <a:fillRect/>
        </a:stretch>
      </xdr:blipFill>
      <xdr:spPr>
        <a:xfrm>
          <a:off x="1082675" y="494087150"/>
          <a:ext cx="723900" cy="476250"/>
        </a:xfrm>
        <a:prstGeom prst="rect">
          <a:avLst/>
        </a:prstGeom>
      </xdr:spPr>
    </xdr:pic>
    <xdr:clientData/>
  </xdr:twoCellAnchor>
  <xdr:twoCellAnchor editAs="oneCell">
    <xdr:from>
      <xdr:col>1</xdr:col>
      <xdr:colOff>25400</xdr:colOff>
      <xdr:row>945</xdr:row>
      <xdr:rowOff>25400</xdr:rowOff>
    </xdr:from>
    <xdr:to>
      <xdr:col>1</xdr:col>
      <xdr:colOff>749300</xdr:colOff>
      <xdr:row>945</xdr:row>
      <xdr:rowOff>501650</xdr:rowOff>
    </xdr:to>
    <xdr:pic>
      <xdr:nvPicPr>
        <xdr:cNvPr id="1995" name="Subgraph-yuasatohru" descr="yuasatohru.png"/>
        <xdr:cNvPicPr>
          <a:picLocks/>
        </xdr:cNvPicPr>
      </xdr:nvPicPr>
      <xdr:blipFill>
        <a:blip xmlns:r="http://schemas.openxmlformats.org/officeDocument/2006/relationships" r:embed="rId350" cstate="print"/>
        <a:stretch>
          <a:fillRect/>
        </a:stretch>
      </xdr:blipFill>
      <xdr:spPr>
        <a:xfrm>
          <a:off x="1082675" y="494611025"/>
          <a:ext cx="723900" cy="476250"/>
        </a:xfrm>
        <a:prstGeom prst="rect">
          <a:avLst/>
        </a:prstGeom>
      </xdr:spPr>
    </xdr:pic>
    <xdr:clientData/>
  </xdr:twoCellAnchor>
  <xdr:twoCellAnchor editAs="oneCell">
    <xdr:from>
      <xdr:col>1</xdr:col>
      <xdr:colOff>25400</xdr:colOff>
      <xdr:row>946</xdr:row>
      <xdr:rowOff>25400</xdr:rowOff>
    </xdr:from>
    <xdr:to>
      <xdr:col>1</xdr:col>
      <xdr:colOff>749300</xdr:colOff>
      <xdr:row>946</xdr:row>
      <xdr:rowOff>501650</xdr:rowOff>
    </xdr:to>
    <xdr:pic>
      <xdr:nvPicPr>
        <xdr:cNvPr id="1996" name="Subgraph-_eastcoastgirl" descr="_eastcoastgirl.png"/>
        <xdr:cNvPicPr>
          <a:picLocks/>
        </xdr:cNvPicPr>
      </xdr:nvPicPr>
      <xdr:blipFill>
        <a:blip xmlns:r="http://schemas.openxmlformats.org/officeDocument/2006/relationships" r:embed="rId350" cstate="print"/>
        <a:stretch>
          <a:fillRect/>
        </a:stretch>
      </xdr:blipFill>
      <xdr:spPr>
        <a:xfrm>
          <a:off x="1082675" y="495134900"/>
          <a:ext cx="723900" cy="476250"/>
        </a:xfrm>
        <a:prstGeom prst="rect">
          <a:avLst/>
        </a:prstGeom>
      </xdr:spPr>
    </xdr:pic>
    <xdr:clientData/>
  </xdr:twoCellAnchor>
  <xdr:twoCellAnchor editAs="oneCell">
    <xdr:from>
      <xdr:col>1</xdr:col>
      <xdr:colOff>25400</xdr:colOff>
      <xdr:row>947</xdr:row>
      <xdr:rowOff>25400</xdr:rowOff>
    </xdr:from>
    <xdr:to>
      <xdr:col>1</xdr:col>
      <xdr:colOff>749300</xdr:colOff>
      <xdr:row>947</xdr:row>
      <xdr:rowOff>501650</xdr:rowOff>
    </xdr:to>
    <xdr:pic>
      <xdr:nvPicPr>
        <xdr:cNvPr id="1997" name="Subgraph-aerohaveno" descr="aerohaveno.png"/>
        <xdr:cNvPicPr>
          <a:picLocks/>
        </xdr:cNvPicPr>
      </xdr:nvPicPr>
      <xdr:blipFill>
        <a:blip xmlns:r="http://schemas.openxmlformats.org/officeDocument/2006/relationships" r:embed="rId350" cstate="print"/>
        <a:stretch>
          <a:fillRect/>
        </a:stretch>
      </xdr:blipFill>
      <xdr:spPr>
        <a:xfrm>
          <a:off x="1082675" y="495658775"/>
          <a:ext cx="723900" cy="476250"/>
        </a:xfrm>
        <a:prstGeom prst="rect">
          <a:avLst/>
        </a:prstGeom>
      </xdr:spPr>
    </xdr:pic>
    <xdr:clientData/>
  </xdr:twoCellAnchor>
  <xdr:twoCellAnchor editAs="oneCell">
    <xdr:from>
      <xdr:col>1</xdr:col>
      <xdr:colOff>25400</xdr:colOff>
      <xdr:row>948</xdr:row>
      <xdr:rowOff>25400</xdr:rowOff>
    </xdr:from>
    <xdr:to>
      <xdr:col>1</xdr:col>
      <xdr:colOff>749300</xdr:colOff>
      <xdr:row>948</xdr:row>
      <xdr:rowOff>501650</xdr:rowOff>
    </xdr:to>
    <xdr:pic>
      <xdr:nvPicPr>
        <xdr:cNvPr id="1998" name="Subgraph-menilmuche" descr="menilmuche.png"/>
        <xdr:cNvPicPr>
          <a:picLocks/>
        </xdr:cNvPicPr>
      </xdr:nvPicPr>
      <xdr:blipFill>
        <a:blip xmlns:r="http://schemas.openxmlformats.org/officeDocument/2006/relationships" r:embed="rId350" cstate="print"/>
        <a:stretch>
          <a:fillRect/>
        </a:stretch>
      </xdr:blipFill>
      <xdr:spPr>
        <a:xfrm>
          <a:off x="1082675" y="496182650"/>
          <a:ext cx="723900" cy="476250"/>
        </a:xfrm>
        <a:prstGeom prst="rect">
          <a:avLst/>
        </a:prstGeom>
      </xdr:spPr>
    </xdr:pic>
    <xdr:clientData/>
  </xdr:twoCellAnchor>
  <xdr:twoCellAnchor editAs="oneCell">
    <xdr:from>
      <xdr:col>1</xdr:col>
      <xdr:colOff>25400</xdr:colOff>
      <xdr:row>949</xdr:row>
      <xdr:rowOff>25400</xdr:rowOff>
    </xdr:from>
    <xdr:to>
      <xdr:col>1</xdr:col>
      <xdr:colOff>749300</xdr:colOff>
      <xdr:row>949</xdr:row>
      <xdr:rowOff>501650</xdr:rowOff>
    </xdr:to>
    <xdr:pic>
      <xdr:nvPicPr>
        <xdr:cNvPr id="1999" name="Subgraph-dayaal" descr="dayaal.png"/>
        <xdr:cNvPicPr>
          <a:picLocks/>
        </xdr:cNvPicPr>
      </xdr:nvPicPr>
      <xdr:blipFill>
        <a:blip xmlns:r="http://schemas.openxmlformats.org/officeDocument/2006/relationships" r:embed="rId350" cstate="print"/>
        <a:stretch>
          <a:fillRect/>
        </a:stretch>
      </xdr:blipFill>
      <xdr:spPr>
        <a:xfrm>
          <a:off x="1082675" y="496706525"/>
          <a:ext cx="723900" cy="476250"/>
        </a:xfrm>
        <a:prstGeom prst="rect">
          <a:avLst/>
        </a:prstGeom>
      </xdr:spPr>
    </xdr:pic>
    <xdr:clientData/>
  </xdr:twoCellAnchor>
  <xdr:twoCellAnchor editAs="oneCell">
    <xdr:from>
      <xdr:col>1</xdr:col>
      <xdr:colOff>25400</xdr:colOff>
      <xdr:row>950</xdr:row>
      <xdr:rowOff>25400</xdr:rowOff>
    </xdr:from>
    <xdr:to>
      <xdr:col>1</xdr:col>
      <xdr:colOff>749300</xdr:colOff>
      <xdr:row>950</xdr:row>
      <xdr:rowOff>501650</xdr:rowOff>
    </xdr:to>
    <xdr:pic>
      <xdr:nvPicPr>
        <xdr:cNvPr id="2000" name="Subgraph-_avivah_" descr="_avivah_.png"/>
        <xdr:cNvPicPr>
          <a:picLocks/>
        </xdr:cNvPicPr>
      </xdr:nvPicPr>
      <xdr:blipFill>
        <a:blip xmlns:r="http://schemas.openxmlformats.org/officeDocument/2006/relationships" r:embed="rId350" cstate="print"/>
        <a:stretch>
          <a:fillRect/>
        </a:stretch>
      </xdr:blipFill>
      <xdr:spPr>
        <a:xfrm>
          <a:off x="1082675" y="497230400"/>
          <a:ext cx="723900" cy="476250"/>
        </a:xfrm>
        <a:prstGeom prst="rect">
          <a:avLst/>
        </a:prstGeom>
      </xdr:spPr>
    </xdr:pic>
    <xdr:clientData/>
  </xdr:twoCellAnchor>
  <xdr:twoCellAnchor editAs="oneCell">
    <xdr:from>
      <xdr:col>1</xdr:col>
      <xdr:colOff>25400</xdr:colOff>
      <xdr:row>951</xdr:row>
      <xdr:rowOff>25400</xdr:rowOff>
    </xdr:from>
    <xdr:to>
      <xdr:col>1</xdr:col>
      <xdr:colOff>749300</xdr:colOff>
      <xdr:row>951</xdr:row>
      <xdr:rowOff>501650</xdr:rowOff>
    </xdr:to>
    <xdr:pic>
      <xdr:nvPicPr>
        <xdr:cNvPr id="2001" name="Subgraph-sheldonled" descr="sheldonled.png"/>
        <xdr:cNvPicPr>
          <a:picLocks/>
        </xdr:cNvPicPr>
      </xdr:nvPicPr>
      <xdr:blipFill>
        <a:blip xmlns:r="http://schemas.openxmlformats.org/officeDocument/2006/relationships" r:embed="rId350" cstate="print"/>
        <a:stretch>
          <a:fillRect/>
        </a:stretch>
      </xdr:blipFill>
      <xdr:spPr>
        <a:xfrm>
          <a:off x="1082675" y="497754275"/>
          <a:ext cx="723900" cy="476250"/>
        </a:xfrm>
        <a:prstGeom prst="rect">
          <a:avLst/>
        </a:prstGeom>
      </xdr:spPr>
    </xdr:pic>
    <xdr:clientData/>
  </xdr:twoCellAnchor>
  <xdr:twoCellAnchor editAs="oneCell">
    <xdr:from>
      <xdr:col>1</xdr:col>
      <xdr:colOff>25400</xdr:colOff>
      <xdr:row>952</xdr:row>
      <xdr:rowOff>25400</xdr:rowOff>
    </xdr:from>
    <xdr:to>
      <xdr:col>1</xdr:col>
      <xdr:colOff>749300</xdr:colOff>
      <xdr:row>952</xdr:row>
      <xdr:rowOff>501650</xdr:rowOff>
    </xdr:to>
    <xdr:pic>
      <xdr:nvPicPr>
        <xdr:cNvPr id="2002" name="Subgraph-arnimb" descr="arnimb.png"/>
        <xdr:cNvPicPr>
          <a:picLocks/>
        </xdr:cNvPicPr>
      </xdr:nvPicPr>
      <xdr:blipFill>
        <a:blip xmlns:r="http://schemas.openxmlformats.org/officeDocument/2006/relationships" r:embed="rId350" cstate="print"/>
        <a:stretch>
          <a:fillRect/>
        </a:stretch>
      </xdr:blipFill>
      <xdr:spPr>
        <a:xfrm>
          <a:off x="1082675" y="498278150"/>
          <a:ext cx="723900" cy="476250"/>
        </a:xfrm>
        <a:prstGeom prst="rect">
          <a:avLst/>
        </a:prstGeom>
      </xdr:spPr>
    </xdr:pic>
    <xdr:clientData/>
  </xdr:twoCellAnchor>
  <xdr:twoCellAnchor editAs="oneCell">
    <xdr:from>
      <xdr:col>1</xdr:col>
      <xdr:colOff>25400</xdr:colOff>
      <xdr:row>953</xdr:row>
      <xdr:rowOff>25400</xdr:rowOff>
    </xdr:from>
    <xdr:to>
      <xdr:col>1</xdr:col>
      <xdr:colOff>749300</xdr:colOff>
      <xdr:row>953</xdr:row>
      <xdr:rowOff>501650</xdr:rowOff>
    </xdr:to>
    <xdr:pic>
      <xdr:nvPicPr>
        <xdr:cNvPr id="2003" name="Subgraph-brettweisg" descr="brettweisg.png"/>
        <xdr:cNvPicPr>
          <a:picLocks/>
        </xdr:cNvPicPr>
      </xdr:nvPicPr>
      <xdr:blipFill>
        <a:blip xmlns:r="http://schemas.openxmlformats.org/officeDocument/2006/relationships" r:embed="rId350" cstate="print"/>
        <a:stretch>
          <a:fillRect/>
        </a:stretch>
      </xdr:blipFill>
      <xdr:spPr>
        <a:xfrm>
          <a:off x="1082675" y="498802025"/>
          <a:ext cx="723900" cy="476250"/>
        </a:xfrm>
        <a:prstGeom prst="rect">
          <a:avLst/>
        </a:prstGeom>
      </xdr:spPr>
    </xdr:pic>
    <xdr:clientData/>
  </xdr:twoCellAnchor>
  <xdr:twoCellAnchor editAs="oneCell">
    <xdr:from>
      <xdr:col>1</xdr:col>
      <xdr:colOff>25400</xdr:colOff>
      <xdr:row>954</xdr:row>
      <xdr:rowOff>25400</xdr:rowOff>
    </xdr:from>
    <xdr:to>
      <xdr:col>1</xdr:col>
      <xdr:colOff>749300</xdr:colOff>
      <xdr:row>954</xdr:row>
      <xdr:rowOff>501650</xdr:rowOff>
    </xdr:to>
    <xdr:pic>
      <xdr:nvPicPr>
        <xdr:cNvPr id="2004" name="Subgraph-nelsonpray" descr="nelsonpray.png"/>
        <xdr:cNvPicPr>
          <a:picLocks/>
        </xdr:cNvPicPr>
      </xdr:nvPicPr>
      <xdr:blipFill>
        <a:blip xmlns:r="http://schemas.openxmlformats.org/officeDocument/2006/relationships" r:embed="rId350" cstate="print"/>
        <a:stretch>
          <a:fillRect/>
        </a:stretch>
      </xdr:blipFill>
      <xdr:spPr>
        <a:xfrm>
          <a:off x="1082675" y="499325900"/>
          <a:ext cx="723900" cy="476250"/>
        </a:xfrm>
        <a:prstGeom prst="rect">
          <a:avLst/>
        </a:prstGeom>
      </xdr:spPr>
    </xdr:pic>
    <xdr:clientData/>
  </xdr:twoCellAnchor>
  <xdr:twoCellAnchor editAs="oneCell">
    <xdr:from>
      <xdr:col>1</xdr:col>
      <xdr:colOff>25400</xdr:colOff>
      <xdr:row>955</xdr:row>
      <xdr:rowOff>25400</xdr:rowOff>
    </xdr:from>
    <xdr:to>
      <xdr:col>1</xdr:col>
      <xdr:colOff>749300</xdr:colOff>
      <xdr:row>955</xdr:row>
      <xdr:rowOff>501650</xdr:rowOff>
    </xdr:to>
    <xdr:pic>
      <xdr:nvPicPr>
        <xdr:cNvPr id="2005" name="Subgraph-madmaxflyingj" descr="madmaxflyingj.png"/>
        <xdr:cNvPicPr>
          <a:picLocks/>
        </xdr:cNvPicPr>
      </xdr:nvPicPr>
      <xdr:blipFill>
        <a:blip xmlns:r="http://schemas.openxmlformats.org/officeDocument/2006/relationships" r:embed="rId350" cstate="print"/>
        <a:stretch>
          <a:fillRect/>
        </a:stretch>
      </xdr:blipFill>
      <xdr:spPr>
        <a:xfrm>
          <a:off x="1082675" y="499849775"/>
          <a:ext cx="723900" cy="476250"/>
        </a:xfrm>
        <a:prstGeom prst="rect">
          <a:avLst/>
        </a:prstGeom>
      </xdr:spPr>
    </xdr:pic>
    <xdr:clientData/>
  </xdr:twoCellAnchor>
  <xdr:twoCellAnchor editAs="oneCell">
    <xdr:from>
      <xdr:col>1</xdr:col>
      <xdr:colOff>25400</xdr:colOff>
      <xdr:row>956</xdr:row>
      <xdr:rowOff>25400</xdr:rowOff>
    </xdr:from>
    <xdr:to>
      <xdr:col>1</xdr:col>
      <xdr:colOff>749300</xdr:colOff>
      <xdr:row>956</xdr:row>
      <xdr:rowOff>501650</xdr:rowOff>
    </xdr:to>
    <xdr:pic>
      <xdr:nvPicPr>
        <xdr:cNvPr id="2006" name="Subgraph-2real2handle" descr="2real2handle.png"/>
        <xdr:cNvPicPr>
          <a:picLocks/>
        </xdr:cNvPicPr>
      </xdr:nvPicPr>
      <xdr:blipFill>
        <a:blip xmlns:r="http://schemas.openxmlformats.org/officeDocument/2006/relationships" r:embed="rId350" cstate="print"/>
        <a:stretch>
          <a:fillRect/>
        </a:stretch>
      </xdr:blipFill>
      <xdr:spPr>
        <a:xfrm>
          <a:off x="1082675" y="500373650"/>
          <a:ext cx="723900" cy="476250"/>
        </a:xfrm>
        <a:prstGeom prst="rect">
          <a:avLst/>
        </a:prstGeom>
      </xdr:spPr>
    </xdr:pic>
    <xdr:clientData/>
  </xdr:twoCellAnchor>
  <xdr:twoCellAnchor editAs="oneCell">
    <xdr:from>
      <xdr:col>1</xdr:col>
      <xdr:colOff>25400</xdr:colOff>
      <xdr:row>957</xdr:row>
      <xdr:rowOff>25400</xdr:rowOff>
    </xdr:from>
    <xdr:to>
      <xdr:col>1</xdr:col>
      <xdr:colOff>749300</xdr:colOff>
      <xdr:row>957</xdr:row>
      <xdr:rowOff>501650</xdr:rowOff>
    </xdr:to>
    <xdr:pic>
      <xdr:nvPicPr>
        <xdr:cNvPr id="2007" name="Subgraph-pabloafain" descr="pabloafain.png"/>
        <xdr:cNvPicPr>
          <a:picLocks/>
        </xdr:cNvPicPr>
      </xdr:nvPicPr>
      <xdr:blipFill>
        <a:blip xmlns:r="http://schemas.openxmlformats.org/officeDocument/2006/relationships" r:embed="rId350" cstate="print"/>
        <a:stretch>
          <a:fillRect/>
        </a:stretch>
      </xdr:blipFill>
      <xdr:spPr>
        <a:xfrm>
          <a:off x="1082675" y="500897525"/>
          <a:ext cx="723900" cy="476250"/>
        </a:xfrm>
        <a:prstGeom prst="rect">
          <a:avLst/>
        </a:prstGeom>
      </xdr:spPr>
    </xdr:pic>
    <xdr:clientData/>
  </xdr:twoCellAnchor>
  <xdr:twoCellAnchor editAs="oneCell">
    <xdr:from>
      <xdr:col>1</xdr:col>
      <xdr:colOff>25400</xdr:colOff>
      <xdr:row>958</xdr:row>
      <xdr:rowOff>25400</xdr:rowOff>
    </xdr:from>
    <xdr:to>
      <xdr:col>1</xdr:col>
      <xdr:colOff>749300</xdr:colOff>
      <xdr:row>958</xdr:row>
      <xdr:rowOff>501650</xdr:rowOff>
    </xdr:to>
    <xdr:pic>
      <xdr:nvPicPr>
        <xdr:cNvPr id="2008" name="Subgraph-gastonguillaux" descr="gastonguillaux.png"/>
        <xdr:cNvPicPr>
          <a:picLocks/>
        </xdr:cNvPicPr>
      </xdr:nvPicPr>
      <xdr:blipFill>
        <a:blip xmlns:r="http://schemas.openxmlformats.org/officeDocument/2006/relationships" r:embed="rId350" cstate="print"/>
        <a:stretch>
          <a:fillRect/>
        </a:stretch>
      </xdr:blipFill>
      <xdr:spPr>
        <a:xfrm>
          <a:off x="1082675" y="501421400"/>
          <a:ext cx="723900" cy="476250"/>
        </a:xfrm>
        <a:prstGeom prst="rect">
          <a:avLst/>
        </a:prstGeom>
      </xdr:spPr>
    </xdr:pic>
    <xdr:clientData/>
  </xdr:twoCellAnchor>
  <xdr:twoCellAnchor editAs="oneCell">
    <xdr:from>
      <xdr:col>1</xdr:col>
      <xdr:colOff>25400</xdr:colOff>
      <xdr:row>959</xdr:row>
      <xdr:rowOff>25400</xdr:rowOff>
    </xdr:from>
    <xdr:to>
      <xdr:col>1</xdr:col>
      <xdr:colOff>749300</xdr:colOff>
      <xdr:row>959</xdr:row>
      <xdr:rowOff>501650</xdr:rowOff>
    </xdr:to>
    <xdr:pic>
      <xdr:nvPicPr>
        <xdr:cNvPr id="2009" name="Subgraph-michelwilker" descr="michelwilker.png"/>
        <xdr:cNvPicPr>
          <a:picLocks/>
        </xdr:cNvPicPr>
      </xdr:nvPicPr>
      <xdr:blipFill>
        <a:blip xmlns:r="http://schemas.openxmlformats.org/officeDocument/2006/relationships" r:embed="rId350" cstate="print"/>
        <a:stretch>
          <a:fillRect/>
        </a:stretch>
      </xdr:blipFill>
      <xdr:spPr>
        <a:xfrm>
          <a:off x="1082675" y="501945275"/>
          <a:ext cx="723900" cy="476250"/>
        </a:xfrm>
        <a:prstGeom prst="rect">
          <a:avLst/>
        </a:prstGeom>
      </xdr:spPr>
    </xdr:pic>
    <xdr:clientData/>
  </xdr:twoCellAnchor>
  <xdr:twoCellAnchor editAs="oneCell">
    <xdr:from>
      <xdr:col>1</xdr:col>
      <xdr:colOff>25400</xdr:colOff>
      <xdr:row>960</xdr:row>
      <xdr:rowOff>25400</xdr:rowOff>
    </xdr:from>
    <xdr:to>
      <xdr:col>1</xdr:col>
      <xdr:colOff>749300</xdr:colOff>
      <xdr:row>960</xdr:row>
      <xdr:rowOff>501650</xdr:rowOff>
    </xdr:to>
    <xdr:pic>
      <xdr:nvPicPr>
        <xdr:cNvPr id="2010" name="Subgraph-dcmetrolatino" descr="dcmetrolatino.png"/>
        <xdr:cNvPicPr>
          <a:picLocks/>
        </xdr:cNvPicPr>
      </xdr:nvPicPr>
      <xdr:blipFill>
        <a:blip xmlns:r="http://schemas.openxmlformats.org/officeDocument/2006/relationships" r:embed="rId350" cstate="print"/>
        <a:stretch>
          <a:fillRect/>
        </a:stretch>
      </xdr:blipFill>
      <xdr:spPr>
        <a:xfrm>
          <a:off x="1082675" y="502469150"/>
          <a:ext cx="723900" cy="476250"/>
        </a:xfrm>
        <a:prstGeom prst="rect">
          <a:avLst/>
        </a:prstGeom>
      </xdr:spPr>
    </xdr:pic>
    <xdr:clientData/>
  </xdr:twoCellAnchor>
  <xdr:twoCellAnchor editAs="oneCell">
    <xdr:from>
      <xdr:col>1</xdr:col>
      <xdr:colOff>25400</xdr:colOff>
      <xdr:row>961</xdr:row>
      <xdr:rowOff>25400</xdr:rowOff>
    </xdr:from>
    <xdr:to>
      <xdr:col>1</xdr:col>
      <xdr:colOff>749300</xdr:colOff>
      <xdr:row>961</xdr:row>
      <xdr:rowOff>501650</xdr:rowOff>
    </xdr:to>
    <xdr:pic>
      <xdr:nvPicPr>
        <xdr:cNvPr id="2011" name="Subgraph-ettiekellie" descr="ettiekellie.png"/>
        <xdr:cNvPicPr>
          <a:picLocks/>
        </xdr:cNvPicPr>
      </xdr:nvPicPr>
      <xdr:blipFill>
        <a:blip xmlns:r="http://schemas.openxmlformats.org/officeDocument/2006/relationships" r:embed="rId350" cstate="print"/>
        <a:stretch>
          <a:fillRect/>
        </a:stretch>
      </xdr:blipFill>
      <xdr:spPr>
        <a:xfrm>
          <a:off x="1082675" y="502993025"/>
          <a:ext cx="723900" cy="476250"/>
        </a:xfrm>
        <a:prstGeom prst="rect">
          <a:avLst/>
        </a:prstGeom>
      </xdr:spPr>
    </xdr:pic>
    <xdr:clientData/>
  </xdr:twoCellAnchor>
  <xdr:twoCellAnchor editAs="oneCell">
    <xdr:from>
      <xdr:col>1</xdr:col>
      <xdr:colOff>25400</xdr:colOff>
      <xdr:row>962</xdr:row>
      <xdr:rowOff>25400</xdr:rowOff>
    </xdr:from>
    <xdr:to>
      <xdr:col>1</xdr:col>
      <xdr:colOff>749300</xdr:colOff>
      <xdr:row>962</xdr:row>
      <xdr:rowOff>501650</xdr:rowOff>
    </xdr:to>
    <xdr:pic>
      <xdr:nvPicPr>
        <xdr:cNvPr id="2012" name="Subgraph-zazzlerandom" descr="zazzlerandom.png"/>
        <xdr:cNvPicPr>
          <a:picLocks/>
        </xdr:cNvPicPr>
      </xdr:nvPicPr>
      <xdr:blipFill>
        <a:blip xmlns:r="http://schemas.openxmlformats.org/officeDocument/2006/relationships" r:embed="rId350" cstate="print"/>
        <a:stretch>
          <a:fillRect/>
        </a:stretch>
      </xdr:blipFill>
      <xdr:spPr>
        <a:xfrm>
          <a:off x="1082675" y="503516900"/>
          <a:ext cx="723900" cy="476250"/>
        </a:xfrm>
        <a:prstGeom prst="rect">
          <a:avLst/>
        </a:prstGeom>
      </xdr:spPr>
    </xdr:pic>
    <xdr:clientData/>
  </xdr:twoCellAnchor>
  <xdr:twoCellAnchor editAs="oneCell">
    <xdr:from>
      <xdr:col>1</xdr:col>
      <xdr:colOff>25400</xdr:colOff>
      <xdr:row>963</xdr:row>
      <xdr:rowOff>25400</xdr:rowOff>
    </xdr:from>
    <xdr:to>
      <xdr:col>1</xdr:col>
      <xdr:colOff>749300</xdr:colOff>
      <xdr:row>963</xdr:row>
      <xdr:rowOff>501650</xdr:rowOff>
    </xdr:to>
    <xdr:pic>
      <xdr:nvPicPr>
        <xdr:cNvPr id="2013" name="Subgraph-avgjoepub" descr="avgjoepub.png"/>
        <xdr:cNvPicPr>
          <a:picLocks/>
        </xdr:cNvPicPr>
      </xdr:nvPicPr>
      <xdr:blipFill>
        <a:blip xmlns:r="http://schemas.openxmlformats.org/officeDocument/2006/relationships" r:embed="rId350" cstate="print"/>
        <a:stretch>
          <a:fillRect/>
        </a:stretch>
      </xdr:blipFill>
      <xdr:spPr>
        <a:xfrm>
          <a:off x="1082675" y="504040775"/>
          <a:ext cx="723900" cy="476250"/>
        </a:xfrm>
        <a:prstGeom prst="rect">
          <a:avLst/>
        </a:prstGeom>
      </xdr:spPr>
    </xdr:pic>
    <xdr:clientData/>
  </xdr:twoCellAnchor>
  <xdr:twoCellAnchor editAs="oneCell">
    <xdr:from>
      <xdr:col>1</xdr:col>
      <xdr:colOff>25400</xdr:colOff>
      <xdr:row>964</xdr:row>
      <xdr:rowOff>25400</xdr:rowOff>
    </xdr:from>
    <xdr:to>
      <xdr:col>1</xdr:col>
      <xdr:colOff>749300</xdr:colOff>
      <xdr:row>964</xdr:row>
      <xdr:rowOff>501650</xdr:rowOff>
    </xdr:to>
    <xdr:pic>
      <xdr:nvPicPr>
        <xdr:cNvPr id="2014" name="Subgraph-jhonjhony_1909" descr="jhonjhony_1909.png"/>
        <xdr:cNvPicPr>
          <a:picLocks/>
        </xdr:cNvPicPr>
      </xdr:nvPicPr>
      <xdr:blipFill>
        <a:blip xmlns:r="http://schemas.openxmlformats.org/officeDocument/2006/relationships" r:embed="rId350" cstate="print"/>
        <a:stretch>
          <a:fillRect/>
        </a:stretch>
      </xdr:blipFill>
      <xdr:spPr>
        <a:xfrm>
          <a:off x="1082675" y="504564650"/>
          <a:ext cx="723900" cy="476250"/>
        </a:xfrm>
        <a:prstGeom prst="rect">
          <a:avLst/>
        </a:prstGeom>
      </xdr:spPr>
    </xdr:pic>
    <xdr:clientData/>
  </xdr:twoCellAnchor>
  <xdr:twoCellAnchor editAs="oneCell">
    <xdr:from>
      <xdr:col>1</xdr:col>
      <xdr:colOff>25400</xdr:colOff>
      <xdr:row>965</xdr:row>
      <xdr:rowOff>25400</xdr:rowOff>
    </xdr:from>
    <xdr:to>
      <xdr:col>1</xdr:col>
      <xdr:colOff>749300</xdr:colOff>
      <xdr:row>965</xdr:row>
      <xdr:rowOff>501650</xdr:rowOff>
    </xdr:to>
    <xdr:pic>
      <xdr:nvPicPr>
        <xdr:cNvPr id="2015" name="Subgraph-davidcarrmusic" descr="davidcarrmusic.png"/>
        <xdr:cNvPicPr>
          <a:picLocks/>
        </xdr:cNvPicPr>
      </xdr:nvPicPr>
      <xdr:blipFill>
        <a:blip xmlns:r="http://schemas.openxmlformats.org/officeDocument/2006/relationships" r:embed="rId350" cstate="print"/>
        <a:stretch>
          <a:fillRect/>
        </a:stretch>
      </xdr:blipFill>
      <xdr:spPr>
        <a:xfrm>
          <a:off x="1082675" y="505088525"/>
          <a:ext cx="723900" cy="476250"/>
        </a:xfrm>
        <a:prstGeom prst="rect">
          <a:avLst/>
        </a:prstGeom>
      </xdr:spPr>
    </xdr:pic>
    <xdr:clientData/>
  </xdr:twoCellAnchor>
  <xdr:twoCellAnchor editAs="oneCell">
    <xdr:from>
      <xdr:col>1</xdr:col>
      <xdr:colOff>25400</xdr:colOff>
      <xdr:row>966</xdr:row>
      <xdr:rowOff>25400</xdr:rowOff>
    </xdr:from>
    <xdr:to>
      <xdr:col>1</xdr:col>
      <xdr:colOff>749300</xdr:colOff>
      <xdr:row>966</xdr:row>
      <xdr:rowOff>501650</xdr:rowOff>
    </xdr:to>
    <xdr:pic>
      <xdr:nvPicPr>
        <xdr:cNvPr id="2016" name="Subgraph-miminashi" descr="miminashi.png"/>
        <xdr:cNvPicPr>
          <a:picLocks/>
        </xdr:cNvPicPr>
      </xdr:nvPicPr>
      <xdr:blipFill>
        <a:blip xmlns:r="http://schemas.openxmlformats.org/officeDocument/2006/relationships" r:embed="rId350" cstate="print"/>
        <a:stretch>
          <a:fillRect/>
        </a:stretch>
      </xdr:blipFill>
      <xdr:spPr>
        <a:xfrm>
          <a:off x="1082675" y="505612400"/>
          <a:ext cx="723900" cy="476250"/>
        </a:xfrm>
        <a:prstGeom prst="rect">
          <a:avLst/>
        </a:prstGeom>
      </xdr:spPr>
    </xdr:pic>
    <xdr:clientData/>
  </xdr:twoCellAnchor>
  <xdr:twoCellAnchor editAs="oneCell">
    <xdr:from>
      <xdr:col>1</xdr:col>
      <xdr:colOff>25400</xdr:colOff>
      <xdr:row>967</xdr:row>
      <xdr:rowOff>25400</xdr:rowOff>
    </xdr:from>
    <xdr:to>
      <xdr:col>1</xdr:col>
      <xdr:colOff>749300</xdr:colOff>
      <xdr:row>967</xdr:row>
      <xdr:rowOff>501650</xdr:rowOff>
    </xdr:to>
    <xdr:pic>
      <xdr:nvPicPr>
        <xdr:cNvPr id="2017" name="Subgraph-aikogasparetto" descr="aikogasparetto.png"/>
        <xdr:cNvPicPr>
          <a:picLocks/>
        </xdr:cNvPicPr>
      </xdr:nvPicPr>
      <xdr:blipFill>
        <a:blip xmlns:r="http://schemas.openxmlformats.org/officeDocument/2006/relationships" r:embed="rId350" cstate="print"/>
        <a:stretch>
          <a:fillRect/>
        </a:stretch>
      </xdr:blipFill>
      <xdr:spPr>
        <a:xfrm>
          <a:off x="1082675" y="506136275"/>
          <a:ext cx="723900" cy="476250"/>
        </a:xfrm>
        <a:prstGeom prst="rect">
          <a:avLst/>
        </a:prstGeom>
      </xdr:spPr>
    </xdr:pic>
    <xdr:clientData/>
  </xdr:twoCellAnchor>
  <xdr:twoCellAnchor editAs="oneCell">
    <xdr:from>
      <xdr:col>1</xdr:col>
      <xdr:colOff>25400</xdr:colOff>
      <xdr:row>968</xdr:row>
      <xdr:rowOff>25400</xdr:rowOff>
    </xdr:from>
    <xdr:to>
      <xdr:col>1</xdr:col>
      <xdr:colOff>749300</xdr:colOff>
      <xdr:row>968</xdr:row>
      <xdr:rowOff>501650</xdr:rowOff>
    </xdr:to>
    <xdr:pic>
      <xdr:nvPicPr>
        <xdr:cNvPr id="2018" name="Subgraph-reptilenews" descr="reptilenews.png"/>
        <xdr:cNvPicPr>
          <a:picLocks/>
        </xdr:cNvPicPr>
      </xdr:nvPicPr>
      <xdr:blipFill>
        <a:blip xmlns:r="http://schemas.openxmlformats.org/officeDocument/2006/relationships" r:embed="rId350" cstate="print"/>
        <a:stretch>
          <a:fillRect/>
        </a:stretch>
      </xdr:blipFill>
      <xdr:spPr>
        <a:xfrm>
          <a:off x="1082675" y="506660150"/>
          <a:ext cx="723900" cy="476250"/>
        </a:xfrm>
        <a:prstGeom prst="rect">
          <a:avLst/>
        </a:prstGeom>
      </xdr:spPr>
    </xdr:pic>
    <xdr:clientData/>
  </xdr:twoCellAnchor>
  <xdr:twoCellAnchor editAs="oneCell">
    <xdr:from>
      <xdr:col>1</xdr:col>
      <xdr:colOff>25400</xdr:colOff>
      <xdr:row>969</xdr:row>
      <xdr:rowOff>25400</xdr:rowOff>
    </xdr:from>
    <xdr:to>
      <xdr:col>1</xdr:col>
      <xdr:colOff>749300</xdr:colOff>
      <xdr:row>969</xdr:row>
      <xdr:rowOff>501650</xdr:rowOff>
    </xdr:to>
    <xdr:pic>
      <xdr:nvPicPr>
        <xdr:cNvPr id="2019" name="Subgraph-gui13ferreira" descr="gui13ferreira.png"/>
        <xdr:cNvPicPr>
          <a:picLocks/>
        </xdr:cNvPicPr>
      </xdr:nvPicPr>
      <xdr:blipFill>
        <a:blip xmlns:r="http://schemas.openxmlformats.org/officeDocument/2006/relationships" r:embed="rId350" cstate="print"/>
        <a:stretch>
          <a:fillRect/>
        </a:stretch>
      </xdr:blipFill>
      <xdr:spPr>
        <a:xfrm>
          <a:off x="1082675" y="507184025"/>
          <a:ext cx="723900" cy="476250"/>
        </a:xfrm>
        <a:prstGeom prst="rect">
          <a:avLst/>
        </a:prstGeom>
      </xdr:spPr>
    </xdr:pic>
    <xdr:clientData/>
  </xdr:twoCellAnchor>
  <xdr:twoCellAnchor editAs="oneCell">
    <xdr:from>
      <xdr:col>1</xdr:col>
      <xdr:colOff>25400</xdr:colOff>
      <xdr:row>970</xdr:row>
      <xdr:rowOff>25400</xdr:rowOff>
    </xdr:from>
    <xdr:to>
      <xdr:col>1</xdr:col>
      <xdr:colOff>749300</xdr:colOff>
      <xdr:row>970</xdr:row>
      <xdr:rowOff>501650</xdr:rowOff>
    </xdr:to>
    <xdr:pic>
      <xdr:nvPicPr>
        <xdr:cNvPr id="2020" name="Subgraph-kennkeuj" descr="kennkeuj.png"/>
        <xdr:cNvPicPr>
          <a:picLocks/>
        </xdr:cNvPicPr>
      </xdr:nvPicPr>
      <xdr:blipFill>
        <a:blip xmlns:r="http://schemas.openxmlformats.org/officeDocument/2006/relationships" r:embed="rId350" cstate="print"/>
        <a:stretch>
          <a:fillRect/>
        </a:stretch>
      </xdr:blipFill>
      <xdr:spPr>
        <a:xfrm>
          <a:off x="1082675" y="507707900"/>
          <a:ext cx="723900" cy="476250"/>
        </a:xfrm>
        <a:prstGeom prst="rect">
          <a:avLst/>
        </a:prstGeom>
      </xdr:spPr>
    </xdr:pic>
    <xdr:clientData/>
  </xdr:twoCellAnchor>
  <xdr:twoCellAnchor editAs="oneCell">
    <xdr:from>
      <xdr:col>1</xdr:col>
      <xdr:colOff>25400</xdr:colOff>
      <xdr:row>971</xdr:row>
      <xdr:rowOff>25400</xdr:rowOff>
    </xdr:from>
    <xdr:to>
      <xdr:col>1</xdr:col>
      <xdr:colOff>749300</xdr:colOff>
      <xdr:row>971</xdr:row>
      <xdr:rowOff>501650</xdr:rowOff>
    </xdr:to>
    <xdr:pic>
      <xdr:nvPicPr>
        <xdr:cNvPr id="2021" name="Subgraph-wwpthreads" descr="wwpthreads.png"/>
        <xdr:cNvPicPr>
          <a:picLocks/>
        </xdr:cNvPicPr>
      </xdr:nvPicPr>
      <xdr:blipFill>
        <a:blip xmlns:r="http://schemas.openxmlformats.org/officeDocument/2006/relationships" r:embed="rId350" cstate="print"/>
        <a:stretch>
          <a:fillRect/>
        </a:stretch>
      </xdr:blipFill>
      <xdr:spPr>
        <a:xfrm>
          <a:off x="1082675" y="508231775"/>
          <a:ext cx="723900" cy="476250"/>
        </a:xfrm>
        <a:prstGeom prst="rect">
          <a:avLst/>
        </a:prstGeom>
      </xdr:spPr>
    </xdr:pic>
    <xdr:clientData/>
  </xdr:twoCellAnchor>
  <xdr:twoCellAnchor editAs="oneCell">
    <xdr:from>
      <xdr:col>1</xdr:col>
      <xdr:colOff>25400</xdr:colOff>
      <xdr:row>972</xdr:row>
      <xdr:rowOff>25400</xdr:rowOff>
    </xdr:from>
    <xdr:to>
      <xdr:col>1</xdr:col>
      <xdr:colOff>749300</xdr:colOff>
      <xdr:row>972</xdr:row>
      <xdr:rowOff>501650</xdr:rowOff>
    </xdr:to>
    <xdr:pic>
      <xdr:nvPicPr>
        <xdr:cNvPr id="2022" name="Subgraph-cesarpoli" descr="cesarpoli.png"/>
        <xdr:cNvPicPr>
          <a:picLocks/>
        </xdr:cNvPicPr>
      </xdr:nvPicPr>
      <xdr:blipFill>
        <a:blip xmlns:r="http://schemas.openxmlformats.org/officeDocument/2006/relationships" r:embed="rId350" cstate="print"/>
        <a:stretch>
          <a:fillRect/>
        </a:stretch>
      </xdr:blipFill>
      <xdr:spPr>
        <a:xfrm>
          <a:off x="1082675" y="508755650"/>
          <a:ext cx="723900" cy="476250"/>
        </a:xfrm>
        <a:prstGeom prst="rect">
          <a:avLst/>
        </a:prstGeom>
      </xdr:spPr>
    </xdr:pic>
    <xdr:clientData/>
  </xdr:twoCellAnchor>
  <xdr:twoCellAnchor editAs="oneCell">
    <xdr:from>
      <xdr:col>1</xdr:col>
      <xdr:colOff>25400</xdr:colOff>
      <xdr:row>973</xdr:row>
      <xdr:rowOff>25400</xdr:rowOff>
    </xdr:from>
    <xdr:to>
      <xdr:col>1</xdr:col>
      <xdr:colOff>749300</xdr:colOff>
      <xdr:row>973</xdr:row>
      <xdr:rowOff>501650</xdr:rowOff>
    </xdr:to>
    <xdr:pic>
      <xdr:nvPicPr>
        <xdr:cNvPr id="2023" name="Subgraph-r00te4" descr="r00te4.png"/>
        <xdr:cNvPicPr>
          <a:picLocks/>
        </xdr:cNvPicPr>
      </xdr:nvPicPr>
      <xdr:blipFill>
        <a:blip xmlns:r="http://schemas.openxmlformats.org/officeDocument/2006/relationships" r:embed="rId350" cstate="print"/>
        <a:stretch>
          <a:fillRect/>
        </a:stretch>
      </xdr:blipFill>
      <xdr:spPr>
        <a:xfrm>
          <a:off x="1082675" y="509279525"/>
          <a:ext cx="723900" cy="476250"/>
        </a:xfrm>
        <a:prstGeom prst="rect">
          <a:avLst/>
        </a:prstGeom>
      </xdr:spPr>
    </xdr:pic>
    <xdr:clientData/>
  </xdr:twoCellAnchor>
  <xdr:twoCellAnchor editAs="oneCell">
    <xdr:from>
      <xdr:col>1</xdr:col>
      <xdr:colOff>25400</xdr:colOff>
      <xdr:row>974</xdr:row>
      <xdr:rowOff>25400</xdr:rowOff>
    </xdr:from>
    <xdr:to>
      <xdr:col>1</xdr:col>
      <xdr:colOff>749300</xdr:colOff>
      <xdr:row>974</xdr:row>
      <xdr:rowOff>501650</xdr:rowOff>
    </xdr:to>
    <xdr:pic>
      <xdr:nvPicPr>
        <xdr:cNvPr id="2024" name="Subgraph-my_googlereader" descr="my_googlereader.png"/>
        <xdr:cNvPicPr>
          <a:picLocks/>
        </xdr:cNvPicPr>
      </xdr:nvPicPr>
      <xdr:blipFill>
        <a:blip xmlns:r="http://schemas.openxmlformats.org/officeDocument/2006/relationships" r:embed="rId350" cstate="print"/>
        <a:stretch>
          <a:fillRect/>
        </a:stretch>
      </xdr:blipFill>
      <xdr:spPr>
        <a:xfrm>
          <a:off x="1082675" y="509803400"/>
          <a:ext cx="723900" cy="476250"/>
        </a:xfrm>
        <a:prstGeom prst="rect">
          <a:avLst/>
        </a:prstGeom>
      </xdr:spPr>
    </xdr:pic>
    <xdr:clientData/>
  </xdr:twoCellAnchor>
  <xdr:twoCellAnchor editAs="oneCell">
    <xdr:from>
      <xdr:col>1</xdr:col>
      <xdr:colOff>25400</xdr:colOff>
      <xdr:row>975</xdr:row>
      <xdr:rowOff>25400</xdr:rowOff>
    </xdr:from>
    <xdr:to>
      <xdr:col>1</xdr:col>
      <xdr:colOff>749300</xdr:colOff>
      <xdr:row>975</xdr:row>
      <xdr:rowOff>501650</xdr:rowOff>
    </xdr:to>
    <xdr:pic>
      <xdr:nvPicPr>
        <xdr:cNvPr id="2025" name="Subgraph-veryrood" descr="veryrood.png"/>
        <xdr:cNvPicPr>
          <a:picLocks/>
        </xdr:cNvPicPr>
      </xdr:nvPicPr>
      <xdr:blipFill>
        <a:blip xmlns:r="http://schemas.openxmlformats.org/officeDocument/2006/relationships" r:embed="rId350" cstate="print"/>
        <a:stretch>
          <a:fillRect/>
        </a:stretch>
      </xdr:blipFill>
      <xdr:spPr>
        <a:xfrm>
          <a:off x="1082675" y="510327275"/>
          <a:ext cx="723900" cy="476250"/>
        </a:xfrm>
        <a:prstGeom prst="rect">
          <a:avLst/>
        </a:prstGeom>
      </xdr:spPr>
    </xdr:pic>
    <xdr:clientData/>
  </xdr:twoCellAnchor>
  <xdr:twoCellAnchor editAs="oneCell">
    <xdr:from>
      <xdr:col>1</xdr:col>
      <xdr:colOff>25400</xdr:colOff>
      <xdr:row>976</xdr:row>
      <xdr:rowOff>25400</xdr:rowOff>
    </xdr:from>
    <xdr:to>
      <xdr:col>1</xdr:col>
      <xdr:colOff>749300</xdr:colOff>
      <xdr:row>976</xdr:row>
      <xdr:rowOff>501650</xdr:rowOff>
    </xdr:to>
    <xdr:pic>
      <xdr:nvPicPr>
        <xdr:cNvPr id="2026" name="Subgraph-kaesar_cggb" descr="kaesar_cggb.png"/>
        <xdr:cNvPicPr>
          <a:picLocks/>
        </xdr:cNvPicPr>
      </xdr:nvPicPr>
      <xdr:blipFill>
        <a:blip xmlns:r="http://schemas.openxmlformats.org/officeDocument/2006/relationships" r:embed="rId350" cstate="print"/>
        <a:stretch>
          <a:fillRect/>
        </a:stretch>
      </xdr:blipFill>
      <xdr:spPr>
        <a:xfrm>
          <a:off x="1082675" y="510851150"/>
          <a:ext cx="723900" cy="476250"/>
        </a:xfrm>
        <a:prstGeom prst="rect">
          <a:avLst/>
        </a:prstGeom>
      </xdr:spPr>
    </xdr:pic>
    <xdr:clientData/>
  </xdr:twoCellAnchor>
  <xdr:twoCellAnchor editAs="oneCell">
    <xdr:from>
      <xdr:col>1</xdr:col>
      <xdr:colOff>25400</xdr:colOff>
      <xdr:row>977</xdr:row>
      <xdr:rowOff>25400</xdr:rowOff>
    </xdr:from>
    <xdr:to>
      <xdr:col>1</xdr:col>
      <xdr:colOff>749300</xdr:colOff>
      <xdr:row>977</xdr:row>
      <xdr:rowOff>501650</xdr:rowOff>
    </xdr:to>
    <xdr:pic>
      <xdr:nvPicPr>
        <xdr:cNvPr id="2027" name="Subgraph-socotustra" descr="socotustra.png"/>
        <xdr:cNvPicPr>
          <a:picLocks/>
        </xdr:cNvPicPr>
      </xdr:nvPicPr>
      <xdr:blipFill>
        <a:blip xmlns:r="http://schemas.openxmlformats.org/officeDocument/2006/relationships" r:embed="rId350" cstate="print"/>
        <a:stretch>
          <a:fillRect/>
        </a:stretch>
      </xdr:blipFill>
      <xdr:spPr>
        <a:xfrm>
          <a:off x="1082675" y="511375025"/>
          <a:ext cx="723900" cy="476250"/>
        </a:xfrm>
        <a:prstGeom prst="rect">
          <a:avLst/>
        </a:prstGeom>
      </xdr:spPr>
    </xdr:pic>
    <xdr:clientData/>
  </xdr:twoCellAnchor>
  <xdr:twoCellAnchor editAs="oneCell">
    <xdr:from>
      <xdr:col>1</xdr:col>
      <xdr:colOff>25400</xdr:colOff>
      <xdr:row>978</xdr:row>
      <xdr:rowOff>25400</xdr:rowOff>
    </xdr:from>
    <xdr:to>
      <xdr:col>1</xdr:col>
      <xdr:colOff>749300</xdr:colOff>
      <xdr:row>978</xdr:row>
      <xdr:rowOff>501650</xdr:rowOff>
    </xdr:to>
    <xdr:pic>
      <xdr:nvPicPr>
        <xdr:cNvPr id="2028" name="Subgraph-jhonda21" descr="jhonda21.png"/>
        <xdr:cNvPicPr>
          <a:picLocks/>
        </xdr:cNvPicPr>
      </xdr:nvPicPr>
      <xdr:blipFill>
        <a:blip xmlns:r="http://schemas.openxmlformats.org/officeDocument/2006/relationships" r:embed="rId350" cstate="print"/>
        <a:stretch>
          <a:fillRect/>
        </a:stretch>
      </xdr:blipFill>
      <xdr:spPr>
        <a:xfrm>
          <a:off x="1082675" y="511898900"/>
          <a:ext cx="723900" cy="476250"/>
        </a:xfrm>
        <a:prstGeom prst="rect">
          <a:avLst/>
        </a:prstGeom>
      </xdr:spPr>
    </xdr:pic>
    <xdr:clientData/>
  </xdr:twoCellAnchor>
  <xdr:twoCellAnchor editAs="oneCell">
    <xdr:from>
      <xdr:col>1</xdr:col>
      <xdr:colOff>25400</xdr:colOff>
      <xdr:row>979</xdr:row>
      <xdr:rowOff>25400</xdr:rowOff>
    </xdr:from>
    <xdr:to>
      <xdr:col>1</xdr:col>
      <xdr:colOff>749300</xdr:colOff>
      <xdr:row>979</xdr:row>
      <xdr:rowOff>501650</xdr:rowOff>
    </xdr:to>
    <xdr:pic>
      <xdr:nvPicPr>
        <xdr:cNvPr id="2029" name="Subgraph-ryanjkirk" descr="ryanjkirk.png"/>
        <xdr:cNvPicPr>
          <a:picLocks/>
        </xdr:cNvPicPr>
      </xdr:nvPicPr>
      <xdr:blipFill>
        <a:blip xmlns:r="http://schemas.openxmlformats.org/officeDocument/2006/relationships" r:embed="rId350" cstate="print"/>
        <a:stretch>
          <a:fillRect/>
        </a:stretch>
      </xdr:blipFill>
      <xdr:spPr>
        <a:xfrm>
          <a:off x="1082675" y="512422775"/>
          <a:ext cx="723900" cy="476250"/>
        </a:xfrm>
        <a:prstGeom prst="rect">
          <a:avLst/>
        </a:prstGeom>
      </xdr:spPr>
    </xdr:pic>
    <xdr:clientData/>
  </xdr:twoCellAnchor>
  <xdr:twoCellAnchor editAs="oneCell">
    <xdr:from>
      <xdr:col>1</xdr:col>
      <xdr:colOff>25400</xdr:colOff>
      <xdr:row>980</xdr:row>
      <xdr:rowOff>25400</xdr:rowOff>
    </xdr:from>
    <xdr:to>
      <xdr:col>1</xdr:col>
      <xdr:colOff>749300</xdr:colOff>
      <xdr:row>980</xdr:row>
      <xdr:rowOff>501650</xdr:rowOff>
    </xdr:to>
    <xdr:pic>
      <xdr:nvPicPr>
        <xdr:cNvPr id="2030" name="Subgraph-terjewold" descr="terjewold.png"/>
        <xdr:cNvPicPr>
          <a:picLocks/>
        </xdr:cNvPicPr>
      </xdr:nvPicPr>
      <xdr:blipFill>
        <a:blip xmlns:r="http://schemas.openxmlformats.org/officeDocument/2006/relationships" r:embed="rId350" cstate="print"/>
        <a:stretch>
          <a:fillRect/>
        </a:stretch>
      </xdr:blipFill>
      <xdr:spPr>
        <a:xfrm>
          <a:off x="1082675" y="512946650"/>
          <a:ext cx="723900" cy="476250"/>
        </a:xfrm>
        <a:prstGeom prst="rect">
          <a:avLst/>
        </a:prstGeom>
      </xdr:spPr>
    </xdr:pic>
    <xdr:clientData/>
  </xdr:twoCellAnchor>
  <xdr:twoCellAnchor editAs="oneCell">
    <xdr:from>
      <xdr:col>1</xdr:col>
      <xdr:colOff>25400</xdr:colOff>
      <xdr:row>981</xdr:row>
      <xdr:rowOff>25400</xdr:rowOff>
    </xdr:from>
    <xdr:to>
      <xdr:col>1</xdr:col>
      <xdr:colOff>749300</xdr:colOff>
      <xdr:row>981</xdr:row>
      <xdr:rowOff>501650</xdr:rowOff>
    </xdr:to>
    <xdr:pic>
      <xdr:nvPicPr>
        <xdr:cNvPr id="2031" name="Subgraph-jedmitten" descr="jedmitten.png"/>
        <xdr:cNvPicPr>
          <a:picLocks/>
        </xdr:cNvPicPr>
      </xdr:nvPicPr>
      <xdr:blipFill>
        <a:blip xmlns:r="http://schemas.openxmlformats.org/officeDocument/2006/relationships" r:embed="rId350" cstate="print"/>
        <a:stretch>
          <a:fillRect/>
        </a:stretch>
      </xdr:blipFill>
      <xdr:spPr>
        <a:xfrm>
          <a:off x="1082675" y="513470525"/>
          <a:ext cx="723900" cy="476250"/>
        </a:xfrm>
        <a:prstGeom prst="rect">
          <a:avLst/>
        </a:prstGeom>
      </xdr:spPr>
    </xdr:pic>
    <xdr:clientData/>
  </xdr:twoCellAnchor>
  <xdr:twoCellAnchor editAs="oneCell">
    <xdr:from>
      <xdr:col>1</xdr:col>
      <xdr:colOff>25400</xdr:colOff>
      <xdr:row>982</xdr:row>
      <xdr:rowOff>25400</xdr:rowOff>
    </xdr:from>
    <xdr:to>
      <xdr:col>1</xdr:col>
      <xdr:colOff>749300</xdr:colOff>
      <xdr:row>982</xdr:row>
      <xdr:rowOff>501650</xdr:rowOff>
    </xdr:to>
    <xdr:pic>
      <xdr:nvPicPr>
        <xdr:cNvPr id="2032" name="Subgraph-dolphieness" descr="dolphieness.png"/>
        <xdr:cNvPicPr>
          <a:picLocks/>
        </xdr:cNvPicPr>
      </xdr:nvPicPr>
      <xdr:blipFill>
        <a:blip xmlns:r="http://schemas.openxmlformats.org/officeDocument/2006/relationships" r:embed="rId350" cstate="print"/>
        <a:stretch>
          <a:fillRect/>
        </a:stretch>
      </xdr:blipFill>
      <xdr:spPr>
        <a:xfrm>
          <a:off x="1082675" y="513994400"/>
          <a:ext cx="723900" cy="476250"/>
        </a:xfrm>
        <a:prstGeom prst="rect">
          <a:avLst/>
        </a:prstGeom>
      </xdr:spPr>
    </xdr:pic>
    <xdr:clientData/>
  </xdr:twoCellAnchor>
  <xdr:twoCellAnchor editAs="oneCell">
    <xdr:from>
      <xdr:col>1</xdr:col>
      <xdr:colOff>25400</xdr:colOff>
      <xdr:row>983</xdr:row>
      <xdr:rowOff>25400</xdr:rowOff>
    </xdr:from>
    <xdr:to>
      <xdr:col>1</xdr:col>
      <xdr:colOff>749300</xdr:colOff>
      <xdr:row>983</xdr:row>
      <xdr:rowOff>501650</xdr:rowOff>
    </xdr:to>
    <xdr:pic>
      <xdr:nvPicPr>
        <xdr:cNvPr id="2033" name="Subgraph-extr_big_mouth" descr="extr_big_mouth.png"/>
        <xdr:cNvPicPr>
          <a:picLocks/>
        </xdr:cNvPicPr>
      </xdr:nvPicPr>
      <xdr:blipFill>
        <a:blip xmlns:r="http://schemas.openxmlformats.org/officeDocument/2006/relationships" r:embed="rId350" cstate="print"/>
        <a:stretch>
          <a:fillRect/>
        </a:stretch>
      </xdr:blipFill>
      <xdr:spPr>
        <a:xfrm>
          <a:off x="1082675" y="514518275"/>
          <a:ext cx="723900" cy="476250"/>
        </a:xfrm>
        <a:prstGeom prst="rect">
          <a:avLst/>
        </a:prstGeom>
      </xdr:spPr>
    </xdr:pic>
    <xdr:clientData/>
  </xdr:twoCellAnchor>
  <xdr:twoCellAnchor editAs="oneCell">
    <xdr:from>
      <xdr:col>1</xdr:col>
      <xdr:colOff>25400</xdr:colOff>
      <xdr:row>984</xdr:row>
      <xdr:rowOff>25400</xdr:rowOff>
    </xdr:from>
    <xdr:to>
      <xdr:col>1</xdr:col>
      <xdr:colOff>749300</xdr:colOff>
      <xdr:row>984</xdr:row>
      <xdr:rowOff>501650</xdr:rowOff>
    </xdr:to>
    <xdr:pic>
      <xdr:nvPicPr>
        <xdr:cNvPr id="2034" name="Subgraph-hemoda" descr="hemoda.png"/>
        <xdr:cNvPicPr>
          <a:picLocks/>
        </xdr:cNvPicPr>
      </xdr:nvPicPr>
      <xdr:blipFill>
        <a:blip xmlns:r="http://schemas.openxmlformats.org/officeDocument/2006/relationships" r:embed="rId350" cstate="print"/>
        <a:stretch>
          <a:fillRect/>
        </a:stretch>
      </xdr:blipFill>
      <xdr:spPr>
        <a:xfrm>
          <a:off x="1082675" y="515042150"/>
          <a:ext cx="723900" cy="476250"/>
        </a:xfrm>
        <a:prstGeom prst="rect">
          <a:avLst/>
        </a:prstGeom>
      </xdr:spPr>
    </xdr:pic>
    <xdr:clientData/>
  </xdr:twoCellAnchor>
  <xdr:twoCellAnchor editAs="oneCell">
    <xdr:from>
      <xdr:col>1</xdr:col>
      <xdr:colOff>25400</xdr:colOff>
      <xdr:row>985</xdr:row>
      <xdr:rowOff>25400</xdr:rowOff>
    </xdr:from>
    <xdr:to>
      <xdr:col>1</xdr:col>
      <xdr:colOff>749300</xdr:colOff>
      <xdr:row>985</xdr:row>
      <xdr:rowOff>501650</xdr:rowOff>
    </xdr:to>
    <xdr:pic>
      <xdr:nvPicPr>
        <xdr:cNvPr id="2035" name="Subgraph-wikioit" descr="wikioit.png"/>
        <xdr:cNvPicPr>
          <a:picLocks/>
        </xdr:cNvPicPr>
      </xdr:nvPicPr>
      <xdr:blipFill>
        <a:blip xmlns:r="http://schemas.openxmlformats.org/officeDocument/2006/relationships" r:embed="rId350" cstate="print"/>
        <a:stretch>
          <a:fillRect/>
        </a:stretch>
      </xdr:blipFill>
      <xdr:spPr>
        <a:xfrm>
          <a:off x="1082675" y="515566025"/>
          <a:ext cx="723900" cy="476250"/>
        </a:xfrm>
        <a:prstGeom prst="rect">
          <a:avLst/>
        </a:prstGeom>
      </xdr:spPr>
    </xdr:pic>
    <xdr:clientData/>
  </xdr:twoCellAnchor>
  <xdr:twoCellAnchor editAs="oneCell">
    <xdr:from>
      <xdr:col>1</xdr:col>
      <xdr:colOff>25400</xdr:colOff>
      <xdr:row>986</xdr:row>
      <xdr:rowOff>25400</xdr:rowOff>
    </xdr:from>
    <xdr:to>
      <xdr:col>1</xdr:col>
      <xdr:colOff>749300</xdr:colOff>
      <xdr:row>986</xdr:row>
      <xdr:rowOff>501650</xdr:rowOff>
    </xdr:to>
    <xdr:pic>
      <xdr:nvPicPr>
        <xdr:cNvPr id="2036" name="Subgraph-freegiftcard00" descr="freegiftcard00.png"/>
        <xdr:cNvPicPr>
          <a:picLocks/>
        </xdr:cNvPicPr>
      </xdr:nvPicPr>
      <xdr:blipFill>
        <a:blip xmlns:r="http://schemas.openxmlformats.org/officeDocument/2006/relationships" r:embed="rId350" cstate="print"/>
        <a:stretch>
          <a:fillRect/>
        </a:stretch>
      </xdr:blipFill>
      <xdr:spPr>
        <a:xfrm>
          <a:off x="1082675" y="516089900"/>
          <a:ext cx="723900" cy="476250"/>
        </a:xfrm>
        <a:prstGeom prst="rect">
          <a:avLst/>
        </a:prstGeom>
      </xdr:spPr>
    </xdr:pic>
    <xdr:clientData/>
  </xdr:twoCellAnchor>
  <xdr:twoCellAnchor editAs="oneCell">
    <xdr:from>
      <xdr:col>1</xdr:col>
      <xdr:colOff>25400</xdr:colOff>
      <xdr:row>987</xdr:row>
      <xdr:rowOff>25400</xdr:rowOff>
    </xdr:from>
    <xdr:to>
      <xdr:col>1</xdr:col>
      <xdr:colOff>749300</xdr:colOff>
      <xdr:row>987</xdr:row>
      <xdr:rowOff>501650</xdr:rowOff>
    </xdr:to>
    <xdr:pic>
      <xdr:nvPicPr>
        <xdr:cNvPr id="2037" name="Subgraph-bacardidavis" descr="bacardidavis.png"/>
        <xdr:cNvPicPr>
          <a:picLocks/>
        </xdr:cNvPicPr>
      </xdr:nvPicPr>
      <xdr:blipFill>
        <a:blip xmlns:r="http://schemas.openxmlformats.org/officeDocument/2006/relationships" r:embed="rId350" cstate="print"/>
        <a:stretch>
          <a:fillRect/>
        </a:stretch>
      </xdr:blipFill>
      <xdr:spPr>
        <a:xfrm>
          <a:off x="1082675" y="516613775"/>
          <a:ext cx="723900" cy="476250"/>
        </a:xfrm>
        <a:prstGeom prst="rect">
          <a:avLst/>
        </a:prstGeom>
      </xdr:spPr>
    </xdr:pic>
    <xdr:clientData/>
  </xdr:twoCellAnchor>
  <xdr:twoCellAnchor editAs="oneCell">
    <xdr:from>
      <xdr:col>1</xdr:col>
      <xdr:colOff>25400</xdr:colOff>
      <xdr:row>988</xdr:row>
      <xdr:rowOff>25400</xdr:rowOff>
    </xdr:from>
    <xdr:to>
      <xdr:col>1</xdr:col>
      <xdr:colOff>749300</xdr:colOff>
      <xdr:row>988</xdr:row>
      <xdr:rowOff>501650</xdr:rowOff>
    </xdr:to>
    <xdr:pic>
      <xdr:nvPicPr>
        <xdr:cNvPr id="2038" name="Subgraph-militiajim" descr="militiajim.png"/>
        <xdr:cNvPicPr>
          <a:picLocks/>
        </xdr:cNvPicPr>
      </xdr:nvPicPr>
      <xdr:blipFill>
        <a:blip xmlns:r="http://schemas.openxmlformats.org/officeDocument/2006/relationships" r:embed="rId350" cstate="print"/>
        <a:stretch>
          <a:fillRect/>
        </a:stretch>
      </xdr:blipFill>
      <xdr:spPr>
        <a:xfrm>
          <a:off x="1082675" y="517137650"/>
          <a:ext cx="723900" cy="476250"/>
        </a:xfrm>
        <a:prstGeom prst="rect">
          <a:avLst/>
        </a:prstGeom>
      </xdr:spPr>
    </xdr:pic>
    <xdr:clientData/>
  </xdr:twoCellAnchor>
  <xdr:twoCellAnchor editAs="oneCell">
    <xdr:from>
      <xdr:col>1</xdr:col>
      <xdr:colOff>25400</xdr:colOff>
      <xdr:row>989</xdr:row>
      <xdr:rowOff>25400</xdr:rowOff>
    </xdr:from>
    <xdr:to>
      <xdr:col>1</xdr:col>
      <xdr:colOff>749300</xdr:colOff>
      <xdr:row>989</xdr:row>
      <xdr:rowOff>501650</xdr:rowOff>
    </xdr:to>
    <xdr:pic>
      <xdr:nvPicPr>
        <xdr:cNvPr id="2039" name="Subgraph-ultramaman" descr="ultramaman.png"/>
        <xdr:cNvPicPr>
          <a:picLocks/>
        </xdr:cNvPicPr>
      </xdr:nvPicPr>
      <xdr:blipFill>
        <a:blip xmlns:r="http://schemas.openxmlformats.org/officeDocument/2006/relationships" r:embed="rId350" cstate="print"/>
        <a:stretch>
          <a:fillRect/>
        </a:stretch>
      </xdr:blipFill>
      <xdr:spPr>
        <a:xfrm>
          <a:off x="1082675" y="517661525"/>
          <a:ext cx="723900" cy="476250"/>
        </a:xfrm>
        <a:prstGeom prst="rect">
          <a:avLst/>
        </a:prstGeom>
      </xdr:spPr>
    </xdr:pic>
    <xdr:clientData/>
  </xdr:twoCellAnchor>
  <xdr:twoCellAnchor editAs="oneCell">
    <xdr:from>
      <xdr:col>1</xdr:col>
      <xdr:colOff>25400</xdr:colOff>
      <xdr:row>990</xdr:row>
      <xdr:rowOff>25400</xdr:rowOff>
    </xdr:from>
    <xdr:to>
      <xdr:col>1</xdr:col>
      <xdr:colOff>749300</xdr:colOff>
      <xdr:row>990</xdr:row>
      <xdr:rowOff>501650</xdr:rowOff>
    </xdr:to>
    <xdr:pic>
      <xdr:nvPicPr>
        <xdr:cNvPr id="2040" name="Subgraph-worldnewsvideos" descr="worldnewsvideos.png"/>
        <xdr:cNvPicPr>
          <a:picLocks/>
        </xdr:cNvPicPr>
      </xdr:nvPicPr>
      <xdr:blipFill>
        <a:blip xmlns:r="http://schemas.openxmlformats.org/officeDocument/2006/relationships" r:embed="rId350" cstate="print"/>
        <a:stretch>
          <a:fillRect/>
        </a:stretch>
      </xdr:blipFill>
      <xdr:spPr>
        <a:xfrm>
          <a:off x="1082675" y="518185400"/>
          <a:ext cx="723900" cy="476250"/>
        </a:xfrm>
        <a:prstGeom prst="rect">
          <a:avLst/>
        </a:prstGeom>
      </xdr:spPr>
    </xdr:pic>
    <xdr:clientData/>
  </xdr:twoCellAnchor>
  <xdr:twoCellAnchor editAs="oneCell">
    <xdr:from>
      <xdr:col>1</xdr:col>
      <xdr:colOff>25400</xdr:colOff>
      <xdr:row>991</xdr:row>
      <xdr:rowOff>25400</xdr:rowOff>
    </xdr:from>
    <xdr:to>
      <xdr:col>1</xdr:col>
      <xdr:colOff>749300</xdr:colOff>
      <xdr:row>991</xdr:row>
      <xdr:rowOff>501650</xdr:rowOff>
    </xdr:to>
    <xdr:pic>
      <xdr:nvPicPr>
        <xdr:cNvPr id="2041" name="Subgraph-jatpe" descr="jatpe.png"/>
        <xdr:cNvPicPr>
          <a:picLocks/>
        </xdr:cNvPicPr>
      </xdr:nvPicPr>
      <xdr:blipFill>
        <a:blip xmlns:r="http://schemas.openxmlformats.org/officeDocument/2006/relationships" r:embed="rId350" cstate="print"/>
        <a:stretch>
          <a:fillRect/>
        </a:stretch>
      </xdr:blipFill>
      <xdr:spPr>
        <a:xfrm>
          <a:off x="1082675" y="518709275"/>
          <a:ext cx="723900" cy="476250"/>
        </a:xfrm>
        <a:prstGeom prst="rect">
          <a:avLst/>
        </a:prstGeom>
      </xdr:spPr>
    </xdr:pic>
    <xdr:clientData/>
  </xdr:twoCellAnchor>
  <xdr:twoCellAnchor editAs="oneCell">
    <xdr:from>
      <xdr:col>1</xdr:col>
      <xdr:colOff>25400</xdr:colOff>
      <xdr:row>992</xdr:row>
      <xdr:rowOff>25400</xdr:rowOff>
    </xdr:from>
    <xdr:to>
      <xdr:col>1</xdr:col>
      <xdr:colOff>749300</xdr:colOff>
      <xdr:row>992</xdr:row>
      <xdr:rowOff>501650</xdr:rowOff>
    </xdr:to>
    <xdr:pic>
      <xdr:nvPicPr>
        <xdr:cNvPr id="2042" name="Subgraph-elonoir" descr="elonoir.png"/>
        <xdr:cNvPicPr>
          <a:picLocks/>
        </xdr:cNvPicPr>
      </xdr:nvPicPr>
      <xdr:blipFill>
        <a:blip xmlns:r="http://schemas.openxmlformats.org/officeDocument/2006/relationships" r:embed="rId350" cstate="print"/>
        <a:stretch>
          <a:fillRect/>
        </a:stretch>
      </xdr:blipFill>
      <xdr:spPr>
        <a:xfrm>
          <a:off x="1082675" y="519233150"/>
          <a:ext cx="723900" cy="476250"/>
        </a:xfrm>
        <a:prstGeom prst="rect">
          <a:avLst/>
        </a:prstGeom>
      </xdr:spPr>
    </xdr:pic>
    <xdr:clientData/>
  </xdr:twoCellAnchor>
  <xdr:twoCellAnchor editAs="oneCell">
    <xdr:from>
      <xdr:col>1</xdr:col>
      <xdr:colOff>25400</xdr:colOff>
      <xdr:row>993</xdr:row>
      <xdr:rowOff>25400</xdr:rowOff>
    </xdr:from>
    <xdr:to>
      <xdr:col>1</xdr:col>
      <xdr:colOff>749300</xdr:colOff>
      <xdr:row>993</xdr:row>
      <xdr:rowOff>501650</xdr:rowOff>
    </xdr:to>
    <xdr:pic>
      <xdr:nvPicPr>
        <xdr:cNvPr id="2043" name="Subgraph-newstrade" descr="newstrade.png"/>
        <xdr:cNvPicPr>
          <a:picLocks/>
        </xdr:cNvPicPr>
      </xdr:nvPicPr>
      <xdr:blipFill>
        <a:blip xmlns:r="http://schemas.openxmlformats.org/officeDocument/2006/relationships" r:embed="rId350" cstate="print"/>
        <a:stretch>
          <a:fillRect/>
        </a:stretch>
      </xdr:blipFill>
      <xdr:spPr>
        <a:xfrm>
          <a:off x="1082675" y="519757025"/>
          <a:ext cx="723900" cy="476250"/>
        </a:xfrm>
        <a:prstGeom prst="rect">
          <a:avLst/>
        </a:prstGeom>
      </xdr:spPr>
    </xdr:pic>
    <xdr:clientData/>
  </xdr:twoCellAnchor>
  <xdr:twoCellAnchor editAs="oneCell">
    <xdr:from>
      <xdr:col>1</xdr:col>
      <xdr:colOff>25400</xdr:colOff>
      <xdr:row>994</xdr:row>
      <xdr:rowOff>25400</xdr:rowOff>
    </xdr:from>
    <xdr:to>
      <xdr:col>1</xdr:col>
      <xdr:colOff>749300</xdr:colOff>
      <xdr:row>994</xdr:row>
      <xdr:rowOff>501650</xdr:rowOff>
    </xdr:to>
    <xdr:pic>
      <xdr:nvPicPr>
        <xdr:cNvPr id="2044" name="Subgraph-dystec" descr="dystec.png"/>
        <xdr:cNvPicPr>
          <a:picLocks/>
        </xdr:cNvPicPr>
      </xdr:nvPicPr>
      <xdr:blipFill>
        <a:blip xmlns:r="http://schemas.openxmlformats.org/officeDocument/2006/relationships" r:embed="rId350" cstate="print"/>
        <a:stretch>
          <a:fillRect/>
        </a:stretch>
      </xdr:blipFill>
      <xdr:spPr>
        <a:xfrm>
          <a:off x="1082675" y="520280900"/>
          <a:ext cx="723900" cy="476250"/>
        </a:xfrm>
        <a:prstGeom prst="rect">
          <a:avLst/>
        </a:prstGeom>
      </xdr:spPr>
    </xdr:pic>
    <xdr:clientData/>
  </xdr:twoCellAnchor>
  <xdr:twoCellAnchor editAs="oneCell">
    <xdr:from>
      <xdr:col>1</xdr:col>
      <xdr:colOff>25400</xdr:colOff>
      <xdr:row>995</xdr:row>
      <xdr:rowOff>25400</xdr:rowOff>
    </xdr:from>
    <xdr:to>
      <xdr:col>1</xdr:col>
      <xdr:colOff>749300</xdr:colOff>
      <xdr:row>995</xdr:row>
      <xdr:rowOff>501650</xdr:rowOff>
    </xdr:to>
    <xdr:pic>
      <xdr:nvPicPr>
        <xdr:cNvPr id="2045" name="Subgraph-vientros" descr="vientros.png"/>
        <xdr:cNvPicPr>
          <a:picLocks/>
        </xdr:cNvPicPr>
      </xdr:nvPicPr>
      <xdr:blipFill>
        <a:blip xmlns:r="http://schemas.openxmlformats.org/officeDocument/2006/relationships" r:embed="rId350" cstate="print"/>
        <a:stretch>
          <a:fillRect/>
        </a:stretch>
      </xdr:blipFill>
      <xdr:spPr>
        <a:xfrm>
          <a:off x="1082675" y="520804775"/>
          <a:ext cx="723900" cy="476250"/>
        </a:xfrm>
        <a:prstGeom prst="rect">
          <a:avLst/>
        </a:prstGeom>
      </xdr:spPr>
    </xdr:pic>
    <xdr:clientData/>
  </xdr:twoCellAnchor>
  <xdr:twoCellAnchor editAs="oneCell">
    <xdr:from>
      <xdr:col>1</xdr:col>
      <xdr:colOff>25400</xdr:colOff>
      <xdr:row>996</xdr:row>
      <xdr:rowOff>25400</xdr:rowOff>
    </xdr:from>
    <xdr:to>
      <xdr:col>1</xdr:col>
      <xdr:colOff>749300</xdr:colOff>
      <xdr:row>996</xdr:row>
      <xdr:rowOff>501650</xdr:rowOff>
    </xdr:to>
    <xdr:pic>
      <xdr:nvPicPr>
        <xdr:cNvPr id="2046" name="Subgraph-hikaru_soshimg" descr="hikaru_soshimg.png"/>
        <xdr:cNvPicPr>
          <a:picLocks/>
        </xdr:cNvPicPr>
      </xdr:nvPicPr>
      <xdr:blipFill>
        <a:blip xmlns:r="http://schemas.openxmlformats.org/officeDocument/2006/relationships" r:embed="rId350" cstate="print"/>
        <a:stretch>
          <a:fillRect/>
        </a:stretch>
      </xdr:blipFill>
      <xdr:spPr>
        <a:xfrm>
          <a:off x="1082675" y="521328650"/>
          <a:ext cx="723900" cy="476250"/>
        </a:xfrm>
        <a:prstGeom prst="rect">
          <a:avLst/>
        </a:prstGeom>
      </xdr:spPr>
    </xdr:pic>
    <xdr:clientData/>
  </xdr:twoCellAnchor>
  <xdr:twoCellAnchor editAs="oneCell">
    <xdr:from>
      <xdr:col>1</xdr:col>
      <xdr:colOff>25400</xdr:colOff>
      <xdr:row>997</xdr:row>
      <xdr:rowOff>25400</xdr:rowOff>
    </xdr:from>
    <xdr:to>
      <xdr:col>1</xdr:col>
      <xdr:colOff>749300</xdr:colOff>
      <xdr:row>997</xdr:row>
      <xdr:rowOff>501650</xdr:rowOff>
    </xdr:to>
    <xdr:pic>
      <xdr:nvPicPr>
        <xdr:cNvPr id="2047" name="Subgraph-glemr" descr="glemr.png"/>
        <xdr:cNvPicPr>
          <a:picLocks/>
        </xdr:cNvPicPr>
      </xdr:nvPicPr>
      <xdr:blipFill>
        <a:blip xmlns:r="http://schemas.openxmlformats.org/officeDocument/2006/relationships" r:embed="rId350" cstate="print"/>
        <a:stretch>
          <a:fillRect/>
        </a:stretch>
      </xdr:blipFill>
      <xdr:spPr>
        <a:xfrm>
          <a:off x="1082675" y="521852525"/>
          <a:ext cx="723900" cy="476250"/>
        </a:xfrm>
        <a:prstGeom prst="rect">
          <a:avLst/>
        </a:prstGeom>
      </xdr:spPr>
    </xdr:pic>
    <xdr:clientData/>
  </xdr:twoCellAnchor>
  <xdr:twoCellAnchor editAs="oneCell">
    <xdr:from>
      <xdr:col>1</xdr:col>
      <xdr:colOff>25400</xdr:colOff>
      <xdr:row>998</xdr:row>
      <xdr:rowOff>25400</xdr:rowOff>
    </xdr:from>
    <xdr:to>
      <xdr:col>1</xdr:col>
      <xdr:colOff>749300</xdr:colOff>
      <xdr:row>998</xdr:row>
      <xdr:rowOff>501650</xdr:rowOff>
    </xdr:to>
    <xdr:pic>
      <xdr:nvPicPr>
        <xdr:cNvPr id="2048" name="Subgraph-aharpaz" descr="aharpaz.png"/>
        <xdr:cNvPicPr>
          <a:picLocks/>
        </xdr:cNvPicPr>
      </xdr:nvPicPr>
      <xdr:blipFill>
        <a:blip xmlns:r="http://schemas.openxmlformats.org/officeDocument/2006/relationships" r:embed="rId350" cstate="print"/>
        <a:stretch>
          <a:fillRect/>
        </a:stretch>
      </xdr:blipFill>
      <xdr:spPr>
        <a:xfrm>
          <a:off x="1082675" y="522376400"/>
          <a:ext cx="723900" cy="476250"/>
        </a:xfrm>
        <a:prstGeom prst="rect">
          <a:avLst/>
        </a:prstGeom>
      </xdr:spPr>
    </xdr:pic>
    <xdr:clientData/>
  </xdr:twoCellAnchor>
  <xdr:twoCellAnchor editAs="oneCell">
    <xdr:from>
      <xdr:col>1</xdr:col>
      <xdr:colOff>25400</xdr:colOff>
      <xdr:row>999</xdr:row>
      <xdr:rowOff>25400</xdr:rowOff>
    </xdr:from>
    <xdr:to>
      <xdr:col>1</xdr:col>
      <xdr:colOff>749300</xdr:colOff>
      <xdr:row>999</xdr:row>
      <xdr:rowOff>501650</xdr:rowOff>
    </xdr:to>
    <xdr:pic>
      <xdr:nvPicPr>
        <xdr:cNvPr id="2049" name="Subgraph-edrferraz" descr="edrferraz.png"/>
        <xdr:cNvPicPr>
          <a:picLocks/>
        </xdr:cNvPicPr>
      </xdr:nvPicPr>
      <xdr:blipFill>
        <a:blip xmlns:r="http://schemas.openxmlformats.org/officeDocument/2006/relationships" r:embed="rId350" cstate="print"/>
        <a:stretch>
          <a:fillRect/>
        </a:stretch>
      </xdr:blipFill>
      <xdr:spPr>
        <a:xfrm>
          <a:off x="1082675" y="522900275"/>
          <a:ext cx="723900" cy="476250"/>
        </a:xfrm>
        <a:prstGeom prst="rect">
          <a:avLst/>
        </a:prstGeom>
      </xdr:spPr>
    </xdr:pic>
    <xdr:clientData/>
  </xdr:twoCellAnchor>
  <xdr:twoCellAnchor editAs="oneCell">
    <xdr:from>
      <xdr:col>1</xdr:col>
      <xdr:colOff>25400</xdr:colOff>
      <xdr:row>1000</xdr:row>
      <xdr:rowOff>25400</xdr:rowOff>
    </xdr:from>
    <xdr:to>
      <xdr:col>1</xdr:col>
      <xdr:colOff>749300</xdr:colOff>
      <xdr:row>1000</xdr:row>
      <xdr:rowOff>501650</xdr:rowOff>
    </xdr:to>
    <xdr:pic>
      <xdr:nvPicPr>
        <xdr:cNvPr id="2050" name="Subgraph-gnewsweek" descr="gnewsweek.png"/>
        <xdr:cNvPicPr>
          <a:picLocks/>
        </xdr:cNvPicPr>
      </xdr:nvPicPr>
      <xdr:blipFill>
        <a:blip xmlns:r="http://schemas.openxmlformats.org/officeDocument/2006/relationships" r:embed="rId350" cstate="print"/>
        <a:stretch>
          <a:fillRect/>
        </a:stretch>
      </xdr:blipFill>
      <xdr:spPr>
        <a:xfrm>
          <a:off x="1082675" y="523424150"/>
          <a:ext cx="723900" cy="476250"/>
        </a:xfrm>
        <a:prstGeom prst="rect">
          <a:avLst/>
        </a:prstGeom>
      </xdr:spPr>
    </xdr:pic>
    <xdr:clientData/>
  </xdr:twoCellAnchor>
  <xdr:twoCellAnchor editAs="oneCell">
    <xdr:from>
      <xdr:col>1</xdr:col>
      <xdr:colOff>25400</xdr:colOff>
      <xdr:row>1001</xdr:row>
      <xdr:rowOff>25400</xdr:rowOff>
    </xdr:from>
    <xdr:to>
      <xdr:col>1</xdr:col>
      <xdr:colOff>749300</xdr:colOff>
      <xdr:row>1001</xdr:row>
      <xdr:rowOff>501650</xdr:rowOff>
    </xdr:to>
    <xdr:pic>
      <xdr:nvPicPr>
        <xdr:cNvPr id="2051" name="Subgraph-admabm" descr="admabm.png"/>
        <xdr:cNvPicPr>
          <a:picLocks/>
        </xdr:cNvPicPr>
      </xdr:nvPicPr>
      <xdr:blipFill>
        <a:blip xmlns:r="http://schemas.openxmlformats.org/officeDocument/2006/relationships" r:embed="rId350" cstate="print"/>
        <a:stretch>
          <a:fillRect/>
        </a:stretch>
      </xdr:blipFill>
      <xdr:spPr>
        <a:xfrm>
          <a:off x="1082675" y="523948025"/>
          <a:ext cx="723900" cy="476250"/>
        </a:xfrm>
        <a:prstGeom prst="rect">
          <a:avLst/>
        </a:prstGeom>
      </xdr:spPr>
    </xdr:pic>
    <xdr:clientData/>
  </xdr:twoCellAnchor>
  <xdr:twoCellAnchor editAs="oneCell">
    <xdr:from>
      <xdr:col>1</xdr:col>
      <xdr:colOff>25400</xdr:colOff>
      <xdr:row>1002</xdr:row>
      <xdr:rowOff>25400</xdr:rowOff>
    </xdr:from>
    <xdr:to>
      <xdr:col>1</xdr:col>
      <xdr:colOff>749300</xdr:colOff>
      <xdr:row>1002</xdr:row>
      <xdr:rowOff>501650</xdr:rowOff>
    </xdr:to>
    <xdr:pic>
      <xdr:nvPicPr>
        <xdr:cNvPr id="2052" name="Subgraph-hazuwai" descr="hazuwai.png"/>
        <xdr:cNvPicPr>
          <a:picLocks/>
        </xdr:cNvPicPr>
      </xdr:nvPicPr>
      <xdr:blipFill>
        <a:blip xmlns:r="http://schemas.openxmlformats.org/officeDocument/2006/relationships" r:embed="rId350" cstate="print"/>
        <a:stretch>
          <a:fillRect/>
        </a:stretch>
      </xdr:blipFill>
      <xdr:spPr>
        <a:xfrm>
          <a:off x="1082675" y="524471900"/>
          <a:ext cx="723900" cy="476250"/>
        </a:xfrm>
        <a:prstGeom prst="rect">
          <a:avLst/>
        </a:prstGeom>
      </xdr:spPr>
    </xdr:pic>
    <xdr:clientData/>
  </xdr:twoCellAnchor>
  <xdr:twoCellAnchor editAs="oneCell">
    <xdr:from>
      <xdr:col>1</xdr:col>
      <xdr:colOff>25400</xdr:colOff>
      <xdr:row>1003</xdr:row>
      <xdr:rowOff>25400</xdr:rowOff>
    </xdr:from>
    <xdr:to>
      <xdr:col>1</xdr:col>
      <xdr:colOff>749300</xdr:colOff>
      <xdr:row>1003</xdr:row>
      <xdr:rowOff>501650</xdr:rowOff>
    </xdr:to>
    <xdr:pic>
      <xdr:nvPicPr>
        <xdr:cNvPr id="2053" name="Subgraph-graser19" descr="graser19.png"/>
        <xdr:cNvPicPr>
          <a:picLocks/>
        </xdr:cNvPicPr>
      </xdr:nvPicPr>
      <xdr:blipFill>
        <a:blip xmlns:r="http://schemas.openxmlformats.org/officeDocument/2006/relationships" r:embed="rId350" cstate="print"/>
        <a:stretch>
          <a:fillRect/>
        </a:stretch>
      </xdr:blipFill>
      <xdr:spPr>
        <a:xfrm>
          <a:off x="1082675" y="524995775"/>
          <a:ext cx="723900" cy="476250"/>
        </a:xfrm>
        <a:prstGeom prst="rect">
          <a:avLst/>
        </a:prstGeom>
      </xdr:spPr>
    </xdr:pic>
    <xdr:clientData/>
  </xdr:twoCellAnchor>
  <xdr:twoCellAnchor editAs="oneCell">
    <xdr:from>
      <xdr:col>1</xdr:col>
      <xdr:colOff>25400</xdr:colOff>
      <xdr:row>1004</xdr:row>
      <xdr:rowOff>25400</xdr:rowOff>
    </xdr:from>
    <xdr:to>
      <xdr:col>1</xdr:col>
      <xdr:colOff>749300</xdr:colOff>
      <xdr:row>1004</xdr:row>
      <xdr:rowOff>501650</xdr:rowOff>
    </xdr:to>
    <xdr:pic>
      <xdr:nvPicPr>
        <xdr:cNvPr id="2054" name="Subgraph-timsneath" descr="timsneath.png"/>
        <xdr:cNvPicPr>
          <a:picLocks/>
        </xdr:cNvPicPr>
      </xdr:nvPicPr>
      <xdr:blipFill>
        <a:blip xmlns:r="http://schemas.openxmlformats.org/officeDocument/2006/relationships" r:embed="rId350" cstate="print"/>
        <a:stretch>
          <a:fillRect/>
        </a:stretch>
      </xdr:blipFill>
      <xdr:spPr>
        <a:xfrm>
          <a:off x="1082675" y="525519650"/>
          <a:ext cx="723900" cy="476250"/>
        </a:xfrm>
        <a:prstGeom prst="rect">
          <a:avLst/>
        </a:prstGeom>
      </xdr:spPr>
    </xdr:pic>
    <xdr:clientData/>
  </xdr:twoCellAnchor>
  <xdr:twoCellAnchor editAs="oneCell">
    <xdr:from>
      <xdr:col>1</xdr:col>
      <xdr:colOff>25400</xdr:colOff>
      <xdr:row>1005</xdr:row>
      <xdr:rowOff>25400</xdr:rowOff>
    </xdr:from>
    <xdr:to>
      <xdr:col>1</xdr:col>
      <xdr:colOff>749300</xdr:colOff>
      <xdr:row>1005</xdr:row>
      <xdr:rowOff>501650</xdr:rowOff>
    </xdr:to>
    <xdr:pic>
      <xdr:nvPicPr>
        <xdr:cNvPr id="2055" name="Subgraph-generalniagara" descr="generalniagara.png"/>
        <xdr:cNvPicPr>
          <a:picLocks/>
        </xdr:cNvPicPr>
      </xdr:nvPicPr>
      <xdr:blipFill>
        <a:blip xmlns:r="http://schemas.openxmlformats.org/officeDocument/2006/relationships" r:embed="rId350" cstate="print"/>
        <a:stretch>
          <a:fillRect/>
        </a:stretch>
      </xdr:blipFill>
      <xdr:spPr>
        <a:xfrm>
          <a:off x="1082675" y="526043525"/>
          <a:ext cx="723900" cy="476250"/>
        </a:xfrm>
        <a:prstGeom prst="rect">
          <a:avLst/>
        </a:prstGeom>
      </xdr:spPr>
    </xdr:pic>
    <xdr:clientData/>
  </xdr:twoCellAnchor>
  <xdr:twoCellAnchor editAs="oneCell">
    <xdr:from>
      <xdr:col>1</xdr:col>
      <xdr:colOff>25400</xdr:colOff>
      <xdr:row>1006</xdr:row>
      <xdr:rowOff>25400</xdr:rowOff>
    </xdr:from>
    <xdr:to>
      <xdr:col>1</xdr:col>
      <xdr:colOff>749300</xdr:colOff>
      <xdr:row>1006</xdr:row>
      <xdr:rowOff>501650</xdr:rowOff>
    </xdr:to>
    <xdr:pic>
      <xdr:nvPicPr>
        <xdr:cNvPr id="2056" name="Subgraph-madinabeat" descr="madinabeat.png"/>
        <xdr:cNvPicPr>
          <a:picLocks/>
        </xdr:cNvPicPr>
      </xdr:nvPicPr>
      <xdr:blipFill>
        <a:blip xmlns:r="http://schemas.openxmlformats.org/officeDocument/2006/relationships" r:embed="rId350" cstate="print"/>
        <a:stretch>
          <a:fillRect/>
        </a:stretch>
      </xdr:blipFill>
      <xdr:spPr>
        <a:xfrm>
          <a:off x="1082675" y="526567400"/>
          <a:ext cx="723900" cy="476250"/>
        </a:xfrm>
        <a:prstGeom prst="rect">
          <a:avLst/>
        </a:prstGeom>
      </xdr:spPr>
    </xdr:pic>
    <xdr:clientData/>
  </xdr:twoCellAnchor>
  <xdr:twoCellAnchor editAs="oneCell">
    <xdr:from>
      <xdr:col>1</xdr:col>
      <xdr:colOff>25400</xdr:colOff>
      <xdr:row>1007</xdr:row>
      <xdr:rowOff>25400</xdr:rowOff>
    </xdr:from>
    <xdr:to>
      <xdr:col>1</xdr:col>
      <xdr:colOff>749300</xdr:colOff>
      <xdr:row>1007</xdr:row>
      <xdr:rowOff>501650</xdr:rowOff>
    </xdr:to>
    <xdr:pic>
      <xdr:nvPicPr>
        <xdr:cNvPr id="2057" name="Subgraph-yenyrv" descr="yenyrv.png"/>
        <xdr:cNvPicPr>
          <a:picLocks/>
        </xdr:cNvPicPr>
      </xdr:nvPicPr>
      <xdr:blipFill>
        <a:blip xmlns:r="http://schemas.openxmlformats.org/officeDocument/2006/relationships" r:embed="rId350" cstate="print"/>
        <a:stretch>
          <a:fillRect/>
        </a:stretch>
      </xdr:blipFill>
      <xdr:spPr>
        <a:xfrm>
          <a:off x="1082675" y="527091275"/>
          <a:ext cx="723900" cy="476250"/>
        </a:xfrm>
        <a:prstGeom prst="rect">
          <a:avLst/>
        </a:prstGeom>
      </xdr:spPr>
    </xdr:pic>
    <xdr:clientData/>
  </xdr:twoCellAnchor>
  <xdr:twoCellAnchor editAs="oneCell">
    <xdr:from>
      <xdr:col>1</xdr:col>
      <xdr:colOff>25400</xdr:colOff>
      <xdr:row>1008</xdr:row>
      <xdr:rowOff>25400</xdr:rowOff>
    </xdr:from>
    <xdr:to>
      <xdr:col>1</xdr:col>
      <xdr:colOff>749300</xdr:colOff>
      <xdr:row>1008</xdr:row>
      <xdr:rowOff>501650</xdr:rowOff>
    </xdr:to>
    <xdr:pic>
      <xdr:nvPicPr>
        <xdr:cNvPr id="2058" name="Subgraph-notitwitsmic" descr="notitwitsmic.png"/>
        <xdr:cNvPicPr>
          <a:picLocks/>
        </xdr:cNvPicPr>
      </xdr:nvPicPr>
      <xdr:blipFill>
        <a:blip xmlns:r="http://schemas.openxmlformats.org/officeDocument/2006/relationships" r:embed="rId350" cstate="print"/>
        <a:stretch>
          <a:fillRect/>
        </a:stretch>
      </xdr:blipFill>
      <xdr:spPr>
        <a:xfrm>
          <a:off x="1082675" y="527615150"/>
          <a:ext cx="723900" cy="476250"/>
        </a:xfrm>
        <a:prstGeom prst="rect">
          <a:avLst/>
        </a:prstGeom>
      </xdr:spPr>
    </xdr:pic>
    <xdr:clientData/>
  </xdr:twoCellAnchor>
  <xdr:twoCellAnchor editAs="oneCell">
    <xdr:from>
      <xdr:col>1</xdr:col>
      <xdr:colOff>25400</xdr:colOff>
      <xdr:row>1009</xdr:row>
      <xdr:rowOff>25400</xdr:rowOff>
    </xdr:from>
    <xdr:to>
      <xdr:col>1</xdr:col>
      <xdr:colOff>749300</xdr:colOff>
      <xdr:row>1009</xdr:row>
      <xdr:rowOff>501650</xdr:rowOff>
    </xdr:to>
    <xdr:pic>
      <xdr:nvPicPr>
        <xdr:cNvPr id="2059" name="Subgraph-osmardeoliveira" descr="osmardeoliveira.png"/>
        <xdr:cNvPicPr>
          <a:picLocks/>
        </xdr:cNvPicPr>
      </xdr:nvPicPr>
      <xdr:blipFill>
        <a:blip xmlns:r="http://schemas.openxmlformats.org/officeDocument/2006/relationships" r:embed="rId350" cstate="print"/>
        <a:stretch>
          <a:fillRect/>
        </a:stretch>
      </xdr:blipFill>
      <xdr:spPr>
        <a:xfrm>
          <a:off x="1082675" y="528139025"/>
          <a:ext cx="723900" cy="476250"/>
        </a:xfrm>
        <a:prstGeom prst="rect">
          <a:avLst/>
        </a:prstGeom>
      </xdr:spPr>
    </xdr:pic>
    <xdr:clientData/>
  </xdr:twoCellAnchor>
  <xdr:twoCellAnchor editAs="oneCell">
    <xdr:from>
      <xdr:col>1</xdr:col>
      <xdr:colOff>25400</xdr:colOff>
      <xdr:row>1010</xdr:row>
      <xdr:rowOff>25400</xdr:rowOff>
    </xdr:from>
    <xdr:to>
      <xdr:col>1</xdr:col>
      <xdr:colOff>749300</xdr:colOff>
      <xdr:row>1010</xdr:row>
      <xdr:rowOff>501650</xdr:rowOff>
    </xdr:to>
    <xdr:pic>
      <xdr:nvPicPr>
        <xdr:cNvPr id="2060" name="Subgraph-compusecure" descr="compusecure.png"/>
        <xdr:cNvPicPr>
          <a:picLocks/>
        </xdr:cNvPicPr>
      </xdr:nvPicPr>
      <xdr:blipFill>
        <a:blip xmlns:r="http://schemas.openxmlformats.org/officeDocument/2006/relationships" r:embed="rId350" cstate="print"/>
        <a:stretch>
          <a:fillRect/>
        </a:stretch>
      </xdr:blipFill>
      <xdr:spPr>
        <a:xfrm>
          <a:off x="1082675" y="528662900"/>
          <a:ext cx="723900" cy="476250"/>
        </a:xfrm>
        <a:prstGeom prst="rect">
          <a:avLst/>
        </a:prstGeom>
      </xdr:spPr>
    </xdr:pic>
    <xdr:clientData/>
  </xdr:twoCellAnchor>
  <xdr:twoCellAnchor editAs="oneCell">
    <xdr:from>
      <xdr:col>1</xdr:col>
      <xdr:colOff>25400</xdr:colOff>
      <xdr:row>1011</xdr:row>
      <xdr:rowOff>25400</xdr:rowOff>
    </xdr:from>
    <xdr:to>
      <xdr:col>1</xdr:col>
      <xdr:colOff>749300</xdr:colOff>
      <xdr:row>1011</xdr:row>
      <xdr:rowOff>501650</xdr:rowOff>
    </xdr:to>
    <xdr:pic>
      <xdr:nvPicPr>
        <xdr:cNvPr id="2061" name="Subgraph-pacego_" descr="pacego_.png"/>
        <xdr:cNvPicPr>
          <a:picLocks/>
        </xdr:cNvPicPr>
      </xdr:nvPicPr>
      <xdr:blipFill>
        <a:blip xmlns:r="http://schemas.openxmlformats.org/officeDocument/2006/relationships" r:embed="rId350" cstate="print"/>
        <a:stretch>
          <a:fillRect/>
        </a:stretch>
      </xdr:blipFill>
      <xdr:spPr>
        <a:xfrm>
          <a:off x="1082675" y="529186775"/>
          <a:ext cx="723900" cy="476250"/>
        </a:xfrm>
        <a:prstGeom prst="rect">
          <a:avLst/>
        </a:prstGeom>
      </xdr:spPr>
    </xdr:pic>
    <xdr:clientData/>
  </xdr:twoCellAnchor>
  <xdr:twoCellAnchor editAs="oneCell">
    <xdr:from>
      <xdr:col>1</xdr:col>
      <xdr:colOff>25400</xdr:colOff>
      <xdr:row>1012</xdr:row>
      <xdr:rowOff>25400</xdr:rowOff>
    </xdr:from>
    <xdr:to>
      <xdr:col>1</xdr:col>
      <xdr:colOff>749300</xdr:colOff>
      <xdr:row>1012</xdr:row>
      <xdr:rowOff>501650</xdr:rowOff>
    </xdr:to>
    <xdr:pic>
      <xdr:nvPicPr>
        <xdr:cNvPr id="2062" name="Subgraph-chrismonnier" descr="chrismonnier.png"/>
        <xdr:cNvPicPr>
          <a:picLocks/>
        </xdr:cNvPicPr>
      </xdr:nvPicPr>
      <xdr:blipFill>
        <a:blip xmlns:r="http://schemas.openxmlformats.org/officeDocument/2006/relationships" r:embed="rId350" cstate="print"/>
        <a:stretch>
          <a:fillRect/>
        </a:stretch>
      </xdr:blipFill>
      <xdr:spPr>
        <a:xfrm>
          <a:off x="1082675" y="529710650"/>
          <a:ext cx="723900" cy="476250"/>
        </a:xfrm>
        <a:prstGeom prst="rect">
          <a:avLst/>
        </a:prstGeom>
      </xdr:spPr>
    </xdr:pic>
    <xdr:clientData/>
  </xdr:twoCellAnchor>
  <xdr:twoCellAnchor editAs="oneCell">
    <xdr:from>
      <xdr:col>1</xdr:col>
      <xdr:colOff>25400</xdr:colOff>
      <xdr:row>1013</xdr:row>
      <xdr:rowOff>25400</xdr:rowOff>
    </xdr:from>
    <xdr:to>
      <xdr:col>1</xdr:col>
      <xdr:colOff>749300</xdr:colOff>
      <xdr:row>1013</xdr:row>
      <xdr:rowOff>501650</xdr:rowOff>
    </xdr:to>
    <xdr:pic>
      <xdr:nvPicPr>
        <xdr:cNvPr id="2063" name="Subgraph-taufikzamzami" descr="taufikzamzami.png"/>
        <xdr:cNvPicPr>
          <a:picLocks/>
        </xdr:cNvPicPr>
      </xdr:nvPicPr>
      <xdr:blipFill>
        <a:blip xmlns:r="http://schemas.openxmlformats.org/officeDocument/2006/relationships" r:embed="rId350" cstate="print"/>
        <a:stretch>
          <a:fillRect/>
        </a:stretch>
      </xdr:blipFill>
      <xdr:spPr>
        <a:xfrm>
          <a:off x="1082675" y="530234525"/>
          <a:ext cx="723900" cy="476250"/>
        </a:xfrm>
        <a:prstGeom prst="rect">
          <a:avLst/>
        </a:prstGeom>
      </xdr:spPr>
    </xdr:pic>
    <xdr:clientData/>
  </xdr:twoCellAnchor>
  <xdr:twoCellAnchor editAs="oneCell">
    <xdr:from>
      <xdr:col>1</xdr:col>
      <xdr:colOff>25400</xdr:colOff>
      <xdr:row>1014</xdr:row>
      <xdr:rowOff>25400</xdr:rowOff>
    </xdr:from>
    <xdr:to>
      <xdr:col>1</xdr:col>
      <xdr:colOff>749300</xdr:colOff>
      <xdr:row>1014</xdr:row>
      <xdr:rowOff>501650</xdr:rowOff>
    </xdr:to>
    <xdr:pic>
      <xdr:nvPicPr>
        <xdr:cNvPr id="2064" name="Subgraph-hiro_matsuno" descr="hiro_matsuno.png"/>
        <xdr:cNvPicPr>
          <a:picLocks/>
        </xdr:cNvPicPr>
      </xdr:nvPicPr>
      <xdr:blipFill>
        <a:blip xmlns:r="http://schemas.openxmlformats.org/officeDocument/2006/relationships" r:embed="rId350" cstate="print"/>
        <a:stretch>
          <a:fillRect/>
        </a:stretch>
      </xdr:blipFill>
      <xdr:spPr>
        <a:xfrm>
          <a:off x="1082675" y="530758400"/>
          <a:ext cx="723900" cy="476250"/>
        </a:xfrm>
        <a:prstGeom prst="rect">
          <a:avLst/>
        </a:prstGeom>
      </xdr:spPr>
    </xdr:pic>
    <xdr:clientData/>
  </xdr:twoCellAnchor>
  <xdr:twoCellAnchor editAs="oneCell">
    <xdr:from>
      <xdr:col>1</xdr:col>
      <xdr:colOff>25400</xdr:colOff>
      <xdr:row>1015</xdr:row>
      <xdr:rowOff>25400</xdr:rowOff>
    </xdr:from>
    <xdr:to>
      <xdr:col>1</xdr:col>
      <xdr:colOff>749300</xdr:colOff>
      <xdr:row>1015</xdr:row>
      <xdr:rowOff>501650</xdr:rowOff>
    </xdr:to>
    <xdr:pic>
      <xdr:nvPicPr>
        <xdr:cNvPr id="2065" name="Subgraph-eduwontroba" descr="eduwontroba.png"/>
        <xdr:cNvPicPr>
          <a:picLocks/>
        </xdr:cNvPicPr>
      </xdr:nvPicPr>
      <xdr:blipFill>
        <a:blip xmlns:r="http://schemas.openxmlformats.org/officeDocument/2006/relationships" r:embed="rId350" cstate="print"/>
        <a:stretch>
          <a:fillRect/>
        </a:stretch>
      </xdr:blipFill>
      <xdr:spPr>
        <a:xfrm>
          <a:off x="1082675" y="531282275"/>
          <a:ext cx="723900" cy="476250"/>
        </a:xfrm>
        <a:prstGeom prst="rect">
          <a:avLst/>
        </a:prstGeom>
      </xdr:spPr>
    </xdr:pic>
    <xdr:clientData/>
  </xdr:twoCellAnchor>
  <xdr:twoCellAnchor editAs="oneCell">
    <xdr:from>
      <xdr:col>1</xdr:col>
      <xdr:colOff>25400</xdr:colOff>
      <xdr:row>1016</xdr:row>
      <xdr:rowOff>25400</xdr:rowOff>
    </xdr:from>
    <xdr:to>
      <xdr:col>1</xdr:col>
      <xdr:colOff>749300</xdr:colOff>
      <xdr:row>1016</xdr:row>
      <xdr:rowOff>501650</xdr:rowOff>
    </xdr:to>
    <xdr:pic>
      <xdr:nvPicPr>
        <xdr:cNvPr id="2066" name="Subgraph-yurenaghm" descr="yurenaghm.png"/>
        <xdr:cNvPicPr>
          <a:picLocks/>
        </xdr:cNvPicPr>
      </xdr:nvPicPr>
      <xdr:blipFill>
        <a:blip xmlns:r="http://schemas.openxmlformats.org/officeDocument/2006/relationships" r:embed="rId350" cstate="print"/>
        <a:stretch>
          <a:fillRect/>
        </a:stretch>
      </xdr:blipFill>
      <xdr:spPr>
        <a:xfrm>
          <a:off x="1082675" y="531806150"/>
          <a:ext cx="723900" cy="476250"/>
        </a:xfrm>
        <a:prstGeom prst="rect">
          <a:avLst/>
        </a:prstGeom>
      </xdr:spPr>
    </xdr:pic>
    <xdr:clientData/>
  </xdr:twoCellAnchor>
  <xdr:twoCellAnchor editAs="oneCell">
    <xdr:from>
      <xdr:col>1</xdr:col>
      <xdr:colOff>25400</xdr:colOff>
      <xdr:row>1017</xdr:row>
      <xdr:rowOff>25400</xdr:rowOff>
    </xdr:from>
    <xdr:to>
      <xdr:col>1</xdr:col>
      <xdr:colOff>749300</xdr:colOff>
      <xdr:row>1017</xdr:row>
      <xdr:rowOff>501650</xdr:rowOff>
    </xdr:to>
    <xdr:pic>
      <xdr:nvPicPr>
        <xdr:cNvPr id="2067" name="Subgraph-samatjain" descr="samatjain.png"/>
        <xdr:cNvPicPr>
          <a:picLocks/>
        </xdr:cNvPicPr>
      </xdr:nvPicPr>
      <xdr:blipFill>
        <a:blip xmlns:r="http://schemas.openxmlformats.org/officeDocument/2006/relationships" r:embed="rId350" cstate="print"/>
        <a:stretch>
          <a:fillRect/>
        </a:stretch>
      </xdr:blipFill>
      <xdr:spPr>
        <a:xfrm>
          <a:off x="1082675" y="532330025"/>
          <a:ext cx="723900" cy="476250"/>
        </a:xfrm>
        <a:prstGeom prst="rect">
          <a:avLst/>
        </a:prstGeom>
      </xdr:spPr>
    </xdr:pic>
    <xdr:clientData/>
  </xdr:twoCellAnchor>
  <xdr:twoCellAnchor editAs="oneCell">
    <xdr:from>
      <xdr:col>1</xdr:col>
      <xdr:colOff>25400</xdr:colOff>
      <xdr:row>1018</xdr:row>
      <xdr:rowOff>25400</xdr:rowOff>
    </xdr:from>
    <xdr:to>
      <xdr:col>1</xdr:col>
      <xdr:colOff>749300</xdr:colOff>
      <xdr:row>1018</xdr:row>
      <xdr:rowOff>501650</xdr:rowOff>
    </xdr:to>
    <xdr:pic>
      <xdr:nvPicPr>
        <xdr:cNvPr id="2068" name="Subgraph-hostingscams" descr="hostingscams.png"/>
        <xdr:cNvPicPr>
          <a:picLocks/>
        </xdr:cNvPicPr>
      </xdr:nvPicPr>
      <xdr:blipFill>
        <a:blip xmlns:r="http://schemas.openxmlformats.org/officeDocument/2006/relationships" r:embed="rId350" cstate="print"/>
        <a:stretch>
          <a:fillRect/>
        </a:stretch>
      </xdr:blipFill>
      <xdr:spPr>
        <a:xfrm>
          <a:off x="1082675" y="532853900"/>
          <a:ext cx="723900" cy="476250"/>
        </a:xfrm>
        <a:prstGeom prst="rect">
          <a:avLst/>
        </a:prstGeom>
      </xdr:spPr>
    </xdr:pic>
    <xdr:clientData/>
  </xdr:twoCellAnchor>
  <xdr:twoCellAnchor editAs="oneCell">
    <xdr:from>
      <xdr:col>1</xdr:col>
      <xdr:colOff>25400</xdr:colOff>
      <xdr:row>1019</xdr:row>
      <xdr:rowOff>25400</xdr:rowOff>
    </xdr:from>
    <xdr:to>
      <xdr:col>1</xdr:col>
      <xdr:colOff>749300</xdr:colOff>
      <xdr:row>1019</xdr:row>
      <xdr:rowOff>501650</xdr:rowOff>
    </xdr:to>
    <xdr:pic>
      <xdr:nvPicPr>
        <xdr:cNvPr id="2069" name="Subgraph-modelprogress" descr="modelprogress.png"/>
        <xdr:cNvPicPr>
          <a:picLocks/>
        </xdr:cNvPicPr>
      </xdr:nvPicPr>
      <xdr:blipFill>
        <a:blip xmlns:r="http://schemas.openxmlformats.org/officeDocument/2006/relationships" r:embed="rId350" cstate="print"/>
        <a:stretch>
          <a:fillRect/>
        </a:stretch>
      </xdr:blipFill>
      <xdr:spPr>
        <a:xfrm>
          <a:off x="1082675" y="533377775"/>
          <a:ext cx="723900" cy="476250"/>
        </a:xfrm>
        <a:prstGeom prst="rect">
          <a:avLst/>
        </a:prstGeom>
      </xdr:spPr>
    </xdr:pic>
    <xdr:clientData/>
  </xdr:twoCellAnchor>
  <xdr:twoCellAnchor editAs="oneCell">
    <xdr:from>
      <xdr:col>1</xdr:col>
      <xdr:colOff>25400</xdr:colOff>
      <xdr:row>1020</xdr:row>
      <xdr:rowOff>25400</xdr:rowOff>
    </xdr:from>
    <xdr:to>
      <xdr:col>1</xdr:col>
      <xdr:colOff>749300</xdr:colOff>
      <xdr:row>1020</xdr:row>
      <xdr:rowOff>501650</xdr:rowOff>
    </xdr:to>
    <xdr:pic>
      <xdr:nvPicPr>
        <xdr:cNvPr id="2070" name="Subgraph-erllon" descr="erllon.png"/>
        <xdr:cNvPicPr>
          <a:picLocks/>
        </xdr:cNvPicPr>
      </xdr:nvPicPr>
      <xdr:blipFill>
        <a:blip xmlns:r="http://schemas.openxmlformats.org/officeDocument/2006/relationships" r:embed="rId350" cstate="print"/>
        <a:stretch>
          <a:fillRect/>
        </a:stretch>
      </xdr:blipFill>
      <xdr:spPr>
        <a:xfrm>
          <a:off x="1082675" y="533901650"/>
          <a:ext cx="723900" cy="476250"/>
        </a:xfrm>
        <a:prstGeom prst="rect">
          <a:avLst/>
        </a:prstGeom>
      </xdr:spPr>
    </xdr:pic>
    <xdr:clientData/>
  </xdr:twoCellAnchor>
  <xdr:twoCellAnchor editAs="oneCell">
    <xdr:from>
      <xdr:col>1</xdr:col>
      <xdr:colOff>25400</xdr:colOff>
      <xdr:row>1021</xdr:row>
      <xdr:rowOff>25400</xdr:rowOff>
    </xdr:from>
    <xdr:to>
      <xdr:col>1</xdr:col>
      <xdr:colOff>749300</xdr:colOff>
      <xdr:row>1021</xdr:row>
      <xdr:rowOff>501650</xdr:rowOff>
    </xdr:to>
    <xdr:pic>
      <xdr:nvPicPr>
        <xdr:cNvPr id="2071" name="Subgraph-rapabalan" descr="rapabalan.png"/>
        <xdr:cNvPicPr>
          <a:picLocks/>
        </xdr:cNvPicPr>
      </xdr:nvPicPr>
      <xdr:blipFill>
        <a:blip xmlns:r="http://schemas.openxmlformats.org/officeDocument/2006/relationships" r:embed="rId350" cstate="print"/>
        <a:stretch>
          <a:fillRect/>
        </a:stretch>
      </xdr:blipFill>
      <xdr:spPr>
        <a:xfrm>
          <a:off x="1082675" y="534425525"/>
          <a:ext cx="723900" cy="476250"/>
        </a:xfrm>
        <a:prstGeom prst="rect">
          <a:avLst/>
        </a:prstGeom>
      </xdr:spPr>
    </xdr:pic>
    <xdr:clientData/>
  </xdr:twoCellAnchor>
  <xdr:twoCellAnchor editAs="oneCell">
    <xdr:from>
      <xdr:col>1</xdr:col>
      <xdr:colOff>25400</xdr:colOff>
      <xdr:row>1022</xdr:row>
      <xdr:rowOff>25400</xdr:rowOff>
    </xdr:from>
    <xdr:to>
      <xdr:col>1</xdr:col>
      <xdr:colOff>749300</xdr:colOff>
      <xdr:row>1022</xdr:row>
      <xdr:rowOff>501650</xdr:rowOff>
    </xdr:to>
    <xdr:pic>
      <xdr:nvPicPr>
        <xdr:cNvPr id="2072" name="Subgraph-barkybree" descr="barkybree.png"/>
        <xdr:cNvPicPr>
          <a:picLocks/>
        </xdr:cNvPicPr>
      </xdr:nvPicPr>
      <xdr:blipFill>
        <a:blip xmlns:r="http://schemas.openxmlformats.org/officeDocument/2006/relationships" r:embed="rId350" cstate="print"/>
        <a:stretch>
          <a:fillRect/>
        </a:stretch>
      </xdr:blipFill>
      <xdr:spPr>
        <a:xfrm>
          <a:off x="1082675" y="534949400"/>
          <a:ext cx="723900" cy="476250"/>
        </a:xfrm>
        <a:prstGeom prst="rect">
          <a:avLst/>
        </a:prstGeom>
      </xdr:spPr>
    </xdr:pic>
    <xdr:clientData/>
  </xdr:twoCellAnchor>
  <xdr:twoCellAnchor editAs="oneCell">
    <xdr:from>
      <xdr:col>1</xdr:col>
      <xdr:colOff>25400</xdr:colOff>
      <xdr:row>1023</xdr:row>
      <xdr:rowOff>25400</xdr:rowOff>
    </xdr:from>
    <xdr:to>
      <xdr:col>1</xdr:col>
      <xdr:colOff>749300</xdr:colOff>
      <xdr:row>1023</xdr:row>
      <xdr:rowOff>501650</xdr:rowOff>
    </xdr:to>
    <xdr:pic>
      <xdr:nvPicPr>
        <xdr:cNvPr id="2073" name="Subgraph-anitacawala" descr="anitacawala.png"/>
        <xdr:cNvPicPr>
          <a:picLocks/>
        </xdr:cNvPicPr>
      </xdr:nvPicPr>
      <xdr:blipFill>
        <a:blip xmlns:r="http://schemas.openxmlformats.org/officeDocument/2006/relationships" r:embed="rId350" cstate="print"/>
        <a:stretch>
          <a:fillRect/>
        </a:stretch>
      </xdr:blipFill>
      <xdr:spPr>
        <a:xfrm>
          <a:off x="1082675" y="535473275"/>
          <a:ext cx="723900" cy="476250"/>
        </a:xfrm>
        <a:prstGeom prst="rect">
          <a:avLst/>
        </a:prstGeom>
      </xdr:spPr>
    </xdr:pic>
    <xdr:clientData/>
  </xdr:twoCellAnchor>
  <xdr:twoCellAnchor editAs="oneCell">
    <xdr:from>
      <xdr:col>1</xdr:col>
      <xdr:colOff>25400</xdr:colOff>
      <xdr:row>1024</xdr:row>
      <xdr:rowOff>25400</xdr:rowOff>
    </xdr:from>
    <xdr:to>
      <xdr:col>1</xdr:col>
      <xdr:colOff>749300</xdr:colOff>
      <xdr:row>1024</xdr:row>
      <xdr:rowOff>501650</xdr:rowOff>
    </xdr:to>
    <xdr:pic>
      <xdr:nvPicPr>
        <xdr:cNvPr id="2074" name="Subgraph-cloudmig" descr="cloudmig.png"/>
        <xdr:cNvPicPr>
          <a:picLocks/>
        </xdr:cNvPicPr>
      </xdr:nvPicPr>
      <xdr:blipFill>
        <a:blip xmlns:r="http://schemas.openxmlformats.org/officeDocument/2006/relationships" r:embed="rId350" cstate="print"/>
        <a:stretch>
          <a:fillRect/>
        </a:stretch>
      </xdr:blipFill>
      <xdr:spPr>
        <a:xfrm>
          <a:off x="1082675" y="535997150"/>
          <a:ext cx="723900" cy="476250"/>
        </a:xfrm>
        <a:prstGeom prst="rect">
          <a:avLst/>
        </a:prstGeom>
      </xdr:spPr>
    </xdr:pic>
    <xdr:clientData/>
  </xdr:twoCellAnchor>
  <xdr:twoCellAnchor editAs="oneCell">
    <xdr:from>
      <xdr:col>1</xdr:col>
      <xdr:colOff>25400</xdr:colOff>
      <xdr:row>1025</xdr:row>
      <xdr:rowOff>25400</xdr:rowOff>
    </xdr:from>
    <xdr:to>
      <xdr:col>1</xdr:col>
      <xdr:colOff>749300</xdr:colOff>
      <xdr:row>1025</xdr:row>
      <xdr:rowOff>501650</xdr:rowOff>
    </xdr:to>
    <xdr:pic>
      <xdr:nvPicPr>
        <xdr:cNvPr id="2075" name="Subgraph-mdilustraciones" descr="mdilustraciones.png"/>
        <xdr:cNvPicPr>
          <a:picLocks/>
        </xdr:cNvPicPr>
      </xdr:nvPicPr>
      <xdr:blipFill>
        <a:blip xmlns:r="http://schemas.openxmlformats.org/officeDocument/2006/relationships" r:embed="rId350" cstate="print"/>
        <a:stretch>
          <a:fillRect/>
        </a:stretch>
      </xdr:blipFill>
      <xdr:spPr>
        <a:xfrm>
          <a:off x="1082675" y="536521025"/>
          <a:ext cx="723900" cy="476250"/>
        </a:xfrm>
        <a:prstGeom prst="rect">
          <a:avLst/>
        </a:prstGeom>
      </xdr:spPr>
    </xdr:pic>
    <xdr:clientData/>
  </xdr:twoCellAnchor>
  <xdr:twoCellAnchor editAs="oneCell">
    <xdr:from>
      <xdr:col>1</xdr:col>
      <xdr:colOff>25400</xdr:colOff>
      <xdr:row>1026</xdr:row>
      <xdr:rowOff>25400</xdr:rowOff>
    </xdr:from>
    <xdr:to>
      <xdr:col>1</xdr:col>
      <xdr:colOff>749300</xdr:colOff>
      <xdr:row>1026</xdr:row>
      <xdr:rowOff>501650</xdr:rowOff>
    </xdr:to>
    <xdr:pic>
      <xdr:nvPicPr>
        <xdr:cNvPr id="2076" name="Subgraph-uktechnews" descr="uktechnews.png"/>
        <xdr:cNvPicPr>
          <a:picLocks/>
        </xdr:cNvPicPr>
      </xdr:nvPicPr>
      <xdr:blipFill>
        <a:blip xmlns:r="http://schemas.openxmlformats.org/officeDocument/2006/relationships" r:embed="rId350" cstate="print"/>
        <a:stretch>
          <a:fillRect/>
        </a:stretch>
      </xdr:blipFill>
      <xdr:spPr>
        <a:xfrm>
          <a:off x="1082675" y="537044900"/>
          <a:ext cx="723900" cy="476250"/>
        </a:xfrm>
        <a:prstGeom prst="rect">
          <a:avLst/>
        </a:prstGeom>
      </xdr:spPr>
    </xdr:pic>
    <xdr:clientData/>
  </xdr:twoCellAnchor>
  <xdr:twoCellAnchor editAs="oneCell">
    <xdr:from>
      <xdr:col>1</xdr:col>
      <xdr:colOff>25400</xdr:colOff>
      <xdr:row>1027</xdr:row>
      <xdr:rowOff>25400</xdr:rowOff>
    </xdr:from>
    <xdr:to>
      <xdr:col>1</xdr:col>
      <xdr:colOff>749300</xdr:colOff>
      <xdr:row>1027</xdr:row>
      <xdr:rowOff>501650</xdr:rowOff>
    </xdr:to>
    <xdr:pic>
      <xdr:nvPicPr>
        <xdr:cNvPr id="2077" name="Subgraph-ecotopics" descr="ecotopics.png"/>
        <xdr:cNvPicPr>
          <a:picLocks/>
        </xdr:cNvPicPr>
      </xdr:nvPicPr>
      <xdr:blipFill>
        <a:blip xmlns:r="http://schemas.openxmlformats.org/officeDocument/2006/relationships" r:embed="rId350" cstate="print"/>
        <a:stretch>
          <a:fillRect/>
        </a:stretch>
      </xdr:blipFill>
      <xdr:spPr>
        <a:xfrm>
          <a:off x="1082675" y="537568775"/>
          <a:ext cx="723900" cy="476250"/>
        </a:xfrm>
        <a:prstGeom prst="rect">
          <a:avLst/>
        </a:prstGeom>
      </xdr:spPr>
    </xdr:pic>
    <xdr:clientData/>
  </xdr:twoCellAnchor>
  <xdr:twoCellAnchor editAs="oneCell">
    <xdr:from>
      <xdr:col>1</xdr:col>
      <xdr:colOff>25400</xdr:colOff>
      <xdr:row>1028</xdr:row>
      <xdr:rowOff>25400</xdr:rowOff>
    </xdr:from>
    <xdr:to>
      <xdr:col>1</xdr:col>
      <xdr:colOff>749300</xdr:colOff>
      <xdr:row>1028</xdr:row>
      <xdr:rowOff>501650</xdr:rowOff>
    </xdr:to>
    <xdr:pic>
      <xdr:nvPicPr>
        <xdr:cNvPr id="2078" name="Subgraph-andril21" descr="andril21.png"/>
        <xdr:cNvPicPr>
          <a:picLocks/>
        </xdr:cNvPicPr>
      </xdr:nvPicPr>
      <xdr:blipFill>
        <a:blip xmlns:r="http://schemas.openxmlformats.org/officeDocument/2006/relationships" r:embed="rId350" cstate="print"/>
        <a:stretch>
          <a:fillRect/>
        </a:stretch>
      </xdr:blipFill>
      <xdr:spPr>
        <a:xfrm>
          <a:off x="1082675" y="538092650"/>
          <a:ext cx="723900" cy="476250"/>
        </a:xfrm>
        <a:prstGeom prst="rect">
          <a:avLst/>
        </a:prstGeom>
      </xdr:spPr>
    </xdr:pic>
    <xdr:clientData/>
  </xdr:twoCellAnchor>
  <xdr:twoCellAnchor editAs="oneCell">
    <xdr:from>
      <xdr:col>1</xdr:col>
      <xdr:colOff>25400</xdr:colOff>
      <xdr:row>1029</xdr:row>
      <xdr:rowOff>25400</xdr:rowOff>
    </xdr:from>
    <xdr:to>
      <xdr:col>1</xdr:col>
      <xdr:colOff>749300</xdr:colOff>
      <xdr:row>1029</xdr:row>
      <xdr:rowOff>501650</xdr:rowOff>
    </xdr:to>
    <xdr:pic>
      <xdr:nvPicPr>
        <xdr:cNvPr id="2079" name="Subgraph-hmac8744" descr="hmac8744.png"/>
        <xdr:cNvPicPr>
          <a:picLocks/>
        </xdr:cNvPicPr>
      </xdr:nvPicPr>
      <xdr:blipFill>
        <a:blip xmlns:r="http://schemas.openxmlformats.org/officeDocument/2006/relationships" r:embed="rId350" cstate="print"/>
        <a:stretch>
          <a:fillRect/>
        </a:stretch>
      </xdr:blipFill>
      <xdr:spPr>
        <a:xfrm>
          <a:off x="1082675" y="538616525"/>
          <a:ext cx="723900" cy="476250"/>
        </a:xfrm>
        <a:prstGeom prst="rect">
          <a:avLst/>
        </a:prstGeom>
      </xdr:spPr>
    </xdr:pic>
    <xdr:clientData/>
  </xdr:twoCellAnchor>
  <xdr:twoCellAnchor editAs="oneCell">
    <xdr:from>
      <xdr:col>1</xdr:col>
      <xdr:colOff>25400</xdr:colOff>
      <xdr:row>1030</xdr:row>
      <xdr:rowOff>25400</xdr:rowOff>
    </xdr:from>
    <xdr:to>
      <xdr:col>1</xdr:col>
      <xdr:colOff>749300</xdr:colOff>
      <xdr:row>1030</xdr:row>
      <xdr:rowOff>501650</xdr:rowOff>
    </xdr:to>
    <xdr:pic>
      <xdr:nvPicPr>
        <xdr:cNvPr id="2080" name="Subgraph-johnrheard" descr="johnrheard.png"/>
        <xdr:cNvPicPr>
          <a:picLocks/>
        </xdr:cNvPicPr>
      </xdr:nvPicPr>
      <xdr:blipFill>
        <a:blip xmlns:r="http://schemas.openxmlformats.org/officeDocument/2006/relationships" r:embed="rId350" cstate="print"/>
        <a:stretch>
          <a:fillRect/>
        </a:stretch>
      </xdr:blipFill>
      <xdr:spPr>
        <a:xfrm>
          <a:off x="1082675" y="539140400"/>
          <a:ext cx="723900" cy="476250"/>
        </a:xfrm>
        <a:prstGeom prst="rect">
          <a:avLst/>
        </a:prstGeom>
      </xdr:spPr>
    </xdr:pic>
    <xdr:clientData/>
  </xdr:twoCellAnchor>
  <xdr:twoCellAnchor editAs="oneCell">
    <xdr:from>
      <xdr:col>1</xdr:col>
      <xdr:colOff>25400</xdr:colOff>
      <xdr:row>1031</xdr:row>
      <xdr:rowOff>25400</xdr:rowOff>
    </xdr:from>
    <xdr:to>
      <xdr:col>1</xdr:col>
      <xdr:colOff>749300</xdr:colOff>
      <xdr:row>1031</xdr:row>
      <xdr:rowOff>501650</xdr:rowOff>
    </xdr:to>
    <xdr:pic>
      <xdr:nvPicPr>
        <xdr:cNvPr id="2081" name="Subgraph-bstcursos" descr="bstcursos.png"/>
        <xdr:cNvPicPr>
          <a:picLocks/>
        </xdr:cNvPicPr>
      </xdr:nvPicPr>
      <xdr:blipFill>
        <a:blip xmlns:r="http://schemas.openxmlformats.org/officeDocument/2006/relationships" r:embed="rId350" cstate="print"/>
        <a:stretch>
          <a:fillRect/>
        </a:stretch>
      </xdr:blipFill>
      <xdr:spPr>
        <a:xfrm>
          <a:off x="1082675" y="539664275"/>
          <a:ext cx="723900" cy="476250"/>
        </a:xfrm>
        <a:prstGeom prst="rect">
          <a:avLst/>
        </a:prstGeom>
      </xdr:spPr>
    </xdr:pic>
    <xdr:clientData/>
  </xdr:twoCellAnchor>
  <xdr:twoCellAnchor editAs="oneCell">
    <xdr:from>
      <xdr:col>1</xdr:col>
      <xdr:colOff>25400</xdr:colOff>
      <xdr:row>1032</xdr:row>
      <xdr:rowOff>25400</xdr:rowOff>
    </xdr:from>
    <xdr:to>
      <xdr:col>1</xdr:col>
      <xdr:colOff>749300</xdr:colOff>
      <xdr:row>1032</xdr:row>
      <xdr:rowOff>501650</xdr:rowOff>
    </xdr:to>
    <xdr:pic>
      <xdr:nvPicPr>
        <xdr:cNvPr id="2082" name="Subgraph-andrefsrp" descr="andrefsrp.png"/>
        <xdr:cNvPicPr>
          <a:picLocks/>
        </xdr:cNvPicPr>
      </xdr:nvPicPr>
      <xdr:blipFill>
        <a:blip xmlns:r="http://schemas.openxmlformats.org/officeDocument/2006/relationships" r:embed="rId350" cstate="print"/>
        <a:stretch>
          <a:fillRect/>
        </a:stretch>
      </xdr:blipFill>
      <xdr:spPr>
        <a:xfrm>
          <a:off x="1082675" y="540188150"/>
          <a:ext cx="723900" cy="476250"/>
        </a:xfrm>
        <a:prstGeom prst="rect">
          <a:avLst/>
        </a:prstGeom>
      </xdr:spPr>
    </xdr:pic>
    <xdr:clientData/>
  </xdr:twoCellAnchor>
  <xdr:twoCellAnchor editAs="oneCell">
    <xdr:from>
      <xdr:col>1</xdr:col>
      <xdr:colOff>25400</xdr:colOff>
      <xdr:row>1033</xdr:row>
      <xdr:rowOff>25400</xdr:rowOff>
    </xdr:from>
    <xdr:to>
      <xdr:col>1</xdr:col>
      <xdr:colOff>749300</xdr:colOff>
      <xdr:row>1033</xdr:row>
      <xdr:rowOff>501650</xdr:rowOff>
    </xdr:to>
    <xdr:pic>
      <xdr:nvPicPr>
        <xdr:cNvPr id="2083" name="Subgraph-mylatvianews" descr="mylatvianews.png"/>
        <xdr:cNvPicPr>
          <a:picLocks/>
        </xdr:cNvPicPr>
      </xdr:nvPicPr>
      <xdr:blipFill>
        <a:blip xmlns:r="http://schemas.openxmlformats.org/officeDocument/2006/relationships" r:embed="rId350" cstate="print"/>
        <a:stretch>
          <a:fillRect/>
        </a:stretch>
      </xdr:blipFill>
      <xdr:spPr>
        <a:xfrm>
          <a:off x="1082675" y="540712025"/>
          <a:ext cx="723900" cy="476250"/>
        </a:xfrm>
        <a:prstGeom prst="rect">
          <a:avLst/>
        </a:prstGeom>
      </xdr:spPr>
    </xdr:pic>
    <xdr:clientData/>
  </xdr:twoCellAnchor>
  <xdr:twoCellAnchor editAs="oneCell">
    <xdr:from>
      <xdr:col>1</xdr:col>
      <xdr:colOff>25400</xdr:colOff>
      <xdr:row>1034</xdr:row>
      <xdr:rowOff>25400</xdr:rowOff>
    </xdr:from>
    <xdr:to>
      <xdr:col>1</xdr:col>
      <xdr:colOff>749300</xdr:colOff>
      <xdr:row>1034</xdr:row>
      <xdr:rowOff>501650</xdr:rowOff>
    </xdr:to>
    <xdr:pic>
      <xdr:nvPicPr>
        <xdr:cNvPr id="2084" name="Subgraph-yessiflix" descr="yessiflix.png"/>
        <xdr:cNvPicPr>
          <a:picLocks/>
        </xdr:cNvPicPr>
      </xdr:nvPicPr>
      <xdr:blipFill>
        <a:blip xmlns:r="http://schemas.openxmlformats.org/officeDocument/2006/relationships" r:embed="rId350" cstate="print"/>
        <a:stretch>
          <a:fillRect/>
        </a:stretch>
      </xdr:blipFill>
      <xdr:spPr>
        <a:xfrm>
          <a:off x="1082675" y="541235900"/>
          <a:ext cx="723900" cy="476250"/>
        </a:xfrm>
        <a:prstGeom prst="rect">
          <a:avLst/>
        </a:prstGeom>
      </xdr:spPr>
    </xdr:pic>
    <xdr:clientData/>
  </xdr:twoCellAnchor>
  <xdr:twoCellAnchor editAs="oneCell">
    <xdr:from>
      <xdr:col>1</xdr:col>
      <xdr:colOff>25400</xdr:colOff>
      <xdr:row>1035</xdr:row>
      <xdr:rowOff>25400</xdr:rowOff>
    </xdr:from>
    <xdr:to>
      <xdr:col>1</xdr:col>
      <xdr:colOff>749300</xdr:colOff>
      <xdr:row>1035</xdr:row>
      <xdr:rowOff>501650</xdr:rowOff>
    </xdr:to>
    <xdr:pic>
      <xdr:nvPicPr>
        <xdr:cNvPr id="2085" name="Subgraph-michaelcoffs" descr="michaelcoffs.png"/>
        <xdr:cNvPicPr>
          <a:picLocks/>
        </xdr:cNvPicPr>
      </xdr:nvPicPr>
      <xdr:blipFill>
        <a:blip xmlns:r="http://schemas.openxmlformats.org/officeDocument/2006/relationships" r:embed="rId350" cstate="print"/>
        <a:stretch>
          <a:fillRect/>
        </a:stretch>
      </xdr:blipFill>
      <xdr:spPr>
        <a:xfrm>
          <a:off x="1082675" y="541759775"/>
          <a:ext cx="723900" cy="476250"/>
        </a:xfrm>
        <a:prstGeom prst="rect">
          <a:avLst/>
        </a:prstGeom>
      </xdr:spPr>
    </xdr:pic>
    <xdr:clientData/>
  </xdr:twoCellAnchor>
  <xdr:twoCellAnchor editAs="oneCell">
    <xdr:from>
      <xdr:col>1</xdr:col>
      <xdr:colOff>25400</xdr:colOff>
      <xdr:row>1036</xdr:row>
      <xdr:rowOff>25400</xdr:rowOff>
    </xdr:from>
    <xdr:to>
      <xdr:col>1</xdr:col>
      <xdr:colOff>749300</xdr:colOff>
      <xdr:row>1036</xdr:row>
      <xdr:rowOff>501650</xdr:rowOff>
    </xdr:to>
    <xdr:pic>
      <xdr:nvPicPr>
        <xdr:cNvPr id="2086" name="Subgraph-kaciehanako" descr="kaciehanako.png"/>
        <xdr:cNvPicPr>
          <a:picLocks/>
        </xdr:cNvPicPr>
      </xdr:nvPicPr>
      <xdr:blipFill>
        <a:blip xmlns:r="http://schemas.openxmlformats.org/officeDocument/2006/relationships" r:embed="rId350" cstate="print"/>
        <a:stretch>
          <a:fillRect/>
        </a:stretch>
      </xdr:blipFill>
      <xdr:spPr>
        <a:xfrm>
          <a:off x="1082675" y="542283650"/>
          <a:ext cx="723900" cy="476250"/>
        </a:xfrm>
        <a:prstGeom prst="rect">
          <a:avLst/>
        </a:prstGeom>
      </xdr:spPr>
    </xdr:pic>
    <xdr:clientData/>
  </xdr:twoCellAnchor>
  <xdr:twoCellAnchor editAs="oneCell">
    <xdr:from>
      <xdr:col>1</xdr:col>
      <xdr:colOff>25400</xdr:colOff>
      <xdr:row>1037</xdr:row>
      <xdr:rowOff>25400</xdr:rowOff>
    </xdr:from>
    <xdr:to>
      <xdr:col>1</xdr:col>
      <xdr:colOff>749300</xdr:colOff>
      <xdr:row>1037</xdr:row>
      <xdr:rowOff>501650</xdr:rowOff>
    </xdr:to>
    <xdr:pic>
      <xdr:nvPicPr>
        <xdr:cNvPr id="2087" name="Subgraph-andres_fco" descr="andres_fco.png"/>
        <xdr:cNvPicPr>
          <a:picLocks/>
        </xdr:cNvPicPr>
      </xdr:nvPicPr>
      <xdr:blipFill>
        <a:blip xmlns:r="http://schemas.openxmlformats.org/officeDocument/2006/relationships" r:embed="rId350" cstate="print"/>
        <a:stretch>
          <a:fillRect/>
        </a:stretch>
      </xdr:blipFill>
      <xdr:spPr>
        <a:xfrm>
          <a:off x="1082675" y="542807525"/>
          <a:ext cx="723900" cy="476250"/>
        </a:xfrm>
        <a:prstGeom prst="rect">
          <a:avLst/>
        </a:prstGeom>
      </xdr:spPr>
    </xdr:pic>
    <xdr:clientData/>
  </xdr:twoCellAnchor>
  <xdr:twoCellAnchor editAs="oneCell">
    <xdr:from>
      <xdr:col>1</xdr:col>
      <xdr:colOff>25400</xdr:colOff>
      <xdr:row>1038</xdr:row>
      <xdr:rowOff>25400</xdr:rowOff>
    </xdr:from>
    <xdr:to>
      <xdr:col>1</xdr:col>
      <xdr:colOff>749300</xdr:colOff>
      <xdr:row>1038</xdr:row>
      <xdr:rowOff>501650</xdr:rowOff>
    </xdr:to>
    <xdr:pic>
      <xdr:nvPicPr>
        <xdr:cNvPr id="2088" name="Subgraph-rafaelgaonna" descr="rafaelgaonna.png"/>
        <xdr:cNvPicPr>
          <a:picLocks/>
        </xdr:cNvPicPr>
      </xdr:nvPicPr>
      <xdr:blipFill>
        <a:blip xmlns:r="http://schemas.openxmlformats.org/officeDocument/2006/relationships" r:embed="rId350" cstate="print"/>
        <a:stretch>
          <a:fillRect/>
        </a:stretch>
      </xdr:blipFill>
      <xdr:spPr>
        <a:xfrm>
          <a:off x="1082675" y="543331400"/>
          <a:ext cx="723900" cy="476250"/>
        </a:xfrm>
        <a:prstGeom prst="rect">
          <a:avLst/>
        </a:prstGeom>
      </xdr:spPr>
    </xdr:pic>
    <xdr:clientData/>
  </xdr:twoCellAnchor>
  <xdr:twoCellAnchor editAs="oneCell">
    <xdr:from>
      <xdr:col>1</xdr:col>
      <xdr:colOff>25400</xdr:colOff>
      <xdr:row>1039</xdr:row>
      <xdr:rowOff>25400</xdr:rowOff>
    </xdr:from>
    <xdr:to>
      <xdr:col>1</xdr:col>
      <xdr:colOff>749300</xdr:colOff>
      <xdr:row>1039</xdr:row>
      <xdr:rowOff>501650</xdr:rowOff>
    </xdr:to>
    <xdr:pic>
      <xdr:nvPicPr>
        <xdr:cNvPr id="2089" name="Subgraph-damisilvatwitte" descr="damisilvatwitte.png"/>
        <xdr:cNvPicPr>
          <a:picLocks/>
        </xdr:cNvPicPr>
      </xdr:nvPicPr>
      <xdr:blipFill>
        <a:blip xmlns:r="http://schemas.openxmlformats.org/officeDocument/2006/relationships" r:embed="rId350" cstate="print"/>
        <a:stretch>
          <a:fillRect/>
        </a:stretch>
      </xdr:blipFill>
      <xdr:spPr>
        <a:xfrm>
          <a:off x="1082675" y="543855275"/>
          <a:ext cx="723900" cy="476250"/>
        </a:xfrm>
        <a:prstGeom prst="rect">
          <a:avLst/>
        </a:prstGeom>
      </xdr:spPr>
    </xdr:pic>
    <xdr:clientData/>
  </xdr:twoCellAnchor>
  <xdr:twoCellAnchor editAs="oneCell">
    <xdr:from>
      <xdr:col>1</xdr:col>
      <xdr:colOff>25400</xdr:colOff>
      <xdr:row>1040</xdr:row>
      <xdr:rowOff>25400</xdr:rowOff>
    </xdr:from>
    <xdr:to>
      <xdr:col>1</xdr:col>
      <xdr:colOff>749300</xdr:colOff>
      <xdr:row>1040</xdr:row>
      <xdr:rowOff>501650</xdr:rowOff>
    </xdr:to>
    <xdr:pic>
      <xdr:nvPicPr>
        <xdr:cNvPr id="2090" name="Subgraph-dikmansn165" descr="dikmansn165.png"/>
        <xdr:cNvPicPr>
          <a:picLocks/>
        </xdr:cNvPicPr>
      </xdr:nvPicPr>
      <xdr:blipFill>
        <a:blip xmlns:r="http://schemas.openxmlformats.org/officeDocument/2006/relationships" r:embed="rId350" cstate="print"/>
        <a:stretch>
          <a:fillRect/>
        </a:stretch>
      </xdr:blipFill>
      <xdr:spPr>
        <a:xfrm>
          <a:off x="1082675" y="544379150"/>
          <a:ext cx="723900" cy="476250"/>
        </a:xfrm>
        <a:prstGeom prst="rect">
          <a:avLst/>
        </a:prstGeom>
      </xdr:spPr>
    </xdr:pic>
    <xdr:clientData/>
  </xdr:twoCellAnchor>
  <xdr:twoCellAnchor editAs="oneCell">
    <xdr:from>
      <xdr:col>1</xdr:col>
      <xdr:colOff>25400</xdr:colOff>
      <xdr:row>1041</xdr:row>
      <xdr:rowOff>25400</xdr:rowOff>
    </xdr:from>
    <xdr:to>
      <xdr:col>1</xdr:col>
      <xdr:colOff>749300</xdr:colOff>
      <xdr:row>1041</xdr:row>
      <xdr:rowOff>501650</xdr:rowOff>
    </xdr:to>
    <xdr:pic>
      <xdr:nvPicPr>
        <xdr:cNvPr id="2091" name="Subgraph-mominreallife" descr="mominreallife.png"/>
        <xdr:cNvPicPr>
          <a:picLocks/>
        </xdr:cNvPicPr>
      </xdr:nvPicPr>
      <xdr:blipFill>
        <a:blip xmlns:r="http://schemas.openxmlformats.org/officeDocument/2006/relationships" r:embed="rId350" cstate="print"/>
        <a:stretch>
          <a:fillRect/>
        </a:stretch>
      </xdr:blipFill>
      <xdr:spPr>
        <a:xfrm>
          <a:off x="1082675" y="544903025"/>
          <a:ext cx="723900" cy="476250"/>
        </a:xfrm>
        <a:prstGeom prst="rect">
          <a:avLst/>
        </a:prstGeom>
      </xdr:spPr>
    </xdr:pic>
    <xdr:clientData/>
  </xdr:twoCellAnchor>
  <xdr:twoCellAnchor editAs="oneCell">
    <xdr:from>
      <xdr:col>1</xdr:col>
      <xdr:colOff>25400</xdr:colOff>
      <xdr:row>1042</xdr:row>
      <xdr:rowOff>25400</xdr:rowOff>
    </xdr:from>
    <xdr:to>
      <xdr:col>1</xdr:col>
      <xdr:colOff>749300</xdr:colOff>
      <xdr:row>1042</xdr:row>
      <xdr:rowOff>501650</xdr:rowOff>
    </xdr:to>
    <xdr:pic>
      <xdr:nvPicPr>
        <xdr:cNvPr id="2092" name="Subgraph-belraven" descr="belraven.png"/>
        <xdr:cNvPicPr>
          <a:picLocks/>
        </xdr:cNvPicPr>
      </xdr:nvPicPr>
      <xdr:blipFill>
        <a:blip xmlns:r="http://schemas.openxmlformats.org/officeDocument/2006/relationships" r:embed="rId350" cstate="print"/>
        <a:stretch>
          <a:fillRect/>
        </a:stretch>
      </xdr:blipFill>
      <xdr:spPr>
        <a:xfrm>
          <a:off x="1082675" y="545426900"/>
          <a:ext cx="723900" cy="476250"/>
        </a:xfrm>
        <a:prstGeom prst="rect">
          <a:avLst/>
        </a:prstGeom>
      </xdr:spPr>
    </xdr:pic>
    <xdr:clientData/>
  </xdr:twoCellAnchor>
  <xdr:twoCellAnchor editAs="oneCell">
    <xdr:from>
      <xdr:col>1</xdr:col>
      <xdr:colOff>25400</xdr:colOff>
      <xdr:row>1043</xdr:row>
      <xdr:rowOff>25400</xdr:rowOff>
    </xdr:from>
    <xdr:to>
      <xdr:col>1</xdr:col>
      <xdr:colOff>749300</xdr:colOff>
      <xdr:row>1043</xdr:row>
      <xdr:rowOff>501650</xdr:rowOff>
    </xdr:to>
    <xdr:pic>
      <xdr:nvPicPr>
        <xdr:cNvPr id="2093" name="Subgraph-hugorosin" descr="hugorosin.png"/>
        <xdr:cNvPicPr>
          <a:picLocks/>
        </xdr:cNvPicPr>
      </xdr:nvPicPr>
      <xdr:blipFill>
        <a:blip xmlns:r="http://schemas.openxmlformats.org/officeDocument/2006/relationships" r:embed="rId350" cstate="print"/>
        <a:stretch>
          <a:fillRect/>
        </a:stretch>
      </xdr:blipFill>
      <xdr:spPr>
        <a:xfrm>
          <a:off x="1082675" y="545950775"/>
          <a:ext cx="723900" cy="476250"/>
        </a:xfrm>
        <a:prstGeom prst="rect">
          <a:avLst/>
        </a:prstGeom>
      </xdr:spPr>
    </xdr:pic>
    <xdr:clientData/>
  </xdr:twoCellAnchor>
  <xdr:twoCellAnchor editAs="oneCell">
    <xdr:from>
      <xdr:col>1</xdr:col>
      <xdr:colOff>25400</xdr:colOff>
      <xdr:row>1044</xdr:row>
      <xdr:rowOff>25400</xdr:rowOff>
    </xdr:from>
    <xdr:to>
      <xdr:col>1</xdr:col>
      <xdr:colOff>749300</xdr:colOff>
      <xdr:row>1044</xdr:row>
      <xdr:rowOff>501650</xdr:rowOff>
    </xdr:to>
    <xdr:pic>
      <xdr:nvPicPr>
        <xdr:cNvPr id="2094" name="Subgraph-mmarico" descr="mmarico.png"/>
        <xdr:cNvPicPr>
          <a:picLocks/>
        </xdr:cNvPicPr>
      </xdr:nvPicPr>
      <xdr:blipFill>
        <a:blip xmlns:r="http://schemas.openxmlformats.org/officeDocument/2006/relationships" r:embed="rId350" cstate="print"/>
        <a:stretch>
          <a:fillRect/>
        </a:stretch>
      </xdr:blipFill>
      <xdr:spPr>
        <a:xfrm>
          <a:off x="1082675" y="546474650"/>
          <a:ext cx="723900" cy="476250"/>
        </a:xfrm>
        <a:prstGeom prst="rect">
          <a:avLst/>
        </a:prstGeom>
      </xdr:spPr>
    </xdr:pic>
    <xdr:clientData/>
  </xdr:twoCellAnchor>
  <xdr:twoCellAnchor editAs="oneCell">
    <xdr:from>
      <xdr:col>1</xdr:col>
      <xdr:colOff>25400</xdr:colOff>
      <xdr:row>1045</xdr:row>
      <xdr:rowOff>25400</xdr:rowOff>
    </xdr:from>
    <xdr:to>
      <xdr:col>1</xdr:col>
      <xdr:colOff>749300</xdr:colOff>
      <xdr:row>1045</xdr:row>
      <xdr:rowOff>501650</xdr:rowOff>
    </xdr:to>
    <xdr:pic>
      <xdr:nvPicPr>
        <xdr:cNvPr id="2095" name="Subgraph-obamarama1" descr="obamarama1.png"/>
        <xdr:cNvPicPr>
          <a:picLocks/>
        </xdr:cNvPicPr>
      </xdr:nvPicPr>
      <xdr:blipFill>
        <a:blip xmlns:r="http://schemas.openxmlformats.org/officeDocument/2006/relationships" r:embed="rId350" cstate="print"/>
        <a:stretch>
          <a:fillRect/>
        </a:stretch>
      </xdr:blipFill>
      <xdr:spPr>
        <a:xfrm>
          <a:off x="1082675" y="546998525"/>
          <a:ext cx="723900" cy="476250"/>
        </a:xfrm>
        <a:prstGeom prst="rect">
          <a:avLst/>
        </a:prstGeom>
      </xdr:spPr>
    </xdr:pic>
    <xdr:clientData/>
  </xdr:twoCellAnchor>
  <xdr:twoCellAnchor editAs="oneCell">
    <xdr:from>
      <xdr:col>1</xdr:col>
      <xdr:colOff>25400</xdr:colOff>
      <xdr:row>1046</xdr:row>
      <xdr:rowOff>25400</xdr:rowOff>
    </xdr:from>
    <xdr:to>
      <xdr:col>1</xdr:col>
      <xdr:colOff>749300</xdr:colOff>
      <xdr:row>1046</xdr:row>
      <xdr:rowOff>501650</xdr:rowOff>
    </xdr:to>
    <xdr:pic>
      <xdr:nvPicPr>
        <xdr:cNvPr id="2096" name="Subgraph-muzysflipboard" descr="muzysflipboard.png"/>
        <xdr:cNvPicPr>
          <a:picLocks/>
        </xdr:cNvPicPr>
      </xdr:nvPicPr>
      <xdr:blipFill>
        <a:blip xmlns:r="http://schemas.openxmlformats.org/officeDocument/2006/relationships" r:embed="rId350" cstate="print"/>
        <a:stretch>
          <a:fillRect/>
        </a:stretch>
      </xdr:blipFill>
      <xdr:spPr>
        <a:xfrm>
          <a:off x="1082675" y="547522400"/>
          <a:ext cx="723900" cy="476250"/>
        </a:xfrm>
        <a:prstGeom prst="rect">
          <a:avLst/>
        </a:prstGeom>
      </xdr:spPr>
    </xdr:pic>
    <xdr:clientData/>
  </xdr:twoCellAnchor>
  <xdr:twoCellAnchor editAs="oneCell">
    <xdr:from>
      <xdr:col>1</xdr:col>
      <xdr:colOff>25400</xdr:colOff>
      <xdr:row>1047</xdr:row>
      <xdr:rowOff>25400</xdr:rowOff>
    </xdr:from>
    <xdr:to>
      <xdr:col>1</xdr:col>
      <xdr:colOff>749300</xdr:colOff>
      <xdr:row>1047</xdr:row>
      <xdr:rowOff>501650</xdr:rowOff>
    </xdr:to>
    <xdr:pic>
      <xdr:nvPicPr>
        <xdr:cNvPr id="2097" name="Subgraph-candinoca" descr="candinoca.png"/>
        <xdr:cNvPicPr>
          <a:picLocks/>
        </xdr:cNvPicPr>
      </xdr:nvPicPr>
      <xdr:blipFill>
        <a:blip xmlns:r="http://schemas.openxmlformats.org/officeDocument/2006/relationships" r:embed="rId350" cstate="print"/>
        <a:stretch>
          <a:fillRect/>
        </a:stretch>
      </xdr:blipFill>
      <xdr:spPr>
        <a:xfrm>
          <a:off x="1082675" y="548046275"/>
          <a:ext cx="723900" cy="476250"/>
        </a:xfrm>
        <a:prstGeom prst="rect">
          <a:avLst/>
        </a:prstGeom>
      </xdr:spPr>
    </xdr:pic>
    <xdr:clientData/>
  </xdr:twoCellAnchor>
  <xdr:twoCellAnchor editAs="oneCell">
    <xdr:from>
      <xdr:col>1</xdr:col>
      <xdr:colOff>25400</xdr:colOff>
      <xdr:row>1048</xdr:row>
      <xdr:rowOff>25400</xdr:rowOff>
    </xdr:from>
    <xdr:to>
      <xdr:col>1</xdr:col>
      <xdr:colOff>749300</xdr:colOff>
      <xdr:row>1048</xdr:row>
      <xdr:rowOff>501650</xdr:rowOff>
    </xdr:to>
    <xdr:pic>
      <xdr:nvPicPr>
        <xdr:cNvPr id="2098" name="Subgraph-zuckerbaby" descr="zuckerbaby.png"/>
        <xdr:cNvPicPr>
          <a:picLocks/>
        </xdr:cNvPicPr>
      </xdr:nvPicPr>
      <xdr:blipFill>
        <a:blip xmlns:r="http://schemas.openxmlformats.org/officeDocument/2006/relationships" r:embed="rId350" cstate="print"/>
        <a:stretch>
          <a:fillRect/>
        </a:stretch>
      </xdr:blipFill>
      <xdr:spPr>
        <a:xfrm>
          <a:off x="1082675" y="548570150"/>
          <a:ext cx="723900" cy="476250"/>
        </a:xfrm>
        <a:prstGeom prst="rect">
          <a:avLst/>
        </a:prstGeom>
      </xdr:spPr>
    </xdr:pic>
    <xdr:clientData/>
  </xdr:twoCellAnchor>
  <xdr:twoCellAnchor editAs="oneCell">
    <xdr:from>
      <xdr:col>1</xdr:col>
      <xdr:colOff>25400</xdr:colOff>
      <xdr:row>1049</xdr:row>
      <xdr:rowOff>25400</xdr:rowOff>
    </xdr:from>
    <xdr:to>
      <xdr:col>1</xdr:col>
      <xdr:colOff>749300</xdr:colOff>
      <xdr:row>1049</xdr:row>
      <xdr:rowOff>501650</xdr:rowOff>
    </xdr:to>
    <xdr:pic>
      <xdr:nvPicPr>
        <xdr:cNvPr id="2099" name="Subgraph-theorocha" descr="theorocha.png"/>
        <xdr:cNvPicPr>
          <a:picLocks/>
        </xdr:cNvPicPr>
      </xdr:nvPicPr>
      <xdr:blipFill>
        <a:blip xmlns:r="http://schemas.openxmlformats.org/officeDocument/2006/relationships" r:embed="rId350" cstate="print"/>
        <a:stretch>
          <a:fillRect/>
        </a:stretch>
      </xdr:blipFill>
      <xdr:spPr>
        <a:xfrm>
          <a:off x="1082675" y="549094025"/>
          <a:ext cx="723900" cy="476250"/>
        </a:xfrm>
        <a:prstGeom prst="rect">
          <a:avLst/>
        </a:prstGeom>
      </xdr:spPr>
    </xdr:pic>
    <xdr:clientData/>
  </xdr:twoCellAnchor>
  <xdr:twoCellAnchor editAs="oneCell">
    <xdr:from>
      <xdr:col>1</xdr:col>
      <xdr:colOff>25400</xdr:colOff>
      <xdr:row>1050</xdr:row>
      <xdr:rowOff>25400</xdr:rowOff>
    </xdr:from>
    <xdr:to>
      <xdr:col>1</xdr:col>
      <xdr:colOff>749300</xdr:colOff>
      <xdr:row>1050</xdr:row>
      <xdr:rowOff>501650</xdr:rowOff>
    </xdr:to>
    <xdr:pic>
      <xdr:nvPicPr>
        <xdr:cNvPr id="2100" name="Subgraph-geeniemart" descr="geeniemart.png"/>
        <xdr:cNvPicPr>
          <a:picLocks/>
        </xdr:cNvPicPr>
      </xdr:nvPicPr>
      <xdr:blipFill>
        <a:blip xmlns:r="http://schemas.openxmlformats.org/officeDocument/2006/relationships" r:embed="rId350" cstate="print"/>
        <a:stretch>
          <a:fillRect/>
        </a:stretch>
      </xdr:blipFill>
      <xdr:spPr>
        <a:xfrm>
          <a:off x="1082675" y="549617900"/>
          <a:ext cx="723900" cy="476250"/>
        </a:xfrm>
        <a:prstGeom prst="rect">
          <a:avLst/>
        </a:prstGeom>
      </xdr:spPr>
    </xdr:pic>
    <xdr:clientData/>
  </xdr:twoCellAnchor>
  <xdr:twoCellAnchor editAs="oneCell">
    <xdr:from>
      <xdr:col>1</xdr:col>
      <xdr:colOff>25400</xdr:colOff>
      <xdr:row>1051</xdr:row>
      <xdr:rowOff>25400</xdr:rowOff>
    </xdr:from>
    <xdr:to>
      <xdr:col>1</xdr:col>
      <xdr:colOff>749300</xdr:colOff>
      <xdr:row>1051</xdr:row>
      <xdr:rowOff>501650</xdr:rowOff>
    </xdr:to>
    <xdr:pic>
      <xdr:nvPicPr>
        <xdr:cNvPr id="2101" name="Subgraph-pietfitrie" descr="pietfitrie.png"/>
        <xdr:cNvPicPr>
          <a:picLocks/>
        </xdr:cNvPicPr>
      </xdr:nvPicPr>
      <xdr:blipFill>
        <a:blip xmlns:r="http://schemas.openxmlformats.org/officeDocument/2006/relationships" r:embed="rId350" cstate="print"/>
        <a:stretch>
          <a:fillRect/>
        </a:stretch>
      </xdr:blipFill>
      <xdr:spPr>
        <a:xfrm>
          <a:off x="1082675" y="550141775"/>
          <a:ext cx="723900" cy="476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24</xdr:row>
      <xdr:rowOff>38100</xdr:rowOff>
    </xdr:from>
    <xdr:to>
      <xdr:col>1</xdr:col>
      <xdr:colOff>918209</xdr:colOff>
      <xdr:row>31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38</xdr:row>
      <xdr:rowOff>38100</xdr:rowOff>
    </xdr:from>
    <xdr:to>
      <xdr:col>1</xdr:col>
      <xdr:colOff>918209</xdr:colOff>
      <xdr:row>45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52</xdr:row>
      <xdr:rowOff>28575</xdr:rowOff>
    </xdr:from>
    <xdr:to>
      <xdr:col>1</xdr:col>
      <xdr:colOff>918209</xdr:colOff>
      <xdr:row>59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66</xdr:row>
      <xdr:rowOff>9525</xdr:rowOff>
    </xdr:from>
    <xdr:to>
      <xdr:col>1</xdr:col>
      <xdr:colOff>918210</xdr:colOff>
      <xdr:row>73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80</xdr:row>
      <xdr:rowOff>19050</xdr:rowOff>
    </xdr:from>
    <xdr:to>
      <xdr:col>2</xdr:col>
      <xdr:colOff>0</xdr:colOff>
      <xdr:row>87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94</xdr:row>
      <xdr:rowOff>19050</xdr:rowOff>
    </xdr:from>
    <xdr:to>
      <xdr:col>1</xdr:col>
      <xdr:colOff>918210</xdr:colOff>
      <xdr:row>101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122</xdr:row>
      <xdr:rowOff>9525</xdr:rowOff>
    </xdr:from>
    <xdr:to>
      <xdr:col>1</xdr:col>
      <xdr:colOff>918210</xdr:colOff>
      <xdr:row>129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108</xdr:row>
      <xdr:rowOff>0</xdr:rowOff>
    </xdr:from>
    <xdr:to>
      <xdr:col>1</xdr:col>
      <xdr:colOff>918210</xdr:colOff>
      <xdr:row>115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0</xdr:colOff>
      <xdr:row>1</xdr:row>
      <xdr:rowOff>0</xdr:rowOff>
    </xdr:from>
    <xdr:to>
      <xdr:col>20</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O1508" totalsRowShown="0" headerRowDxfId="105" dataDxfId="104">
  <autoFilter ref="A2:O1508">
    <filterColumn colId="3"/>
    <filterColumn colId="4"/>
    <filterColumn colId="5"/>
    <filterColumn colId="6"/>
    <filterColumn colId="7"/>
    <filterColumn colId="8"/>
    <filterColumn colId="9"/>
    <filterColumn colId="10"/>
    <filterColumn colId="11"/>
    <filterColumn colId="12"/>
    <filterColumn colId="13"/>
    <filterColumn colId="14"/>
  </autoFilter>
  <tableColumns count="15">
    <tableColumn id="1" name="Vertex 1" dataDxfId="103" dataCellStyle="NodeXL Required"/>
    <tableColumn id="2" name="Vertex 2" dataDxfId="102" dataCellStyle="NodeXL Required"/>
    <tableColumn id="3" name="Color" dataDxfId="101" dataCellStyle="NodeXL Visual Property"/>
    <tableColumn id="4" name="Width" dataDxfId="100" dataCellStyle="NodeXL Visual Property"/>
    <tableColumn id="11" name="Style" dataDxfId="99" dataCellStyle="NodeXL Visual Property"/>
    <tableColumn id="5" name="Opacity" dataDxfId="98" dataCellStyle="NodeXL Visual Property"/>
    <tableColumn id="6" name="Visibility" dataDxfId="97" dataCellStyle="NodeXL Visual Property"/>
    <tableColumn id="10" name="Label" dataDxfId="96" dataCellStyle="NodeXL Label"/>
    <tableColumn id="7" name="ID" dataDxfId="95" dataCellStyle="NodeXL Do Not Edit"/>
    <tableColumn id="9" name="Dynamic Filter" dataDxfId="94" dataCellStyle="NodeXL Do Not Edit"/>
    <tableColumn id="12" name="Label Text Color" dataDxfId="93" dataCellStyle="NodeXL Label"/>
    <tableColumn id="13" name="Label Font Size" dataDxfId="92" dataCellStyle="NodeXL Label"/>
    <tableColumn id="8" name="Add Your Own Columns Here" dataDxfId="91" dataCellStyle="NodeXL Other Column"/>
    <tableColumn id="14" name="Relationship" dataDxfId="90" dataCellStyle="Normal"/>
    <tableColumn id="15" name="Relationship Date (UTC)" dataDxfId="89" dataCellStyle="Normal"/>
  </tableColumns>
  <tableStyleInfo name="NodeXL Table" showFirstColumn="0" showLastColumn="0" showRowStripes="0" showColumnStripes="0"/>
</table>
</file>

<file path=xl/tables/table2.xml><?xml version="1.0" encoding="utf-8"?>
<table xmlns="http://schemas.openxmlformats.org/spreadsheetml/2006/main" id="2" name="Vertices" displayName="Vertices" ref="A2:AQ1326" totalsRowShown="0" headerRowDxfId="88" dataDxfId="87">
  <autoFilter ref="A2:AQ1326">
    <filterColumn colId="1"/>
    <filterColumn colId="2"/>
    <filterColumn colId="3"/>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8"/>
    <filterColumn colId="19"/>
    <filterColumn colId="20"/>
    <filterColumn colId="21"/>
    <filterColumn colId="22"/>
    <filterColumn colId="23"/>
    <filterColumn colId="24"/>
    <filterColumn colId="25"/>
    <filterColumn colId="26"/>
    <filterColumn colId="27"/>
    <filterColumn colId="28"/>
    <filterColumn colId="29"/>
    <filterColumn colId="30"/>
    <filterColumn colId="31"/>
    <filterColumn colId="32"/>
    <filterColumn colId="33"/>
    <filterColumn colId="34"/>
    <filterColumn colId="35"/>
    <filterColumn colId="36"/>
    <filterColumn colId="37"/>
    <filterColumn colId="38"/>
    <filterColumn colId="39"/>
    <filterColumn colId="40"/>
    <filterColumn colId="41"/>
    <filterColumn colId="42"/>
  </autoFilter>
  <sortState ref="A3:AP1052">
    <sortCondition descending="1" ref="E2"/>
  </sortState>
  <tableColumns count="43">
    <tableColumn id="1" name="Vertex" dataDxfId="86" dataCellStyle="NodeXL Required"/>
    <tableColumn id="43" name="Subgraph" dataDxfId="85" dataCellStyle="NodeXL Required"/>
    <tableColumn id="22" name="In-Degree" dataDxfId="84" dataCellStyle="NodeXL Graph Metric"/>
    <tableColumn id="23" name="Out-Degree" dataDxfId="83" dataCellStyle="NodeXL Graph Metric"/>
    <tableColumn id="24" name="Betweenness Centrality" dataDxfId="82" dataCellStyle="NodeXL Graph Metric"/>
    <tableColumn id="25" name="Closeness Centrality" dataDxfId="81" dataCellStyle="NodeXL Graph Metric"/>
    <tableColumn id="26" name="Eigenvector Centrality" dataDxfId="80" dataCellStyle="NodeXL Graph Metric"/>
    <tableColumn id="15" name="PageRank" dataDxfId="79" dataCellStyle="NodeXL Graph Metric"/>
    <tableColumn id="27" name="Clustering Coefficient" dataDxfId="78" dataCellStyle="NodeXL Graph Metric"/>
    <tableColumn id="2" name="Color" dataDxfId="77" dataCellStyle="NodeXL Visual Property"/>
    <tableColumn id="5" name="Shape" dataDxfId="76" dataCellStyle="NodeXL Visual Property"/>
    <tableColumn id="6" name="Size" dataDxfId="75" dataCellStyle="NodeXL Visual Property"/>
    <tableColumn id="4" name="Opacity" dataDxfId="74" dataCellStyle="NodeXL Visual Property"/>
    <tableColumn id="7" name="Image File" dataDxfId="73" dataCellStyle="NodeXL Visual Property"/>
    <tableColumn id="3" name="Visibility" dataDxfId="72" dataCellStyle="NodeXL Visual Property"/>
    <tableColumn id="10" name="Label" dataDxfId="71" dataCellStyle="NodeXL Label"/>
    <tableColumn id="16" name="Label Fill Color" dataDxfId="70" dataCellStyle="NodeXL Label"/>
    <tableColumn id="9" name="Label Position" dataDxfId="69" dataCellStyle="NodeXL Label"/>
    <tableColumn id="8" name="Tooltip" dataDxfId="68" dataCellStyle="NodeXL Label"/>
    <tableColumn id="18" name="Layout Order" dataDxfId="67" dataCellStyle="NodeXL Layout"/>
    <tableColumn id="13" name="X" dataDxfId="66" dataCellStyle="NodeXL Layout"/>
    <tableColumn id="14" name="Y" dataDxfId="65" dataCellStyle="NodeXL Layout"/>
    <tableColumn id="12" name="Locked?" dataDxfId="64" dataCellStyle="NodeXL Layout"/>
    <tableColumn id="19" name="Polar R" dataDxfId="63" dataCellStyle="NodeXL Layout"/>
    <tableColumn id="20" name="Polar Angle" dataDxfId="62" dataCellStyle="NodeXL Layout"/>
    <tableColumn id="11" name="ID" dataDxfId="61" dataCellStyle="NodeXL Do Not Edit"/>
    <tableColumn id="28" name="Dynamic Filter" dataDxfId="60" dataCellStyle="NodeXL Do Not Edit"/>
    <tableColumn id="17" name="Add Your Own Columns Here" dataDxfId="59" dataCellStyle="NodeXL Other Column"/>
    <tableColumn id="29" name="Followed" dataDxfId="58" dataCellStyle="Normal"/>
    <tableColumn id="30" name="Followers" dataDxfId="57" dataCellStyle="Normal"/>
    <tableColumn id="31" name="Tweets" dataDxfId="56" dataCellStyle="Normal"/>
    <tableColumn id="32" name="Favorites" dataDxfId="55" dataCellStyle="Normal"/>
    <tableColumn id="33" name="Description" dataDxfId="54" dataCellStyle="Normal"/>
    <tableColumn id="34" name="Time Zone" dataDxfId="53" dataCellStyle="Normal"/>
    <tableColumn id="35" name="Time Zone UTC Offset (Seconds)" dataDxfId="52" dataCellStyle="Normal"/>
    <tableColumn id="36" name="Joined Twitter Date (UTC)" dataDxfId="51" dataCellStyle="Normal"/>
    <tableColumn id="37" name="Custom Menu Item Text" dataDxfId="50" dataCellStyle="Normal"/>
    <tableColumn id="38" name="Custom Menu Item Action" dataDxfId="49" dataCellStyle="Normal"/>
    <tableColumn id="39" name="Tweet" dataDxfId="48" dataCellStyle="Normal"/>
    <tableColumn id="40" name="Tweet Date (UTC)" dataDxfId="47" dataCellStyle="Normal"/>
    <tableColumn id="41" name="Latitude" dataDxfId="46" dataCellStyle="Normal"/>
    <tableColumn id="42" name="Longitude" dataDxfId="45" dataCellStyle="Normal"/>
    <tableColumn id="21" name="Marked?"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Q32" totalsRowShown="0" headerRowDxfId="44">
  <autoFilter ref="A2:Q32">
    <filterColumn colId="1"/>
    <filterColumn colId="2"/>
    <filterColumn colId="3"/>
    <filterColumn colId="4"/>
    <filterColumn colId="5"/>
    <filterColumn colId="6"/>
    <filterColumn colId="7"/>
    <filterColumn colId="8"/>
    <filterColumn colId="9"/>
    <filterColumn colId="10"/>
    <filterColumn colId="11"/>
    <filterColumn colId="12"/>
    <filterColumn colId="13"/>
    <filterColumn colId="14"/>
    <filterColumn colId="15"/>
    <filterColumn colId="16"/>
  </autoFilter>
  <tableColumns count="17">
    <tableColumn id="1" name="Group" dataDxfId="43" dataCellStyle="NodeXL Required"/>
    <tableColumn id="2" name="Vertex Color" dataDxfId="42" dataCellStyle="NodeXL Visual Property"/>
    <tableColumn id="3" name="Vertex Shape" dataDxfId="41" dataCellStyle="NodeXL Visual Property"/>
    <tableColumn id="4" name="Collapsed?" dataDxfId="40" dataCellStyle="NodeXL Visual Property"/>
    <tableColumn id="6" name="ID" dataDxfId="39" dataCellStyle="NodeXL Do Not Edit"/>
    <tableColumn id="5" name="Vertices" dataDxfId="38" dataCellStyle="NodeXL Graph Metric"/>
    <tableColumn id="7" name="Unique Edges" dataDxfId="37" dataCellStyle="NodeXL Graph Metric"/>
    <tableColumn id="8" name="Edges With Duplicates" dataDxfId="36" dataCellStyle="NodeXL Graph Metric"/>
    <tableColumn id="9" name="Total Edges" dataDxfId="35" dataCellStyle="NodeXL Graph Metric"/>
    <tableColumn id="10" name="Self-Loops"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653" totalsRowShown="0" headerRowDxfId="26" dataDxfId="25">
  <autoFilter ref="A1:C653">
    <filterColumn colId="2"/>
  </autoFilter>
  <tableColumns count="3">
    <tableColumn id="1" name="Group" dataDxfId="24" dataCellStyle="Normal"/>
    <tableColumn id="2" name="Vertex" dataDxfId="23" dataCellStyle="Normal"/>
    <tableColumn id="3" name="Vertex ID" dataDxfId="22" dataCellStyle="Normal">
      <calculatedColumnFormula>VLOOKUP(GroupVertices[[#This Row],[Vertex]], Vertices[], MATCH("ID", Vertices[#Headers], 0), FALSE)</calculatedColumnFormula>
    </tableColumn>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2" totalsRowShown="0" dataCellStyle="NodeXL Graph Metric">
  <autoFilter ref="A1:B22"/>
  <tableColumns count="2">
    <tableColumn id="1" name="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filterColumn colId="2"/>
    <filterColumn colId="3"/>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autoFilter>
  <tableColumns count="18">
    <tableColumn id="1" name="Degree Bin" dataDxfId="19"/>
    <tableColumn id="2" name="Degree Frequency" dataDxfId="18">
      <calculatedColumnFormula>COUNTIF(#REF!, "&gt;= " &amp; D2) - COUNTIF(#REF!,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7" name="PerWorkbookSettings" displayName="PerWorkbookSettings" ref="H1:I22" totalsRowShown="0" headerRowDxfId="1">
  <autoFilter ref="H1:I22"/>
  <tableColumns count="2">
    <tableColumn id="1" name="Per-Workbook Setting"/>
    <tableColumn id="2" name="Value"/>
  </tableColumns>
  <tableStyleInfo name="TableStyleMedium9" showFirstColumn="0" showLastColumn="0" showRowStripes="1" showColumnStripes="0"/>
</table>
</file>

<file path=xl/tables/table9.xml><?xml version="1.0" encoding="utf-8"?>
<table xmlns="http://schemas.openxmlformats.org/spreadsheetml/2006/main" id="8" name="DynamicFilterSettings" displayName="DynamicFilterSettings" ref="K1:N2" totalsRowShown="0" headerRowDxfId="0">
  <autoFilter ref="K1:N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omments" Target="../comments5.xml"/><Relationship Id="rId2" Type="http://schemas.openxmlformats.org/officeDocument/2006/relationships/drawing" Target="../drawings/drawing2.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sheetPr codeName="Sheet1"/>
  <dimension ref="A1:O1508"/>
  <sheetViews>
    <sheetView tabSelected="1" workbookViewId="0">
      <pane xSplit="2" ySplit="2" topLeftCell="C59" activePane="bottomRight" state="frozen"/>
      <selection pane="topRight" activeCell="C1" sqref="C1"/>
      <selection pane="bottomLeft" activeCell="A3" sqref="A3"/>
      <selection pane="bottomRight" activeCell="A75" sqref="A75"/>
    </sheetView>
  </sheetViews>
  <sheetFormatPr defaultRowHeight="15.7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7.85546875" style="1" customWidth="1"/>
    <col min="9" max="9" width="5" style="3" hidden="1" customWidth="1"/>
    <col min="10" max="10" width="16" style="3" hidden="1" customWidth="1"/>
    <col min="11" max="11" width="12.28515625" bestFit="1" customWidth="1"/>
    <col min="12" max="12" width="12.42578125" bestFit="1" customWidth="1"/>
    <col min="13" max="13" width="16" bestFit="1" customWidth="1"/>
    <col min="14" max="14" width="10.5703125" bestFit="1" customWidth="1"/>
    <col min="15" max="15" width="14.140625" bestFit="1" customWidth="1"/>
  </cols>
  <sheetData>
    <row r="1" spans="1:15">
      <c r="C1" s="19" t="s">
        <v>47</v>
      </c>
      <c r="D1" s="20"/>
      <c r="E1" s="20"/>
      <c r="F1" s="20"/>
      <c r="G1" s="19"/>
      <c r="H1" s="17" t="s">
        <v>54</v>
      </c>
      <c r="I1" s="21" t="s">
        <v>48</v>
      </c>
      <c r="J1" s="21"/>
      <c r="K1" s="66"/>
      <c r="L1" s="66"/>
      <c r="M1" s="18" t="s">
        <v>49</v>
      </c>
    </row>
    <row r="2" spans="1:15" ht="30" customHeight="1">
      <c r="A2" s="11" t="s">
        <v>0</v>
      </c>
      <c r="B2" s="11" t="s">
        <v>1</v>
      </c>
      <c r="C2" s="14" t="s">
        <v>2</v>
      </c>
      <c r="D2" s="14" t="s">
        <v>3</v>
      </c>
      <c r="E2" s="14" t="s">
        <v>141</v>
      </c>
      <c r="F2" s="14" t="s">
        <v>4</v>
      </c>
      <c r="G2" s="14" t="s">
        <v>11</v>
      </c>
      <c r="H2" s="11" t="s">
        <v>54</v>
      </c>
      <c r="I2" s="14" t="s">
        <v>12</v>
      </c>
      <c r="J2" s="14" t="s">
        <v>44</v>
      </c>
      <c r="K2" s="14" t="s">
        <v>174</v>
      </c>
      <c r="L2" s="14" t="s">
        <v>175</v>
      </c>
      <c r="M2" s="14" t="s">
        <v>27</v>
      </c>
      <c r="N2" t="s">
        <v>180</v>
      </c>
      <c r="O2" t="s">
        <v>181</v>
      </c>
    </row>
    <row r="3" spans="1:15" ht="15" customHeight="1">
      <c r="A3" s="112" t="s">
        <v>5118</v>
      </c>
      <c r="B3" s="111" t="s">
        <v>5119</v>
      </c>
      <c r="C3" s="54"/>
      <c r="D3" s="55"/>
      <c r="E3" s="67"/>
      <c r="F3" s="56"/>
      <c r="G3" s="54"/>
      <c r="H3" s="58"/>
      <c r="I3" s="63">
        <v>3</v>
      </c>
      <c r="J3" s="63"/>
      <c r="K3" s="57"/>
      <c r="L3" s="57"/>
      <c r="M3" s="64"/>
      <c r="N3" s="71" t="s">
        <v>834</v>
      </c>
      <c r="O3" s="73">
        <v>40522.043923611112</v>
      </c>
    </row>
    <row r="4" spans="1:15" ht="15" customHeight="1">
      <c r="A4" s="112" t="s">
        <v>5120</v>
      </c>
      <c r="B4" s="111" t="s">
        <v>5121</v>
      </c>
      <c r="C4" s="54"/>
      <c r="D4" s="55"/>
      <c r="E4" s="67"/>
      <c r="F4" s="56"/>
      <c r="G4" s="54"/>
      <c r="H4" s="58"/>
      <c r="I4" s="63">
        <v>4</v>
      </c>
      <c r="J4" s="63"/>
      <c r="K4" s="57"/>
      <c r="L4" s="57"/>
      <c r="M4" s="64"/>
      <c r="N4" s="72" t="s">
        <v>835</v>
      </c>
      <c r="O4" s="74">
        <v>40522.043923611112</v>
      </c>
    </row>
    <row r="5" spans="1:15">
      <c r="A5" s="112" t="s">
        <v>5122</v>
      </c>
      <c r="B5" s="111" t="s">
        <v>5123</v>
      </c>
      <c r="C5" s="54"/>
      <c r="D5" s="55"/>
      <c r="E5" s="67"/>
      <c r="F5" s="56"/>
      <c r="G5" s="54"/>
      <c r="H5" s="58"/>
      <c r="I5" s="63">
        <v>5</v>
      </c>
      <c r="J5" s="63"/>
      <c r="K5" s="57"/>
      <c r="L5" s="57"/>
      <c r="M5" s="64"/>
      <c r="N5" s="72" t="s">
        <v>834</v>
      </c>
      <c r="O5" s="74">
        <v>40522.045115740744</v>
      </c>
    </row>
    <row r="6" spans="1:15">
      <c r="A6" s="112" t="s">
        <v>5124</v>
      </c>
      <c r="B6" s="111" t="s">
        <v>5125</v>
      </c>
      <c r="C6" s="54"/>
      <c r="D6" s="55"/>
      <c r="E6" s="67"/>
      <c r="F6" s="56"/>
      <c r="G6" s="54"/>
      <c r="H6" s="58"/>
      <c r="I6" s="63">
        <v>6</v>
      </c>
      <c r="J6" s="63"/>
      <c r="K6" s="57"/>
      <c r="L6" s="57"/>
      <c r="M6" s="64"/>
      <c r="N6" s="72" t="s">
        <v>834</v>
      </c>
      <c r="O6" s="74">
        <v>40522.046076388891</v>
      </c>
    </row>
    <row r="7" spans="1:15">
      <c r="A7" s="112" t="s">
        <v>5124</v>
      </c>
      <c r="B7" s="111" t="s">
        <v>5126</v>
      </c>
      <c r="C7" s="54"/>
      <c r="D7" s="55"/>
      <c r="E7" s="67"/>
      <c r="F7" s="56"/>
      <c r="G7" s="54"/>
      <c r="H7" s="58"/>
      <c r="I7" s="63">
        <v>7</v>
      </c>
      <c r="J7" s="63"/>
      <c r="K7" s="57"/>
      <c r="L7" s="57"/>
      <c r="M7" s="64"/>
      <c r="N7" s="72" t="s">
        <v>834</v>
      </c>
      <c r="O7" s="74">
        <v>40522.046400462961</v>
      </c>
    </row>
    <row r="8" spans="1:15">
      <c r="A8" s="112" t="s">
        <v>5124</v>
      </c>
      <c r="B8" s="111" t="s">
        <v>5127</v>
      </c>
      <c r="C8" s="54"/>
      <c r="D8" s="55"/>
      <c r="E8" s="67"/>
      <c r="F8" s="56"/>
      <c r="G8" s="54"/>
      <c r="H8" s="58"/>
      <c r="I8" s="63">
        <v>8</v>
      </c>
      <c r="J8" s="63"/>
      <c r="K8" s="57"/>
      <c r="L8" s="57"/>
      <c r="M8" s="64"/>
      <c r="N8" s="72" t="s">
        <v>834</v>
      </c>
      <c r="O8" s="74">
        <v>40522.047106481485</v>
      </c>
    </row>
    <row r="9" spans="1:15">
      <c r="A9" s="112" t="s">
        <v>5124</v>
      </c>
      <c r="B9" s="111" t="s">
        <v>5128</v>
      </c>
      <c r="C9" s="54"/>
      <c r="D9" s="55"/>
      <c r="E9" s="67"/>
      <c r="F9" s="56"/>
      <c r="G9" s="54"/>
      <c r="H9" s="58"/>
      <c r="I9" s="63">
        <v>9</v>
      </c>
      <c r="J9" s="63"/>
      <c r="K9" s="57"/>
      <c r="L9" s="57"/>
      <c r="M9" s="64"/>
      <c r="N9" s="72" t="s">
        <v>834</v>
      </c>
      <c r="O9" s="74">
        <v>40522.047233796293</v>
      </c>
    </row>
    <row r="10" spans="1:15">
      <c r="A10" s="112" t="s">
        <v>5124</v>
      </c>
      <c r="B10" s="111" t="s">
        <v>5129</v>
      </c>
      <c r="C10" s="54"/>
      <c r="D10" s="55"/>
      <c r="E10" s="67"/>
      <c r="F10" s="56"/>
      <c r="G10" s="54"/>
      <c r="H10" s="58"/>
      <c r="I10" s="63">
        <v>10</v>
      </c>
      <c r="J10" s="63"/>
      <c r="K10" s="57"/>
      <c r="L10" s="57"/>
      <c r="M10" s="64"/>
      <c r="N10" s="72" t="s">
        <v>834</v>
      </c>
      <c r="O10" s="74">
        <v>40522.047986111109</v>
      </c>
    </row>
    <row r="11" spans="1:15">
      <c r="A11" s="112" t="s">
        <v>5124</v>
      </c>
      <c r="B11" s="111" t="s">
        <v>5130</v>
      </c>
      <c r="C11" s="54"/>
      <c r="D11" s="55"/>
      <c r="E11" s="67"/>
      <c r="F11" s="56"/>
      <c r="G11" s="54"/>
      <c r="H11" s="58"/>
      <c r="I11" s="63">
        <v>11</v>
      </c>
      <c r="J11" s="63"/>
      <c r="K11" s="57"/>
      <c r="L11" s="57"/>
      <c r="M11" s="64"/>
      <c r="N11" s="72" t="s">
        <v>834</v>
      </c>
      <c r="O11" s="74">
        <v>40522.048726851855</v>
      </c>
    </row>
    <row r="12" spans="1:15">
      <c r="A12" s="112" t="s">
        <v>5124</v>
      </c>
      <c r="B12" s="111" t="s">
        <v>5131</v>
      </c>
      <c r="C12" s="54"/>
      <c r="D12" s="55"/>
      <c r="E12" s="67"/>
      <c r="F12" s="56"/>
      <c r="G12" s="54"/>
      <c r="H12" s="58"/>
      <c r="I12" s="63">
        <v>12</v>
      </c>
      <c r="J12" s="63"/>
      <c r="K12" s="57"/>
      <c r="L12" s="57"/>
      <c r="M12" s="64"/>
      <c r="N12" s="72" t="s">
        <v>834</v>
      </c>
      <c r="O12" s="74">
        <v>40522.048750000002</v>
      </c>
    </row>
    <row r="13" spans="1:15">
      <c r="A13" s="112" t="s">
        <v>5124</v>
      </c>
      <c r="B13" s="111" t="s">
        <v>5132</v>
      </c>
      <c r="C13" s="54"/>
      <c r="D13" s="55"/>
      <c r="E13" s="67"/>
      <c r="F13" s="56"/>
      <c r="G13" s="54"/>
      <c r="H13" s="58"/>
      <c r="I13" s="63">
        <v>13</v>
      </c>
      <c r="J13" s="63"/>
      <c r="K13" s="57"/>
      <c r="L13" s="57"/>
      <c r="M13" s="64"/>
      <c r="N13" s="72" t="s">
        <v>835</v>
      </c>
      <c r="O13" s="74">
        <v>40522.048750000002</v>
      </c>
    </row>
    <row r="14" spans="1:15">
      <c r="A14" s="112" t="s">
        <v>5124</v>
      </c>
      <c r="B14" s="111" t="s">
        <v>5133</v>
      </c>
      <c r="C14" s="54"/>
      <c r="D14" s="55"/>
      <c r="E14" s="67"/>
      <c r="F14" s="56"/>
      <c r="G14" s="54"/>
      <c r="H14" s="58"/>
      <c r="I14" s="63">
        <v>14</v>
      </c>
      <c r="J14" s="63"/>
      <c r="K14" s="57"/>
      <c r="L14" s="57"/>
      <c r="M14" s="64"/>
      <c r="N14" s="72" t="s">
        <v>834</v>
      </c>
      <c r="O14" s="74">
        <v>40522.048831018517</v>
      </c>
    </row>
    <row r="15" spans="1:15">
      <c r="A15" s="112" t="s">
        <v>5124</v>
      </c>
      <c r="B15" s="111" t="s">
        <v>5134</v>
      </c>
      <c r="C15" s="54"/>
      <c r="D15" s="55"/>
      <c r="E15" s="67"/>
      <c r="F15" s="56"/>
      <c r="G15" s="54"/>
      <c r="H15" s="58"/>
      <c r="I15" s="63">
        <v>15</v>
      </c>
      <c r="J15" s="63"/>
      <c r="K15" s="57"/>
      <c r="L15" s="57"/>
      <c r="M15" s="64"/>
      <c r="N15" s="72" t="s">
        <v>834</v>
      </c>
      <c r="O15" s="74">
        <v>40522.049502314818</v>
      </c>
    </row>
    <row r="16" spans="1:15">
      <c r="A16" s="112" t="s">
        <v>5135</v>
      </c>
      <c r="B16" s="111" t="s">
        <v>5136</v>
      </c>
      <c r="C16" s="54"/>
      <c r="D16" s="55"/>
      <c r="E16" s="67"/>
      <c r="F16" s="56"/>
      <c r="G16" s="54"/>
      <c r="H16" s="58"/>
      <c r="I16" s="63">
        <v>16</v>
      </c>
      <c r="J16" s="63"/>
      <c r="K16" s="57"/>
      <c r="L16" s="57"/>
      <c r="M16" s="64"/>
      <c r="N16" s="72" t="s">
        <v>834</v>
      </c>
      <c r="O16" s="74">
        <v>40522.049837962964</v>
      </c>
    </row>
    <row r="17" spans="1:15">
      <c r="A17" s="112" t="s">
        <v>5137</v>
      </c>
      <c r="B17" s="111" t="s">
        <v>5138</v>
      </c>
      <c r="C17" s="54"/>
      <c r="D17" s="55"/>
      <c r="E17" s="67"/>
      <c r="F17" s="56"/>
      <c r="G17" s="54"/>
      <c r="H17" s="58"/>
      <c r="I17" s="63">
        <v>17</v>
      </c>
      <c r="J17" s="63"/>
      <c r="K17" s="57"/>
      <c r="L17" s="57"/>
      <c r="M17" s="64"/>
      <c r="N17" s="72" t="s">
        <v>834</v>
      </c>
      <c r="O17" s="74">
        <v>40522.050266203703</v>
      </c>
    </row>
    <row r="18" spans="1:15">
      <c r="A18" s="112" t="s">
        <v>5139</v>
      </c>
      <c r="B18" s="111" t="s">
        <v>5140</v>
      </c>
      <c r="C18" s="54"/>
      <c r="D18" s="55"/>
      <c r="E18" s="67"/>
      <c r="F18" s="56"/>
      <c r="G18" s="54"/>
      <c r="H18" s="58"/>
      <c r="I18" s="63">
        <v>18</v>
      </c>
      <c r="J18" s="63"/>
      <c r="K18" s="57"/>
      <c r="L18" s="57"/>
      <c r="M18" s="64"/>
      <c r="N18" s="72" t="s">
        <v>834</v>
      </c>
      <c r="O18" s="74">
        <v>40522.050324074073</v>
      </c>
    </row>
    <row r="19" spans="1:15">
      <c r="A19" s="112" t="s">
        <v>5141</v>
      </c>
      <c r="B19" s="111" t="s">
        <v>5142</v>
      </c>
      <c r="C19" s="54"/>
      <c r="D19" s="55"/>
      <c r="E19" s="67"/>
      <c r="F19" s="56"/>
      <c r="G19" s="54"/>
      <c r="H19" s="58"/>
      <c r="I19" s="63">
        <v>19</v>
      </c>
      <c r="J19" s="63"/>
      <c r="K19" s="57"/>
      <c r="L19" s="57"/>
      <c r="M19" s="64"/>
      <c r="N19" s="72" t="s">
        <v>834</v>
      </c>
      <c r="O19" s="74">
        <v>40522.05060185185</v>
      </c>
    </row>
    <row r="20" spans="1:15">
      <c r="A20" s="112" t="s">
        <v>5143</v>
      </c>
      <c r="B20" s="111" t="s">
        <v>5144</v>
      </c>
      <c r="C20" s="54"/>
      <c r="D20" s="55"/>
      <c r="E20" s="67"/>
      <c r="F20" s="56"/>
      <c r="G20" s="54"/>
      <c r="H20" s="58"/>
      <c r="I20" s="63">
        <v>20</v>
      </c>
      <c r="J20" s="63"/>
      <c r="K20" s="57"/>
      <c r="L20" s="57"/>
      <c r="M20" s="64"/>
      <c r="N20" s="72" t="s">
        <v>834</v>
      </c>
      <c r="O20" s="74">
        <v>40522.050868055558</v>
      </c>
    </row>
    <row r="21" spans="1:15">
      <c r="A21" s="112" t="s">
        <v>5145</v>
      </c>
      <c r="B21" s="111" t="s">
        <v>5146</v>
      </c>
      <c r="C21" s="54"/>
      <c r="D21" s="55"/>
      <c r="E21" s="67"/>
      <c r="F21" s="56"/>
      <c r="G21" s="54"/>
      <c r="H21" s="58"/>
      <c r="I21" s="63">
        <v>21</v>
      </c>
      <c r="J21" s="63"/>
      <c r="K21" s="57"/>
      <c r="L21" s="57"/>
      <c r="M21" s="64"/>
      <c r="N21" s="72" t="s">
        <v>836</v>
      </c>
      <c r="O21" s="74">
        <v>40522.551064814812</v>
      </c>
    </row>
    <row r="22" spans="1:15">
      <c r="A22" s="112" t="s">
        <v>5145</v>
      </c>
      <c r="B22" s="111" t="s">
        <v>5147</v>
      </c>
      <c r="C22" s="54"/>
      <c r="D22" s="55"/>
      <c r="E22" s="67"/>
      <c r="F22" s="56"/>
      <c r="G22" s="54"/>
      <c r="H22" s="58"/>
      <c r="I22" s="63">
        <v>22</v>
      </c>
      <c r="J22" s="63"/>
      <c r="K22" s="57"/>
      <c r="L22" s="57"/>
      <c r="M22" s="64"/>
      <c r="N22" s="72" t="s">
        <v>836</v>
      </c>
      <c r="O22" s="74">
        <v>40522.551064814812</v>
      </c>
    </row>
    <row r="23" spans="1:15">
      <c r="A23" s="112" t="s">
        <v>5145</v>
      </c>
      <c r="B23" s="111" t="s">
        <v>5148</v>
      </c>
      <c r="C23" s="54"/>
      <c r="D23" s="55"/>
      <c r="E23" s="67"/>
      <c r="F23" s="56"/>
      <c r="G23" s="54"/>
      <c r="H23" s="58"/>
      <c r="I23" s="63">
        <v>23</v>
      </c>
      <c r="J23" s="63"/>
      <c r="K23" s="57"/>
      <c r="L23" s="57"/>
      <c r="M23" s="64"/>
      <c r="N23" s="72" t="s">
        <v>836</v>
      </c>
      <c r="O23" s="74">
        <v>40522.551064814812</v>
      </c>
    </row>
    <row r="24" spans="1:15">
      <c r="A24" s="112" t="s">
        <v>5149</v>
      </c>
      <c r="B24" s="111" t="s">
        <v>5150</v>
      </c>
      <c r="C24" s="54"/>
      <c r="D24" s="55"/>
      <c r="E24" s="67"/>
      <c r="F24" s="56"/>
      <c r="G24" s="54"/>
      <c r="H24" s="58"/>
      <c r="I24" s="63">
        <v>24</v>
      </c>
      <c r="J24" s="63"/>
      <c r="K24" s="57"/>
      <c r="L24" s="57"/>
      <c r="M24" s="64"/>
      <c r="N24" s="72" t="s">
        <v>836</v>
      </c>
      <c r="O24" s="74">
        <v>40522.551064814812</v>
      </c>
    </row>
    <row r="25" spans="1:15">
      <c r="A25" s="112" t="s">
        <v>5151</v>
      </c>
      <c r="B25" s="111" t="s">
        <v>5152</v>
      </c>
      <c r="C25" s="54"/>
      <c r="D25" s="55"/>
      <c r="E25" s="67"/>
      <c r="F25" s="56"/>
      <c r="G25" s="54"/>
      <c r="H25" s="58"/>
      <c r="I25" s="63">
        <v>25</v>
      </c>
      <c r="J25" s="63"/>
      <c r="K25" s="57"/>
      <c r="L25" s="57"/>
      <c r="M25" s="64"/>
      <c r="N25" s="72" t="s">
        <v>836</v>
      </c>
      <c r="O25" s="74">
        <v>40522.551064814812</v>
      </c>
    </row>
    <row r="26" spans="1:15">
      <c r="A26" s="112" t="s">
        <v>5153</v>
      </c>
      <c r="B26" s="111" t="s">
        <v>5154</v>
      </c>
      <c r="C26" s="54"/>
      <c r="D26" s="55"/>
      <c r="E26" s="67"/>
      <c r="F26" s="56"/>
      <c r="G26" s="54"/>
      <c r="H26" s="58"/>
      <c r="I26" s="63">
        <v>26</v>
      </c>
      <c r="J26" s="63"/>
      <c r="K26" s="57"/>
      <c r="L26" s="57"/>
      <c r="M26" s="64"/>
      <c r="N26" s="72" t="s">
        <v>836</v>
      </c>
      <c r="O26" s="74">
        <v>40522.551064814812</v>
      </c>
    </row>
    <row r="27" spans="1:15">
      <c r="A27" s="112" t="s">
        <v>5155</v>
      </c>
      <c r="B27" s="111" t="s">
        <v>5156</v>
      </c>
      <c r="C27" s="54"/>
      <c r="D27" s="55"/>
      <c r="E27" s="67"/>
      <c r="F27" s="56"/>
      <c r="G27" s="54"/>
      <c r="H27" s="58"/>
      <c r="I27" s="63">
        <v>27</v>
      </c>
      <c r="J27" s="63"/>
      <c r="K27" s="57"/>
      <c r="L27" s="57"/>
      <c r="M27" s="64"/>
      <c r="N27" s="72" t="s">
        <v>834</v>
      </c>
      <c r="O27" s="74">
        <v>40522.043402777781</v>
      </c>
    </row>
    <row r="28" spans="1:15">
      <c r="A28" s="112" t="s">
        <v>5155</v>
      </c>
      <c r="B28" s="111" t="s">
        <v>5157</v>
      </c>
      <c r="C28" s="54"/>
      <c r="D28" s="55"/>
      <c r="E28" s="67"/>
      <c r="F28" s="56"/>
      <c r="G28" s="54"/>
      <c r="H28" s="58"/>
      <c r="I28" s="63">
        <v>28</v>
      </c>
      <c r="J28" s="63"/>
      <c r="K28" s="57"/>
      <c r="L28" s="57"/>
      <c r="M28" s="64"/>
      <c r="N28" s="72" t="s">
        <v>836</v>
      </c>
      <c r="O28" s="74">
        <v>40522.551064814812</v>
      </c>
    </row>
    <row r="29" spans="1:15">
      <c r="A29" s="112" t="s">
        <v>5155</v>
      </c>
      <c r="B29" s="111" t="s">
        <v>5158</v>
      </c>
      <c r="C29" s="54"/>
      <c r="D29" s="55"/>
      <c r="E29" s="67"/>
      <c r="F29" s="56"/>
      <c r="G29" s="54"/>
      <c r="H29" s="58"/>
      <c r="I29" s="63">
        <v>29</v>
      </c>
      <c r="J29" s="63"/>
      <c r="K29" s="57"/>
      <c r="L29" s="57"/>
      <c r="M29" s="64"/>
      <c r="N29" s="72" t="s">
        <v>836</v>
      </c>
      <c r="O29" s="74">
        <v>40522.551064814812</v>
      </c>
    </row>
    <row r="30" spans="1:15">
      <c r="A30" s="112" t="s">
        <v>5155</v>
      </c>
      <c r="B30" s="111" t="s">
        <v>5159</v>
      </c>
      <c r="C30" s="54"/>
      <c r="D30" s="55"/>
      <c r="E30" s="67"/>
      <c r="F30" s="56"/>
      <c r="G30" s="54"/>
      <c r="H30" s="58"/>
      <c r="I30" s="63">
        <v>30</v>
      </c>
      <c r="J30" s="63"/>
      <c r="K30" s="57"/>
      <c r="L30" s="57"/>
      <c r="M30" s="64"/>
      <c r="N30" s="72" t="s">
        <v>836</v>
      </c>
      <c r="O30" s="74">
        <v>40522.551064814812</v>
      </c>
    </row>
    <row r="31" spans="1:15">
      <c r="A31" s="112" t="s">
        <v>5155</v>
      </c>
      <c r="B31" s="111" t="s">
        <v>5160</v>
      </c>
      <c r="C31" s="54"/>
      <c r="D31" s="55"/>
      <c r="E31" s="67"/>
      <c r="F31" s="56"/>
      <c r="G31" s="54"/>
      <c r="H31" s="58"/>
      <c r="I31" s="63">
        <v>31</v>
      </c>
      <c r="J31" s="63"/>
      <c r="K31" s="57"/>
      <c r="L31" s="57"/>
      <c r="M31" s="64"/>
      <c r="N31" s="72" t="s">
        <v>836</v>
      </c>
      <c r="O31" s="74">
        <v>40522.551064814812</v>
      </c>
    </row>
    <row r="32" spans="1:15">
      <c r="A32" s="112" t="s">
        <v>5155</v>
      </c>
      <c r="B32" s="111" t="s">
        <v>5161</v>
      </c>
      <c r="C32" s="54"/>
      <c r="D32" s="55"/>
      <c r="E32" s="67"/>
      <c r="F32" s="56"/>
      <c r="G32" s="54"/>
      <c r="H32" s="58"/>
      <c r="I32" s="63">
        <v>32</v>
      </c>
      <c r="J32" s="63"/>
      <c r="K32" s="57"/>
      <c r="L32" s="57"/>
      <c r="M32" s="64"/>
      <c r="N32" s="72" t="s">
        <v>836</v>
      </c>
      <c r="O32" s="74">
        <v>40522.551064814812</v>
      </c>
    </row>
    <row r="33" spans="1:15">
      <c r="A33" s="112" t="s">
        <v>5155</v>
      </c>
      <c r="B33" s="111" t="s">
        <v>5162</v>
      </c>
      <c r="C33" s="54"/>
      <c r="D33" s="55"/>
      <c r="E33" s="67"/>
      <c r="F33" s="56"/>
      <c r="G33" s="54"/>
      <c r="H33" s="58"/>
      <c r="I33" s="63">
        <v>33</v>
      </c>
      <c r="J33" s="63"/>
      <c r="K33" s="57"/>
      <c r="L33" s="57"/>
      <c r="M33" s="64"/>
      <c r="N33" s="72" t="s">
        <v>834</v>
      </c>
      <c r="O33" s="74">
        <v>40522.04346064815</v>
      </c>
    </row>
    <row r="34" spans="1:15">
      <c r="A34" s="112" t="s">
        <v>5155</v>
      </c>
      <c r="B34" s="111" t="s">
        <v>5163</v>
      </c>
      <c r="C34" s="54"/>
      <c r="D34" s="55"/>
      <c r="E34" s="67"/>
      <c r="F34" s="56"/>
      <c r="G34" s="54"/>
      <c r="H34" s="58"/>
      <c r="I34" s="63">
        <v>34</v>
      </c>
      <c r="J34" s="63"/>
      <c r="K34" s="57"/>
      <c r="L34" s="57"/>
      <c r="M34" s="64"/>
      <c r="N34" s="72" t="s">
        <v>836</v>
      </c>
      <c r="O34" s="74">
        <v>40522.551064814812</v>
      </c>
    </row>
    <row r="35" spans="1:15">
      <c r="A35" s="112" t="s">
        <v>5155</v>
      </c>
      <c r="B35" s="111" t="s">
        <v>5164</v>
      </c>
      <c r="C35" s="54"/>
      <c r="D35" s="55"/>
      <c r="E35" s="67"/>
      <c r="F35" s="56"/>
      <c r="G35" s="54"/>
      <c r="H35" s="58"/>
      <c r="I35" s="63">
        <v>35</v>
      </c>
      <c r="J35" s="63"/>
      <c r="K35" s="57"/>
      <c r="L35" s="57"/>
      <c r="M35" s="64"/>
      <c r="N35" s="72" t="s">
        <v>836</v>
      </c>
      <c r="O35" s="74">
        <v>40522.551064814812</v>
      </c>
    </row>
    <row r="36" spans="1:15">
      <c r="A36" s="112" t="s">
        <v>5155</v>
      </c>
      <c r="B36" s="111" t="s">
        <v>5165</v>
      </c>
      <c r="C36" s="54"/>
      <c r="D36" s="55"/>
      <c r="E36" s="67"/>
      <c r="F36" s="56"/>
      <c r="G36" s="54"/>
      <c r="H36" s="58"/>
      <c r="I36" s="63">
        <v>36</v>
      </c>
      <c r="J36" s="63"/>
      <c r="K36" s="57"/>
      <c r="L36" s="57"/>
      <c r="M36" s="64"/>
      <c r="N36" s="72" t="s">
        <v>836</v>
      </c>
      <c r="O36" s="74">
        <v>40522.551064814812</v>
      </c>
    </row>
    <row r="37" spans="1:15">
      <c r="A37" s="112" t="s">
        <v>5155</v>
      </c>
      <c r="B37" s="111" t="s">
        <v>5166</v>
      </c>
      <c r="C37" s="54"/>
      <c r="D37" s="55"/>
      <c r="E37" s="67"/>
      <c r="F37" s="56"/>
      <c r="G37" s="54"/>
      <c r="H37" s="58"/>
      <c r="I37" s="63">
        <v>37</v>
      </c>
      <c r="J37" s="63"/>
      <c r="K37" s="57"/>
      <c r="L37" s="57"/>
      <c r="M37" s="64"/>
      <c r="N37" s="72" t="s">
        <v>836</v>
      </c>
      <c r="O37" s="74">
        <v>40522.551064814812</v>
      </c>
    </row>
    <row r="38" spans="1:15">
      <c r="A38" s="112" t="s">
        <v>5155</v>
      </c>
      <c r="B38" s="111" t="s">
        <v>5167</v>
      </c>
      <c r="C38" s="54"/>
      <c r="D38" s="55"/>
      <c r="E38" s="67"/>
      <c r="F38" s="56"/>
      <c r="G38" s="54"/>
      <c r="H38" s="58"/>
      <c r="I38" s="63">
        <v>38</v>
      </c>
      <c r="J38" s="63"/>
      <c r="K38" s="57"/>
      <c r="L38" s="57"/>
      <c r="M38" s="64"/>
      <c r="N38" s="72" t="s">
        <v>836</v>
      </c>
      <c r="O38" s="74">
        <v>40522.551064814812</v>
      </c>
    </row>
    <row r="39" spans="1:15">
      <c r="A39" s="112" t="s">
        <v>5155</v>
      </c>
      <c r="B39" s="111" t="s">
        <v>5168</v>
      </c>
      <c r="C39" s="54"/>
      <c r="D39" s="55"/>
      <c r="E39" s="67"/>
      <c r="F39" s="56"/>
      <c r="G39" s="54"/>
      <c r="H39" s="58"/>
      <c r="I39" s="63">
        <v>39</v>
      </c>
      <c r="J39" s="63"/>
      <c r="K39" s="57"/>
      <c r="L39" s="57"/>
      <c r="M39" s="64"/>
      <c r="N39" s="72" t="s">
        <v>836</v>
      </c>
      <c r="O39" s="74">
        <v>40522.551064814812</v>
      </c>
    </row>
    <row r="40" spans="1:15">
      <c r="A40" s="112" t="s">
        <v>5155</v>
      </c>
      <c r="B40" s="111" t="s">
        <v>5169</v>
      </c>
      <c r="C40" s="54"/>
      <c r="D40" s="55"/>
      <c r="E40" s="67"/>
      <c r="F40" s="56"/>
      <c r="G40" s="54"/>
      <c r="H40" s="58"/>
      <c r="I40" s="63">
        <v>40</v>
      </c>
      <c r="J40" s="63"/>
      <c r="K40" s="57"/>
      <c r="L40" s="57"/>
      <c r="M40" s="64"/>
      <c r="N40" s="72" t="s">
        <v>836</v>
      </c>
      <c r="O40" s="74">
        <v>40522.551064814812</v>
      </c>
    </row>
    <row r="41" spans="1:15">
      <c r="A41" s="112" t="s">
        <v>5155</v>
      </c>
      <c r="B41" s="111" t="s">
        <v>5170</v>
      </c>
      <c r="C41" s="54"/>
      <c r="D41" s="55"/>
      <c r="E41" s="67"/>
      <c r="F41" s="56"/>
      <c r="G41" s="54"/>
      <c r="H41" s="58"/>
      <c r="I41" s="63">
        <v>41</v>
      </c>
      <c r="J41" s="63"/>
      <c r="K41" s="57"/>
      <c r="L41" s="57"/>
      <c r="M41" s="64"/>
      <c r="N41" s="72" t="s">
        <v>836</v>
      </c>
      <c r="O41" s="74">
        <v>40522.551064814812</v>
      </c>
    </row>
    <row r="42" spans="1:15">
      <c r="A42" s="112" t="s">
        <v>5155</v>
      </c>
      <c r="B42" s="111" t="s">
        <v>5171</v>
      </c>
      <c r="C42" s="54"/>
      <c r="D42" s="55"/>
      <c r="E42" s="67"/>
      <c r="F42" s="56"/>
      <c r="G42" s="54"/>
      <c r="H42" s="58"/>
      <c r="I42" s="63">
        <v>42</v>
      </c>
      <c r="J42" s="63"/>
      <c r="K42" s="57"/>
      <c r="L42" s="57"/>
      <c r="M42" s="64"/>
      <c r="N42" s="72" t="s">
        <v>836</v>
      </c>
      <c r="O42" s="74">
        <v>40522.551064814812</v>
      </c>
    </row>
    <row r="43" spans="1:15">
      <c r="A43" s="112" t="s">
        <v>5155</v>
      </c>
      <c r="B43" s="111" t="s">
        <v>5172</v>
      </c>
      <c r="C43" s="54"/>
      <c r="D43" s="55"/>
      <c r="E43" s="67"/>
      <c r="F43" s="56"/>
      <c r="G43" s="54"/>
      <c r="H43" s="58"/>
      <c r="I43" s="63">
        <v>43</v>
      </c>
      <c r="J43" s="63"/>
      <c r="K43" s="57"/>
      <c r="L43" s="57"/>
      <c r="M43" s="64"/>
      <c r="N43" s="72" t="s">
        <v>836</v>
      </c>
      <c r="O43" s="74">
        <v>40522.551064814812</v>
      </c>
    </row>
    <row r="44" spans="1:15">
      <c r="A44" s="112" t="s">
        <v>5155</v>
      </c>
      <c r="B44" s="111" t="s">
        <v>5173</v>
      </c>
      <c r="C44" s="54"/>
      <c r="D44" s="55"/>
      <c r="E44" s="67"/>
      <c r="F44" s="56"/>
      <c r="G44" s="54"/>
      <c r="H44" s="58"/>
      <c r="I44" s="63">
        <v>44</v>
      </c>
      <c r="J44" s="63"/>
      <c r="K44" s="57"/>
      <c r="L44" s="57"/>
      <c r="M44" s="64"/>
      <c r="N44" s="72" t="s">
        <v>836</v>
      </c>
      <c r="O44" s="74">
        <v>40522.551064814812</v>
      </c>
    </row>
    <row r="45" spans="1:15">
      <c r="A45" s="112" t="s">
        <v>5155</v>
      </c>
      <c r="B45" s="111" t="s">
        <v>5174</v>
      </c>
      <c r="C45" s="54"/>
      <c r="D45" s="55"/>
      <c r="E45" s="67"/>
      <c r="F45" s="56"/>
      <c r="G45" s="54"/>
      <c r="H45" s="58"/>
      <c r="I45" s="63">
        <v>45</v>
      </c>
      <c r="J45" s="63"/>
      <c r="K45" s="57"/>
      <c r="L45" s="57"/>
      <c r="M45" s="64"/>
      <c r="N45" s="72" t="s">
        <v>836</v>
      </c>
      <c r="O45" s="74">
        <v>40522.551064814812</v>
      </c>
    </row>
    <row r="46" spans="1:15">
      <c r="A46" s="112" t="s">
        <v>5155</v>
      </c>
      <c r="B46" s="111" t="s">
        <v>5147</v>
      </c>
      <c r="C46" s="54"/>
      <c r="D46" s="55"/>
      <c r="E46" s="67"/>
      <c r="F46" s="56"/>
      <c r="G46" s="54"/>
      <c r="H46" s="58"/>
      <c r="I46" s="63">
        <v>46</v>
      </c>
      <c r="J46" s="63"/>
      <c r="K46" s="57"/>
      <c r="L46" s="57"/>
      <c r="M46" s="64"/>
      <c r="N46" s="72" t="s">
        <v>836</v>
      </c>
      <c r="O46" s="74">
        <v>40522.551064814812</v>
      </c>
    </row>
    <row r="47" spans="1:15">
      <c r="A47" s="112" t="s">
        <v>5155</v>
      </c>
      <c r="B47" s="111" t="s">
        <v>5175</v>
      </c>
      <c r="C47" s="54"/>
      <c r="D47" s="55"/>
      <c r="E47" s="67"/>
      <c r="F47" s="56"/>
      <c r="G47" s="54"/>
      <c r="H47" s="58"/>
      <c r="I47" s="63">
        <v>47</v>
      </c>
      <c r="J47" s="63"/>
      <c r="K47" s="57"/>
      <c r="L47" s="57"/>
      <c r="M47" s="64"/>
      <c r="N47" s="72" t="s">
        <v>836</v>
      </c>
      <c r="O47" s="74">
        <v>40522.551064814812</v>
      </c>
    </row>
    <row r="48" spans="1:15">
      <c r="A48" s="112" t="s">
        <v>5155</v>
      </c>
      <c r="B48" s="111" t="s">
        <v>5136</v>
      </c>
      <c r="C48" s="54"/>
      <c r="D48" s="55"/>
      <c r="E48" s="67"/>
      <c r="F48" s="56"/>
      <c r="G48" s="54"/>
      <c r="H48" s="58"/>
      <c r="I48" s="63">
        <v>48</v>
      </c>
      <c r="J48" s="63"/>
      <c r="K48" s="57"/>
      <c r="L48" s="57"/>
      <c r="M48" s="64"/>
      <c r="N48" s="72" t="s">
        <v>836</v>
      </c>
      <c r="O48" s="74">
        <v>40522.551064814812</v>
      </c>
    </row>
    <row r="49" spans="1:15">
      <c r="A49" s="112" t="s">
        <v>5155</v>
      </c>
      <c r="B49" s="111" t="s">
        <v>5176</v>
      </c>
      <c r="C49" s="54"/>
      <c r="D49" s="55"/>
      <c r="E49" s="67"/>
      <c r="F49" s="56"/>
      <c r="G49" s="54"/>
      <c r="H49" s="58"/>
      <c r="I49" s="63">
        <v>49</v>
      </c>
      <c r="J49" s="63"/>
      <c r="K49" s="57"/>
      <c r="L49" s="57"/>
      <c r="M49" s="64"/>
      <c r="N49" s="72" t="s">
        <v>836</v>
      </c>
      <c r="O49" s="74">
        <v>40522.551064814812</v>
      </c>
    </row>
    <row r="50" spans="1:15">
      <c r="A50" s="112" t="s">
        <v>5155</v>
      </c>
      <c r="B50" s="111" t="s">
        <v>5177</v>
      </c>
      <c r="C50" s="54"/>
      <c r="D50" s="55"/>
      <c r="E50" s="67"/>
      <c r="F50" s="56"/>
      <c r="G50" s="54"/>
      <c r="H50" s="58"/>
      <c r="I50" s="63">
        <v>50</v>
      </c>
      <c r="J50" s="63"/>
      <c r="K50" s="57"/>
      <c r="L50" s="57"/>
      <c r="M50" s="64"/>
      <c r="N50" s="72" t="s">
        <v>836</v>
      </c>
      <c r="O50" s="74">
        <v>40522.551064814812</v>
      </c>
    </row>
    <row r="51" spans="1:15">
      <c r="A51" s="112" t="s">
        <v>5155</v>
      </c>
      <c r="B51" s="111" t="s">
        <v>5178</v>
      </c>
      <c r="C51" s="54"/>
      <c r="D51" s="55"/>
      <c r="E51" s="67"/>
      <c r="F51" s="56"/>
      <c r="G51" s="54"/>
      <c r="H51" s="58"/>
      <c r="I51" s="63">
        <v>51</v>
      </c>
      <c r="J51" s="63"/>
      <c r="K51" s="57"/>
      <c r="L51" s="57"/>
      <c r="M51" s="64"/>
      <c r="N51" s="72" t="s">
        <v>836</v>
      </c>
      <c r="O51" s="74">
        <v>40522.551064814812</v>
      </c>
    </row>
    <row r="52" spans="1:15">
      <c r="A52" s="112" t="s">
        <v>5155</v>
      </c>
      <c r="B52" s="111" t="s">
        <v>5179</v>
      </c>
      <c r="C52" s="54"/>
      <c r="D52" s="55"/>
      <c r="E52" s="67"/>
      <c r="F52" s="56"/>
      <c r="G52" s="54"/>
      <c r="H52" s="58"/>
      <c r="I52" s="63">
        <v>52</v>
      </c>
      <c r="J52" s="63"/>
      <c r="K52" s="57"/>
      <c r="L52" s="57"/>
      <c r="M52" s="64"/>
      <c r="N52" s="72" t="s">
        <v>836</v>
      </c>
      <c r="O52" s="74">
        <v>40522.551064814812</v>
      </c>
    </row>
    <row r="53" spans="1:15">
      <c r="A53" s="112" t="s">
        <v>5180</v>
      </c>
      <c r="B53" s="111" t="s">
        <v>5181</v>
      </c>
      <c r="C53" s="54"/>
      <c r="D53" s="55"/>
      <c r="E53" s="67"/>
      <c r="F53" s="56"/>
      <c r="G53" s="54"/>
      <c r="H53" s="58"/>
      <c r="I53" s="63">
        <v>53</v>
      </c>
      <c r="J53" s="63"/>
      <c r="K53" s="57"/>
      <c r="L53" s="57"/>
      <c r="M53" s="64"/>
      <c r="N53" s="72" t="s">
        <v>836</v>
      </c>
      <c r="O53" s="74">
        <v>40522.551064814812</v>
      </c>
    </row>
    <row r="54" spans="1:15">
      <c r="A54" s="112" t="s">
        <v>5182</v>
      </c>
      <c r="B54" s="111" t="s">
        <v>5183</v>
      </c>
      <c r="C54" s="54"/>
      <c r="D54" s="55"/>
      <c r="E54" s="67"/>
      <c r="F54" s="56"/>
      <c r="G54" s="54"/>
      <c r="H54" s="58"/>
      <c r="I54" s="63">
        <v>54</v>
      </c>
      <c r="J54" s="63"/>
      <c r="K54" s="57"/>
      <c r="L54" s="57"/>
      <c r="M54" s="64"/>
      <c r="N54" s="72" t="s">
        <v>834</v>
      </c>
      <c r="O54" s="74">
        <v>40522.043900462966</v>
      </c>
    </row>
    <row r="55" spans="1:15">
      <c r="A55" s="112" t="s">
        <v>5184</v>
      </c>
      <c r="B55" s="111" t="s">
        <v>5121</v>
      </c>
      <c r="C55" s="54"/>
      <c r="D55" s="55"/>
      <c r="E55" s="67"/>
      <c r="F55" s="56"/>
      <c r="G55" s="54"/>
      <c r="H55" s="58"/>
      <c r="I55" s="63">
        <v>55</v>
      </c>
      <c r="J55" s="63"/>
      <c r="K55" s="57"/>
      <c r="L55" s="57"/>
      <c r="M55" s="64"/>
      <c r="N55" s="72" t="s">
        <v>836</v>
      </c>
      <c r="O55" s="74">
        <v>40522.551064814812</v>
      </c>
    </row>
    <row r="56" spans="1:15">
      <c r="A56" s="112" t="s">
        <v>5184</v>
      </c>
      <c r="B56" s="111" t="s">
        <v>5171</v>
      </c>
      <c r="C56" s="54"/>
      <c r="D56" s="55"/>
      <c r="E56" s="67"/>
      <c r="F56" s="56"/>
      <c r="G56" s="54"/>
      <c r="H56" s="58"/>
      <c r="I56" s="63">
        <v>56</v>
      </c>
      <c r="J56" s="63"/>
      <c r="K56" s="57"/>
      <c r="L56" s="57"/>
      <c r="M56" s="64"/>
      <c r="N56" s="72" t="s">
        <v>836</v>
      </c>
      <c r="O56" s="74">
        <v>40522.551064814812</v>
      </c>
    </row>
    <row r="57" spans="1:15">
      <c r="A57" s="112" t="s">
        <v>5185</v>
      </c>
      <c r="B57" s="111" t="s">
        <v>5186</v>
      </c>
      <c r="C57" s="54"/>
      <c r="D57" s="55"/>
      <c r="E57" s="67"/>
      <c r="F57" s="56"/>
      <c r="G57" s="54"/>
      <c r="H57" s="58"/>
      <c r="I57" s="63">
        <v>57</v>
      </c>
      <c r="J57" s="63"/>
      <c r="K57" s="57"/>
      <c r="L57" s="57"/>
      <c r="M57" s="64"/>
      <c r="N57" s="72" t="s">
        <v>836</v>
      </c>
      <c r="O57" s="74">
        <v>40522.551064814812</v>
      </c>
    </row>
    <row r="58" spans="1:15">
      <c r="A58" s="112" t="s">
        <v>5185</v>
      </c>
      <c r="B58" s="111" t="s">
        <v>5154</v>
      </c>
      <c r="C58" s="54"/>
      <c r="D58" s="55"/>
      <c r="E58" s="67"/>
      <c r="F58" s="56"/>
      <c r="G58" s="54"/>
      <c r="H58" s="58"/>
      <c r="I58" s="63">
        <v>58</v>
      </c>
      <c r="J58" s="63"/>
      <c r="K58" s="57"/>
      <c r="L58" s="57"/>
      <c r="M58" s="64"/>
      <c r="N58" s="72" t="s">
        <v>836</v>
      </c>
      <c r="O58" s="74">
        <v>40522.551064814812</v>
      </c>
    </row>
    <row r="59" spans="1:15">
      <c r="A59" s="112" t="s">
        <v>5187</v>
      </c>
      <c r="B59" s="111" t="s">
        <v>5188</v>
      </c>
      <c r="C59" s="54"/>
      <c r="D59" s="55"/>
      <c r="E59" s="67"/>
      <c r="F59" s="56"/>
      <c r="G59" s="54"/>
      <c r="H59" s="58"/>
      <c r="I59" s="63">
        <v>59</v>
      </c>
      <c r="J59" s="63"/>
      <c r="K59" s="57"/>
      <c r="L59" s="57"/>
      <c r="M59" s="64"/>
      <c r="N59" s="72" t="s">
        <v>836</v>
      </c>
      <c r="O59" s="74">
        <v>40522.551064814812</v>
      </c>
    </row>
    <row r="60" spans="1:15">
      <c r="A60" s="112" t="s">
        <v>5189</v>
      </c>
      <c r="B60" s="111" t="s">
        <v>5190</v>
      </c>
      <c r="C60" s="54"/>
      <c r="D60" s="55"/>
      <c r="E60" s="67"/>
      <c r="F60" s="56"/>
      <c r="G60" s="54"/>
      <c r="H60" s="58"/>
      <c r="I60" s="63">
        <v>60</v>
      </c>
      <c r="J60" s="63"/>
      <c r="K60" s="57"/>
      <c r="L60" s="57"/>
      <c r="M60" s="64"/>
      <c r="N60" s="72" t="s">
        <v>836</v>
      </c>
      <c r="O60" s="74">
        <v>40522.551064814812</v>
      </c>
    </row>
    <row r="61" spans="1:15">
      <c r="A61" s="112" t="s">
        <v>5191</v>
      </c>
      <c r="B61" s="111" t="s">
        <v>5192</v>
      </c>
      <c r="C61" s="54"/>
      <c r="D61" s="55"/>
      <c r="E61" s="67"/>
      <c r="F61" s="56"/>
      <c r="G61" s="54"/>
      <c r="H61" s="58"/>
      <c r="I61" s="63">
        <v>61</v>
      </c>
      <c r="J61" s="63"/>
      <c r="K61" s="57"/>
      <c r="L61" s="57"/>
      <c r="M61" s="64"/>
      <c r="N61" s="72" t="s">
        <v>836</v>
      </c>
      <c r="O61" s="74">
        <v>40522.551064814812</v>
      </c>
    </row>
    <row r="62" spans="1:15">
      <c r="A62" s="112" t="s">
        <v>5193</v>
      </c>
      <c r="B62" s="111" t="s">
        <v>5194</v>
      </c>
      <c r="C62" s="54"/>
      <c r="D62" s="55"/>
      <c r="E62" s="67"/>
      <c r="F62" s="56"/>
      <c r="G62" s="54"/>
      <c r="H62" s="58"/>
      <c r="I62" s="63">
        <v>62</v>
      </c>
      <c r="J62" s="63"/>
      <c r="K62" s="57"/>
      <c r="L62" s="57"/>
      <c r="M62" s="64"/>
      <c r="N62" s="72" t="s">
        <v>836</v>
      </c>
      <c r="O62" s="74">
        <v>40522.551064814812</v>
      </c>
    </row>
    <row r="63" spans="1:15">
      <c r="A63" s="112" t="s">
        <v>5195</v>
      </c>
      <c r="B63" s="111" t="s">
        <v>5196</v>
      </c>
      <c r="C63" s="54"/>
      <c r="D63" s="55"/>
      <c r="E63" s="67"/>
      <c r="F63" s="56"/>
      <c r="G63" s="54"/>
      <c r="H63" s="58"/>
      <c r="I63" s="63">
        <v>63</v>
      </c>
      <c r="J63" s="63"/>
      <c r="K63" s="57"/>
      <c r="L63" s="57"/>
      <c r="M63" s="64"/>
      <c r="N63" s="72" t="s">
        <v>836</v>
      </c>
      <c r="O63" s="74">
        <v>40522.551064814812</v>
      </c>
    </row>
    <row r="64" spans="1:15">
      <c r="A64" s="112" t="s">
        <v>5197</v>
      </c>
      <c r="B64" s="111" t="s">
        <v>5198</v>
      </c>
      <c r="C64" s="54"/>
      <c r="D64" s="55"/>
      <c r="E64" s="67"/>
      <c r="F64" s="56"/>
      <c r="G64" s="54"/>
      <c r="H64" s="58"/>
      <c r="I64" s="63">
        <v>64</v>
      </c>
      <c r="J64" s="63"/>
      <c r="K64" s="57"/>
      <c r="L64" s="57"/>
      <c r="M64" s="64"/>
      <c r="N64" s="72" t="s">
        <v>836</v>
      </c>
      <c r="O64" s="74">
        <v>40522.551064814812</v>
      </c>
    </row>
    <row r="65" spans="1:15">
      <c r="A65" s="112" t="s">
        <v>5199</v>
      </c>
      <c r="B65" s="111" t="s">
        <v>5131</v>
      </c>
      <c r="C65" s="54"/>
      <c r="D65" s="55"/>
      <c r="E65" s="67"/>
      <c r="F65" s="56"/>
      <c r="G65" s="54"/>
      <c r="H65" s="58"/>
      <c r="I65" s="63">
        <v>65</v>
      </c>
      <c r="J65" s="63"/>
      <c r="K65" s="57"/>
      <c r="L65" s="57"/>
      <c r="M65" s="64"/>
      <c r="N65" s="72" t="s">
        <v>836</v>
      </c>
      <c r="O65" s="74">
        <v>40522.551064814812</v>
      </c>
    </row>
    <row r="66" spans="1:15">
      <c r="A66" s="112" t="s">
        <v>5200</v>
      </c>
      <c r="B66" s="111" t="s">
        <v>5201</v>
      </c>
      <c r="C66" s="54"/>
      <c r="D66" s="55"/>
      <c r="E66" s="67"/>
      <c r="F66" s="56"/>
      <c r="G66" s="54"/>
      <c r="H66" s="58"/>
      <c r="I66" s="63">
        <v>66</v>
      </c>
      <c r="J66" s="63"/>
      <c r="K66" s="57"/>
      <c r="L66" s="57"/>
      <c r="M66" s="64"/>
      <c r="N66" s="72" t="s">
        <v>836</v>
      </c>
      <c r="O66" s="74">
        <v>40522.551064814812</v>
      </c>
    </row>
    <row r="67" spans="1:15">
      <c r="A67" s="112" t="s">
        <v>5200</v>
      </c>
      <c r="B67" s="111" t="s">
        <v>5202</v>
      </c>
      <c r="C67" s="54"/>
      <c r="D67" s="55"/>
      <c r="E67" s="67"/>
      <c r="F67" s="56"/>
      <c r="G67" s="54"/>
      <c r="H67" s="58"/>
      <c r="I67" s="63">
        <v>67</v>
      </c>
      <c r="J67" s="63"/>
      <c r="K67" s="57"/>
      <c r="L67" s="57"/>
      <c r="M67" s="64"/>
      <c r="N67" s="72" t="s">
        <v>836</v>
      </c>
      <c r="O67" s="74">
        <v>40522.551064814812</v>
      </c>
    </row>
    <row r="68" spans="1:15">
      <c r="A68" s="112" t="s">
        <v>5200</v>
      </c>
      <c r="B68" s="111" t="s">
        <v>5203</v>
      </c>
      <c r="C68" s="54"/>
      <c r="D68" s="55"/>
      <c r="E68" s="67"/>
      <c r="F68" s="56"/>
      <c r="G68" s="54"/>
      <c r="H68" s="58"/>
      <c r="I68" s="63">
        <v>68</v>
      </c>
      <c r="J68" s="63"/>
      <c r="K68" s="57"/>
      <c r="L68" s="57"/>
      <c r="M68" s="64"/>
      <c r="N68" s="72" t="s">
        <v>836</v>
      </c>
      <c r="O68" s="74">
        <v>40522.551064814812</v>
      </c>
    </row>
    <row r="69" spans="1:15">
      <c r="A69" s="112" t="s">
        <v>5204</v>
      </c>
      <c r="B69" s="111" t="s">
        <v>5205</v>
      </c>
      <c r="C69" s="54"/>
      <c r="D69" s="55"/>
      <c r="E69" s="67"/>
      <c r="F69" s="56"/>
      <c r="G69" s="54"/>
      <c r="H69" s="58"/>
      <c r="I69" s="63">
        <v>69</v>
      </c>
      <c r="J69" s="63"/>
      <c r="K69" s="57"/>
      <c r="L69" s="57"/>
      <c r="M69" s="64"/>
      <c r="N69" s="72" t="s">
        <v>836</v>
      </c>
      <c r="O69" s="74">
        <v>40522.551064814812</v>
      </c>
    </row>
    <row r="70" spans="1:15">
      <c r="A70" s="112" t="s">
        <v>5206</v>
      </c>
      <c r="B70" s="111" t="s">
        <v>5207</v>
      </c>
      <c r="C70" s="54"/>
      <c r="D70" s="55"/>
      <c r="E70" s="67"/>
      <c r="F70" s="56"/>
      <c r="G70" s="54"/>
      <c r="H70" s="58"/>
      <c r="I70" s="63">
        <v>70</v>
      </c>
      <c r="J70" s="63"/>
      <c r="K70" s="57"/>
      <c r="L70" s="57"/>
      <c r="M70" s="64"/>
      <c r="N70" s="72" t="s">
        <v>836</v>
      </c>
      <c r="O70" s="74">
        <v>40522.551064814812</v>
      </c>
    </row>
    <row r="71" spans="1:15">
      <c r="A71" s="112" t="s">
        <v>5208</v>
      </c>
      <c r="B71" s="111" t="s">
        <v>5136</v>
      </c>
      <c r="C71" s="54"/>
      <c r="D71" s="55"/>
      <c r="E71" s="67"/>
      <c r="F71" s="56"/>
      <c r="G71" s="54"/>
      <c r="H71" s="58"/>
      <c r="I71" s="63">
        <v>71</v>
      </c>
      <c r="J71" s="63"/>
      <c r="K71" s="57"/>
      <c r="L71" s="57"/>
      <c r="M71" s="64"/>
      <c r="N71" s="72" t="s">
        <v>836</v>
      </c>
      <c r="O71" s="74">
        <v>40522.551064814812</v>
      </c>
    </row>
    <row r="72" spans="1:15">
      <c r="A72" s="112" t="s">
        <v>5208</v>
      </c>
      <c r="B72" s="111" t="s">
        <v>5209</v>
      </c>
      <c r="C72" s="54"/>
      <c r="D72" s="55"/>
      <c r="E72" s="67"/>
      <c r="F72" s="56"/>
      <c r="G72" s="54"/>
      <c r="H72" s="58"/>
      <c r="I72" s="63">
        <v>72</v>
      </c>
      <c r="J72" s="63"/>
      <c r="K72" s="57"/>
      <c r="L72" s="57"/>
      <c r="M72" s="64"/>
      <c r="N72" s="72" t="s">
        <v>836</v>
      </c>
      <c r="O72" s="74">
        <v>40522.551064814812</v>
      </c>
    </row>
    <row r="73" spans="1:15">
      <c r="A73" s="112" t="s">
        <v>5210</v>
      </c>
      <c r="B73" s="111" t="s">
        <v>5165</v>
      </c>
      <c r="C73" s="54"/>
      <c r="D73" s="55"/>
      <c r="E73" s="67"/>
      <c r="F73" s="56"/>
      <c r="G73" s="54"/>
      <c r="H73" s="58"/>
      <c r="I73" s="63">
        <v>73</v>
      </c>
      <c r="J73" s="63"/>
      <c r="K73" s="57"/>
      <c r="L73" s="57"/>
      <c r="M73" s="64"/>
      <c r="N73" s="72" t="s">
        <v>836</v>
      </c>
      <c r="O73" s="74">
        <v>40522.551064814812</v>
      </c>
    </row>
    <row r="74" spans="1:15">
      <c r="A74" s="112" t="s">
        <v>5211</v>
      </c>
      <c r="B74" s="111" t="s">
        <v>5212</v>
      </c>
      <c r="C74" s="54"/>
      <c r="D74" s="55"/>
      <c r="E74" s="67"/>
      <c r="F74" s="56"/>
      <c r="G74" s="54"/>
      <c r="H74" s="58"/>
      <c r="I74" s="63">
        <v>74</v>
      </c>
      <c r="J74" s="63"/>
      <c r="K74" s="57"/>
      <c r="L74" s="57"/>
      <c r="M74" s="64"/>
      <c r="N74" s="72" t="s">
        <v>836</v>
      </c>
      <c r="O74" s="74">
        <v>40522.551064814812</v>
      </c>
    </row>
    <row r="75" spans="1:15">
      <c r="A75" s="112" t="s">
        <v>5213</v>
      </c>
      <c r="B75" s="111" t="s">
        <v>5214</v>
      </c>
      <c r="C75" s="54"/>
      <c r="D75" s="55"/>
      <c r="E75" s="67"/>
      <c r="F75" s="56"/>
      <c r="G75" s="54"/>
      <c r="H75" s="58"/>
      <c r="I75" s="63">
        <v>75</v>
      </c>
      <c r="J75" s="63"/>
      <c r="K75" s="57"/>
      <c r="L75" s="57"/>
      <c r="M75" s="64"/>
      <c r="N75" s="72" t="s">
        <v>836</v>
      </c>
      <c r="O75" s="74">
        <v>40522.551064814812</v>
      </c>
    </row>
    <row r="76" spans="1:15">
      <c r="A76" s="112" t="s">
        <v>5213</v>
      </c>
      <c r="B76" s="111" t="s">
        <v>5215</v>
      </c>
      <c r="C76" s="54"/>
      <c r="D76" s="55"/>
      <c r="E76" s="67"/>
      <c r="F76" s="56"/>
      <c r="G76" s="54"/>
      <c r="H76" s="58"/>
      <c r="I76" s="63">
        <v>76</v>
      </c>
      <c r="J76" s="63"/>
      <c r="K76" s="57"/>
      <c r="L76" s="57"/>
      <c r="M76" s="64"/>
      <c r="N76" s="72" t="s">
        <v>836</v>
      </c>
      <c r="O76" s="74">
        <v>40522.551064814812</v>
      </c>
    </row>
    <row r="77" spans="1:15">
      <c r="A77" s="112" t="s">
        <v>5216</v>
      </c>
      <c r="B77" s="111" t="s">
        <v>5217</v>
      </c>
      <c r="C77" s="54"/>
      <c r="D77" s="55"/>
      <c r="E77" s="67"/>
      <c r="F77" s="56"/>
      <c r="G77" s="54"/>
      <c r="H77" s="58"/>
      <c r="I77" s="63">
        <v>77</v>
      </c>
      <c r="J77" s="63"/>
      <c r="K77" s="57"/>
      <c r="L77" s="57"/>
      <c r="M77" s="64"/>
      <c r="N77" s="72" t="s">
        <v>836</v>
      </c>
      <c r="O77" s="74">
        <v>40522.551064814812</v>
      </c>
    </row>
    <row r="78" spans="1:15">
      <c r="A78" s="112" t="s">
        <v>5218</v>
      </c>
      <c r="B78" s="111" t="s">
        <v>5181</v>
      </c>
      <c r="C78" s="54"/>
      <c r="D78" s="55"/>
      <c r="E78" s="67"/>
      <c r="F78" s="56"/>
      <c r="G78" s="54"/>
      <c r="H78" s="58"/>
      <c r="I78" s="63">
        <v>78</v>
      </c>
      <c r="J78" s="63"/>
      <c r="K78" s="57"/>
      <c r="L78" s="57"/>
      <c r="M78" s="64"/>
      <c r="N78" s="72" t="s">
        <v>836</v>
      </c>
      <c r="O78" s="74">
        <v>40522.551064814812</v>
      </c>
    </row>
    <row r="79" spans="1:15">
      <c r="A79" s="112" t="s">
        <v>5218</v>
      </c>
      <c r="B79" s="111" t="s">
        <v>5219</v>
      </c>
      <c r="C79" s="54"/>
      <c r="D79" s="55"/>
      <c r="E79" s="67"/>
      <c r="F79" s="56"/>
      <c r="G79" s="54"/>
      <c r="H79" s="58"/>
      <c r="I79" s="63">
        <v>79</v>
      </c>
      <c r="J79" s="63"/>
      <c r="K79" s="57"/>
      <c r="L79" s="57"/>
      <c r="M79" s="64"/>
      <c r="N79" s="72" t="s">
        <v>836</v>
      </c>
      <c r="O79" s="74">
        <v>40522.551064814812</v>
      </c>
    </row>
    <row r="80" spans="1:15">
      <c r="A80" s="112" t="s">
        <v>5218</v>
      </c>
      <c r="B80" s="111" t="s">
        <v>5220</v>
      </c>
      <c r="C80" s="54"/>
      <c r="D80" s="55"/>
      <c r="E80" s="67"/>
      <c r="F80" s="56"/>
      <c r="G80" s="54"/>
      <c r="H80" s="58"/>
      <c r="I80" s="63">
        <v>80</v>
      </c>
      <c r="J80" s="63"/>
      <c r="K80" s="57"/>
      <c r="L80" s="57"/>
      <c r="M80" s="64"/>
      <c r="N80" s="72" t="s">
        <v>834</v>
      </c>
      <c r="O80" s="74">
        <v>40522.044259259259</v>
      </c>
    </row>
    <row r="81" spans="1:15">
      <c r="A81" s="112" t="s">
        <v>5221</v>
      </c>
      <c r="B81" s="111" t="s">
        <v>5123</v>
      </c>
      <c r="C81" s="54"/>
      <c r="D81" s="55"/>
      <c r="E81" s="67"/>
      <c r="F81" s="56"/>
      <c r="G81" s="54"/>
      <c r="H81" s="58"/>
      <c r="I81" s="63">
        <v>81</v>
      </c>
      <c r="J81" s="63"/>
      <c r="K81" s="57"/>
      <c r="L81" s="57"/>
      <c r="M81" s="64"/>
      <c r="N81" s="72" t="s">
        <v>836</v>
      </c>
      <c r="O81" s="74">
        <v>40522.551064814812</v>
      </c>
    </row>
    <row r="82" spans="1:15">
      <c r="A82" s="112" t="s">
        <v>5222</v>
      </c>
      <c r="B82" s="111" t="s">
        <v>5223</v>
      </c>
      <c r="C82" s="54"/>
      <c r="D82" s="55"/>
      <c r="E82" s="67"/>
      <c r="F82" s="56"/>
      <c r="G82" s="54"/>
      <c r="H82" s="58"/>
      <c r="I82" s="63">
        <v>82</v>
      </c>
      <c r="J82" s="63"/>
      <c r="K82" s="57"/>
      <c r="L82" s="57"/>
      <c r="M82" s="64"/>
      <c r="N82" s="72" t="s">
        <v>836</v>
      </c>
      <c r="O82" s="74">
        <v>40522.551064814812</v>
      </c>
    </row>
    <row r="83" spans="1:15">
      <c r="A83" s="112" t="s">
        <v>5224</v>
      </c>
      <c r="B83" s="111" t="s">
        <v>5225</v>
      </c>
      <c r="C83" s="54"/>
      <c r="D83" s="55"/>
      <c r="E83" s="67"/>
      <c r="F83" s="56"/>
      <c r="G83" s="54"/>
      <c r="H83" s="58"/>
      <c r="I83" s="63">
        <v>83</v>
      </c>
      <c r="J83" s="63"/>
      <c r="K83" s="57"/>
      <c r="L83" s="57"/>
      <c r="M83" s="64"/>
      <c r="N83" s="72" t="s">
        <v>836</v>
      </c>
      <c r="O83" s="74">
        <v>40522.551064814812</v>
      </c>
    </row>
    <row r="84" spans="1:15">
      <c r="A84" s="112" t="s">
        <v>5226</v>
      </c>
      <c r="B84" s="111" t="s">
        <v>5227</v>
      </c>
      <c r="C84" s="54"/>
      <c r="D84" s="55"/>
      <c r="E84" s="67"/>
      <c r="F84" s="56"/>
      <c r="G84" s="54"/>
      <c r="H84" s="58"/>
      <c r="I84" s="63">
        <v>84</v>
      </c>
      <c r="J84" s="63"/>
      <c r="K84" s="57"/>
      <c r="L84" s="57"/>
      <c r="M84" s="64"/>
      <c r="N84" s="72" t="s">
        <v>836</v>
      </c>
      <c r="O84" s="74">
        <v>40522.551064814812</v>
      </c>
    </row>
    <row r="85" spans="1:15">
      <c r="A85" s="112" t="s">
        <v>5226</v>
      </c>
      <c r="B85" s="111" t="s">
        <v>5228</v>
      </c>
      <c r="C85" s="54"/>
      <c r="D85" s="55"/>
      <c r="E85" s="67"/>
      <c r="F85" s="56"/>
      <c r="G85" s="54"/>
      <c r="H85" s="58"/>
      <c r="I85" s="63">
        <v>85</v>
      </c>
      <c r="J85" s="63"/>
      <c r="K85" s="57"/>
      <c r="L85" s="57"/>
      <c r="M85" s="64"/>
      <c r="N85" s="72" t="s">
        <v>836</v>
      </c>
      <c r="O85" s="74">
        <v>40522.551064814812</v>
      </c>
    </row>
    <row r="86" spans="1:15">
      <c r="A86" s="112" t="s">
        <v>5226</v>
      </c>
      <c r="B86" s="111" t="s">
        <v>5229</v>
      </c>
      <c r="C86" s="54"/>
      <c r="D86" s="55"/>
      <c r="E86" s="67"/>
      <c r="F86" s="56"/>
      <c r="G86" s="54"/>
      <c r="H86" s="58"/>
      <c r="I86" s="63">
        <v>86</v>
      </c>
      <c r="J86" s="63"/>
      <c r="K86" s="57"/>
      <c r="L86" s="57"/>
      <c r="M86" s="64"/>
      <c r="N86" s="72" t="s">
        <v>836</v>
      </c>
      <c r="O86" s="74">
        <v>40522.551064814812</v>
      </c>
    </row>
    <row r="87" spans="1:15">
      <c r="A87" s="112" t="s">
        <v>5226</v>
      </c>
      <c r="B87" s="111" t="s">
        <v>5230</v>
      </c>
      <c r="C87" s="54"/>
      <c r="D87" s="55"/>
      <c r="E87" s="67"/>
      <c r="F87" s="56"/>
      <c r="G87" s="54"/>
      <c r="H87" s="58"/>
      <c r="I87" s="63">
        <v>87</v>
      </c>
      <c r="J87" s="63"/>
      <c r="K87" s="57"/>
      <c r="L87" s="57"/>
      <c r="M87" s="64"/>
      <c r="N87" s="72" t="s">
        <v>834</v>
      </c>
      <c r="O87" s="74">
        <v>40522.044374999998</v>
      </c>
    </row>
    <row r="88" spans="1:15">
      <c r="A88" s="112" t="s">
        <v>5226</v>
      </c>
      <c r="B88" s="111" t="s">
        <v>5231</v>
      </c>
      <c r="C88" s="54"/>
      <c r="D88" s="55"/>
      <c r="E88" s="67"/>
      <c r="F88" s="56"/>
      <c r="G88" s="54"/>
      <c r="H88" s="58"/>
      <c r="I88" s="63">
        <v>88</v>
      </c>
      <c r="J88" s="63"/>
      <c r="K88" s="57"/>
      <c r="L88" s="57"/>
      <c r="M88" s="64"/>
      <c r="N88" s="72" t="s">
        <v>836</v>
      </c>
      <c r="O88" s="74">
        <v>40522.551064814812</v>
      </c>
    </row>
    <row r="89" spans="1:15">
      <c r="A89" s="112" t="s">
        <v>5226</v>
      </c>
      <c r="B89" s="111" t="s">
        <v>5232</v>
      </c>
      <c r="C89" s="54"/>
      <c r="D89" s="55"/>
      <c r="E89" s="67"/>
      <c r="F89" s="56"/>
      <c r="G89" s="54"/>
      <c r="H89" s="58"/>
      <c r="I89" s="63">
        <v>89</v>
      </c>
      <c r="J89" s="63"/>
      <c r="K89" s="57"/>
      <c r="L89" s="57"/>
      <c r="M89" s="64"/>
      <c r="N89" s="72" t="s">
        <v>836</v>
      </c>
      <c r="O89" s="74">
        <v>40522.551064814812</v>
      </c>
    </row>
    <row r="90" spans="1:15">
      <c r="A90" s="112" t="s">
        <v>5233</v>
      </c>
      <c r="B90" s="111" t="s">
        <v>5234</v>
      </c>
      <c r="C90" s="54"/>
      <c r="D90" s="55"/>
      <c r="E90" s="67"/>
      <c r="F90" s="56"/>
      <c r="G90" s="54"/>
      <c r="H90" s="58"/>
      <c r="I90" s="63">
        <v>90</v>
      </c>
      <c r="J90" s="63"/>
      <c r="K90" s="57"/>
      <c r="L90" s="57"/>
      <c r="M90" s="64"/>
      <c r="N90" s="72" t="s">
        <v>836</v>
      </c>
      <c r="O90" s="74">
        <v>40522.551064814812</v>
      </c>
    </row>
    <row r="91" spans="1:15">
      <c r="A91" s="112" t="s">
        <v>5235</v>
      </c>
      <c r="B91" s="111" t="s">
        <v>5161</v>
      </c>
      <c r="C91" s="54"/>
      <c r="D91" s="55"/>
      <c r="E91" s="67"/>
      <c r="F91" s="56"/>
      <c r="G91" s="54"/>
      <c r="H91" s="58"/>
      <c r="I91" s="63">
        <v>91</v>
      </c>
      <c r="J91" s="63"/>
      <c r="K91" s="57"/>
      <c r="L91" s="57"/>
      <c r="M91" s="64"/>
      <c r="N91" s="72" t="s">
        <v>836</v>
      </c>
      <c r="O91" s="74">
        <v>40522.551064814812</v>
      </c>
    </row>
    <row r="92" spans="1:15">
      <c r="A92" s="112" t="s">
        <v>5235</v>
      </c>
      <c r="B92" s="111" t="s">
        <v>5236</v>
      </c>
      <c r="C92" s="54"/>
      <c r="D92" s="55"/>
      <c r="E92" s="67"/>
      <c r="F92" s="56"/>
      <c r="G92" s="54"/>
      <c r="H92" s="58"/>
      <c r="I92" s="63">
        <v>92</v>
      </c>
      <c r="J92" s="63"/>
      <c r="K92" s="57"/>
      <c r="L92" s="57"/>
      <c r="M92" s="64"/>
      <c r="N92" s="72" t="s">
        <v>836</v>
      </c>
      <c r="O92" s="74">
        <v>40522.551064814812</v>
      </c>
    </row>
    <row r="93" spans="1:15">
      <c r="A93" s="112" t="s">
        <v>5235</v>
      </c>
      <c r="B93" s="111" t="s">
        <v>5237</v>
      </c>
      <c r="C93" s="54"/>
      <c r="D93" s="55"/>
      <c r="E93" s="67"/>
      <c r="F93" s="56"/>
      <c r="G93" s="54"/>
      <c r="H93" s="58"/>
      <c r="I93" s="63">
        <v>93</v>
      </c>
      <c r="J93" s="63"/>
      <c r="K93" s="57"/>
      <c r="L93" s="57"/>
      <c r="M93" s="64"/>
      <c r="N93" s="72" t="s">
        <v>834</v>
      </c>
      <c r="O93" s="74">
        <v>40522.044456018521</v>
      </c>
    </row>
    <row r="94" spans="1:15">
      <c r="A94" s="112" t="s">
        <v>5238</v>
      </c>
      <c r="B94" s="111" t="s">
        <v>5239</v>
      </c>
      <c r="C94" s="54"/>
      <c r="D94" s="55"/>
      <c r="E94" s="67"/>
      <c r="F94" s="56"/>
      <c r="G94" s="54"/>
      <c r="H94" s="58"/>
      <c r="I94" s="63">
        <v>94</v>
      </c>
      <c r="J94" s="63"/>
      <c r="K94" s="57"/>
      <c r="L94" s="57"/>
      <c r="M94" s="64"/>
      <c r="N94" s="72" t="s">
        <v>836</v>
      </c>
      <c r="O94" s="74">
        <v>40522.551064814812</v>
      </c>
    </row>
    <row r="95" spans="1:15">
      <c r="A95" s="112" t="s">
        <v>5238</v>
      </c>
      <c r="B95" s="111" t="s">
        <v>5240</v>
      </c>
      <c r="C95" s="54"/>
      <c r="D95" s="55"/>
      <c r="E95" s="67"/>
      <c r="F95" s="56"/>
      <c r="G95" s="54"/>
      <c r="H95" s="58"/>
      <c r="I95" s="63">
        <v>95</v>
      </c>
      <c r="J95" s="63"/>
      <c r="K95" s="57"/>
      <c r="L95" s="57"/>
      <c r="M95" s="64"/>
      <c r="N95" s="72" t="s">
        <v>836</v>
      </c>
      <c r="O95" s="74">
        <v>40522.551064814812</v>
      </c>
    </row>
    <row r="96" spans="1:15">
      <c r="A96" s="112" t="s">
        <v>5238</v>
      </c>
      <c r="B96" s="111" t="s">
        <v>5241</v>
      </c>
      <c r="C96" s="54"/>
      <c r="D96" s="55"/>
      <c r="E96" s="67"/>
      <c r="F96" s="56"/>
      <c r="G96" s="54"/>
      <c r="H96" s="58"/>
      <c r="I96" s="63">
        <v>96</v>
      </c>
      <c r="J96" s="63"/>
      <c r="K96" s="57"/>
      <c r="L96" s="57"/>
      <c r="M96" s="64"/>
      <c r="N96" s="72" t="s">
        <v>836</v>
      </c>
      <c r="O96" s="74">
        <v>40522.551064814812</v>
      </c>
    </row>
    <row r="97" spans="1:15">
      <c r="A97" s="112" t="s">
        <v>5242</v>
      </c>
      <c r="B97" s="111" t="s">
        <v>5243</v>
      </c>
      <c r="C97" s="54"/>
      <c r="D97" s="55"/>
      <c r="E97" s="67"/>
      <c r="F97" s="56"/>
      <c r="G97" s="54"/>
      <c r="H97" s="58"/>
      <c r="I97" s="63">
        <v>97</v>
      </c>
      <c r="J97" s="63"/>
      <c r="K97" s="57"/>
      <c r="L97" s="57"/>
      <c r="M97" s="64"/>
      <c r="N97" s="72" t="s">
        <v>836</v>
      </c>
      <c r="O97" s="74">
        <v>40522.551064814812</v>
      </c>
    </row>
    <row r="98" spans="1:15">
      <c r="A98" s="112" t="s">
        <v>5242</v>
      </c>
      <c r="B98" s="111" t="s">
        <v>5244</v>
      </c>
      <c r="C98" s="54"/>
      <c r="D98" s="55"/>
      <c r="E98" s="67"/>
      <c r="F98" s="56"/>
      <c r="G98" s="54"/>
      <c r="H98" s="58"/>
      <c r="I98" s="63">
        <v>98</v>
      </c>
      <c r="J98" s="63"/>
      <c r="K98" s="57"/>
      <c r="L98" s="57"/>
      <c r="M98" s="64"/>
      <c r="N98" s="72" t="s">
        <v>836</v>
      </c>
      <c r="O98" s="74">
        <v>40522.551064814812</v>
      </c>
    </row>
    <row r="99" spans="1:15">
      <c r="A99" s="112" t="s">
        <v>5245</v>
      </c>
      <c r="B99" s="111" t="s">
        <v>5246</v>
      </c>
      <c r="C99" s="54"/>
      <c r="D99" s="55"/>
      <c r="E99" s="67"/>
      <c r="F99" s="56"/>
      <c r="G99" s="54"/>
      <c r="H99" s="58"/>
      <c r="I99" s="63">
        <v>99</v>
      </c>
      <c r="J99" s="63"/>
      <c r="K99" s="57"/>
      <c r="L99" s="57"/>
      <c r="M99" s="64"/>
      <c r="N99" s="72" t="s">
        <v>836</v>
      </c>
      <c r="O99" s="74">
        <v>40522.551064814812</v>
      </c>
    </row>
    <row r="100" spans="1:15">
      <c r="A100" s="112" t="s">
        <v>5247</v>
      </c>
      <c r="B100" s="111" t="s">
        <v>5248</v>
      </c>
      <c r="C100" s="54"/>
      <c r="D100" s="55"/>
      <c r="E100" s="67"/>
      <c r="F100" s="56"/>
      <c r="G100" s="54"/>
      <c r="H100" s="58"/>
      <c r="I100" s="63">
        <v>100</v>
      </c>
      <c r="J100" s="63"/>
      <c r="K100" s="57"/>
      <c r="L100" s="57"/>
      <c r="M100" s="64"/>
      <c r="N100" s="72" t="s">
        <v>836</v>
      </c>
      <c r="O100" s="74">
        <v>40522.551064814812</v>
      </c>
    </row>
    <row r="101" spans="1:15">
      <c r="A101" s="112" t="s">
        <v>5249</v>
      </c>
      <c r="B101" s="111" t="s">
        <v>5250</v>
      </c>
      <c r="C101" s="54"/>
      <c r="D101" s="55"/>
      <c r="E101" s="67"/>
      <c r="F101" s="56"/>
      <c r="G101" s="54"/>
      <c r="H101" s="58"/>
      <c r="I101" s="63">
        <v>101</v>
      </c>
      <c r="J101" s="63"/>
      <c r="K101" s="57"/>
      <c r="L101" s="57"/>
      <c r="M101" s="64"/>
      <c r="N101" s="72" t="s">
        <v>836</v>
      </c>
      <c r="O101" s="74">
        <v>40522.551064814812</v>
      </c>
    </row>
    <row r="102" spans="1:15">
      <c r="A102" s="112" t="s">
        <v>5249</v>
      </c>
      <c r="B102" s="111" t="s">
        <v>5251</v>
      </c>
      <c r="C102" s="54"/>
      <c r="D102" s="55"/>
      <c r="E102" s="67"/>
      <c r="F102" s="56"/>
      <c r="G102" s="54"/>
      <c r="H102" s="58"/>
      <c r="I102" s="63">
        <v>102</v>
      </c>
      <c r="J102" s="63"/>
      <c r="K102" s="57"/>
      <c r="L102" s="57"/>
      <c r="M102" s="64"/>
      <c r="N102" s="72" t="s">
        <v>836</v>
      </c>
      <c r="O102" s="74">
        <v>40522.551064814812</v>
      </c>
    </row>
    <row r="103" spans="1:15">
      <c r="A103" s="112" t="s">
        <v>5249</v>
      </c>
      <c r="B103" s="111" t="s">
        <v>5252</v>
      </c>
      <c r="C103" s="54"/>
      <c r="D103" s="55"/>
      <c r="E103" s="67"/>
      <c r="F103" s="56"/>
      <c r="G103" s="54"/>
      <c r="H103" s="58"/>
      <c r="I103" s="63">
        <v>103</v>
      </c>
      <c r="J103" s="63"/>
      <c r="K103" s="57"/>
      <c r="L103" s="57"/>
      <c r="M103" s="64"/>
      <c r="N103" s="72" t="s">
        <v>836</v>
      </c>
      <c r="O103" s="74">
        <v>40522.551064814812</v>
      </c>
    </row>
    <row r="104" spans="1:15">
      <c r="A104" s="112" t="s">
        <v>5253</v>
      </c>
      <c r="B104" s="111" t="s">
        <v>5254</v>
      </c>
      <c r="C104" s="54"/>
      <c r="D104" s="55"/>
      <c r="E104" s="67"/>
      <c r="F104" s="56"/>
      <c r="G104" s="54"/>
      <c r="H104" s="58"/>
      <c r="I104" s="63">
        <v>104</v>
      </c>
      <c r="J104" s="63"/>
      <c r="K104" s="57"/>
      <c r="L104" s="57"/>
      <c r="M104" s="64"/>
      <c r="N104" s="72" t="s">
        <v>836</v>
      </c>
      <c r="O104" s="74">
        <v>40522.551064814812</v>
      </c>
    </row>
    <row r="105" spans="1:15">
      <c r="A105" s="112" t="s">
        <v>5255</v>
      </c>
      <c r="B105" s="111" t="s">
        <v>5165</v>
      </c>
      <c r="C105" s="54"/>
      <c r="D105" s="55"/>
      <c r="E105" s="67"/>
      <c r="F105" s="56"/>
      <c r="G105" s="54"/>
      <c r="H105" s="58"/>
      <c r="I105" s="63">
        <v>105</v>
      </c>
      <c r="J105" s="63"/>
      <c r="K105" s="57"/>
      <c r="L105" s="57"/>
      <c r="M105" s="64"/>
      <c r="N105" s="72" t="s">
        <v>836</v>
      </c>
      <c r="O105" s="74">
        <v>40522.551064814812</v>
      </c>
    </row>
    <row r="106" spans="1:15">
      <c r="A106" s="112" t="s">
        <v>5256</v>
      </c>
      <c r="B106" s="111" t="s">
        <v>5257</v>
      </c>
      <c r="C106" s="54"/>
      <c r="D106" s="55"/>
      <c r="E106" s="67"/>
      <c r="F106" s="56"/>
      <c r="G106" s="54"/>
      <c r="H106" s="58"/>
      <c r="I106" s="63">
        <v>106</v>
      </c>
      <c r="J106" s="63"/>
      <c r="K106" s="57"/>
      <c r="L106" s="57"/>
      <c r="M106" s="64"/>
      <c r="N106" s="72" t="s">
        <v>836</v>
      </c>
      <c r="O106" s="74">
        <v>40522.551064814812</v>
      </c>
    </row>
    <row r="107" spans="1:15">
      <c r="A107" s="112" t="s">
        <v>5258</v>
      </c>
      <c r="B107" s="111" t="s">
        <v>5259</v>
      </c>
      <c r="C107" s="54"/>
      <c r="D107" s="55"/>
      <c r="E107" s="67"/>
      <c r="F107" s="56"/>
      <c r="G107" s="54"/>
      <c r="H107" s="58"/>
      <c r="I107" s="63">
        <v>107</v>
      </c>
      <c r="J107" s="63"/>
      <c r="K107" s="57"/>
      <c r="L107" s="57"/>
      <c r="M107" s="64"/>
      <c r="N107" s="72" t="s">
        <v>834</v>
      </c>
      <c r="O107" s="74">
        <v>40522.044733796298</v>
      </c>
    </row>
    <row r="108" spans="1:15">
      <c r="A108" s="112" t="s">
        <v>5260</v>
      </c>
      <c r="B108" s="111" t="s">
        <v>5261</v>
      </c>
      <c r="C108" s="54"/>
      <c r="D108" s="55"/>
      <c r="E108" s="67"/>
      <c r="F108" s="56"/>
      <c r="G108" s="54"/>
      <c r="H108" s="58"/>
      <c r="I108" s="63">
        <v>108</v>
      </c>
      <c r="J108" s="63"/>
      <c r="K108" s="57"/>
      <c r="L108" s="57"/>
      <c r="M108" s="64"/>
      <c r="N108" s="72" t="s">
        <v>836</v>
      </c>
      <c r="O108" s="74">
        <v>40522.551064814812</v>
      </c>
    </row>
    <row r="109" spans="1:15">
      <c r="A109" s="112" t="s">
        <v>5262</v>
      </c>
      <c r="B109" s="111" t="s">
        <v>5263</v>
      </c>
      <c r="C109" s="54"/>
      <c r="D109" s="55"/>
      <c r="E109" s="67"/>
      <c r="F109" s="56"/>
      <c r="G109" s="54"/>
      <c r="H109" s="58"/>
      <c r="I109" s="63">
        <v>109</v>
      </c>
      <c r="J109" s="63"/>
      <c r="K109" s="57"/>
      <c r="L109" s="57"/>
      <c r="M109" s="64"/>
      <c r="N109" s="72" t="s">
        <v>836</v>
      </c>
      <c r="O109" s="74">
        <v>40522.551064814812</v>
      </c>
    </row>
    <row r="110" spans="1:15">
      <c r="A110" s="112" t="s">
        <v>5264</v>
      </c>
      <c r="B110" s="111" t="s">
        <v>5127</v>
      </c>
      <c r="C110" s="54"/>
      <c r="D110" s="55"/>
      <c r="E110" s="67"/>
      <c r="F110" s="56"/>
      <c r="G110" s="54"/>
      <c r="H110" s="58"/>
      <c r="I110" s="63">
        <v>110</v>
      </c>
      <c r="J110" s="63"/>
      <c r="K110" s="57"/>
      <c r="L110" s="57"/>
      <c r="M110" s="64"/>
      <c r="N110" s="72" t="s">
        <v>836</v>
      </c>
      <c r="O110" s="74">
        <v>40522.551064814812</v>
      </c>
    </row>
    <row r="111" spans="1:15">
      <c r="A111" s="112" t="s">
        <v>5264</v>
      </c>
      <c r="B111" s="111" t="s">
        <v>5265</v>
      </c>
      <c r="C111" s="54"/>
      <c r="D111" s="55"/>
      <c r="E111" s="67"/>
      <c r="F111" s="56"/>
      <c r="G111" s="54"/>
      <c r="H111" s="58"/>
      <c r="I111" s="63">
        <v>111</v>
      </c>
      <c r="J111" s="63"/>
      <c r="K111" s="57"/>
      <c r="L111" s="57"/>
      <c r="M111" s="64"/>
      <c r="N111" s="72" t="s">
        <v>834</v>
      </c>
      <c r="O111" s="74">
        <v>40522.044895833336</v>
      </c>
    </row>
    <row r="112" spans="1:15">
      <c r="A112" s="112" t="s">
        <v>5264</v>
      </c>
      <c r="B112" s="111" t="s">
        <v>5266</v>
      </c>
      <c r="C112" s="54"/>
      <c r="D112" s="55"/>
      <c r="E112" s="67"/>
      <c r="F112" s="56"/>
      <c r="G112" s="54"/>
      <c r="H112" s="58"/>
      <c r="I112" s="63">
        <v>112</v>
      </c>
      <c r="J112" s="63"/>
      <c r="K112" s="57"/>
      <c r="L112" s="57"/>
      <c r="M112" s="64"/>
      <c r="N112" s="72" t="s">
        <v>834</v>
      </c>
      <c r="O112" s="74">
        <v>40522.044895833336</v>
      </c>
    </row>
    <row r="113" spans="1:15">
      <c r="A113" s="112" t="s">
        <v>5264</v>
      </c>
      <c r="B113" s="111" t="s">
        <v>5267</v>
      </c>
      <c r="C113" s="54"/>
      <c r="D113" s="55"/>
      <c r="E113" s="67"/>
      <c r="F113" s="56"/>
      <c r="G113" s="54"/>
      <c r="H113" s="58"/>
      <c r="I113" s="63">
        <v>113</v>
      </c>
      <c r="J113" s="63"/>
      <c r="K113" s="57"/>
      <c r="L113" s="57"/>
      <c r="M113" s="64"/>
      <c r="N113" s="72" t="s">
        <v>834</v>
      </c>
      <c r="O113" s="74">
        <v>40522.044895833336</v>
      </c>
    </row>
    <row r="114" spans="1:15">
      <c r="A114" s="112" t="s">
        <v>5268</v>
      </c>
      <c r="B114" s="111" t="s">
        <v>5194</v>
      </c>
      <c r="C114" s="54"/>
      <c r="D114" s="55"/>
      <c r="E114" s="67"/>
      <c r="F114" s="56"/>
      <c r="G114" s="54"/>
      <c r="H114" s="58"/>
      <c r="I114" s="63">
        <v>114</v>
      </c>
      <c r="J114" s="63"/>
      <c r="K114" s="57"/>
      <c r="L114" s="57"/>
      <c r="M114" s="64"/>
      <c r="N114" s="72" t="s">
        <v>836</v>
      </c>
      <c r="O114" s="74">
        <v>40522.551064814812</v>
      </c>
    </row>
    <row r="115" spans="1:15">
      <c r="A115" s="112" t="s">
        <v>5269</v>
      </c>
      <c r="B115" s="111" t="s">
        <v>5203</v>
      </c>
      <c r="C115" s="54"/>
      <c r="D115" s="55"/>
      <c r="E115" s="67"/>
      <c r="F115" s="56"/>
      <c r="G115" s="54"/>
      <c r="H115" s="58"/>
      <c r="I115" s="63">
        <v>115</v>
      </c>
      <c r="J115" s="63"/>
      <c r="K115" s="57"/>
      <c r="L115" s="57"/>
      <c r="M115" s="64"/>
      <c r="N115" s="72" t="s">
        <v>836</v>
      </c>
      <c r="O115" s="74">
        <v>40522.551064814812</v>
      </c>
    </row>
    <row r="116" spans="1:15">
      <c r="A116" s="112" t="s">
        <v>5270</v>
      </c>
      <c r="B116" s="111" t="s">
        <v>5127</v>
      </c>
      <c r="C116" s="54"/>
      <c r="D116" s="55"/>
      <c r="E116" s="67"/>
      <c r="F116" s="56"/>
      <c r="G116" s="54"/>
      <c r="H116" s="58"/>
      <c r="I116" s="63">
        <v>116</v>
      </c>
      <c r="J116" s="63"/>
      <c r="K116" s="57"/>
      <c r="L116" s="57"/>
      <c r="M116" s="64"/>
      <c r="N116" s="72" t="s">
        <v>836</v>
      </c>
      <c r="O116" s="74">
        <v>40522.551064814812</v>
      </c>
    </row>
    <row r="117" spans="1:15">
      <c r="A117" s="112" t="s">
        <v>5271</v>
      </c>
      <c r="B117" s="111" t="s">
        <v>5272</v>
      </c>
      <c r="C117" s="54"/>
      <c r="D117" s="55"/>
      <c r="E117" s="67"/>
      <c r="F117" s="56"/>
      <c r="G117" s="54"/>
      <c r="H117" s="58"/>
      <c r="I117" s="63">
        <v>117</v>
      </c>
      <c r="J117" s="63"/>
      <c r="K117" s="57"/>
      <c r="L117" s="57"/>
      <c r="M117" s="64"/>
      <c r="N117" s="72" t="s">
        <v>836</v>
      </c>
      <c r="O117" s="74">
        <v>40522.551064814812</v>
      </c>
    </row>
    <row r="118" spans="1:15">
      <c r="A118" s="112" t="s">
        <v>5273</v>
      </c>
      <c r="B118" s="111" t="s">
        <v>5274</v>
      </c>
      <c r="C118" s="54"/>
      <c r="D118" s="55"/>
      <c r="E118" s="67"/>
      <c r="F118" s="56"/>
      <c r="G118" s="54"/>
      <c r="H118" s="58"/>
      <c r="I118" s="63">
        <v>118</v>
      </c>
      <c r="J118" s="63"/>
      <c r="K118" s="57"/>
      <c r="L118" s="57"/>
      <c r="M118" s="64"/>
      <c r="N118" s="72" t="s">
        <v>836</v>
      </c>
      <c r="O118" s="74">
        <v>40522.551064814812</v>
      </c>
    </row>
    <row r="119" spans="1:15">
      <c r="A119" s="112" t="s">
        <v>5273</v>
      </c>
      <c r="B119" s="111" t="s">
        <v>5275</v>
      </c>
      <c r="C119" s="54"/>
      <c r="D119" s="55"/>
      <c r="E119" s="67"/>
      <c r="F119" s="56"/>
      <c r="G119" s="54"/>
      <c r="H119" s="58"/>
      <c r="I119" s="63">
        <v>119</v>
      </c>
      <c r="J119" s="63"/>
      <c r="K119" s="57"/>
      <c r="L119" s="57"/>
      <c r="M119" s="64"/>
      <c r="N119" s="72" t="s">
        <v>836</v>
      </c>
      <c r="O119" s="74">
        <v>40522.551064814812</v>
      </c>
    </row>
    <row r="120" spans="1:15">
      <c r="A120" s="112" t="s">
        <v>5273</v>
      </c>
      <c r="B120" s="111" t="s">
        <v>5276</v>
      </c>
      <c r="C120" s="54"/>
      <c r="D120" s="55"/>
      <c r="E120" s="67"/>
      <c r="F120" s="56"/>
      <c r="G120" s="54"/>
      <c r="H120" s="58"/>
      <c r="I120" s="63">
        <v>120</v>
      </c>
      <c r="J120" s="63"/>
      <c r="K120" s="57"/>
      <c r="L120" s="57"/>
      <c r="M120" s="64"/>
      <c r="N120" s="72" t="s">
        <v>836</v>
      </c>
      <c r="O120" s="74">
        <v>40522.551064814812</v>
      </c>
    </row>
    <row r="121" spans="1:15">
      <c r="A121" s="112" t="s">
        <v>5277</v>
      </c>
      <c r="B121" s="111" t="s">
        <v>5278</v>
      </c>
      <c r="C121" s="54"/>
      <c r="D121" s="55"/>
      <c r="E121" s="67"/>
      <c r="F121" s="56"/>
      <c r="G121" s="54"/>
      <c r="H121" s="58"/>
      <c r="I121" s="63">
        <v>121</v>
      </c>
      <c r="J121" s="63"/>
      <c r="K121" s="57"/>
      <c r="L121" s="57"/>
      <c r="M121" s="64"/>
      <c r="N121" s="72" t="s">
        <v>836</v>
      </c>
      <c r="O121" s="74">
        <v>40522.551064814812</v>
      </c>
    </row>
    <row r="122" spans="1:15">
      <c r="A122" s="112" t="s">
        <v>5279</v>
      </c>
      <c r="B122" s="111" t="s">
        <v>5280</v>
      </c>
      <c r="C122" s="54"/>
      <c r="D122" s="55"/>
      <c r="E122" s="67"/>
      <c r="F122" s="56"/>
      <c r="G122" s="54"/>
      <c r="H122" s="58"/>
      <c r="I122" s="63">
        <v>122</v>
      </c>
      <c r="J122" s="63"/>
      <c r="K122" s="57"/>
      <c r="L122" s="57"/>
      <c r="M122" s="64"/>
      <c r="N122" s="72" t="s">
        <v>836</v>
      </c>
      <c r="O122" s="74">
        <v>40522.551064814812</v>
      </c>
    </row>
    <row r="123" spans="1:15">
      <c r="A123" s="112" t="s">
        <v>5281</v>
      </c>
      <c r="B123" s="111" t="s">
        <v>5162</v>
      </c>
      <c r="C123" s="54"/>
      <c r="D123" s="55"/>
      <c r="E123" s="67"/>
      <c r="F123" s="56"/>
      <c r="G123" s="54"/>
      <c r="H123" s="58"/>
      <c r="I123" s="63">
        <v>123</v>
      </c>
      <c r="J123" s="63"/>
      <c r="K123" s="57"/>
      <c r="L123" s="57"/>
      <c r="M123" s="64"/>
      <c r="N123" s="72" t="s">
        <v>834</v>
      </c>
      <c r="O123" s="74">
        <v>40522.044803240744</v>
      </c>
    </row>
    <row r="124" spans="1:15">
      <c r="A124" s="112" t="s">
        <v>5282</v>
      </c>
      <c r="B124" s="111" t="s">
        <v>5283</v>
      </c>
      <c r="C124" s="54"/>
      <c r="D124" s="55"/>
      <c r="E124" s="67"/>
      <c r="F124" s="56"/>
      <c r="G124" s="54"/>
      <c r="H124" s="58"/>
      <c r="I124" s="63">
        <v>124</v>
      </c>
      <c r="J124" s="63"/>
      <c r="K124" s="57"/>
      <c r="L124" s="57"/>
      <c r="M124" s="64"/>
      <c r="N124" s="72" t="s">
        <v>836</v>
      </c>
      <c r="O124" s="74">
        <v>40522.551064814812</v>
      </c>
    </row>
    <row r="125" spans="1:15">
      <c r="A125" s="112" t="s">
        <v>5284</v>
      </c>
      <c r="B125" s="111" t="s">
        <v>5263</v>
      </c>
      <c r="C125" s="54"/>
      <c r="D125" s="55"/>
      <c r="E125" s="67"/>
      <c r="F125" s="56"/>
      <c r="G125" s="54"/>
      <c r="H125" s="58"/>
      <c r="I125" s="63">
        <v>125</v>
      </c>
      <c r="J125" s="63"/>
      <c r="K125" s="57"/>
      <c r="L125" s="57"/>
      <c r="M125" s="64"/>
      <c r="N125" s="72" t="s">
        <v>836</v>
      </c>
      <c r="O125" s="74">
        <v>40522.551064814812</v>
      </c>
    </row>
    <row r="126" spans="1:15">
      <c r="A126" s="112" t="s">
        <v>5284</v>
      </c>
      <c r="B126" s="111" t="s">
        <v>5203</v>
      </c>
      <c r="C126" s="54"/>
      <c r="D126" s="55"/>
      <c r="E126" s="67"/>
      <c r="F126" s="56"/>
      <c r="G126" s="54"/>
      <c r="H126" s="58"/>
      <c r="I126" s="63">
        <v>126</v>
      </c>
      <c r="J126" s="63"/>
      <c r="K126" s="57"/>
      <c r="L126" s="57"/>
      <c r="M126" s="64"/>
      <c r="N126" s="72" t="s">
        <v>834</v>
      </c>
      <c r="O126" s="74">
        <v>40522.044814814813</v>
      </c>
    </row>
    <row r="127" spans="1:15">
      <c r="A127" s="112" t="s">
        <v>5285</v>
      </c>
      <c r="B127" s="111" t="s">
        <v>5251</v>
      </c>
      <c r="C127" s="54"/>
      <c r="D127" s="55"/>
      <c r="E127" s="67"/>
      <c r="F127" s="56"/>
      <c r="G127" s="54"/>
      <c r="H127" s="58"/>
      <c r="I127" s="63">
        <v>127</v>
      </c>
      <c r="J127" s="63"/>
      <c r="K127" s="57"/>
      <c r="L127" s="57"/>
      <c r="M127" s="64"/>
      <c r="N127" s="72" t="s">
        <v>836</v>
      </c>
      <c r="O127" s="74">
        <v>40522.551064814812</v>
      </c>
    </row>
    <row r="128" spans="1:15">
      <c r="A128" s="112" t="s">
        <v>5285</v>
      </c>
      <c r="B128" s="111" t="s">
        <v>5252</v>
      </c>
      <c r="C128" s="54"/>
      <c r="D128" s="55"/>
      <c r="E128" s="67"/>
      <c r="F128" s="56"/>
      <c r="G128" s="54"/>
      <c r="H128" s="58"/>
      <c r="I128" s="63">
        <v>128</v>
      </c>
      <c r="J128" s="63"/>
      <c r="K128" s="57"/>
      <c r="L128" s="57"/>
      <c r="M128" s="64"/>
      <c r="N128" s="72" t="s">
        <v>836</v>
      </c>
      <c r="O128" s="74">
        <v>40522.551064814812</v>
      </c>
    </row>
    <row r="129" spans="1:15">
      <c r="A129" s="112" t="s">
        <v>5286</v>
      </c>
      <c r="B129" s="111" t="s">
        <v>5287</v>
      </c>
      <c r="C129" s="54"/>
      <c r="D129" s="55"/>
      <c r="E129" s="67"/>
      <c r="F129" s="56"/>
      <c r="G129" s="54"/>
      <c r="H129" s="58"/>
      <c r="I129" s="63">
        <v>129</v>
      </c>
      <c r="J129" s="63"/>
      <c r="K129" s="57"/>
      <c r="L129" s="57"/>
      <c r="M129" s="64"/>
      <c r="N129" s="72" t="s">
        <v>836</v>
      </c>
      <c r="O129" s="74">
        <v>40522.551064814812</v>
      </c>
    </row>
    <row r="130" spans="1:15">
      <c r="A130" s="112" t="s">
        <v>5288</v>
      </c>
      <c r="B130" s="111" t="s">
        <v>5289</v>
      </c>
      <c r="C130" s="54"/>
      <c r="D130" s="55"/>
      <c r="E130" s="67"/>
      <c r="F130" s="56"/>
      <c r="G130" s="54"/>
      <c r="H130" s="58"/>
      <c r="I130" s="63">
        <v>130</v>
      </c>
      <c r="J130" s="63"/>
      <c r="K130" s="57"/>
      <c r="L130" s="57"/>
      <c r="M130" s="64"/>
      <c r="N130" s="72" t="s">
        <v>836</v>
      </c>
      <c r="O130" s="74">
        <v>40522.551064814812</v>
      </c>
    </row>
    <row r="131" spans="1:15">
      <c r="A131" s="112" t="s">
        <v>5288</v>
      </c>
      <c r="B131" s="111" t="s">
        <v>5290</v>
      </c>
      <c r="C131" s="54"/>
      <c r="D131" s="55"/>
      <c r="E131" s="67"/>
      <c r="F131" s="56"/>
      <c r="G131" s="54"/>
      <c r="H131" s="58"/>
      <c r="I131" s="63">
        <v>131</v>
      </c>
      <c r="J131" s="63"/>
      <c r="K131" s="57"/>
      <c r="L131" s="57"/>
      <c r="M131" s="64"/>
      <c r="N131" s="72" t="s">
        <v>836</v>
      </c>
      <c r="O131" s="74">
        <v>40522.551064814812</v>
      </c>
    </row>
    <row r="132" spans="1:15">
      <c r="A132" s="112" t="s">
        <v>5291</v>
      </c>
      <c r="B132" s="111" t="s">
        <v>5292</v>
      </c>
      <c r="C132" s="54"/>
      <c r="D132" s="55"/>
      <c r="E132" s="67"/>
      <c r="F132" s="56"/>
      <c r="G132" s="54"/>
      <c r="H132" s="58"/>
      <c r="I132" s="63">
        <v>132</v>
      </c>
      <c r="J132" s="63"/>
      <c r="K132" s="57"/>
      <c r="L132" s="57"/>
      <c r="M132" s="64"/>
      <c r="N132" s="72" t="s">
        <v>836</v>
      </c>
      <c r="O132" s="74">
        <v>40522.551064814812</v>
      </c>
    </row>
    <row r="133" spans="1:15">
      <c r="A133" s="112" t="s">
        <v>5291</v>
      </c>
      <c r="B133" s="111" t="s">
        <v>5174</v>
      </c>
      <c r="C133" s="54"/>
      <c r="D133" s="55"/>
      <c r="E133" s="67"/>
      <c r="F133" s="56"/>
      <c r="G133" s="54"/>
      <c r="H133" s="58"/>
      <c r="I133" s="63">
        <v>133</v>
      </c>
      <c r="J133" s="63"/>
      <c r="K133" s="57"/>
      <c r="L133" s="57"/>
      <c r="M133" s="64"/>
      <c r="N133" s="72" t="s">
        <v>836</v>
      </c>
      <c r="O133" s="74">
        <v>40522.551064814812</v>
      </c>
    </row>
    <row r="134" spans="1:15">
      <c r="A134" s="112" t="s">
        <v>5291</v>
      </c>
      <c r="B134" s="111" t="s">
        <v>5165</v>
      </c>
      <c r="C134" s="54"/>
      <c r="D134" s="55"/>
      <c r="E134" s="67"/>
      <c r="F134" s="56"/>
      <c r="G134" s="54"/>
      <c r="H134" s="58"/>
      <c r="I134" s="63">
        <v>134</v>
      </c>
      <c r="J134" s="63"/>
      <c r="K134" s="57"/>
      <c r="L134" s="57"/>
      <c r="M134" s="64"/>
      <c r="N134" s="72" t="s">
        <v>834</v>
      </c>
      <c r="O134" s="74">
        <v>40522.044861111113</v>
      </c>
    </row>
    <row r="135" spans="1:15">
      <c r="A135" s="112" t="s">
        <v>5291</v>
      </c>
      <c r="B135" s="111" t="s">
        <v>5293</v>
      </c>
      <c r="C135" s="54"/>
      <c r="D135" s="55"/>
      <c r="E135" s="67"/>
      <c r="F135" s="56"/>
      <c r="G135" s="54"/>
      <c r="H135" s="58"/>
      <c r="I135" s="63">
        <v>135</v>
      </c>
      <c r="J135" s="63"/>
      <c r="K135" s="57"/>
      <c r="L135" s="57"/>
      <c r="M135" s="64"/>
      <c r="N135" s="72" t="s">
        <v>836</v>
      </c>
      <c r="O135" s="74">
        <v>40522.551064814812</v>
      </c>
    </row>
    <row r="136" spans="1:15">
      <c r="A136" s="112" t="s">
        <v>5291</v>
      </c>
      <c r="B136" s="111" t="s">
        <v>5294</v>
      </c>
      <c r="C136" s="54"/>
      <c r="D136" s="55"/>
      <c r="E136" s="67"/>
      <c r="F136" s="56"/>
      <c r="G136" s="54"/>
      <c r="H136" s="58"/>
      <c r="I136" s="63">
        <v>136</v>
      </c>
      <c r="J136" s="63"/>
      <c r="K136" s="57"/>
      <c r="L136" s="57"/>
      <c r="M136" s="64"/>
      <c r="N136" s="72" t="s">
        <v>836</v>
      </c>
      <c r="O136" s="74">
        <v>40522.551064814812</v>
      </c>
    </row>
    <row r="137" spans="1:15">
      <c r="A137" s="112" t="s">
        <v>5291</v>
      </c>
      <c r="B137" s="111" t="s">
        <v>5167</v>
      </c>
      <c r="C137" s="54"/>
      <c r="D137" s="55"/>
      <c r="E137" s="67"/>
      <c r="F137" s="56"/>
      <c r="G137" s="54"/>
      <c r="H137" s="58"/>
      <c r="I137" s="63">
        <v>137</v>
      </c>
      <c r="J137" s="63"/>
      <c r="K137" s="57"/>
      <c r="L137" s="57"/>
      <c r="M137" s="64"/>
      <c r="N137" s="72" t="s">
        <v>836</v>
      </c>
      <c r="O137" s="74">
        <v>40522.551064814812</v>
      </c>
    </row>
    <row r="138" spans="1:15">
      <c r="A138" s="112" t="s">
        <v>5291</v>
      </c>
      <c r="B138" s="111" t="s">
        <v>5295</v>
      </c>
      <c r="C138" s="54"/>
      <c r="D138" s="55"/>
      <c r="E138" s="67"/>
      <c r="F138" s="56"/>
      <c r="G138" s="54"/>
      <c r="H138" s="58"/>
      <c r="I138" s="63">
        <v>138</v>
      </c>
      <c r="J138" s="63"/>
      <c r="K138" s="57"/>
      <c r="L138" s="57"/>
      <c r="M138" s="64"/>
      <c r="N138" s="72" t="s">
        <v>834</v>
      </c>
      <c r="O138" s="74">
        <v>40522.044872685183</v>
      </c>
    </row>
    <row r="139" spans="1:15">
      <c r="A139" s="112" t="s">
        <v>5291</v>
      </c>
      <c r="B139" s="111" t="s">
        <v>5131</v>
      </c>
      <c r="C139" s="54"/>
      <c r="D139" s="55"/>
      <c r="E139" s="67"/>
      <c r="F139" s="56"/>
      <c r="G139" s="54"/>
      <c r="H139" s="58"/>
      <c r="I139" s="63">
        <v>139</v>
      </c>
      <c r="J139" s="63"/>
      <c r="K139" s="57"/>
      <c r="L139" s="57"/>
      <c r="M139" s="64"/>
      <c r="N139" s="72" t="s">
        <v>836</v>
      </c>
      <c r="O139" s="74">
        <v>40522.551064814812</v>
      </c>
    </row>
    <row r="140" spans="1:15">
      <c r="A140" s="112" t="s">
        <v>5296</v>
      </c>
      <c r="B140" s="111" t="s">
        <v>5259</v>
      </c>
      <c r="C140" s="54"/>
      <c r="D140" s="55"/>
      <c r="E140" s="67"/>
      <c r="F140" s="56"/>
      <c r="G140" s="54"/>
      <c r="H140" s="58"/>
      <c r="I140" s="63">
        <v>140</v>
      </c>
      <c r="J140" s="63"/>
      <c r="K140" s="57"/>
      <c r="L140" s="57"/>
      <c r="M140" s="64"/>
      <c r="N140" s="72" t="s">
        <v>836</v>
      </c>
      <c r="O140" s="74">
        <v>40522.551064814812</v>
      </c>
    </row>
    <row r="141" spans="1:15">
      <c r="A141" s="112" t="s">
        <v>5297</v>
      </c>
      <c r="B141" s="111" t="s">
        <v>5298</v>
      </c>
      <c r="C141" s="54"/>
      <c r="D141" s="55"/>
      <c r="E141" s="67"/>
      <c r="F141" s="56"/>
      <c r="G141" s="54"/>
      <c r="H141" s="58"/>
      <c r="I141" s="63">
        <v>141</v>
      </c>
      <c r="J141" s="63"/>
      <c r="K141" s="57"/>
      <c r="L141" s="57"/>
      <c r="M141" s="64"/>
      <c r="N141" s="72" t="s">
        <v>836</v>
      </c>
      <c r="O141" s="74">
        <v>40522.551064814812</v>
      </c>
    </row>
    <row r="142" spans="1:15">
      <c r="A142" s="112" t="s">
        <v>5297</v>
      </c>
      <c r="B142" s="111" t="s">
        <v>5299</v>
      </c>
      <c r="C142" s="54"/>
      <c r="D142" s="55"/>
      <c r="E142" s="67"/>
      <c r="F142" s="56"/>
      <c r="G142" s="54"/>
      <c r="H142" s="58"/>
      <c r="I142" s="63">
        <v>142</v>
      </c>
      <c r="J142" s="63"/>
      <c r="K142" s="57"/>
      <c r="L142" s="57"/>
      <c r="M142" s="64"/>
      <c r="N142" s="72" t="s">
        <v>834</v>
      </c>
      <c r="O142" s="74">
        <v>40522.044965277775</v>
      </c>
    </row>
    <row r="143" spans="1:15">
      <c r="A143" s="112" t="s">
        <v>5300</v>
      </c>
      <c r="B143" s="111" t="s">
        <v>5217</v>
      </c>
      <c r="C143" s="54"/>
      <c r="D143" s="55"/>
      <c r="E143" s="67"/>
      <c r="F143" s="56"/>
      <c r="G143" s="54"/>
      <c r="H143" s="58"/>
      <c r="I143" s="63">
        <v>143</v>
      </c>
      <c r="J143" s="63"/>
      <c r="K143" s="57"/>
      <c r="L143" s="57"/>
      <c r="M143" s="64"/>
      <c r="N143" s="72" t="s">
        <v>836</v>
      </c>
      <c r="O143" s="74">
        <v>40522.551064814812</v>
      </c>
    </row>
    <row r="144" spans="1:15">
      <c r="A144" s="112" t="s">
        <v>5301</v>
      </c>
      <c r="B144" s="111" t="s">
        <v>5302</v>
      </c>
      <c r="C144" s="54"/>
      <c r="D144" s="55"/>
      <c r="E144" s="67"/>
      <c r="F144" s="56"/>
      <c r="G144" s="54"/>
      <c r="H144" s="58"/>
      <c r="I144" s="63">
        <v>144</v>
      </c>
      <c r="J144" s="63"/>
      <c r="K144" s="57"/>
      <c r="L144" s="57"/>
      <c r="M144" s="64"/>
      <c r="N144" s="72" t="s">
        <v>836</v>
      </c>
      <c r="O144" s="74">
        <v>40522.551064814812</v>
      </c>
    </row>
    <row r="145" spans="1:15">
      <c r="A145" s="112" t="s">
        <v>5303</v>
      </c>
      <c r="B145" s="111" t="s">
        <v>5304</v>
      </c>
      <c r="C145" s="54"/>
      <c r="D145" s="55"/>
      <c r="E145" s="67"/>
      <c r="F145" s="56"/>
      <c r="G145" s="54"/>
      <c r="H145" s="58"/>
      <c r="I145" s="63">
        <v>145</v>
      </c>
      <c r="J145" s="63"/>
      <c r="K145" s="57"/>
      <c r="L145" s="57"/>
      <c r="M145" s="64"/>
      <c r="N145" s="72" t="s">
        <v>836</v>
      </c>
      <c r="O145" s="74">
        <v>40522.551064814812</v>
      </c>
    </row>
    <row r="146" spans="1:15">
      <c r="A146" s="112" t="s">
        <v>5305</v>
      </c>
      <c r="B146" s="111" t="s">
        <v>5306</v>
      </c>
      <c r="C146" s="54"/>
      <c r="D146" s="55"/>
      <c r="E146" s="67"/>
      <c r="F146" s="56"/>
      <c r="G146" s="54"/>
      <c r="H146" s="58"/>
      <c r="I146" s="63">
        <v>146</v>
      </c>
      <c r="J146" s="63"/>
      <c r="K146" s="57"/>
      <c r="L146" s="57"/>
      <c r="M146" s="64"/>
      <c r="N146" s="72" t="s">
        <v>836</v>
      </c>
      <c r="O146" s="74">
        <v>40522.551064814812</v>
      </c>
    </row>
    <row r="147" spans="1:15">
      <c r="A147" s="112" t="s">
        <v>5307</v>
      </c>
      <c r="B147" s="111" t="s">
        <v>5308</v>
      </c>
      <c r="C147" s="54"/>
      <c r="D147" s="55"/>
      <c r="E147" s="67"/>
      <c r="F147" s="56"/>
      <c r="G147" s="54"/>
      <c r="H147" s="58"/>
      <c r="I147" s="63">
        <v>147</v>
      </c>
      <c r="J147" s="63"/>
      <c r="K147" s="57"/>
      <c r="L147" s="57"/>
      <c r="M147" s="64"/>
      <c r="N147" s="72" t="s">
        <v>836</v>
      </c>
      <c r="O147" s="74">
        <v>40522.551064814812</v>
      </c>
    </row>
    <row r="148" spans="1:15">
      <c r="A148" s="112" t="s">
        <v>5309</v>
      </c>
      <c r="B148" s="111" t="s">
        <v>5310</v>
      </c>
      <c r="C148" s="54"/>
      <c r="D148" s="55"/>
      <c r="E148" s="67"/>
      <c r="F148" s="56"/>
      <c r="G148" s="54"/>
      <c r="H148" s="58"/>
      <c r="I148" s="63">
        <v>148</v>
      </c>
      <c r="J148" s="63"/>
      <c r="K148" s="57"/>
      <c r="L148" s="57"/>
      <c r="M148" s="64"/>
      <c r="N148" s="72" t="s">
        <v>834</v>
      </c>
      <c r="O148" s="74">
        <v>40522.045034722221</v>
      </c>
    </row>
    <row r="149" spans="1:15">
      <c r="A149" s="112" t="s">
        <v>5309</v>
      </c>
      <c r="B149" s="111" t="s">
        <v>5311</v>
      </c>
      <c r="C149" s="54"/>
      <c r="D149" s="55"/>
      <c r="E149" s="67"/>
      <c r="F149" s="56"/>
      <c r="G149" s="54"/>
      <c r="H149" s="58"/>
      <c r="I149" s="63">
        <v>149</v>
      </c>
      <c r="J149" s="63"/>
      <c r="K149" s="57"/>
      <c r="L149" s="57"/>
      <c r="M149" s="64"/>
      <c r="N149" s="72" t="s">
        <v>836</v>
      </c>
      <c r="O149" s="74">
        <v>40522.551064814812</v>
      </c>
    </row>
    <row r="150" spans="1:15">
      <c r="A150" s="112" t="s">
        <v>5312</v>
      </c>
      <c r="B150" s="111" t="s">
        <v>5313</v>
      </c>
      <c r="C150" s="54"/>
      <c r="D150" s="55"/>
      <c r="E150" s="67"/>
      <c r="F150" s="56"/>
      <c r="G150" s="54"/>
      <c r="H150" s="58"/>
      <c r="I150" s="63">
        <v>150</v>
      </c>
      <c r="J150" s="63"/>
      <c r="K150" s="57"/>
      <c r="L150" s="57"/>
      <c r="M150" s="64"/>
      <c r="N150" s="72" t="s">
        <v>834</v>
      </c>
      <c r="O150" s="74">
        <v>40522.045289351852</v>
      </c>
    </row>
    <row r="151" spans="1:15">
      <c r="A151" s="112" t="s">
        <v>5314</v>
      </c>
      <c r="B151" s="111" t="s">
        <v>5156</v>
      </c>
      <c r="C151" s="54"/>
      <c r="D151" s="55"/>
      <c r="E151" s="67"/>
      <c r="F151" s="56"/>
      <c r="G151" s="54"/>
      <c r="H151" s="58"/>
      <c r="I151" s="63">
        <v>151</v>
      </c>
      <c r="J151" s="63"/>
      <c r="K151" s="57"/>
      <c r="L151" s="57"/>
      <c r="M151" s="64"/>
      <c r="N151" s="72" t="s">
        <v>836</v>
      </c>
      <c r="O151" s="74">
        <v>40522.551064814812</v>
      </c>
    </row>
    <row r="152" spans="1:15">
      <c r="A152" s="112" t="s">
        <v>5314</v>
      </c>
      <c r="B152" s="111" t="s">
        <v>5315</v>
      </c>
      <c r="C152" s="54"/>
      <c r="D152" s="55"/>
      <c r="E152" s="67"/>
      <c r="F152" s="56"/>
      <c r="G152" s="54"/>
      <c r="H152" s="58"/>
      <c r="I152" s="63">
        <v>152</v>
      </c>
      <c r="J152" s="63"/>
      <c r="K152" s="57"/>
      <c r="L152" s="57"/>
      <c r="M152" s="64"/>
      <c r="N152" s="72" t="s">
        <v>836</v>
      </c>
      <c r="O152" s="74">
        <v>40522.551064814812</v>
      </c>
    </row>
    <row r="153" spans="1:15">
      <c r="A153" s="112" t="s">
        <v>5316</v>
      </c>
      <c r="B153" s="111" t="s">
        <v>5317</v>
      </c>
      <c r="C153" s="54"/>
      <c r="D153" s="55"/>
      <c r="E153" s="67"/>
      <c r="F153" s="56"/>
      <c r="G153" s="54"/>
      <c r="H153" s="58"/>
      <c r="I153" s="63">
        <v>153</v>
      </c>
      <c r="J153" s="63"/>
      <c r="K153" s="57"/>
      <c r="L153" s="57"/>
      <c r="M153" s="64"/>
      <c r="N153" s="72" t="s">
        <v>836</v>
      </c>
      <c r="O153" s="74">
        <v>40522.551064814812</v>
      </c>
    </row>
    <row r="154" spans="1:15">
      <c r="A154" s="112" t="s">
        <v>5318</v>
      </c>
      <c r="B154" s="111" t="s">
        <v>5319</v>
      </c>
      <c r="C154" s="54"/>
      <c r="D154" s="55"/>
      <c r="E154" s="67"/>
      <c r="F154" s="56"/>
      <c r="G154" s="54"/>
      <c r="H154" s="58"/>
      <c r="I154" s="63">
        <v>154</v>
      </c>
      <c r="J154" s="63"/>
      <c r="K154" s="57"/>
      <c r="L154" s="57"/>
      <c r="M154" s="64"/>
      <c r="N154" s="72" t="s">
        <v>836</v>
      </c>
      <c r="O154" s="74">
        <v>40522.551064814812</v>
      </c>
    </row>
    <row r="155" spans="1:15">
      <c r="A155" s="112" t="s">
        <v>5318</v>
      </c>
      <c r="B155" s="111" t="s">
        <v>5203</v>
      </c>
      <c r="C155" s="54"/>
      <c r="D155" s="55"/>
      <c r="E155" s="67"/>
      <c r="F155" s="56"/>
      <c r="G155" s="54"/>
      <c r="H155" s="58"/>
      <c r="I155" s="63">
        <v>155</v>
      </c>
      <c r="J155" s="63"/>
      <c r="K155" s="57"/>
      <c r="L155" s="57"/>
      <c r="M155" s="64"/>
      <c r="N155" s="72" t="s">
        <v>836</v>
      </c>
      <c r="O155" s="74">
        <v>40522.551064814812</v>
      </c>
    </row>
    <row r="156" spans="1:15">
      <c r="A156" s="112" t="s">
        <v>5318</v>
      </c>
      <c r="B156" s="111" t="s">
        <v>5320</v>
      </c>
      <c r="C156" s="54"/>
      <c r="D156" s="55"/>
      <c r="E156" s="67"/>
      <c r="F156" s="56"/>
      <c r="G156" s="54"/>
      <c r="H156" s="58"/>
      <c r="I156" s="63">
        <v>156</v>
      </c>
      <c r="J156" s="63"/>
      <c r="K156" s="57"/>
      <c r="L156" s="57"/>
      <c r="M156" s="64"/>
      <c r="N156" s="72" t="s">
        <v>836</v>
      </c>
      <c r="O156" s="74">
        <v>40522.551064814812</v>
      </c>
    </row>
    <row r="157" spans="1:15">
      <c r="A157" s="112" t="s">
        <v>5318</v>
      </c>
      <c r="B157" s="111" t="s">
        <v>5321</v>
      </c>
      <c r="C157" s="54"/>
      <c r="D157" s="55"/>
      <c r="E157" s="67"/>
      <c r="F157" s="56"/>
      <c r="G157" s="54"/>
      <c r="H157" s="58"/>
      <c r="I157" s="63">
        <v>157</v>
      </c>
      <c r="J157" s="63"/>
      <c r="K157" s="57"/>
      <c r="L157" s="57"/>
      <c r="M157" s="64"/>
      <c r="N157" s="72" t="s">
        <v>836</v>
      </c>
      <c r="O157" s="74">
        <v>40522.551064814812</v>
      </c>
    </row>
    <row r="158" spans="1:15">
      <c r="A158" s="112" t="s">
        <v>5318</v>
      </c>
      <c r="B158" s="111" t="s">
        <v>5322</v>
      </c>
      <c r="C158" s="54"/>
      <c r="D158" s="55"/>
      <c r="E158" s="67"/>
      <c r="F158" s="56"/>
      <c r="G158" s="54"/>
      <c r="H158" s="58"/>
      <c r="I158" s="63">
        <v>158</v>
      </c>
      <c r="J158" s="63"/>
      <c r="K158" s="57"/>
      <c r="L158" s="57"/>
      <c r="M158" s="64"/>
      <c r="N158" s="72" t="s">
        <v>836</v>
      </c>
      <c r="O158" s="74">
        <v>40522.551064814812</v>
      </c>
    </row>
    <row r="159" spans="1:15">
      <c r="A159" s="112" t="s">
        <v>5318</v>
      </c>
      <c r="B159" s="111" t="s">
        <v>5323</v>
      </c>
      <c r="C159" s="54"/>
      <c r="D159" s="55"/>
      <c r="E159" s="67"/>
      <c r="F159" s="56"/>
      <c r="G159" s="54"/>
      <c r="H159" s="58"/>
      <c r="I159" s="63">
        <v>159</v>
      </c>
      <c r="J159" s="63"/>
      <c r="K159" s="57"/>
      <c r="L159" s="57"/>
      <c r="M159" s="64"/>
      <c r="N159" s="72" t="s">
        <v>836</v>
      </c>
      <c r="O159" s="74">
        <v>40522.551064814812</v>
      </c>
    </row>
    <row r="160" spans="1:15">
      <c r="A160" s="112" t="s">
        <v>5318</v>
      </c>
      <c r="B160" s="111" t="s">
        <v>5160</v>
      </c>
      <c r="C160" s="54"/>
      <c r="D160" s="55"/>
      <c r="E160" s="67"/>
      <c r="F160" s="56"/>
      <c r="G160" s="54"/>
      <c r="H160" s="58"/>
      <c r="I160" s="63">
        <v>160</v>
      </c>
      <c r="J160" s="63"/>
      <c r="K160" s="57"/>
      <c r="L160" s="57"/>
      <c r="M160" s="64"/>
      <c r="N160" s="72" t="s">
        <v>834</v>
      </c>
      <c r="O160" s="74">
        <v>40522.045069444444</v>
      </c>
    </row>
    <row r="161" spans="1:15">
      <c r="A161" s="112" t="s">
        <v>5318</v>
      </c>
      <c r="B161" s="111" t="s">
        <v>5161</v>
      </c>
      <c r="C161" s="54"/>
      <c r="D161" s="55"/>
      <c r="E161" s="67"/>
      <c r="F161" s="56"/>
      <c r="G161" s="54"/>
      <c r="H161" s="58"/>
      <c r="I161" s="63">
        <v>161</v>
      </c>
      <c r="J161" s="63"/>
      <c r="K161" s="57"/>
      <c r="L161" s="57"/>
      <c r="M161" s="64"/>
      <c r="N161" s="72" t="s">
        <v>836</v>
      </c>
      <c r="O161" s="74">
        <v>40522.551064814812</v>
      </c>
    </row>
    <row r="162" spans="1:15">
      <c r="A162" s="112" t="s">
        <v>5318</v>
      </c>
      <c r="B162" s="111" t="s">
        <v>5163</v>
      </c>
      <c r="C162" s="54"/>
      <c r="D162" s="55"/>
      <c r="E162" s="67"/>
      <c r="F162" s="56"/>
      <c r="G162" s="54"/>
      <c r="H162" s="58"/>
      <c r="I162" s="63">
        <v>162</v>
      </c>
      <c r="J162" s="63"/>
      <c r="K162" s="57"/>
      <c r="L162" s="57"/>
      <c r="M162" s="64"/>
      <c r="N162" s="72" t="s">
        <v>836</v>
      </c>
      <c r="O162" s="74">
        <v>40522.551064814812</v>
      </c>
    </row>
    <row r="163" spans="1:15">
      <c r="A163" s="112" t="s">
        <v>5318</v>
      </c>
      <c r="B163" s="111" t="s">
        <v>5324</v>
      </c>
      <c r="C163" s="54"/>
      <c r="D163" s="55"/>
      <c r="E163" s="67"/>
      <c r="F163" s="56"/>
      <c r="G163" s="54"/>
      <c r="H163" s="58"/>
      <c r="I163" s="63">
        <v>163</v>
      </c>
      <c r="J163" s="63"/>
      <c r="K163" s="57"/>
      <c r="L163" s="57"/>
      <c r="M163" s="64"/>
      <c r="N163" s="72" t="s">
        <v>836</v>
      </c>
      <c r="O163" s="74">
        <v>40522.551064814812</v>
      </c>
    </row>
    <row r="164" spans="1:15">
      <c r="A164" s="112" t="s">
        <v>5318</v>
      </c>
      <c r="B164" s="111" t="s">
        <v>5136</v>
      </c>
      <c r="C164" s="54"/>
      <c r="D164" s="55"/>
      <c r="E164" s="67"/>
      <c r="F164" s="56"/>
      <c r="G164" s="54"/>
      <c r="H164" s="58"/>
      <c r="I164" s="63">
        <v>164</v>
      </c>
      <c r="J164" s="63"/>
      <c r="K164" s="57"/>
      <c r="L164" s="57"/>
      <c r="M164" s="64"/>
      <c r="N164" s="72" t="s">
        <v>836</v>
      </c>
      <c r="O164" s="74">
        <v>40522.551064814812</v>
      </c>
    </row>
    <row r="165" spans="1:15">
      <c r="A165" s="112" t="s">
        <v>5318</v>
      </c>
      <c r="B165" s="111" t="s">
        <v>5325</v>
      </c>
      <c r="C165" s="54"/>
      <c r="D165" s="55"/>
      <c r="E165" s="67"/>
      <c r="F165" s="56"/>
      <c r="G165" s="54"/>
      <c r="H165" s="58"/>
      <c r="I165" s="63">
        <v>165</v>
      </c>
      <c r="J165" s="63"/>
      <c r="K165" s="57"/>
      <c r="L165" s="57"/>
      <c r="M165" s="64"/>
      <c r="N165" s="72" t="s">
        <v>834</v>
      </c>
      <c r="O165" s="74">
        <v>40522.045127314814</v>
      </c>
    </row>
    <row r="166" spans="1:15">
      <c r="A166" s="112" t="s">
        <v>5318</v>
      </c>
      <c r="B166" s="111" t="s">
        <v>5165</v>
      </c>
      <c r="C166" s="54"/>
      <c r="D166" s="55"/>
      <c r="E166" s="67"/>
      <c r="F166" s="56"/>
      <c r="G166" s="54"/>
      <c r="H166" s="58"/>
      <c r="I166" s="63">
        <v>166</v>
      </c>
      <c r="J166" s="63"/>
      <c r="K166" s="57"/>
      <c r="L166" s="57"/>
      <c r="M166" s="64"/>
      <c r="N166" s="72" t="s">
        <v>836</v>
      </c>
      <c r="O166" s="74">
        <v>40522.551064814812</v>
      </c>
    </row>
    <row r="167" spans="1:15">
      <c r="A167" s="112" t="s">
        <v>5318</v>
      </c>
      <c r="B167" s="111" t="s">
        <v>5128</v>
      </c>
      <c r="C167" s="54"/>
      <c r="D167" s="55"/>
      <c r="E167" s="67"/>
      <c r="F167" s="56"/>
      <c r="G167" s="54"/>
      <c r="H167" s="58"/>
      <c r="I167" s="63">
        <v>167</v>
      </c>
      <c r="J167" s="63"/>
      <c r="K167" s="57"/>
      <c r="L167" s="57"/>
      <c r="M167" s="64"/>
      <c r="N167" s="72" t="s">
        <v>836</v>
      </c>
      <c r="O167" s="74">
        <v>40522.551064814812</v>
      </c>
    </row>
    <row r="168" spans="1:15">
      <c r="A168" s="112" t="s">
        <v>5318</v>
      </c>
      <c r="B168" s="111" t="s">
        <v>5167</v>
      </c>
      <c r="C168" s="54"/>
      <c r="D168" s="55"/>
      <c r="E168" s="67"/>
      <c r="F168" s="56"/>
      <c r="G168" s="54"/>
      <c r="H168" s="58"/>
      <c r="I168" s="63">
        <v>168</v>
      </c>
      <c r="J168" s="63"/>
      <c r="K168" s="57"/>
      <c r="L168" s="57"/>
      <c r="M168" s="64"/>
      <c r="N168" s="72" t="s">
        <v>834</v>
      </c>
      <c r="O168" s="74">
        <v>40522.045162037037</v>
      </c>
    </row>
    <row r="169" spans="1:15">
      <c r="A169" s="112" t="s">
        <v>5318</v>
      </c>
      <c r="B169" s="111" t="s">
        <v>5326</v>
      </c>
      <c r="C169" s="54"/>
      <c r="D169" s="55"/>
      <c r="E169" s="67"/>
      <c r="F169" s="56"/>
      <c r="G169" s="54"/>
      <c r="H169" s="58"/>
      <c r="I169" s="63">
        <v>169</v>
      </c>
      <c r="J169" s="63"/>
      <c r="K169" s="57"/>
      <c r="L169" s="57"/>
      <c r="M169" s="64"/>
      <c r="N169" s="72" t="s">
        <v>836</v>
      </c>
      <c r="O169" s="74">
        <v>40522.551064814812</v>
      </c>
    </row>
    <row r="170" spans="1:15">
      <c r="A170" s="112" t="s">
        <v>5318</v>
      </c>
      <c r="B170" s="111" t="s">
        <v>5327</v>
      </c>
      <c r="C170" s="54"/>
      <c r="D170" s="55"/>
      <c r="E170" s="67"/>
      <c r="F170" s="56"/>
      <c r="G170" s="54"/>
      <c r="H170" s="58"/>
      <c r="I170" s="63">
        <v>170</v>
      </c>
      <c r="J170" s="63"/>
      <c r="K170" s="57"/>
      <c r="L170" s="57"/>
      <c r="M170" s="64"/>
      <c r="N170" s="72" t="s">
        <v>836</v>
      </c>
      <c r="O170" s="74">
        <v>40522.551064814812</v>
      </c>
    </row>
    <row r="171" spans="1:15">
      <c r="A171" s="112" t="s">
        <v>5318</v>
      </c>
      <c r="B171" s="111" t="s">
        <v>5328</v>
      </c>
      <c r="C171" s="54"/>
      <c r="D171" s="55"/>
      <c r="E171" s="67"/>
      <c r="F171" s="56"/>
      <c r="G171" s="54"/>
      <c r="H171" s="58"/>
      <c r="I171" s="63">
        <v>171</v>
      </c>
      <c r="J171" s="63"/>
      <c r="K171" s="57"/>
      <c r="L171" s="57"/>
      <c r="M171" s="64"/>
      <c r="N171" s="72" t="s">
        <v>834</v>
      </c>
      <c r="O171" s="74">
        <v>40522.050520833334</v>
      </c>
    </row>
    <row r="172" spans="1:15">
      <c r="A172" s="112" t="s">
        <v>5318</v>
      </c>
      <c r="B172" s="111" t="s">
        <v>5329</v>
      </c>
      <c r="C172" s="54"/>
      <c r="D172" s="55"/>
      <c r="E172" s="67"/>
      <c r="F172" s="56"/>
      <c r="G172" s="54"/>
      <c r="H172" s="58"/>
      <c r="I172" s="63">
        <v>172</v>
      </c>
      <c r="J172" s="63"/>
      <c r="K172" s="57"/>
      <c r="L172" s="57"/>
      <c r="M172" s="64"/>
      <c r="N172" s="72" t="s">
        <v>836</v>
      </c>
      <c r="O172" s="74">
        <v>40522.551064814812</v>
      </c>
    </row>
    <row r="173" spans="1:15">
      <c r="A173" s="112" t="s">
        <v>5318</v>
      </c>
      <c r="B173" s="111" t="s">
        <v>5173</v>
      </c>
      <c r="C173" s="54"/>
      <c r="D173" s="55"/>
      <c r="E173" s="67"/>
      <c r="F173" s="56"/>
      <c r="G173" s="54"/>
      <c r="H173" s="58"/>
      <c r="I173" s="63">
        <v>173</v>
      </c>
      <c r="J173" s="63"/>
      <c r="K173" s="57"/>
      <c r="L173" s="57"/>
      <c r="M173" s="64"/>
      <c r="N173" s="72" t="s">
        <v>836</v>
      </c>
      <c r="O173" s="74">
        <v>40522.551064814812</v>
      </c>
    </row>
    <row r="174" spans="1:15">
      <c r="A174" s="112" t="s">
        <v>5318</v>
      </c>
      <c r="B174" s="111" t="s">
        <v>5330</v>
      </c>
      <c r="C174" s="54"/>
      <c r="D174" s="55"/>
      <c r="E174" s="67"/>
      <c r="F174" s="56"/>
      <c r="G174" s="54"/>
      <c r="H174" s="58"/>
      <c r="I174" s="63">
        <v>174</v>
      </c>
      <c r="J174" s="63"/>
      <c r="K174" s="57"/>
      <c r="L174" s="57"/>
      <c r="M174" s="64"/>
      <c r="N174" s="72" t="s">
        <v>836</v>
      </c>
      <c r="O174" s="74">
        <v>40522.551064814812</v>
      </c>
    </row>
    <row r="175" spans="1:15">
      <c r="A175" s="112" t="s">
        <v>5318</v>
      </c>
      <c r="B175" s="111" t="s">
        <v>5331</v>
      </c>
      <c r="C175" s="54"/>
      <c r="D175" s="55"/>
      <c r="E175" s="67"/>
      <c r="F175" s="56"/>
      <c r="G175" s="54"/>
      <c r="H175" s="58"/>
      <c r="I175" s="63">
        <v>175</v>
      </c>
      <c r="J175" s="63"/>
      <c r="K175" s="57"/>
      <c r="L175" s="57"/>
      <c r="M175" s="64"/>
      <c r="N175" s="72" t="s">
        <v>834</v>
      </c>
      <c r="O175" s="74">
        <v>40522.045219907406</v>
      </c>
    </row>
    <row r="176" spans="1:15">
      <c r="A176" s="112" t="s">
        <v>5318</v>
      </c>
      <c r="B176" s="111" t="s">
        <v>5332</v>
      </c>
      <c r="C176" s="54"/>
      <c r="D176" s="55"/>
      <c r="E176" s="67"/>
      <c r="F176" s="56"/>
      <c r="G176" s="54"/>
      <c r="H176" s="58"/>
      <c r="I176" s="63">
        <v>176</v>
      </c>
      <c r="J176" s="63"/>
      <c r="K176" s="57"/>
      <c r="L176" s="57"/>
      <c r="M176" s="64"/>
      <c r="N176" s="72" t="s">
        <v>836</v>
      </c>
      <c r="O176" s="74">
        <v>40522.551064814812</v>
      </c>
    </row>
    <row r="177" spans="1:15">
      <c r="A177" s="112" t="s">
        <v>5318</v>
      </c>
      <c r="B177" s="111" t="s">
        <v>5333</v>
      </c>
      <c r="C177" s="54"/>
      <c r="D177" s="55"/>
      <c r="E177" s="67"/>
      <c r="F177" s="56"/>
      <c r="G177" s="54"/>
      <c r="H177" s="58"/>
      <c r="I177" s="63">
        <v>177</v>
      </c>
      <c r="J177" s="63"/>
      <c r="K177" s="57"/>
      <c r="L177" s="57"/>
      <c r="M177" s="64"/>
      <c r="N177" s="72" t="s">
        <v>836</v>
      </c>
      <c r="O177" s="74">
        <v>40522.551064814812</v>
      </c>
    </row>
    <row r="178" spans="1:15">
      <c r="A178" s="112" t="s">
        <v>5318</v>
      </c>
      <c r="B178" s="111" t="s">
        <v>5334</v>
      </c>
      <c r="C178" s="54"/>
      <c r="D178" s="55"/>
      <c r="E178" s="67"/>
      <c r="F178" s="56"/>
      <c r="G178" s="54"/>
      <c r="H178" s="58"/>
      <c r="I178" s="63">
        <v>178</v>
      </c>
      <c r="J178" s="63"/>
      <c r="K178" s="57"/>
      <c r="L178" s="57"/>
      <c r="M178" s="64"/>
      <c r="N178" s="72" t="s">
        <v>836</v>
      </c>
      <c r="O178" s="74">
        <v>40522.551064814812</v>
      </c>
    </row>
    <row r="179" spans="1:15">
      <c r="A179" s="112" t="s">
        <v>5318</v>
      </c>
      <c r="B179" s="111" t="s">
        <v>5335</v>
      </c>
      <c r="C179" s="54"/>
      <c r="D179" s="55"/>
      <c r="E179" s="67"/>
      <c r="F179" s="56"/>
      <c r="G179" s="54"/>
      <c r="H179" s="58"/>
      <c r="I179" s="63">
        <v>179</v>
      </c>
      <c r="J179" s="63"/>
      <c r="K179" s="57"/>
      <c r="L179" s="57"/>
      <c r="M179" s="64"/>
      <c r="N179" s="72" t="s">
        <v>836</v>
      </c>
      <c r="O179" s="74">
        <v>40522.551064814812</v>
      </c>
    </row>
    <row r="180" spans="1:15">
      <c r="A180" s="112" t="s">
        <v>5318</v>
      </c>
      <c r="B180" s="111" t="s">
        <v>5336</v>
      </c>
      <c r="C180" s="54"/>
      <c r="D180" s="55"/>
      <c r="E180" s="67"/>
      <c r="F180" s="56"/>
      <c r="G180" s="54"/>
      <c r="H180" s="58"/>
      <c r="I180" s="63">
        <v>180</v>
      </c>
      <c r="J180" s="63"/>
      <c r="K180" s="57"/>
      <c r="L180" s="57"/>
      <c r="M180" s="64"/>
      <c r="N180" s="72" t="s">
        <v>836</v>
      </c>
      <c r="O180" s="74">
        <v>40522.551064814812</v>
      </c>
    </row>
    <row r="181" spans="1:15">
      <c r="A181" s="112" t="s">
        <v>5318</v>
      </c>
      <c r="B181" s="111" t="s">
        <v>5171</v>
      </c>
      <c r="C181" s="54"/>
      <c r="D181" s="55"/>
      <c r="E181" s="67"/>
      <c r="F181" s="56"/>
      <c r="G181" s="54"/>
      <c r="H181" s="58"/>
      <c r="I181" s="63">
        <v>181</v>
      </c>
      <c r="J181" s="63"/>
      <c r="K181" s="57"/>
      <c r="L181" s="57"/>
      <c r="M181" s="64"/>
      <c r="N181" s="72" t="s">
        <v>836</v>
      </c>
      <c r="O181" s="74">
        <v>40522.551064814812</v>
      </c>
    </row>
    <row r="182" spans="1:15">
      <c r="A182" s="112" t="s">
        <v>5318</v>
      </c>
      <c r="B182" s="111" t="s">
        <v>5337</v>
      </c>
      <c r="C182" s="54"/>
      <c r="D182" s="55"/>
      <c r="E182" s="67"/>
      <c r="F182" s="56"/>
      <c r="G182" s="54"/>
      <c r="H182" s="58"/>
      <c r="I182" s="63">
        <v>182</v>
      </c>
      <c r="J182" s="63"/>
      <c r="K182" s="57"/>
      <c r="L182" s="57"/>
      <c r="M182" s="64"/>
      <c r="N182" s="72" t="s">
        <v>834</v>
      </c>
      <c r="O182" s="74">
        <v>40522.046296296299</v>
      </c>
    </row>
    <row r="183" spans="1:15">
      <c r="A183" s="112" t="s">
        <v>5318</v>
      </c>
      <c r="B183" s="111" t="s">
        <v>5131</v>
      </c>
      <c r="C183" s="54"/>
      <c r="D183" s="55"/>
      <c r="E183" s="67"/>
      <c r="F183" s="56"/>
      <c r="G183" s="54"/>
      <c r="H183" s="58"/>
      <c r="I183" s="63">
        <v>183</v>
      </c>
      <c r="J183" s="63"/>
      <c r="K183" s="57"/>
      <c r="L183" s="57"/>
      <c r="M183" s="64"/>
      <c r="N183" s="72" t="s">
        <v>836</v>
      </c>
      <c r="O183" s="74">
        <v>40522.551064814812</v>
      </c>
    </row>
    <row r="184" spans="1:15">
      <c r="A184" s="112" t="s">
        <v>5318</v>
      </c>
      <c r="B184" s="111" t="s">
        <v>5172</v>
      </c>
      <c r="C184" s="54"/>
      <c r="D184" s="55"/>
      <c r="E184" s="67"/>
      <c r="F184" s="56"/>
      <c r="G184" s="54"/>
      <c r="H184" s="58"/>
      <c r="I184" s="63">
        <v>184</v>
      </c>
      <c r="J184" s="63"/>
      <c r="K184" s="57"/>
      <c r="L184" s="57"/>
      <c r="M184" s="64"/>
      <c r="N184" s="72" t="s">
        <v>836</v>
      </c>
      <c r="O184" s="74">
        <v>40522.551064814812</v>
      </c>
    </row>
    <row r="185" spans="1:15">
      <c r="A185" s="112" t="s">
        <v>5318</v>
      </c>
      <c r="B185" s="111" t="s">
        <v>5338</v>
      </c>
      <c r="C185" s="54"/>
      <c r="D185" s="55"/>
      <c r="E185" s="67"/>
      <c r="F185" s="56"/>
      <c r="G185" s="54"/>
      <c r="H185" s="58"/>
      <c r="I185" s="63">
        <v>185</v>
      </c>
      <c r="J185" s="63"/>
      <c r="K185" s="57"/>
      <c r="L185" s="57"/>
      <c r="M185" s="64"/>
      <c r="N185" s="72" t="s">
        <v>836</v>
      </c>
      <c r="O185" s="74">
        <v>40522.551064814812</v>
      </c>
    </row>
    <row r="186" spans="1:15">
      <c r="A186" s="112" t="s">
        <v>5318</v>
      </c>
      <c r="B186" s="111" t="s">
        <v>5339</v>
      </c>
      <c r="C186" s="54"/>
      <c r="D186" s="55"/>
      <c r="E186" s="67"/>
      <c r="F186" s="56"/>
      <c r="G186" s="54"/>
      <c r="H186" s="58"/>
      <c r="I186" s="63">
        <v>186</v>
      </c>
      <c r="J186" s="63"/>
      <c r="K186" s="57"/>
      <c r="L186" s="57"/>
      <c r="M186" s="64"/>
      <c r="N186" s="72" t="s">
        <v>834</v>
      </c>
      <c r="O186" s="74">
        <v>40522.045949074076</v>
      </c>
    </row>
    <row r="187" spans="1:15">
      <c r="A187" s="112" t="s">
        <v>5318</v>
      </c>
      <c r="B187" s="111" t="s">
        <v>5340</v>
      </c>
      <c r="C187" s="54"/>
      <c r="D187" s="55"/>
      <c r="E187" s="67"/>
      <c r="F187" s="56"/>
      <c r="G187" s="54"/>
      <c r="H187" s="58"/>
      <c r="I187" s="63">
        <v>187</v>
      </c>
      <c r="J187" s="63"/>
      <c r="K187" s="57"/>
      <c r="L187" s="57"/>
      <c r="M187" s="64"/>
      <c r="N187" s="72" t="s">
        <v>836</v>
      </c>
      <c r="O187" s="74">
        <v>40522.551064814812</v>
      </c>
    </row>
    <row r="188" spans="1:15">
      <c r="A188" s="112" t="s">
        <v>5318</v>
      </c>
      <c r="B188" s="111" t="s">
        <v>5289</v>
      </c>
      <c r="C188" s="54"/>
      <c r="D188" s="55"/>
      <c r="E188" s="67"/>
      <c r="F188" s="56"/>
      <c r="G188" s="54"/>
      <c r="H188" s="58"/>
      <c r="I188" s="63">
        <v>188</v>
      </c>
      <c r="J188" s="63"/>
      <c r="K188" s="57"/>
      <c r="L188" s="57"/>
      <c r="M188" s="64"/>
      <c r="N188" s="72" t="s">
        <v>836</v>
      </c>
      <c r="O188" s="74">
        <v>40522.551064814812</v>
      </c>
    </row>
    <row r="189" spans="1:15">
      <c r="A189" s="112" t="s">
        <v>5318</v>
      </c>
      <c r="B189" s="111" t="s">
        <v>5174</v>
      </c>
      <c r="C189" s="54"/>
      <c r="D189" s="55"/>
      <c r="E189" s="67"/>
      <c r="F189" s="56"/>
      <c r="G189" s="54"/>
      <c r="H189" s="58"/>
      <c r="I189" s="63">
        <v>189</v>
      </c>
      <c r="J189" s="63"/>
      <c r="K189" s="57"/>
      <c r="L189" s="57"/>
      <c r="M189" s="64"/>
      <c r="N189" s="72" t="s">
        <v>836</v>
      </c>
      <c r="O189" s="74">
        <v>40522.551064814812</v>
      </c>
    </row>
    <row r="190" spans="1:15">
      <c r="A190" s="112" t="s">
        <v>5318</v>
      </c>
      <c r="B190" s="111" t="s">
        <v>5341</v>
      </c>
      <c r="C190" s="54"/>
      <c r="D190" s="55"/>
      <c r="E190" s="67"/>
      <c r="F190" s="56"/>
      <c r="G190" s="54"/>
      <c r="H190" s="58"/>
      <c r="I190" s="63">
        <v>190</v>
      </c>
      <c r="J190" s="63"/>
      <c r="K190" s="57"/>
      <c r="L190" s="57"/>
      <c r="M190" s="64"/>
      <c r="N190" s="72" t="s">
        <v>836</v>
      </c>
      <c r="O190" s="74">
        <v>40522.551064814812</v>
      </c>
    </row>
    <row r="191" spans="1:15">
      <c r="A191" s="112" t="s">
        <v>5318</v>
      </c>
      <c r="B191" s="111" t="s">
        <v>5147</v>
      </c>
      <c r="C191" s="54"/>
      <c r="D191" s="55"/>
      <c r="E191" s="67"/>
      <c r="F191" s="56"/>
      <c r="G191" s="54"/>
      <c r="H191" s="58"/>
      <c r="I191" s="63">
        <v>191</v>
      </c>
      <c r="J191" s="63"/>
      <c r="K191" s="57"/>
      <c r="L191" s="57"/>
      <c r="M191" s="64"/>
      <c r="N191" s="72" t="s">
        <v>836</v>
      </c>
      <c r="O191" s="74">
        <v>40522.551064814812</v>
      </c>
    </row>
    <row r="192" spans="1:15">
      <c r="A192" s="112" t="s">
        <v>5318</v>
      </c>
      <c r="B192" s="111" t="s">
        <v>5342</v>
      </c>
      <c r="C192" s="54"/>
      <c r="D192" s="55"/>
      <c r="E192" s="67"/>
      <c r="F192" s="56"/>
      <c r="G192" s="54"/>
      <c r="H192" s="58"/>
      <c r="I192" s="63">
        <v>192</v>
      </c>
      <c r="J192" s="63"/>
      <c r="K192" s="57"/>
      <c r="L192" s="57"/>
      <c r="M192" s="64"/>
      <c r="N192" s="72" t="s">
        <v>836</v>
      </c>
      <c r="O192" s="74">
        <v>40522.551064814812</v>
      </c>
    </row>
    <row r="193" spans="1:15">
      <c r="A193" s="112" t="s">
        <v>5343</v>
      </c>
      <c r="B193" s="111" t="s">
        <v>5344</v>
      </c>
      <c r="C193" s="54"/>
      <c r="D193" s="55"/>
      <c r="E193" s="67"/>
      <c r="F193" s="56"/>
      <c r="G193" s="54"/>
      <c r="H193" s="58"/>
      <c r="I193" s="63">
        <v>193</v>
      </c>
      <c r="J193" s="63"/>
      <c r="K193" s="57"/>
      <c r="L193" s="57"/>
      <c r="M193" s="64"/>
      <c r="N193" s="72" t="s">
        <v>836</v>
      </c>
      <c r="O193" s="74">
        <v>40522.551064814812</v>
      </c>
    </row>
    <row r="194" spans="1:15">
      <c r="A194" s="112" t="s">
        <v>5318</v>
      </c>
      <c r="B194" s="111" t="s">
        <v>5345</v>
      </c>
      <c r="C194" s="54"/>
      <c r="D194" s="55"/>
      <c r="E194" s="67"/>
      <c r="F194" s="56"/>
      <c r="G194" s="54"/>
      <c r="H194" s="58"/>
      <c r="I194" s="63">
        <v>194</v>
      </c>
      <c r="J194" s="63"/>
      <c r="K194" s="57"/>
      <c r="L194" s="57"/>
      <c r="M194" s="64"/>
      <c r="N194" s="72" t="s">
        <v>836</v>
      </c>
      <c r="O194" s="74">
        <v>40522.551064814812</v>
      </c>
    </row>
    <row r="195" spans="1:15">
      <c r="A195" s="112" t="s">
        <v>5318</v>
      </c>
      <c r="B195" s="111" t="s">
        <v>5177</v>
      </c>
      <c r="C195" s="54"/>
      <c r="D195" s="55"/>
      <c r="E195" s="67"/>
      <c r="F195" s="56"/>
      <c r="G195" s="54"/>
      <c r="H195" s="58"/>
      <c r="I195" s="63">
        <v>195</v>
      </c>
      <c r="J195" s="63"/>
      <c r="K195" s="57"/>
      <c r="L195" s="57"/>
      <c r="M195" s="64"/>
      <c r="N195" s="72" t="s">
        <v>836</v>
      </c>
      <c r="O195" s="74">
        <v>40522.551064814812</v>
      </c>
    </row>
    <row r="196" spans="1:15">
      <c r="A196" s="112" t="s">
        <v>5318</v>
      </c>
      <c r="B196" s="111" t="s">
        <v>5346</v>
      </c>
      <c r="C196" s="54"/>
      <c r="D196" s="55"/>
      <c r="E196" s="67"/>
      <c r="F196" s="56"/>
      <c r="G196" s="54"/>
      <c r="H196" s="58"/>
      <c r="I196" s="63">
        <v>196</v>
      </c>
      <c r="J196" s="63"/>
      <c r="K196" s="57"/>
      <c r="L196" s="57"/>
      <c r="M196" s="64"/>
      <c r="N196" s="72" t="s">
        <v>836</v>
      </c>
      <c r="O196" s="74">
        <v>40522.551064814812</v>
      </c>
    </row>
    <row r="197" spans="1:15">
      <c r="A197" s="112" t="s">
        <v>5318</v>
      </c>
      <c r="B197" s="111" t="s">
        <v>5347</v>
      </c>
      <c r="C197" s="54"/>
      <c r="D197" s="55"/>
      <c r="E197" s="67"/>
      <c r="F197" s="56"/>
      <c r="G197" s="54"/>
      <c r="H197" s="58"/>
      <c r="I197" s="63">
        <v>197</v>
      </c>
      <c r="J197" s="63"/>
      <c r="K197" s="57"/>
      <c r="L197" s="57"/>
      <c r="M197" s="64"/>
      <c r="N197" s="72" t="s">
        <v>836</v>
      </c>
      <c r="O197" s="74">
        <v>40522.551064814812</v>
      </c>
    </row>
    <row r="198" spans="1:15">
      <c r="A198" s="112" t="s">
        <v>5318</v>
      </c>
      <c r="B198" s="111" t="s">
        <v>5348</v>
      </c>
      <c r="C198" s="54"/>
      <c r="D198" s="55"/>
      <c r="E198" s="67"/>
      <c r="F198" s="56"/>
      <c r="G198" s="54"/>
      <c r="H198" s="58"/>
      <c r="I198" s="63">
        <v>198</v>
      </c>
      <c r="J198" s="63"/>
      <c r="K198" s="57"/>
      <c r="L198" s="57"/>
      <c r="M198" s="64"/>
      <c r="N198" s="72" t="s">
        <v>836</v>
      </c>
      <c r="O198" s="74">
        <v>40522.551064814812</v>
      </c>
    </row>
    <row r="199" spans="1:15">
      <c r="A199" s="112" t="s">
        <v>5349</v>
      </c>
      <c r="B199" s="111" t="s">
        <v>5350</v>
      </c>
      <c r="C199" s="54"/>
      <c r="D199" s="55"/>
      <c r="E199" s="67"/>
      <c r="F199" s="56"/>
      <c r="G199" s="54"/>
      <c r="H199" s="58"/>
      <c r="I199" s="63">
        <v>199</v>
      </c>
      <c r="J199" s="63"/>
      <c r="K199" s="57"/>
      <c r="L199" s="57"/>
      <c r="M199" s="64"/>
      <c r="N199" s="72" t="s">
        <v>836</v>
      </c>
      <c r="O199" s="74">
        <v>40522.551064814812</v>
      </c>
    </row>
    <row r="200" spans="1:15">
      <c r="A200" s="112" t="s">
        <v>5351</v>
      </c>
      <c r="B200" s="111" t="s">
        <v>5352</v>
      </c>
      <c r="C200" s="54"/>
      <c r="D200" s="55"/>
      <c r="E200" s="67"/>
      <c r="F200" s="56"/>
      <c r="G200" s="54"/>
      <c r="H200" s="58"/>
      <c r="I200" s="63">
        <v>200</v>
      </c>
      <c r="J200" s="63"/>
      <c r="K200" s="57"/>
      <c r="L200" s="57"/>
      <c r="M200" s="64"/>
      <c r="N200" s="72" t="s">
        <v>836</v>
      </c>
      <c r="O200" s="74">
        <v>40522.551064814812</v>
      </c>
    </row>
    <row r="201" spans="1:15">
      <c r="A201" s="112" t="s">
        <v>5353</v>
      </c>
      <c r="B201" s="111" t="s">
        <v>5354</v>
      </c>
      <c r="C201" s="54"/>
      <c r="D201" s="55"/>
      <c r="E201" s="67"/>
      <c r="F201" s="56"/>
      <c r="G201" s="54"/>
      <c r="H201" s="58"/>
      <c r="I201" s="63">
        <v>201</v>
      </c>
      <c r="J201" s="63"/>
      <c r="K201" s="57"/>
      <c r="L201" s="57"/>
      <c r="M201" s="64"/>
      <c r="N201" s="72" t="s">
        <v>836</v>
      </c>
      <c r="O201" s="74">
        <v>40522.551064814812</v>
      </c>
    </row>
    <row r="202" spans="1:15">
      <c r="A202" s="112" t="s">
        <v>5353</v>
      </c>
      <c r="B202" s="111" t="s">
        <v>5355</v>
      </c>
      <c r="C202" s="54"/>
      <c r="D202" s="55"/>
      <c r="E202" s="67"/>
      <c r="F202" s="56"/>
      <c r="G202" s="54"/>
      <c r="H202" s="58"/>
      <c r="I202" s="63">
        <v>202</v>
      </c>
      <c r="J202" s="63"/>
      <c r="K202" s="57"/>
      <c r="L202" s="57"/>
      <c r="M202" s="64"/>
      <c r="N202" s="72" t="s">
        <v>836</v>
      </c>
      <c r="O202" s="74">
        <v>40522.551064814812</v>
      </c>
    </row>
    <row r="203" spans="1:15">
      <c r="A203" s="112" t="s">
        <v>5353</v>
      </c>
      <c r="B203" s="111" t="s">
        <v>5356</v>
      </c>
      <c r="C203" s="54"/>
      <c r="D203" s="55"/>
      <c r="E203" s="67"/>
      <c r="F203" s="56"/>
      <c r="G203" s="54"/>
      <c r="H203" s="58"/>
      <c r="I203" s="63">
        <v>203</v>
      </c>
      <c r="J203" s="63"/>
      <c r="K203" s="57"/>
      <c r="L203" s="57"/>
      <c r="M203" s="64"/>
      <c r="N203" s="72" t="s">
        <v>836</v>
      </c>
      <c r="O203" s="74">
        <v>40522.551064814812</v>
      </c>
    </row>
    <row r="204" spans="1:15">
      <c r="A204" s="112" t="s">
        <v>5357</v>
      </c>
      <c r="B204" s="111" t="s">
        <v>5358</v>
      </c>
      <c r="C204" s="54"/>
      <c r="D204" s="55"/>
      <c r="E204" s="67"/>
      <c r="F204" s="56"/>
      <c r="G204" s="54"/>
      <c r="H204" s="58"/>
      <c r="I204" s="63">
        <v>204</v>
      </c>
      <c r="J204" s="63"/>
      <c r="K204" s="57"/>
      <c r="L204" s="57"/>
      <c r="M204" s="64"/>
      <c r="N204" s="72" t="s">
        <v>836</v>
      </c>
      <c r="O204" s="74">
        <v>40522.551064814812</v>
      </c>
    </row>
    <row r="205" spans="1:15">
      <c r="A205" s="112" t="s">
        <v>5359</v>
      </c>
      <c r="B205" s="111" t="s">
        <v>5360</v>
      </c>
      <c r="C205" s="54"/>
      <c r="D205" s="55"/>
      <c r="E205" s="67"/>
      <c r="F205" s="56"/>
      <c r="G205" s="54"/>
      <c r="H205" s="58"/>
      <c r="I205" s="63">
        <v>205</v>
      </c>
      <c r="J205" s="63"/>
      <c r="K205" s="57"/>
      <c r="L205" s="57"/>
      <c r="M205" s="64"/>
      <c r="N205" s="72" t="s">
        <v>836</v>
      </c>
      <c r="O205" s="74">
        <v>40522.551064814812</v>
      </c>
    </row>
    <row r="206" spans="1:15">
      <c r="A206" s="112" t="s">
        <v>5361</v>
      </c>
      <c r="B206" s="111" t="s">
        <v>5362</v>
      </c>
      <c r="C206" s="54"/>
      <c r="D206" s="55"/>
      <c r="E206" s="67"/>
      <c r="F206" s="56"/>
      <c r="G206" s="54"/>
      <c r="H206" s="58"/>
      <c r="I206" s="63">
        <v>206</v>
      </c>
      <c r="J206" s="63"/>
      <c r="K206" s="57"/>
      <c r="L206" s="57"/>
      <c r="M206" s="64"/>
      <c r="N206" s="72" t="s">
        <v>836</v>
      </c>
      <c r="O206" s="74">
        <v>40522.551064814812</v>
      </c>
    </row>
    <row r="207" spans="1:15">
      <c r="A207" s="112" t="s">
        <v>5363</v>
      </c>
      <c r="B207" s="111" t="s">
        <v>5364</v>
      </c>
      <c r="C207" s="54"/>
      <c r="D207" s="55"/>
      <c r="E207" s="67"/>
      <c r="F207" s="56"/>
      <c r="G207" s="54"/>
      <c r="H207" s="58"/>
      <c r="I207" s="63">
        <v>207</v>
      </c>
      <c r="J207" s="63"/>
      <c r="K207" s="57"/>
      <c r="L207" s="57"/>
      <c r="M207" s="64"/>
      <c r="N207" s="72" t="s">
        <v>836</v>
      </c>
      <c r="O207" s="74">
        <v>40522.551064814812</v>
      </c>
    </row>
    <row r="208" spans="1:15">
      <c r="A208" s="112" t="s">
        <v>5365</v>
      </c>
      <c r="B208" s="111" t="s">
        <v>5366</v>
      </c>
      <c r="C208" s="54"/>
      <c r="D208" s="55"/>
      <c r="E208" s="67"/>
      <c r="F208" s="56"/>
      <c r="G208" s="54"/>
      <c r="H208" s="58"/>
      <c r="I208" s="63">
        <v>208</v>
      </c>
      <c r="J208" s="63"/>
      <c r="K208" s="57"/>
      <c r="L208" s="57"/>
      <c r="M208" s="64"/>
      <c r="N208" s="72" t="s">
        <v>836</v>
      </c>
      <c r="O208" s="74">
        <v>40522.551064814812</v>
      </c>
    </row>
    <row r="209" spans="1:15">
      <c r="A209" s="112" t="s">
        <v>5367</v>
      </c>
      <c r="B209" s="111" t="s">
        <v>5368</v>
      </c>
      <c r="C209" s="54"/>
      <c r="D209" s="55"/>
      <c r="E209" s="67"/>
      <c r="F209" s="56"/>
      <c r="G209" s="54"/>
      <c r="H209" s="58"/>
      <c r="I209" s="63">
        <v>209</v>
      </c>
      <c r="J209" s="63"/>
      <c r="K209" s="57"/>
      <c r="L209" s="57"/>
      <c r="M209" s="64"/>
      <c r="N209" s="72" t="s">
        <v>836</v>
      </c>
      <c r="O209" s="74">
        <v>40522.551064814812</v>
      </c>
    </row>
    <row r="210" spans="1:15">
      <c r="A210" s="112" t="s">
        <v>5367</v>
      </c>
      <c r="B210" s="111" t="s">
        <v>5171</v>
      </c>
      <c r="C210" s="54"/>
      <c r="D210" s="55"/>
      <c r="E210" s="67"/>
      <c r="F210" s="56"/>
      <c r="G210" s="54"/>
      <c r="H210" s="58"/>
      <c r="I210" s="63">
        <v>210</v>
      </c>
      <c r="J210" s="63"/>
      <c r="K210" s="57"/>
      <c r="L210" s="57"/>
      <c r="M210" s="64"/>
      <c r="N210" s="72" t="s">
        <v>836</v>
      </c>
      <c r="O210" s="74">
        <v>40522.551064814812</v>
      </c>
    </row>
    <row r="211" spans="1:15">
      <c r="A211" s="112" t="s">
        <v>5367</v>
      </c>
      <c r="B211" s="111" t="s">
        <v>5369</v>
      </c>
      <c r="C211" s="54"/>
      <c r="D211" s="55"/>
      <c r="E211" s="67"/>
      <c r="F211" s="56"/>
      <c r="G211" s="54"/>
      <c r="H211" s="58"/>
      <c r="I211" s="63">
        <v>211</v>
      </c>
      <c r="J211" s="63"/>
      <c r="K211" s="57"/>
      <c r="L211" s="57"/>
      <c r="M211" s="64"/>
      <c r="N211" s="72" t="s">
        <v>836</v>
      </c>
      <c r="O211" s="74">
        <v>40522.551064814812</v>
      </c>
    </row>
    <row r="212" spans="1:15">
      <c r="A212" s="112" t="s">
        <v>5367</v>
      </c>
      <c r="B212" s="111" t="s">
        <v>5370</v>
      </c>
      <c r="C212" s="54"/>
      <c r="D212" s="55"/>
      <c r="E212" s="67"/>
      <c r="F212" s="56"/>
      <c r="G212" s="54"/>
      <c r="H212" s="58"/>
      <c r="I212" s="63">
        <v>212</v>
      </c>
      <c r="J212" s="63"/>
      <c r="K212" s="57"/>
      <c r="L212" s="57"/>
      <c r="M212" s="64"/>
      <c r="N212" s="72" t="s">
        <v>836</v>
      </c>
      <c r="O212" s="74">
        <v>40522.551064814812</v>
      </c>
    </row>
    <row r="213" spans="1:15">
      <c r="A213" s="112" t="s">
        <v>5371</v>
      </c>
      <c r="B213" s="111" t="s">
        <v>5123</v>
      </c>
      <c r="C213" s="54"/>
      <c r="D213" s="55"/>
      <c r="E213" s="67"/>
      <c r="F213" s="56"/>
      <c r="G213" s="54"/>
      <c r="H213" s="58"/>
      <c r="I213" s="63">
        <v>213</v>
      </c>
      <c r="J213" s="63"/>
      <c r="K213" s="57"/>
      <c r="L213" s="57"/>
      <c r="M213" s="64"/>
      <c r="N213" s="72" t="s">
        <v>836</v>
      </c>
      <c r="O213" s="74">
        <v>40522.551064814812</v>
      </c>
    </row>
    <row r="214" spans="1:15">
      <c r="A214" s="112" t="s">
        <v>5372</v>
      </c>
      <c r="B214" s="111" t="s">
        <v>5373</v>
      </c>
      <c r="C214" s="54"/>
      <c r="D214" s="55"/>
      <c r="E214" s="67"/>
      <c r="F214" s="56"/>
      <c r="G214" s="54"/>
      <c r="H214" s="58"/>
      <c r="I214" s="63">
        <v>214</v>
      </c>
      <c r="J214" s="63"/>
      <c r="K214" s="57"/>
      <c r="L214" s="57"/>
      <c r="M214" s="64"/>
      <c r="N214" s="72" t="s">
        <v>836</v>
      </c>
      <c r="O214" s="74">
        <v>40522.551064814812</v>
      </c>
    </row>
    <row r="215" spans="1:15">
      <c r="A215" s="112" t="s">
        <v>5374</v>
      </c>
      <c r="B215" s="111" t="s">
        <v>5131</v>
      </c>
      <c r="C215" s="54"/>
      <c r="D215" s="55"/>
      <c r="E215" s="67"/>
      <c r="F215" s="56"/>
      <c r="G215" s="54"/>
      <c r="H215" s="58"/>
      <c r="I215" s="63">
        <v>215</v>
      </c>
      <c r="J215" s="63"/>
      <c r="K215" s="57"/>
      <c r="L215" s="57"/>
      <c r="M215" s="64"/>
      <c r="N215" s="72" t="s">
        <v>836</v>
      </c>
      <c r="O215" s="74">
        <v>40522.551064814812</v>
      </c>
    </row>
    <row r="216" spans="1:15">
      <c r="A216" s="112" t="s">
        <v>5375</v>
      </c>
      <c r="B216" s="111" t="s">
        <v>5127</v>
      </c>
      <c r="C216" s="54"/>
      <c r="D216" s="55"/>
      <c r="E216" s="67"/>
      <c r="F216" s="56"/>
      <c r="G216" s="54"/>
      <c r="H216" s="58"/>
      <c r="I216" s="63">
        <v>216</v>
      </c>
      <c r="J216" s="63"/>
      <c r="K216" s="57"/>
      <c r="L216" s="57"/>
      <c r="M216" s="64"/>
      <c r="N216" s="72" t="s">
        <v>836</v>
      </c>
      <c r="O216" s="74">
        <v>40522.551064814812</v>
      </c>
    </row>
    <row r="217" spans="1:15">
      <c r="A217" s="112" t="s">
        <v>5375</v>
      </c>
      <c r="B217" s="111" t="s">
        <v>5134</v>
      </c>
      <c r="C217" s="54"/>
      <c r="D217" s="55"/>
      <c r="E217" s="67"/>
      <c r="F217" s="56"/>
      <c r="G217" s="54"/>
      <c r="H217" s="58"/>
      <c r="I217" s="63">
        <v>217</v>
      </c>
      <c r="J217" s="63"/>
      <c r="K217" s="57"/>
      <c r="L217" s="57"/>
      <c r="M217" s="64"/>
      <c r="N217" s="72" t="s">
        <v>834</v>
      </c>
      <c r="O217" s="74">
        <v>40522.046157407407</v>
      </c>
    </row>
    <row r="218" spans="1:15">
      <c r="A218" s="112" t="s">
        <v>5375</v>
      </c>
      <c r="B218" s="111" t="s">
        <v>5128</v>
      </c>
      <c r="C218" s="54"/>
      <c r="D218" s="55"/>
      <c r="E218" s="67"/>
      <c r="F218" s="56"/>
      <c r="G218" s="54"/>
      <c r="H218" s="58"/>
      <c r="I218" s="63">
        <v>218</v>
      </c>
      <c r="J218" s="63"/>
      <c r="K218" s="57"/>
      <c r="L218" s="57"/>
      <c r="M218" s="64"/>
      <c r="N218" s="72" t="s">
        <v>836</v>
      </c>
      <c r="O218" s="74">
        <v>40522.551064814812</v>
      </c>
    </row>
    <row r="219" spans="1:15">
      <c r="A219" s="112" t="s">
        <v>5376</v>
      </c>
      <c r="B219" s="111" t="s">
        <v>5272</v>
      </c>
      <c r="C219" s="54"/>
      <c r="D219" s="55"/>
      <c r="E219" s="67"/>
      <c r="F219" s="56"/>
      <c r="G219" s="54"/>
      <c r="H219" s="58"/>
      <c r="I219" s="63">
        <v>219</v>
      </c>
      <c r="J219" s="63"/>
      <c r="K219" s="57"/>
      <c r="L219" s="57"/>
      <c r="M219" s="64"/>
      <c r="N219" s="72" t="s">
        <v>834</v>
      </c>
      <c r="O219" s="74">
        <v>40522.046168981484</v>
      </c>
    </row>
    <row r="220" spans="1:15">
      <c r="A220" s="112" t="s">
        <v>5377</v>
      </c>
      <c r="B220" s="111" t="s">
        <v>5272</v>
      </c>
      <c r="C220" s="54"/>
      <c r="D220" s="55"/>
      <c r="E220" s="67"/>
      <c r="F220" s="56"/>
      <c r="G220" s="54"/>
      <c r="H220" s="58"/>
      <c r="I220" s="63">
        <v>220</v>
      </c>
      <c r="J220" s="63"/>
      <c r="K220" s="57"/>
      <c r="L220" s="57"/>
      <c r="M220" s="64"/>
      <c r="N220" s="72" t="s">
        <v>836</v>
      </c>
      <c r="O220" s="74">
        <v>40522.551064814812</v>
      </c>
    </row>
    <row r="221" spans="1:15">
      <c r="A221" s="112" t="s">
        <v>5377</v>
      </c>
      <c r="B221" s="111" t="s">
        <v>5378</v>
      </c>
      <c r="C221" s="54"/>
      <c r="D221" s="55"/>
      <c r="E221" s="67"/>
      <c r="F221" s="56"/>
      <c r="G221" s="54"/>
      <c r="H221" s="58"/>
      <c r="I221" s="63">
        <v>221</v>
      </c>
      <c r="J221" s="63"/>
      <c r="K221" s="57"/>
      <c r="L221" s="57"/>
      <c r="M221" s="64"/>
      <c r="N221" s="72" t="s">
        <v>836</v>
      </c>
      <c r="O221" s="74">
        <v>40522.551064814812</v>
      </c>
    </row>
    <row r="222" spans="1:15">
      <c r="A222" s="112" t="s">
        <v>5377</v>
      </c>
      <c r="B222" s="111" t="s">
        <v>5379</v>
      </c>
      <c r="C222" s="54"/>
      <c r="D222" s="55"/>
      <c r="E222" s="67"/>
      <c r="F222" s="56"/>
      <c r="G222" s="54"/>
      <c r="H222" s="58"/>
      <c r="I222" s="63">
        <v>222</v>
      </c>
      <c r="J222" s="63"/>
      <c r="K222" s="57"/>
      <c r="L222" s="57"/>
      <c r="M222" s="64"/>
      <c r="N222" s="72" t="s">
        <v>836</v>
      </c>
      <c r="O222" s="74">
        <v>40522.551064814812</v>
      </c>
    </row>
    <row r="223" spans="1:15">
      <c r="A223" s="112" t="s">
        <v>5377</v>
      </c>
      <c r="B223" s="111" t="s">
        <v>5380</v>
      </c>
      <c r="C223" s="54"/>
      <c r="D223" s="55"/>
      <c r="E223" s="67"/>
      <c r="F223" s="56"/>
      <c r="G223" s="54"/>
      <c r="H223" s="58"/>
      <c r="I223" s="63">
        <v>223</v>
      </c>
      <c r="J223" s="63"/>
      <c r="K223" s="57"/>
      <c r="L223" s="57"/>
      <c r="M223" s="64"/>
      <c r="N223" s="72" t="s">
        <v>836</v>
      </c>
      <c r="O223" s="74">
        <v>40522.551064814812</v>
      </c>
    </row>
    <row r="224" spans="1:15">
      <c r="A224" s="112" t="s">
        <v>5381</v>
      </c>
      <c r="B224" s="111" t="s">
        <v>5382</v>
      </c>
      <c r="C224" s="54"/>
      <c r="D224" s="55"/>
      <c r="E224" s="67"/>
      <c r="F224" s="56"/>
      <c r="G224" s="54"/>
      <c r="H224" s="58"/>
      <c r="I224" s="63">
        <v>224</v>
      </c>
      <c r="J224" s="63"/>
      <c r="K224" s="57"/>
      <c r="L224" s="57"/>
      <c r="M224" s="64"/>
      <c r="N224" s="72" t="s">
        <v>836</v>
      </c>
      <c r="O224" s="74">
        <v>40522.551064814812</v>
      </c>
    </row>
    <row r="225" spans="1:15">
      <c r="A225" s="112" t="s">
        <v>5383</v>
      </c>
      <c r="B225" s="111" t="s">
        <v>5239</v>
      </c>
      <c r="C225" s="54"/>
      <c r="D225" s="55"/>
      <c r="E225" s="67"/>
      <c r="F225" s="56"/>
      <c r="G225" s="54"/>
      <c r="H225" s="58"/>
      <c r="I225" s="63">
        <v>225</v>
      </c>
      <c r="J225" s="63"/>
      <c r="K225" s="57"/>
      <c r="L225" s="57"/>
      <c r="M225" s="64"/>
      <c r="N225" s="72" t="s">
        <v>836</v>
      </c>
      <c r="O225" s="74">
        <v>40522.551064814812</v>
      </c>
    </row>
    <row r="226" spans="1:15">
      <c r="A226" s="112" t="s">
        <v>5383</v>
      </c>
      <c r="B226" s="111" t="s">
        <v>5240</v>
      </c>
      <c r="C226" s="54"/>
      <c r="D226" s="55"/>
      <c r="E226" s="67"/>
      <c r="F226" s="56"/>
      <c r="G226" s="54"/>
      <c r="H226" s="58"/>
      <c r="I226" s="63">
        <v>226</v>
      </c>
      <c r="J226" s="63"/>
      <c r="K226" s="57"/>
      <c r="L226" s="57"/>
      <c r="M226" s="64"/>
      <c r="N226" s="72" t="s">
        <v>834</v>
      </c>
      <c r="O226" s="74">
        <v>40522.046238425923</v>
      </c>
    </row>
    <row r="227" spans="1:15">
      <c r="A227" s="112" t="s">
        <v>5383</v>
      </c>
      <c r="B227" s="111" t="s">
        <v>5241</v>
      </c>
      <c r="C227" s="54"/>
      <c r="D227" s="55"/>
      <c r="E227" s="67"/>
      <c r="F227" s="56"/>
      <c r="G227" s="54"/>
      <c r="H227" s="58"/>
      <c r="I227" s="63">
        <v>227</v>
      </c>
      <c r="J227" s="63"/>
      <c r="K227" s="57"/>
      <c r="L227" s="57"/>
      <c r="M227" s="64"/>
      <c r="N227" s="72" t="s">
        <v>836</v>
      </c>
      <c r="O227" s="74">
        <v>40522.551064814812</v>
      </c>
    </row>
    <row r="228" spans="1:15">
      <c r="A228" s="112" t="s">
        <v>5383</v>
      </c>
      <c r="B228" s="111" t="s">
        <v>5384</v>
      </c>
      <c r="C228" s="54"/>
      <c r="D228" s="55"/>
      <c r="E228" s="67"/>
      <c r="F228" s="56"/>
      <c r="G228" s="54"/>
      <c r="H228" s="58"/>
      <c r="I228" s="63">
        <v>228</v>
      </c>
      <c r="J228" s="63"/>
      <c r="K228" s="57"/>
      <c r="L228" s="57"/>
      <c r="M228" s="64"/>
      <c r="N228" s="72" t="s">
        <v>836</v>
      </c>
      <c r="O228" s="74">
        <v>40522.551064814812</v>
      </c>
    </row>
    <row r="229" spans="1:15">
      <c r="A229" s="112" t="s">
        <v>5383</v>
      </c>
      <c r="B229" s="111" t="s">
        <v>5136</v>
      </c>
      <c r="C229" s="54"/>
      <c r="D229" s="55"/>
      <c r="E229" s="67"/>
      <c r="F229" s="56"/>
      <c r="G229" s="54"/>
      <c r="H229" s="58"/>
      <c r="I229" s="63">
        <v>229</v>
      </c>
      <c r="J229" s="63"/>
      <c r="K229" s="57"/>
      <c r="L229" s="57"/>
      <c r="M229" s="64"/>
      <c r="N229" s="72" t="s">
        <v>836</v>
      </c>
      <c r="O229" s="74">
        <v>40522.551064814812</v>
      </c>
    </row>
    <row r="230" spans="1:15">
      <c r="A230" s="112" t="s">
        <v>5383</v>
      </c>
      <c r="B230" s="111" t="s">
        <v>5214</v>
      </c>
      <c r="C230" s="54"/>
      <c r="D230" s="55"/>
      <c r="E230" s="67"/>
      <c r="F230" s="56"/>
      <c r="G230" s="54"/>
      <c r="H230" s="58"/>
      <c r="I230" s="63">
        <v>230</v>
      </c>
      <c r="J230" s="63"/>
      <c r="K230" s="57"/>
      <c r="L230" s="57"/>
      <c r="M230" s="64"/>
      <c r="N230" s="72" t="s">
        <v>836</v>
      </c>
      <c r="O230" s="74">
        <v>40522.551064814812</v>
      </c>
    </row>
    <row r="231" spans="1:15">
      <c r="A231" s="112" t="s">
        <v>5383</v>
      </c>
      <c r="B231" s="111" t="s">
        <v>5385</v>
      </c>
      <c r="C231" s="54"/>
      <c r="D231" s="55"/>
      <c r="E231" s="67"/>
      <c r="F231" s="56"/>
      <c r="G231" s="54"/>
      <c r="H231" s="58"/>
      <c r="I231" s="63">
        <v>231</v>
      </c>
      <c r="J231" s="63"/>
      <c r="K231" s="57"/>
      <c r="L231" s="57"/>
      <c r="M231" s="64"/>
      <c r="N231" s="72" t="s">
        <v>836</v>
      </c>
      <c r="O231" s="74">
        <v>40522.551064814812</v>
      </c>
    </row>
    <row r="232" spans="1:15">
      <c r="A232" s="112" t="s">
        <v>5386</v>
      </c>
      <c r="B232" s="111" t="s">
        <v>5387</v>
      </c>
      <c r="C232" s="54"/>
      <c r="D232" s="55"/>
      <c r="E232" s="67"/>
      <c r="F232" s="56"/>
      <c r="G232" s="54"/>
      <c r="H232" s="58"/>
      <c r="I232" s="63">
        <v>232</v>
      </c>
      <c r="J232" s="63"/>
      <c r="K232" s="57"/>
      <c r="L232" s="57"/>
      <c r="M232" s="64"/>
      <c r="N232" s="72" t="s">
        <v>834</v>
      </c>
      <c r="O232" s="74">
        <v>40522.046296296299</v>
      </c>
    </row>
    <row r="233" spans="1:15">
      <c r="A233" s="112" t="s">
        <v>5388</v>
      </c>
      <c r="B233" s="111" t="s">
        <v>5389</v>
      </c>
      <c r="C233" s="54"/>
      <c r="D233" s="55"/>
      <c r="E233" s="67"/>
      <c r="F233" s="56"/>
      <c r="G233" s="54"/>
      <c r="H233" s="58"/>
      <c r="I233" s="63">
        <v>233</v>
      </c>
      <c r="J233" s="63"/>
      <c r="K233" s="57"/>
      <c r="L233" s="57"/>
      <c r="M233" s="64"/>
      <c r="N233" s="72" t="s">
        <v>836</v>
      </c>
      <c r="O233" s="74">
        <v>40522.551064814812</v>
      </c>
    </row>
    <row r="234" spans="1:15">
      <c r="A234" s="112" t="s">
        <v>5388</v>
      </c>
      <c r="B234" s="111" t="s">
        <v>5390</v>
      </c>
      <c r="C234" s="54"/>
      <c r="D234" s="55"/>
      <c r="E234" s="67"/>
      <c r="F234" s="56"/>
      <c r="G234" s="54"/>
      <c r="H234" s="58"/>
      <c r="I234" s="63">
        <v>234</v>
      </c>
      <c r="J234" s="63"/>
      <c r="K234" s="57"/>
      <c r="L234" s="57"/>
      <c r="M234" s="64"/>
      <c r="N234" s="72" t="s">
        <v>834</v>
      </c>
      <c r="O234" s="74">
        <v>40522.046342592592</v>
      </c>
    </row>
    <row r="235" spans="1:15">
      <c r="A235" s="112" t="s">
        <v>5391</v>
      </c>
      <c r="B235" s="111" t="s">
        <v>5373</v>
      </c>
      <c r="C235" s="54"/>
      <c r="D235" s="55"/>
      <c r="E235" s="67"/>
      <c r="F235" s="56"/>
      <c r="G235" s="54"/>
      <c r="H235" s="58"/>
      <c r="I235" s="63">
        <v>235</v>
      </c>
      <c r="J235" s="63"/>
      <c r="K235" s="57"/>
      <c r="L235" s="57"/>
      <c r="M235" s="64"/>
      <c r="N235" s="72" t="s">
        <v>836</v>
      </c>
      <c r="O235" s="74">
        <v>40522.551064814812</v>
      </c>
    </row>
    <row r="236" spans="1:15">
      <c r="A236" s="112" t="s">
        <v>5392</v>
      </c>
      <c r="B236" s="111" t="s">
        <v>5171</v>
      </c>
      <c r="C236" s="54"/>
      <c r="D236" s="55"/>
      <c r="E236" s="67"/>
      <c r="F236" s="56"/>
      <c r="G236" s="54"/>
      <c r="H236" s="58"/>
      <c r="I236" s="63">
        <v>236</v>
      </c>
      <c r="J236" s="63"/>
      <c r="K236" s="57"/>
      <c r="L236" s="57"/>
      <c r="M236" s="64"/>
      <c r="N236" s="72" t="s">
        <v>836</v>
      </c>
      <c r="O236" s="74">
        <v>40522.551064814812</v>
      </c>
    </row>
    <row r="237" spans="1:15">
      <c r="A237" s="112" t="s">
        <v>5393</v>
      </c>
      <c r="B237" s="111" t="s">
        <v>5394</v>
      </c>
      <c r="C237" s="54"/>
      <c r="D237" s="55"/>
      <c r="E237" s="67"/>
      <c r="F237" s="56"/>
      <c r="G237" s="54"/>
      <c r="H237" s="58"/>
      <c r="I237" s="63">
        <v>237</v>
      </c>
      <c r="J237" s="63"/>
      <c r="K237" s="57"/>
      <c r="L237" s="57"/>
      <c r="M237" s="64"/>
      <c r="N237" s="72" t="s">
        <v>836</v>
      </c>
      <c r="O237" s="74">
        <v>40522.551064814812</v>
      </c>
    </row>
    <row r="238" spans="1:15">
      <c r="A238" s="112" t="s">
        <v>5395</v>
      </c>
      <c r="B238" s="111" t="s">
        <v>5396</v>
      </c>
      <c r="C238" s="54"/>
      <c r="D238" s="55"/>
      <c r="E238" s="67"/>
      <c r="F238" s="56"/>
      <c r="G238" s="54"/>
      <c r="H238" s="58"/>
      <c r="I238" s="63">
        <v>238</v>
      </c>
      <c r="J238" s="63"/>
      <c r="K238" s="57"/>
      <c r="L238" s="57"/>
      <c r="M238" s="64"/>
      <c r="N238" s="72" t="s">
        <v>834</v>
      </c>
      <c r="O238" s="74">
        <v>40522.046446759261</v>
      </c>
    </row>
    <row r="239" spans="1:15">
      <c r="A239" s="112" t="s">
        <v>5395</v>
      </c>
      <c r="B239" s="111" t="s">
        <v>5175</v>
      </c>
      <c r="C239" s="54"/>
      <c r="D239" s="55"/>
      <c r="E239" s="67"/>
      <c r="F239" s="56"/>
      <c r="G239" s="54"/>
      <c r="H239" s="58"/>
      <c r="I239" s="63">
        <v>239</v>
      </c>
      <c r="J239" s="63"/>
      <c r="K239" s="57"/>
      <c r="L239" s="57"/>
      <c r="M239" s="64"/>
      <c r="N239" s="72" t="s">
        <v>836</v>
      </c>
      <c r="O239" s="74">
        <v>40522.551064814812</v>
      </c>
    </row>
    <row r="240" spans="1:15">
      <c r="A240" s="112" t="s">
        <v>5397</v>
      </c>
      <c r="B240" s="111" t="s">
        <v>5398</v>
      </c>
      <c r="C240" s="54"/>
      <c r="D240" s="55"/>
      <c r="E240" s="67"/>
      <c r="F240" s="56"/>
      <c r="G240" s="54"/>
      <c r="H240" s="58"/>
      <c r="I240" s="63">
        <v>240</v>
      </c>
      <c r="J240" s="63"/>
      <c r="K240" s="57"/>
      <c r="L240" s="57"/>
      <c r="M240" s="64"/>
      <c r="N240" s="72" t="s">
        <v>834</v>
      </c>
      <c r="O240" s="74">
        <v>40522.046458333331</v>
      </c>
    </row>
    <row r="241" spans="1:15">
      <c r="A241" s="112" t="s">
        <v>5397</v>
      </c>
      <c r="B241" s="111" t="s">
        <v>5399</v>
      </c>
      <c r="C241" s="54"/>
      <c r="D241" s="55"/>
      <c r="E241" s="67"/>
      <c r="F241" s="56"/>
      <c r="G241" s="54"/>
      <c r="H241" s="58"/>
      <c r="I241" s="63">
        <v>241</v>
      </c>
      <c r="J241" s="63"/>
      <c r="K241" s="57"/>
      <c r="L241" s="57"/>
      <c r="M241" s="64"/>
      <c r="N241" s="72" t="s">
        <v>836</v>
      </c>
      <c r="O241" s="74">
        <v>40522.551064814812</v>
      </c>
    </row>
    <row r="242" spans="1:15">
      <c r="A242" s="112" t="s">
        <v>5397</v>
      </c>
      <c r="B242" s="111" t="s">
        <v>5400</v>
      </c>
      <c r="C242" s="54"/>
      <c r="D242" s="55"/>
      <c r="E242" s="67"/>
      <c r="F242" s="56"/>
      <c r="G242" s="54"/>
      <c r="H242" s="58"/>
      <c r="I242" s="63">
        <v>242</v>
      </c>
      <c r="J242" s="63"/>
      <c r="K242" s="57"/>
      <c r="L242" s="57"/>
      <c r="M242" s="64"/>
      <c r="N242" s="72" t="s">
        <v>836</v>
      </c>
      <c r="O242" s="74">
        <v>40522.551064814812</v>
      </c>
    </row>
    <row r="243" spans="1:15">
      <c r="A243" s="112" t="s">
        <v>5401</v>
      </c>
      <c r="B243" s="111" t="s">
        <v>5127</v>
      </c>
      <c r="C243" s="54"/>
      <c r="D243" s="55"/>
      <c r="E243" s="67"/>
      <c r="F243" s="56"/>
      <c r="G243" s="54"/>
      <c r="H243" s="58"/>
      <c r="I243" s="63">
        <v>243</v>
      </c>
      <c r="J243" s="63"/>
      <c r="K243" s="57"/>
      <c r="L243" s="57"/>
      <c r="M243" s="64"/>
      <c r="N243" s="72" t="s">
        <v>836</v>
      </c>
      <c r="O243" s="74">
        <v>40522.551064814812</v>
      </c>
    </row>
    <row r="244" spans="1:15">
      <c r="A244" s="112" t="s">
        <v>5401</v>
      </c>
      <c r="B244" s="111" t="s">
        <v>5131</v>
      </c>
      <c r="C244" s="54"/>
      <c r="D244" s="55"/>
      <c r="E244" s="67"/>
      <c r="F244" s="56"/>
      <c r="G244" s="54"/>
      <c r="H244" s="58"/>
      <c r="I244" s="63">
        <v>244</v>
      </c>
      <c r="J244" s="63"/>
      <c r="K244" s="57"/>
      <c r="L244" s="57"/>
      <c r="M244" s="64"/>
      <c r="N244" s="72" t="s">
        <v>836</v>
      </c>
      <c r="O244" s="74">
        <v>40522.551064814812</v>
      </c>
    </row>
    <row r="245" spans="1:15">
      <c r="A245" s="112" t="s">
        <v>5402</v>
      </c>
      <c r="B245" s="111" t="s">
        <v>5403</v>
      </c>
      <c r="C245" s="54"/>
      <c r="D245" s="55"/>
      <c r="E245" s="67"/>
      <c r="F245" s="56"/>
      <c r="G245" s="54"/>
      <c r="H245" s="58"/>
      <c r="I245" s="63">
        <v>245</v>
      </c>
      <c r="J245" s="63"/>
      <c r="K245" s="57"/>
      <c r="L245" s="57"/>
      <c r="M245" s="64"/>
      <c r="N245" s="72" t="s">
        <v>834</v>
      </c>
      <c r="O245" s="74">
        <v>40522.047060185185</v>
      </c>
    </row>
    <row r="246" spans="1:15">
      <c r="A246" s="112" t="s">
        <v>5402</v>
      </c>
      <c r="B246" s="111" t="s">
        <v>5404</v>
      </c>
      <c r="C246" s="54"/>
      <c r="D246" s="55"/>
      <c r="E246" s="67"/>
      <c r="F246" s="56"/>
      <c r="G246" s="54"/>
      <c r="H246" s="58"/>
      <c r="I246" s="63">
        <v>246</v>
      </c>
      <c r="J246" s="63"/>
      <c r="K246" s="57"/>
      <c r="L246" s="57"/>
      <c r="M246" s="64"/>
      <c r="N246" s="72" t="s">
        <v>836</v>
      </c>
      <c r="O246" s="74">
        <v>40522.551064814812</v>
      </c>
    </row>
    <row r="247" spans="1:15">
      <c r="A247" s="112" t="s">
        <v>5405</v>
      </c>
      <c r="B247" s="111" t="s">
        <v>5131</v>
      </c>
      <c r="C247" s="54"/>
      <c r="D247" s="55"/>
      <c r="E247" s="67"/>
      <c r="F247" s="56"/>
      <c r="G247" s="54"/>
      <c r="H247" s="58"/>
      <c r="I247" s="63">
        <v>247</v>
      </c>
      <c r="J247" s="63"/>
      <c r="K247" s="57"/>
      <c r="L247" s="57"/>
      <c r="M247" s="64"/>
      <c r="N247" s="72" t="s">
        <v>836</v>
      </c>
      <c r="O247" s="74">
        <v>40522.551064814812</v>
      </c>
    </row>
    <row r="248" spans="1:15">
      <c r="A248" s="70"/>
      <c r="B248" s="70"/>
      <c r="C248" s="54"/>
      <c r="D248" s="55"/>
      <c r="E248" s="67"/>
      <c r="F248" s="56"/>
      <c r="G248" s="54"/>
      <c r="H248" s="58"/>
      <c r="I248" s="63">
        <v>248</v>
      </c>
      <c r="J248" s="63"/>
      <c r="K248" s="57"/>
      <c r="L248" s="57"/>
      <c r="M248" s="64"/>
      <c r="N248" s="72" t="s">
        <v>836</v>
      </c>
      <c r="O248" s="74">
        <v>40522.551064814812</v>
      </c>
    </row>
    <row r="249" spans="1:15">
      <c r="A249" s="70"/>
      <c r="B249" s="70"/>
      <c r="C249" s="54"/>
      <c r="D249" s="55"/>
      <c r="E249" s="67"/>
      <c r="F249" s="56"/>
      <c r="G249" s="54"/>
      <c r="H249" s="58"/>
      <c r="I249" s="63">
        <v>249</v>
      </c>
      <c r="J249" s="63"/>
      <c r="K249" s="57"/>
      <c r="L249" s="57"/>
      <c r="M249" s="64"/>
      <c r="N249" s="72" t="s">
        <v>836</v>
      </c>
      <c r="O249" s="74">
        <v>40522.551064814812</v>
      </c>
    </row>
    <row r="250" spans="1:15">
      <c r="A250" s="70"/>
      <c r="B250" s="70"/>
      <c r="C250" s="54"/>
      <c r="D250" s="55"/>
      <c r="E250" s="67"/>
      <c r="F250" s="56"/>
      <c r="G250" s="54"/>
      <c r="H250" s="58"/>
      <c r="I250" s="63">
        <v>250</v>
      </c>
      <c r="J250" s="63"/>
      <c r="K250" s="57"/>
      <c r="L250" s="57"/>
      <c r="M250" s="64"/>
      <c r="N250" s="72" t="s">
        <v>834</v>
      </c>
      <c r="O250" s="74">
        <v>40522.046296296299</v>
      </c>
    </row>
    <row r="251" spans="1:15">
      <c r="A251" s="70"/>
      <c r="B251" s="70"/>
      <c r="C251" s="54"/>
      <c r="D251" s="55"/>
      <c r="E251" s="67"/>
      <c r="F251" s="56"/>
      <c r="G251" s="54"/>
      <c r="H251" s="58"/>
      <c r="I251" s="63">
        <v>251</v>
      </c>
      <c r="J251" s="63"/>
      <c r="K251" s="57"/>
      <c r="L251" s="57"/>
      <c r="M251" s="64"/>
      <c r="N251" s="72" t="s">
        <v>836</v>
      </c>
      <c r="O251" s="74">
        <v>40522.551064814812</v>
      </c>
    </row>
    <row r="252" spans="1:15">
      <c r="A252" s="70"/>
      <c r="B252" s="70"/>
      <c r="C252" s="54"/>
      <c r="D252" s="55"/>
      <c r="E252" s="67"/>
      <c r="F252" s="56"/>
      <c r="G252" s="54"/>
      <c r="H252" s="58"/>
      <c r="I252" s="63">
        <v>252</v>
      </c>
      <c r="J252" s="63"/>
      <c r="K252" s="57"/>
      <c r="L252" s="57"/>
      <c r="M252" s="64"/>
      <c r="N252" s="72" t="s">
        <v>836</v>
      </c>
      <c r="O252" s="74">
        <v>40522.551064814812</v>
      </c>
    </row>
    <row r="253" spans="1:15">
      <c r="A253" s="70"/>
      <c r="B253" s="70"/>
      <c r="C253" s="54"/>
      <c r="D253" s="55"/>
      <c r="E253" s="67"/>
      <c r="F253" s="56"/>
      <c r="G253" s="54"/>
      <c r="H253" s="58"/>
      <c r="I253" s="63">
        <v>253</v>
      </c>
      <c r="J253" s="63"/>
      <c r="K253" s="57"/>
      <c r="L253" s="57"/>
      <c r="M253" s="64"/>
      <c r="N253" s="72" t="s">
        <v>836</v>
      </c>
      <c r="O253" s="74">
        <v>40522.551064814812</v>
      </c>
    </row>
    <row r="254" spans="1:15">
      <c r="A254" s="70"/>
      <c r="B254" s="70"/>
      <c r="C254" s="54"/>
      <c r="D254" s="55"/>
      <c r="E254" s="67"/>
      <c r="F254" s="56"/>
      <c r="G254" s="54"/>
      <c r="H254" s="58"/>
      <c r="I254" s="63">
        <v>254</v>
      </c>
      <c r="J254" s="63"/>
      <c r="K254" s="57"/>
      <c r="L254" s="57"/>
      <c r="M254" s="64"/>
      <c r="N254" s="72" t="s">
        <v>836</v>
      </c>
      <c r="O254" s="74">
        <v>40522.551064814812</v>
      </c>
    </row>
    <row r="255" spans="1:15">
      <c r="A255" s="70"/>
      <c r="B255" s="70"/>
      <c r="C255" s="54"/>
      <c r="D255" s="55"/>
      <c r="E255" s="67"/>
      <c r="F255" s="56"/>
      <c r="G255" s="54"/>
      <c r="H255" s="58"/>
      <c r="I255" s="63">
        <v>255</v>
      </c>
      <c r="J255" s="63"/>
      <c r="K255" s="57"/>
      <c r="L255" s="57"/>
      <c r="M255" s="64"/>
      <c r="N255" s="72" t="s">
        <v>836</v>
      </c>
      <c r="O255" s="74">
        <v>40522.551064814812</v>
      </c>
    </row>
    <row r="256" spans="1:15">
      <c r="A256" s="70"/>
      <c r="B256" s="70"/>
      <c r="C256" s="54"/>
      <c r="D256" s="55"/>
      <c r="E256" s="67"/>
      <c r="F256" s="56"/>
      <c r="G256" s="54"/>
      <c r="H256" s="58"/>
      <c r="I256" s="63">
        <v>256</v>
      </c>
      <c r="J256" s="63"/>
      <c r="K256" s="57"/>
      <c r="L256" s="57"/>
      <c r="M256" s="64"/>
      <c r="N256" s="72" t="s">
        <v>836</v>
      </c>
      <c r="O256" s="74">
        <v>40522.551064814812</v>
      </c>
    </row>
    <row r="257" spans="1:15">
      <c r="A257" s="70"/>
      <c r="B257" s="70"/>
      <c r="C257" s="54"/>
      <c r="D257" s="55"/>
      <c r="E257" s="67"/>
      <c r="F257" s="56"/>
      <c r="G257" s="54"/>
      <c r="H257" s="58"/>
      <c r="I257" s="63">
        <v>257</v>
      </c>
      <c r="J257" s="63"/>
      <c r="K257" s="57"/>
      <c r="L257" s="57"/>
      <c r="M257" s="64"/>
      <c r="N257" s="72" t="s">
        <v>836</v>
      </c>
      <c r="O257" s="74">
        <v>40522.551064814812</v>
      </c>
    </row>
    <row r="258" spans="1:15">
      <c r="A258" s="70"/>
      <c r="B258" s="70"/>
      <c r="C258" s="54"/>
      <c r="D258" s="55"/>
      <c r="E258" s="67"/>
      <c r="F258" s="56"/>
      <c r="G258" s="54"/>
      <c r="H258" s="58"/>
      <c r="I258" s="63">
        <v>258</v>
      </c>
      <c r="J258" s="63"/>
      <c r="K258" s="57"/>
      <c r="L258" s="57"/>
      <c r="M258" s="64"/>
      <c r="N258" s="72" t="s">
        <v>836</v>
      </c>
      <c r="O258" s="74">
        <v>40522.551064814812</v>
      </c>
    </row>
    <row r="259" spans="1:15">
      <c r="A259" s="70"/>
      <c r="B259" s="70"/>
      <c r="C259" s="54"/>
      <c r="D259" s="55"/>
      <c r="E259" s="67"/>
      <c r="F259" s="56"/>
      <c r="G259" s="54"/>
      <c r="H259" s="58"/>
      <c r="I259" s="63">
        <v>259</v>
      </c>
      <c r="J259" s="63"/>
      <c r="K259" s="57"/>
      <c r="L259" s="57"/>
      <c r="M259" s="64"/>
      <c r="N259" s="72" t="s">
        <v>836</v>
      </c>
      <c r="O259" s="74">
        <v>40522.551064814812</v>
      </c>
    </row>
    <row r="260" spans="1:15">
      <c r="A260" s="70"/>
      <c r="B260" s="70"/>
      <c r="C260" s="54"/>
      <c r="D260" s="55"/>
      <c r="E260" s="67"/>
      <c r="F260" s="56"/>
      <c r="G260" s="54"/>
      <c r="H260" s="58"/>
      <c r="I260" s="63">
        <v>260</v>
      </c>
      <c r="J260" s="63"/>
      <c r="K260" s="57"/>
      <c r="L260" s="57"/>
      <c r="M260" s="64"/>
      <c r="N260" s="72" t="s">
        <v>834</v>
      </c>
      <c r="O260" s="74">
        <v>40522.047152777777</v>
      </c>
    </row>
    <row r="261" spans="1:15">
      <c r="A261" s="70"/>
      <c r="B261" s="70"/>
      <c r="C261" s="54"/>
      <c r="D261" s="55"/>
      <c r="E261" s="67"/>
      <c r="F261" s="56"/>
      <c r="G261" s="54"/>
      <c r="H261" s="58"/>
      <c r="I261" s="63">
        <v>261</v>
      </c>
      <c r="J261" s="63"/>
      <c r="K261" s="57"/>
      <c r="L261" s="57"/>
      <c r="M261" s="64"/>
      <c r="N261" s="72" t="s">
        <v>836</v>
      </c>
      <c r="O261" s="74">
        <v>40522.551064814812</v>
      </c>
    </row>
    <row r="262" spans="1:15">
      <c r="A262" s="70"/>
      <c r="B262" s="70"/>
      <c r="C262" s="54"/>
      <c r="D262" s="55"/>
      <c r="E262" s="67"/>
      <c r="F262" s="56"/>
      <c r="G262" s="54"/>
      <c r="H262" s="58"/>
      <c r="I262" s="63">
        <v>262</v>
      </c>
      <c r="J262" s="63"/>
      <c r="K262" s="57"/>
      <c r="L262" s="57"/>
      <c r="M262" s="64"/>
      <c r="N262" s="72" t="s">
        <v>836</v>
      </c>
      <c r="O262" s="74">
        <v>40522.551064814812</v>
      </c>
    </row>
    <row r="263" spans="1:15">
      <c r="A263" s="70"/>
      <c r="B263" s="70"/>
      <c r="C263" s="54"/>
      <c r="D263" s="55"/>
      <c r="E263" s="67"/>
      <c r="F263" s="56"/>
      <c r="G263" s="54"/>
      <c r="H263" s="58"/>
      <c r="I263" s="63">
        <v>263</v>
      </c>
      <c r="J263" s="63"/>
      <c r="K263" s="57"/>
      <c r="L263" s="57"/>
      <c r="M263" s="64"/>
      <c r="N263" s="72" t="s">
        <v>836</v>
      </c>
      <c r="O263" s="74">
        <v>40522.551064814812</v>
      </c>
    </row>
    <row r="264" spans="1:15">
      <c r="A264" s="70"/>
      <c r="B264" s="70"/>
      <c r="C264" s="54"/>
      <c r="D264" s="55"/>
      <c r="E264" s="67"/>
      <c r="F264" s="56"/>
      <c r="G264" s="54"/>
      <c r="H264" s="58"/>
      <c r="I264" s="63">
        <v>264</v>
      </c>
      <c r="J264" s="63"/>
      <c r="K264" s="57"/>
      <c r="L264" s="57"/>
      <c r="M264" s="64"/>
      <c r="N264" s="72" t="s">
        <v>836</v>
      </c>
      <c r="O264" s="74">
        <v>40522.551064814812</v>
      </c>
    </row>
    <row r="265" spans="1:15">
      <c r="A265" s="70"/>
      <c r="B265" s="70"/>
      <c r="C265" s="54"/>
      <c r="D265" s="55"/>
      <c r="E265" s="67"/>
      <c r="F265" s="56"/>
      <c r="G265" s="54"/>
      <c r="H265" s="58"/>
      <c r="I265" s="63">
        <v>265</v>
      </c>
      <c r="J265" s="63"/>
      <c r="K265" s="57"/>
      <c r="L265" s="57"/>
      <c r="M265" s="64"/>
      <c r="N265" s="72" t="s">
        <v>834</v>
      </c>
      <c r="O265" s="74">
        <v>40522.047210648147</v>
      </c>
    </row>
    <row r="266" spans="1:15">
      <c r="A266" s="70"/>
      <c r="B266" s="70"/>
      <c r="C266" s="54"/>
      <c r="D266" s="55"/>
      <c r="E266" s="67"/>
      <c r="F266" s="56"/>
      <c r="G266" s="54"/>
      <c r="H266" s="58"/>
      <c r="I266" s="63">
        <v>266</v>
      </c>
      <c r="J266" s="63"/>
      <c r="K266" s="57"/>
      <c r="L266" s="57"/>
      <c r="M266" s="64"/>
      <c r="N266" s="72" t="s">
        <v>836</v>
      </c>
      <c r="O266" s="74">
        <v>40522.551064814812</v>
      </c>
    </row>
    <row r="267" spans="1:15">
      <c r="A267" s="70"/>
      <c r="B267" s="70"/>
      <c r="C267" s="54"/>
      <c r="D267" s="55"/>
      <c r="E267" s="67"/>
      <c r="F267" s="56"/>
      <c r="G267" s="54"/>
      <c r="H267" s="58"/>
      <c r="I267" s="63">
        <v>267</v>
      </c>
      <c r="J267" s="63"/>
      <c r="K267" s="57"/>
      <c r="L267" s="57"/>
      <c r="M267" s="64"/>
      <c r="N267" s="72" t="s">
        <v>836</v>
      </c>
      <c r="O267" s="74">
        <v>40522.551064814812</v>
      </c>
    </row>
    <row r="268" spans="1:15">
      <c r="A268" s="70"/>
      <c r="B268" s="70"/>
      <c r="C268" s="54"/>
      <c r="D268" s="55"/>
      <c r="E268" s="67"/>
      <c r="F268" s="56"/>
      <c r="G268" s="54"/>
      <c r="H268" s="58"/>
      <c r="I268" s="63">
        <v>268</v>
      </c>
      <c r="J268" s="63"/>
      <c r="K268" s="57"/>
      <c r="L268" s="57"/>
      <c r="M268" s="64"/>
      <c r="N268" s="72" t="s">
        <v>836</v>
      </c>
      <c r="O268" s="74">
        <v>40522.551064814812</v>
      </c>
    </row>
    <row r="269" spans="1:15">
      <c r="A269" s="70"/>
      <c r="B269" s="70"/>
      <c r="C269" s="54"/>
      <c r="D269" s="55"/>
      <c r="E269" s="67"/>
      <c r="F269" s="56"/>
      <c r="G269" s="54"/>
      <c r="H269" s="58"/>
      <c r="I269" s="63">
        <v>269</v>
      </c>
      <c r="J269" s="63"/>
      <c r="K269" s="57"/>
      <c r="L269" s="57"/>
      <c r="M269" s="64"/>
      <c r="N269" s="72" t="s">
        <v>836</v>
      </c>
      <c r="O269" s="74">
        <v>40522.551064814812</v>
      </c>
    </row>
    <row r="270" spans="1:15">
      <c r="A270" s="70"/>
      <c r="B270" s="70"/>
      <c r="C270" s="54"/>
      <c r="D270" s="55"/>
      <c r="E270" s="67"/>
      <c r="F270" s="56"/>
      <c r="G270" s="54"/>
      <c r="H270" s="58"/>
      <c r="I270" s="63">
        <v>270</v>
      </c>
      <c r="J270" s="63"/>
      <c r="K270" s="57"/>
      <c r="L270" s="57"/>
      <c r="M270" s="64"/>
      <c r="N270" s="72" t="s">
        <v>836</v>
      </c>
      <c r="O270" s="74">
        <v>40522.551064814812</v>
      </c>
    </row>
    <row r="271" spans="1:15">
      <c r="A271" s="70"/>
      <c r="B271" s="70"/>
      <c r="C271" s="54"/>
      <c r="D271" s="55"/>
      <c r="E271" s="67"/>
      <c r="F271" s="56"/>
      <c r="G271" s="54"/>
      <c r="H271" s="58"/>
      <c r="I271" s="63">
        <v>271</v>
      </c>
      <c r="J271" s="63"/>
      <c r="K271" s="57"/>
      <c r="L271" s="57"/>
      <c r="M271" s="64"/>
      <c r="N271" s="72" t="s">
        <v>836</v>
      </c>
      <c r="O271" s="74">
        <v>40522.551064814812</v>
      </c>
    </row>
    <row r="272" spans="1:15">
      <c r="A272" s="70"/>
      <c r="B272" s="70"/>
      <c r="C272" s="54"/>
      <c r="D272" s="55"/>
      <c r="E272" s="67"/>
      <c r="F272" s="56"/>
      <c r="G272" s="54"/>
      <c r="H272" s="58"/>
      <c r="I272" s="63">
        <v>272</v>
      </c>
      <c r="J272" s="63"/>
      <c r="K272" s="57"/>
      <c r="L272" s="57"/>
      <c r="M272" s="64"/>
      <c r="N272" s="72" t="s">
        <v>836</v>
      </c>
      <c r="O272" s="74">
        <v>40522.551064814812</v>
      </c>
    </row>
    <row r="273" spans="1:15">
      <c r="A273" s="70"/>
      <c r="B273" s="70"/>
      <c r="C273" s="54"/>
      <c r="D273" s="55"/>
      <c r="E273" s="67"/>
      <c r="F273" s="56"/>
      <c r="G273" s="54"/>
      <c r="H273" s="58"/>
      <c r="I273" s="63">
        <v>273</v>
      </c>
      <c r="J273" s="63"/>
      <c r="K273" s="57"/>
      <c r="L273" s="57"/>
      <c r="M273" s="64"/>
      <c r="N273" s="72" t="s">
        <v>836</v>
      </c>
      <c r="O273" s="74">
        <v>40522.551064814812</v>
      </c>
    </row>
    <row r="274" spans="1:15">
      <c r="A274" s="70"/>
      <c r="B274" s="70"/>
      <c r="C274" s="54"/>
      <c r="D274" s="55"/>
      <c r="E274" s="67"/>
      <c r="F274" s="56"/>
      <c r="G274" s="54"/>
      <c r="H274" s="58"/>
      <c r="I274" s="63">
        <v>274</v>
      </c>
      <c r="J274" s="63"/>
      <c r="K274" s="57"/>
      <c r="L274" s="57"/>
      <c r="M274" s="64"/>
      <c r="N274" s="72" t="s">
        <v>836</v>
      </c>
      <c r="O274" s="74">
        <v>40522.551064814812</v>
      </c>
    </row>
    <row r="275" spans="1:15">
      <c r="A275" s="70"/>
      <c r="B275" s="70"/>
      <c r="C275" s="54"/>
      <c r="D275" s="55"/>
      <c r="E275" s="67"/>
      <c r="F275" s="56"/>
      <c r="G275" s="54"/>
      <c r="H275" s="58"/>
      <c r="I275" s="63">
        <v>275</v>
      </c>
      <c r="J275" s="63"/>
      <c r="K275" s="57"/>
      <c r="L275" s="57"/>
      <c r="M275" s="64"/>
      <c r="N275" s="72" t="s">
        <v>834</v>
      </c>
      <c r="O275" s="74">
        <v>40522.047233796293</v>
      </c>
    </row>
    <row r="276" spans="1:15">
      <c r="A276" s="70"/>
      <c r="B276" s="70"/>
      <c r="C276" s="54"/>
      <c r="D276" s="55"/>
      <c r="E276" s="67"/>
      <c r="F276" s="56"/>
      <c r="G276" s="54"/>
      <c r="H276" s="58"/>
      <c r="I276" s="63">
        <v>276</v>
      </c>
      <c r="J276" s="63"/>
      <c r="K276" s="57"/>
      <c r="L276" s="57"/>
      <c r="M276" s="64"/>
      <c r="N276" s="72" t="s">
        <v>836</v>
      </c>
      <c r="O276" s="74">
        <v>40522.551064814812</v>
      </c>
    </row>
    <row r="277" spans="1:15">
      <c r="A277" s="70"/>
      <c r="B277" s="70"/>
      <c r="C277" s="54"/>
      <c r="D277" s="55"/>
      <c r="E277" s="67"/>
      <c r="F277" s="56"/>
      <c r="G277" s="54"/>
      <c r="H277" s="58"/>
      <c r="I277" s="63">
        <v>277</v>
      </c>
      <c r="J277" s="63"/>
      <c r="K277" s="57"/>
      <c r="L277" s="57"/>
      <c r="M277" s="64"/>
      <c r="N277" s="72" t="s">
        <v>836</v>
      </c>
      <c r="O277" s="74">
        <v>40522.551064814812</v>
      </c>
    </row>
    <row r="278" spans="1:15">
      <c r="A278" s="70"/>
      <c r="B278" s="70"/>
      <c r="C278" s="54"/>
      <c r="D278" s="55"/>
      <c r="E278" s="67"/>
      <c r="F278" s="56"/>
      <c r="G278" s="54"/>
      <c r="H278" s="58"/>
      <c r="I278" s="63">
        <v>278</v>
      </c>
      <c r="J278" s="63"/>
      <c r="K278" s="57"/>
      <c r="L278" s="57"/>
      <c r="M278" s="64"/>
      <c r="N278" s="72" t="s">
        <v>836</v>
      </c>
      <c r="O278" s="74">
        <v>40522.551064814812</v>
      </c>
    </row>
    <row r="279" spans="1:15">
      <c r="A279" s="70"/>
      <c r="B279" s="70"/>
      <c r="C279" s="54"/>
      <c r="D279" s="55"/>
      <c r="E279" s="67"/>
      <c r="F279" s="56"/>
      <c r="G279" s="54"/>
      <c r="H279" s="58"/>
      <c r="I279" s="63">
        <v>279</v>
      </c>
      <c r="J279" s="63"/>
      <c r="K279" s="57"/>
      <c r="L279" s="57"/>
      <c r="M279" s="64"/>
      <c r="N279" s="72" t="s">
        <v>836</v>
      </c>
      <c r="O279" s="74">
        <v>40522.551064814812</v>
      </c>
    </row>
    <row r="280" spans="1:15">
      <c r="A280" s="70"/>
      <c r="B280" s="70"/>
      <c r="C280" s="54"/>
      <c r="D280" s="55"/>
      <c r="E280" s="67"/>
      <c r="F280" s="56"/>
      <c r="G280" s="54"/>
      <c r="H280" s="58"/>
      <c r="I280" s="63">
        <v>280</v>
      </c>
      <c r="J280" s="63"/>
      <c r="K280" s="57"/>
      <c r="L280" s="57"/>
      <c r="M280" s="64"/>
      <c r="N280" s="72" t="s">
        <v>834</v>
      </c>
      <c r="O280" s="74">
        <v>40522.047280092593</v>
      </c>
    </row>
    <row r="281" spans="1:15">
      <c r="A281" s="70"/>
      <c r="B281" s="70"/>
      <c r="C281" s="54"/>
      <c r="D281" s="55"/>
      <c r="E281" s="67"/>
      <c r="F281" s="56"/>
      <c r="G281" s="54"/>
      <c r="H281" s="58"/>
      <c r="I281" s="63">
        <v>281</v>
      </c>
      <c r="J281" s="63"/>
      <c r="K281" s="57"/>
      <c r="L281" s="57"/>
      <c r="M281" s="64"/>
      <c r="N281" s="72" t="s">
        <v>836</v>
      </c>
      <c r="O281" s="74">
        <v>40522.551064814812</v>
      </c>
    </row>
    <row r="282" spans="1:15">
      <c r="A282" s="70"/>
      <c r="B282" s="70"/>
      <c r="C282" s="54"/>
      <c r="D282" s="55"/>
      <c r="E282" s="67"/>
      <c r="F282" s="56"/>
      <c r="G282" s="54"/>
      <c r="H282" s="58"/>
      <c r="I282" s="63">
        <v>282</v>
      </c>
      <c r="J282" s="63"/>
      <c r="K282" s="57"/>
      <c r="L282" s="57"/>
      <c r="M282" s="64"/>
      <c r="N282" s="72" t="s">
        <v>836</v>
      </c>
      <c r="O282" s="74">
        <v>40522.551064814812</v>
      </c>
    </row>
    <row r="283" spans="1:15">
      <c r="A283" s="70"/>
      <c r="B283" s="70"/>
      <c r="C283" s="54"/>
      <c r="D283" s="55"/>
      <c r="E283" s="67"/>
      <c r="F283" s="56"/>
      <c r="G283" s="54"/>
      <c r="H283" s="58"/>
      <c r="I283" s="63">
        <v>283</v>
      </c>
      <c r="J283" s="63"/>
      <c r="K283" s="57"/>
      <c r="L283" s="57"/>
      <c r="M283" s="64"/>
      <c r="N283" s="72" t="s">
        <v>834</v>
      </c>
      <c r="O283" s="74">
        <v>40522.047314814816</v>
      </c>
    </row>
    <row r="284" spans="1:15">
      <c r="A284" s="70"/>
      <c r="B284" s="70"/>
      <c r="C284" s="54"/>
      <c r="D284" s="55"/>
      <c r="E284" s="67"/>
      <c r="F284" s="56"/>
      <c r="G284" s="54"/>
      <c r="H284" s="58"/>
      <c r="I284" s="63">
        <v>284</v>
      </c>
      <c r="J284" s="63"/>
      <c r="K284" s="57"/>
      <c r="L284" s="57"/>
      <c r="M284" s="64"/>
      <c r="N284" s="72" t="s">
        <v>836</v>
      </c>
      <c r="O284" s="74">
        <v>40522.551064814812</v>
      </c>
    </row>
    <row r="285" spans="1:15">
      <c r="A285" s="70"/>
      <c r="B285" s="70"/>
      <c r="C285" s="54"/>
      <c r="D285" s="55"/>
      <c r="E285" s="67"/>
      <c r="F285" s="56"/>
      <c r="G285" s="54"/>
      <c r="H285" s="58"/>
      <c r="I285" s="63">
        <v>285</v>
      </c>
      <c r="J285" s="63"/>
      <c r="K285" s="57"/>
      <c r="L285" s="57"/>
      <c r="M285" s="64"/>
      <c r="N285" s="72" t="s">
        <v>836</v>
      </c>
      <c r="O285" s="74">
        <v>40522.551064814812</v>
      </c>
    </row>
    <row r="286" spans="1:15">
      <c r="A286" s="70"/>
      <c r="B286" s="70"/>
      <c r="C286" s="54"/>
      <c r="D286" s="55"/>
      <c r="E286" s="67"/>
      <c r="F286" s="56"/>
      <c r="G286" s="54"/>
      <c r="H286" s="58"/>
      <c r="I286" s="63">
        <v>286</v>
      </c>
      <c r="J286" s="63"/>
      <c r="K286" s="57"/>
      <c r="L286" s="57"/>
      <c r="M286" s="64"/>
      <c r="N286" s="72" t="s">
        <v>836</v>
      </c>
      <c r="O286" s="74">
        <v>40522.551064814812</v>
      </c>
    </row>
    <row r="287" spans="1:15">
      <c r="A287" s="70"/>
      <c r="B287" s="70"/>
      <c r="C287" s="54"/>
      <c r="D287" s="55"/>
      <c r="E287" s="67"/>
      <c r="F287" s="56"/>
      <c r="G287" s="54"/>
      <c r="H287" s="58"/>
      <c r="I287" s="63">
        <v>287</v>
      </c>
      <c r="J287" s="63"/>
      <c r="K287" s="57"/>
      <c r="L287" s="57"/>
      <c r="M287" s="64"/>
      <c r="N287" s="72" t="s">
        <v>836</v>
      </c>
      <c r="O287" s="74">
        <v>40522.551064814812</v>
      </c>
    </row>
    <row r="288" spans="1:15">
      <c r="A288" s="70"/>
      <c r="B288" s="70"/>
      <c r="C288" s="54"/>
      <c r="D288" s="55"/>
      <c r="E288" s="67"/>
      <c r="F288" s="56"/>
      <c r="G288" s="54"/>
      <c r="H288" s="58"/>
      <c r="I288" s="63">
        <v>288</v>
      </c>
      <c r="J288" s="63"/>
      <c r="K288" s="57"/>
      <c r="L288" s="57"/>
      <c r="M288" s="64"/>
      <c r="N288" s="72" t="s">
        <v>836</v>
      </c>
      <c r="O288" s="74">
        <v>40522.551064814812</v>
      </c>
    </row>
    <row r="289" spans="1:15">
      <c r="A289" s="70"/>
      <c r="B289" s="70"/>
      <c r="C289" s="54"/>
      <c r="D289" s="55"/>
      <c r="E289" s="67"/>
      <c r="F289" s="56"/>
      <c r="G289" s="54"/>
      <c r="H289" s="58"/>
      <c r="I289" s="63">
        <v>289</v>
      </c>
      <c r="J289" s="63"/>
      <c r="K289" s="57"/>
      <c r="L289" s="57"/>
      <c r="M289" s="64"/>
      <c r="N289" s="72" t="s">
        <v>836</v>
      </c>
      <c r="O289" s="74">
        <v>40522.551064814812</v>
      </c>
    </row>
    <row r="290" spans="1:15">
      <c r="A290" s="70"/>
      <c r="B290" s="70"/>
      <c r="C290" s="54"/>
      <c r="D290" s="55"/>
      <c r="E290" s="67"/>
      <c r="F290" s="56"/>
      <c r="G290" s="54"/>
      <c r="H290" s="58"/>
      <c r="I290" s="63">
        <v>290</v>
      </c>
      <c r="J290" s="63"/>
      <c r="K290" s="57"/>
      <c r="L290" s="57"/>
      <c r="M290" s="64"/>
      <c r="N290" s="72" t="s">
        <v>836</v>
      </c>
      <c r="O290" s="74">
        <v>40522.551064814812</v>
      </c>
    </row>
    <row r="291" spans="1:15">
      <c r="A291" s="70"/>
      <c r="B291" s="70"/>
      <c r="C291" s="54"/>
      <c r="D291" s="55"/>
      <c r="E291" s="67"/>
      <c r="F291" s="56"/>
      <c r="G291" s="54"/>
      <c r="H291" s="58"/>
      <c r="I291" s="63">
        <v>291</v>
      </c>
      <c r="J291" s="63"/>
      <c r="K291" s="57"/>
      <c r="L291" s="57"/>
      <c r="M291" s="64"/>
      <c r="N291" s="72" t="s">
        <v>836</v>
      </c>
      <c r="O291" s="74">
        <v>40522.551064814812</v>
      </c>
    </row>
    <row r="292" spans="1:15">
      <c r="A292" s="70"/>
      <c r="B292" s="70"/>
      <c r="C292" s="54"/>
      <c r="D292" s="55"/>
      <c r="E292" s="67"/>
      <c r="F292" s="56"/>
      <c r="G292" s="54"/>
      <c r="H292" s="58"/>
      <c r="I292" s="63">
        <v>292</v>
      </c>
      <c r="J292" s="63"/>
      <c r="K292" s="57"/>
      <c r="L292" s="57"/>
      <c r="M292" s="64"/>
      <c r="N292" s="72" t="s">
        <v>836</v>
      </c>
      <c r="O292" s="74">
        <v>40522.551064814812</v>
      </c>
    </row>
    <row r="293" spans="1:15">
      <c r="A293" s="70"/>
      <c r="B293" s="70"/>
      <c r="C293" s="54"/>
      <c r="D293" s="55"/>
      <c r="E293" s="67"/>
      <c r="F293" s="56"/>
      <c r="G293" s="54"/>
      <c r="H293" s="58"/>
      <c r="I293" s="63">
        <v>293</v>
      </c>
      <c r="J293" s="63"/>
      <c r="K293" s="57"/>
      <c r="L293" s="57"/>
      <c r="M293" s="64"/>
      <c r="N293" s="72" t="s">
        <v>836</v>
      </c>
      <c r="O293" s="74">
        <v>40522.551064814812</v>
      </c>
    </row>
    <row r="294" spans="1:15">
      <c r="A294" s="70"/>
      <c r="B294" s="70"/>
      <c r="C294" s="54"/>
      <c r="D294" s="55"/>
      <c r="E294" s="67"/>
      <c r="F294" s="56"/>
      <c r="G294" s="54"/>
      <c r="H294" s="58"/>
      <c r="I294" s="63">
        <v>294</v>
      </c>
      <c r="J294" s="63"/>
      <c r="K294" s="57"/>
      <c r="L294" s="57"/>
      <c r="M294" s="64"/>
      <c r="N294" s="72" t="s">
        <v>836</v>
      </c>
      <c r="O294" s="74">
        <v>40522.551064814812</v>
      </c>
    </row>
    <row r="295" spans="1:15">
      <c r="A295" s="70"/>
      <c r="B295" s="70"/>
      <c r="C295" s="54"/>
      <c r="D295" s="55"/>
      <c r="E295" s="67"/>
      <c r="F295" s="56"/>
      <c r="G295" s="54"/>
      <c r="H295" s="58"/>
      <c r="I295" s="63">
        <v>295</v>
      </c>
      <c r="J295" s="63"/>
      <c r="K295" s="57"/>
      <c r="L295" s="57"/>
      <c r="M295" s="64"/>
      <c r="N295" s="72" t="s">
        <v>836</v>
      </c>
      <c r="O295" s="74">
        <v>40522.551064814812</v>
      </c>
    </row>
    <row r="296" spans="1:15">
      <c r="A296" s="70"/>
      <c r="B296" s="70"/>
      <c r="C296" s="54"/>
      <c r="D296" s="55"/>
      <c r="E296" s="67"/>
      <c r="F296" s="56"/>
      <c r="G296" s="54"/>
      <c r="H296" s="58"/>
      <c r="I296" s="63">
        <v>296</v>
      </c>
      <c r="J296" s="63"/>
      <c r="K296" s="57"/>
      <c r="L296" s="57"/>
      <c r="M296" s="64"/>
      <c r="N296" s="72" t="s">
        <v>834</v>
      </c>
      <c r="O296" s="74">
        <v>40522.047314814816</v>
      </c>
    </row>
    <row r="297" spans="1:15">
      <c r="A297" s="70"/>
      <c r="B297" s="70"/>
      <c r="C297" s="54"/>
      <c r="D297" s="55"/>
      <c r="E297" s="67"/>
      <c r="F297" s="56"/>
      <c r="G297" s="54"/>
      <c r="H297" s="58"/>
      <c r="I297" s="63">
        <v>297</v>
      </c>
      <c r="J297" s="63"/>
      <c r="K297" s="57"/>
      <c r="L297" s="57"/>
      <c r="M297" s="64"/>
      <c r="N297" s="72" t="s">
        <v>836</v>
      </c>
      <c r="O297" s="74">
        <v>40522.551064814812</v>
      </c>
    </row>
    <row r="298" spans="1:15">
      <c r="A298" s="70"/>
      <c r="B298" s="70"/>
      <c r="C298" s="54"/>
      <c r="D298" s="55"/>
      <c r="E298" s="67"/>
      <c r="F298" s="56"/>
      <c r="G298" s="54"/>
      <c r="H298" s="58"/>
      <c r="I298" s="63">
        <v>298</v>
      </c>
      <c r="J298" s="63"/>
      <c r="K298" s="57"/>
      <c r="L298" s="57"/>
      <c r="M298" s="64"/>
      <c r="N298" s="72" t="s">
        <v>836</v>
      </c>
      <c r="O298" s="74">
        <v>40522.551064814812</v>
      </c>
    </row>
    <row r="299" spans="1:15">
      <c r="A299" s="70"/>
      <c r="B299" s="70"/>
      <c r="C299" s="54"/>
      <c r="D299" s="55"/>
      <c r="E299" s="67"/>
      <c r="F299" s="56"/>
      <c r="G299" s="54"/>
      <c r="H299" s="58"/>
      <c r="I299" s="63">
        <v>299</v>
      </c>
      <c r="J299" s="63"/>
      <c r="K299" s="57"/>
      <c r="L299" s="57"/>
      <c r="M299" s="64"/>
      <c r="N299" s="72" t="s">
        <v>836</v>
      </c>
      <c r="O299" s="74">
        <v>40522.551064814812</v>
      </c>
    </row>
    <row r="300" spans="1:15">
      <c r="A300" s="70"/>
      <c r="B300" s="70"/>
      <c r="C300" s="54"/>
      <c r="D300" s="55"/>
      <c r="E300" s="67"/>
      <c r="F300" s="56"/>
      <c r="G300" s="54"/>
      <c r="H300" s="58"/>
      <c r="I300" s="63">
        <v>300</v>
      </c>
      <c r="J300" s="63"/>
      <c r="K300" s="57"/>
      <c r="L300" s="57"/>
      <c r="M300" s="64"/>
      <c r="N300" s="72" t="s">
        <v>836</v>
      </c>
      <c r="O300" s="74">
        <v>40522.551064814812</v>
      </c>
    </row>
    <row r="301" spans="1:15">
      <c r="A301" s="70"/>
      <c r="B301" s="70"/>
      <c r="C301" s="54"/>
      <c r="D301" s="55"/>
      <c r="E301" s="67"/>
      <c r="F301" s="56"/>
      <c r="G301" s="54"/>
      <c r="H301" s="58"/>
      <c r="I301" s="63">
        <v>301</v>
      </c>
      <c r="J301" s="63"/>
      <c r="K301" s="57"/>
      <c r="L301" s="57"/>
      <c r="M301" s="64"/>
      <c r="N301" s="72" t="s">
        <v>836</v>
      </c>
      <c r="O301" s="74">
        <v>40522.551064814812</v>
      </c>
    </row>
    <row r="302" spans="1:15">
      <c r="A302" s="70"/>
      <c r="B302" s="70"/>
      <c r="C302" s="54"/>
      <c r="D302" s="55"/>
      <c r="E302" s="67"/>
      <c r="F302" s="56"/>
      <c r="G302" s="54"/>
      <c r="H302" s="58"/>
      <c r="I302" s="63">
        <v>302</v>
      </c>
      <c r="J302" s="63"/>
      <c r="K302" s="57"/>
      <c r="L302" s="57"/>
      <c r="M302" s="64"/>
      <c r="N302" s="72" t="s">
        <v>836</v>
      </c>
      <c r="O302" s="74">
        <v>40522.551064814812</v>
      </c>
    </row>
    <row r="303" spans="1:15">
      <c r="A303" s="70"/>
      <c r="B303" s="70"/>
      <c r="C303" s="54"/>
      <c r="D303" s="55"/>
      <c r="E303" s="67"/>
      <c r="F303" s="56"/>
      <c r="G303" s="54"/>
      <c r="H303" s="58"/>
      <c r="I303" s="63">
        <v>303</v>
      </c>
      <c r="J303" s="63"/>
      <c r="K303" s="57"/>
      <c r="L303" s="57"/>
      <c r="M303" s="64"/>
      <c r="N303" s="72" t="s">
        <v>836</v>
      </c>
      <c r="O303" s="74">
        <v>40522.551064814812</v>
      </c>
    </row>
    <row r="304" spans="1:15">
      <c r="A304" s="70"/>
      <c r="B304" s="70"/>
      <c r="C304" s="54"/>
      <c r="D304" s="55"/>
      <c r="E304" s="67"/>
      <c r="F304" s="56"/>
      <c r="G304" s="54"/>
      <c r="H304" s="58"/>
      <c r="I304" s="63">
        <v>304</v>
      </c>
      <c r="J304" s="63"/>
      <c r="K304" s="57"/>
      <c r="L304" s="57"/>
      <c r="M304" s="64"/>
      <c r="N304" s="72" t="s">
        <v>836</v>
      </c>
      <c r="O304" s="74">
        <v>40522.551064814812</v>
      </c>
    </row>
    <row r="305" spans="1:15">
      <c r="A305" s="70"/>
      <c r="B305" s="70"/>
      <c r="C305" s="54"/>
      <c r="D305" s="55"/>
      <c r="E305" s="67"/>
      <c r="F305" s="56"/>
      <c r="G305" s="54"/>
      <c r="H305" s="58"/>
      <c r="I305" s="63">
        <v>305</v>
      </c>
      <c r="J305" s="63"/>
      <c r="K305" s="57"/>
      <c r="L305" s="57"/>
      <c r="M305" s="64"/>
      <c r="N305" s="72" t="s">
        <v>836</v>
      </c>
      <c r="O305" s="74">
        <v>40522.551064814812</v>
      </c>
    </row>
    <row r="306" spans="1:15">
      <c r="A306" s="70"/>
      <c r="B306" s="70"/>
      <c r="C306" s="54"/>
      <c r="D306" s="55"/>
      <c r="E306" s="67"/>
      <c r="F306" s="56"/>
      <c r="G306" s="54"/>
      <c r="H306" s="58"/>
      <c r="I306" s="63">
        <v>306</v>
      </c>
      <c r="J306" s="63"/>
      <c r="K306" s="57"/>
      <c r="L306" s="57"/>
      <c r="M306" s="64"/>
      <c r="N306" s="72" t="s">
        <v>836</v>
      </c>
      <c r="O306" s="74">
        <v>40522.551064814812</v>
      </c>
    </row>
    <row r="307" spans="1:15">
      <c r="A307" s="70"/>
      <c r="B307" s="70"/>
      <c r="C307" s="54"/>
      <c r="D307" s="55"/>
      <c r="E307" s="67"/>
      <c r="F307" s="56"/>
      <c r="G307" s="54"/>
      <c r="H307" s="58"/>
      <c r="I307" s="63">
        <v>307</v>
      </c>
      <c r="J307" s="63"/>
      <c r="K307" s="57"/>
      <c r="L307" s="57"/>
      <c r="M307" s="64"/>
      <c r="N307" s="72" t="s">
        <v>836</v>
      </c>
      <c r="O307" s="74">
        <v>40522.551064814812</v>
      </c>
    </row>
    <row r="308" spans="1:15">
      <c r="A308" s="70"/>
      <c r="B308" s="70"/>
      <c r="C308" s="54"/>
      <c r="D308" s="55"/>
      <c r="E308" s="67"/>
      <c r="F308" s="56"/>
      <c r="G308" s="54"/>
      <c r="H308" s="58"/>
      <c r="I308" s="63">
        <v>308</v>
      </c>
      <c r="J308" s="63"/>
      <c r="K308" s="57"/>
      <c r="L308" s="57"/>
      <c r="M308" s="64"/>
      <c r="N308" s="72" t="s">
        <v>836</v>
      </c>
      <c r="O308" s="74">
        <v>40522.551064814812</v>
      </c>
    </row>
    <row r="309" spans="1:15">
      <c r="A309" s="70"/>
      <c r="B309" s="70"/>
      <c r="C309" s="54"/>
      <c r="D309" s="55"/>
      <c r="E309" s="67"/>
      <c r="F309" s="56"/>
      <c r="G309" s="54"/>
      <c r="H309" s="58"/>
      <c r="I309" s="63">
        <v>309</v>
      </c>
      <c r="J309" s="63"/>
      <c r="K309" s="57"/>
      <c r="L309" s="57"/>
      <c r="M309" s="64"/>
      <c r="N309" s="72" t="s">
        <v>834</v>
      </c>
      <c r="O309" s="74">
        <v>40522.047488425924</v>
      </c>
    </row>
    <row r="310" spans="1:15">
      <c r="A310" s="70"/>
      <c r="B310" s="70"/>
      <c r="C310" s="54"/>
      <c r="D310" s="55"/>
      <c r="E310" s="67"/>
      <c r="F310" s="56"/>
      <c r="G310" s="54"/>
      <c r="H310" s="58"/>
      <c r="I310" s="63">
        <v>310</v>
      </c>
      <c r="J310" s="63"/>
      <c r="K310" s="57"/>
      <c r="L310" s="57"/>
      <c r="M310" s="64"/>
      <c r="N310" s="72" t="s">
        <v>836</v>
      </c>
      <c r="O310" s="74">
        <v>40522.551064814812</v>
      </c>
    </row>
    <row r="311" spans="1:15">
      <c r="A311" s="70"/>
      <c r="B311" s="70"/>
      <c r="C311" s="54"/>
      <c r="D311" s="55"/>
      <c r="E311" s="67"/>
      <c r="F311" s="56"/>
      <c r="G311" s="54"/>
      <c r="H311" s="58"/>
      <c r="I311" s="63">
        <v>311</v>
      </c>
      <c r="J311" s="63"/>
      <c r="K311" s="57"/>
      <c r="L311" s="57"/>
      <c r="M311" s="64"/>
      <c r="N311" s="72" t="s">
        <v>836</v>
      </c>
      <c r="O311" s="74">
        <v>40522.551064814812</v>
      </c>
    </row>
    <row r="312" spans="1:15">
      <c r="A312" s="70"/>
      <c r="B312" s="70"/>
      <c r="C312" s="54"/>
      <c r="D312" s="55"/>
      <c r="E312" s="67"/>
      <c r="F312" s="56"/>
      <c r="G312" s="54"/>
      <c r="H312" s="58"/>
      <c r="I312" s="63">
        <v>312</v>
      </c>
      <c r="J312" s="63"/>
      <c r="K312" s="57"/>
      <c r="L312" s="57"/>
      <c r="M312" s="64"/>
      <c r="N312" s="72" t="s">
        <v>836</v>
      </c>
      <c r="O312" s="74">
        <v>40522.551064814812</v>
      </c>
    </row>
    <row r="313" spans="1:15">
      <c r="A313" s="70"/>
      <c r="B313" s="70"/>
      <c r="C313" s="54"/>
      <c r="D313" s="55"/>
      <c r="E313" s="67"/>
      <c r="F313" s="56"/>
      <c r="G313" s="54"/>
      <c r="H313" s="58"/>
      <c r="I313" s="63">
        <v>313</v>
      </c>
      <c r="J313" s="63"/>
      <c r="K313" s="57"/>
      <c r="L313" s="57"/>
      <c r="M313" s="64"/>
      <c r="N313" s="72" t="s">
        <v>834</v>
      </c>
      <c r="O313" s="74">
        <v>40522.047488425924</v>
      </c>
    </row>
    <row r="314" spans="1:15">
      <c r="A314" s="70"/>
      <c r="B314" s="70"/>
      <c r="C314" s="54"/>
      <c r="D314" s="55"/>
      <c r="E314" s="67"/>
      <c r="F314" s="56"/>
      <c r="G314" s="54"/>
      <c r="H314" s="58"/>
      <c r="I314" s="63">
        <v>314</v>
      </c>
      <c r="J314" s="63"/>
      <c r="K314" s="57"/>
      <c r="L314" s="57"/>
      <c r="M314" s="64"/>
      <c r="N314" s="72" t="s">
        <v>836</v>
      </c>
      <c r="O314" s="74">
        <v>40522.551064814812</v>
      </c>
    </row>
    <row r="315" spans="1:15">
      <c r="A315" s="70"/>
      <c r="B315" s="70"/>
      <c r="C315" s="54"/>
      <c r="D315" s="55"/>
      <c r="E315" s="67"/>
      <c r="F315" s="56"/>
      <c r="G315" s="54"/>
      <c r="H315" s="58"/>
      <c r="I315" s="63">
        <v>315</v>
      </c>
      <c r="J315" s="63"/>
      <c r="K315" s="57"/>
      <c r="L315" s="57"/>
      <c r="M315" s="64"/>
      <c r="N315" s="72" t="s">
        <v>834</v>
      </c>
      <c r="O315" s="74">
        <v>40522.045243055552</v>
      </c>
    </row>
    <row r="316" spans="1:15">
      <c r="A316" s="70"/>
      <c r="B316" s="70"/>
      <c r="C316" s="54"/>
      <c r="D316" s="55"/>
      <c r="E316" s="67"/>
      <c r="F316" s="56"/>
      <c r="G316" s="54"/>
      <c r="H316" s="58"/>
      <c r="I316" s="63">
        <v>316</v>
      </c>
      <c r="J316" s="63"/>
      <c r="K316" s="57"/>
      <c r="L316" s="57"/>
      <c r="M316" s="64"/>
      <c r="N316" s="72" t="s">
        <v>834</v>
      </c>
      <c r="O316" s="74">
        <v>40522.047534722224</v>
      </c>
    </row>
    <row r="317" spans="1:15">
      <c r="A317" s="70"/>
      <c r="B317" s="70"/>
      <c r="C317" s="54"/>
      <c r="D317" s="55"/>
      <c r="E317" s="67"/>
      <c r="F317" s="56"/>
      <c r="G317" s="54"/>
      <c r="H317" s="58"/>
      <c r="I317" s="63">
        <v>317</v>
      </c>
      <c r="J317" s="63"/>
      <c r="K317" s="57"/>
      <c r="L317" s="57"/>
      <c r="M317" s="64"/>
      <c r="N317" s="72" t="s">
        <v>836</v>
      </c>
      <c r="O317" s="74">
        <v>40522.551064814812</v>
      </c>
    </row>
    <row r="318" spans="1:15">
      <c r="A318" s="70"/>
      <c r="B318" s="70"/>
      <c r="C318" s="54"/>
      <c r="D318" s="55"/>
      <c r="E318" s="67"/>
      <c r="F318" s="56"/>
      <c r="G318" s="54"/>
      <c r="H318" s="58"/>
      <c r="I318" s="63">
        <v>318</v>
      </c>
      <c r="J318" s="63"/>
      <c r="K318" s="57"/>
      <c r="L318" s="57"/>
      <c r="M318" s="64"/>
      <c r="N318" s="72" t="s">
        <v>836</v>
      </c>
      <c r="O318" s="74">
        <v>40522.551064814812</v>
      </c>
    </row>
    <row r="319" spans="1:15">
      <c r="A319" s="70"/>
      <c r="B319" s="70"/>
      <c r="C319" s="54"/>
      <c r="D319" s="55"/>
      <c r="E319" s="67"/>
      <c r="F319" s="56"/>
      <c r="G319" s="54"/>
      <c r="H319" s="58"/>
      <c r="I319" s="63">
        <v>319</v>
      </c>
      <c r="J319" s="63"/>
      <c r="K319" s="57"/>
      <c r="L319" s="57"/>
      <c r="M319" s="64"/>
      <c r="N319" s="72" t="s">
        <v>836</v>
      </c>
      <c r="O319" s="74">
        <v>40522.551064814812</v>
      </c>
    </row>
    <row r="320" spans="1:15">
      <c r="A320" s="70"/>
      <c r="B320" s="70"/>
      <c r="C320" s="54"/>
      <c r="D320" s="55"/>
      <c r="E320" s="67"/>
      <c r="F320" s="56"/>
      <c r="G320" s="54"/>
      <c r="H320" s="58"/>
      <c r="I320" s="63">
        <v>320</v>
      </c>
      <c r="J320" s="63"/>
      <c r="K320" s="57"/>
      <c r="L320" s="57"/>
      <c r="M320" s="64"/>
      <c r="N320" s="72" t="s">
        <v>836</v>
      </c>
      <c r="O320" s="74">
        <v>40522.551064814812</v>
      </c>
    </row>
    <row r="321" spans="1:15">
      <c r="A321" s="70"/>
      <c r="B321" s="70"/>
      <c r="C321" s="54"/>
      <c r="D321" s="55"/>
      <c r="E321" s="67"/>
      <c r="F321" s="56"/>
      <c r="G321" s="54"/>
      <c r="H321" s="58"/>
      <c r="I321" s="63">
        <v>321</v>
      </c>
      <c r="J321" s="63"/>
      <c r="K321" s="57"/>
      <c r="L321" s="57"/>
      <c r="M321" s="64"/>
      <c r="N321" s="72" t="s">
        <v>836</v>
      </c>
      <c r="O321" s="74">
        <v>40522.551064814812</v>
      </c>
    </row>
    <row r="322" spans="1:15">
      <c r="A322" s="70"/>
      <c r="B322" s="70"/>
      <c r="C322" s="54"/>
      <c r="D322" s="55"/>
      <c r="E322" s="67"/>
      <c r="F322" s="56"/>
      <c r="G322" s="54"/>
      <c r="H322" s="58"/>
      <c r="I322" s="63">
        <v>322</v>
      </c>
      <c r="J322" s="63"/>
      <c r="K322" s="57"/>
      <c r="L322" s="57"/>
      <c r="M322" s="64"/>
      <c r="N322" s="72" t="s">
        <v>836</v>
      </c>
      <c r="O322" s="74">
        <v>40522.551064814812</v>
      </c>
    </row>
    <row r="323" spans="1:15">
      <c r="A323" s="70"/>
      <c r="B323" s="70"/>
      <c r="C323" s="54"/>
      <c r="D323" s="55"/>
      <c r="E323" s="67"/>
      <c r="F323" s="56"/>
      <c r="G323" s="54"/>
      <c r="H323" s="58"/>
      <c r="I323" s="63">
        <v>323</v>
      </c>
      <c r="J323" s="63"/>
      <c r="K323" s="57"/>
      <c r="L323" s="57"/>
      <c r="M323" s="64"/>
      <c r="N323" s="72" t="s">
        <v>836</v>
      </c>
      <c r="O323" s="74">
        <v>40522.551064814812</v>
      </c>
    </row>
    <row r="324" spans="1:15">
      <c r="A324" s="70"/>
      <c r="B324" s="70"/>
      <c r="C324" s="54"/>
      <c r="D324" s="55"/>
      <c r="E324" s="67"/>
      <c r="F324" s="56"/>
      <c r="G324" s="54"/>
      <c r="H324" s="58"/>
      <c r="I324" s="63">
        <v>324</v>
      </c>
      <c r="J324" s="63"/>
      <c r="K324" s="57"/>
      <c r="L324" s="57"/>
      <c r="M324" s="64"/>
      <c r="N324" s="72" t="s">
        <v>836</v>
      </c>
      <c r="O324" s="74">
        <v>40522.551064814812</v>
      </c>
    </row>
    <row r="325" spans="1:15">
      <c r="A325" s="70"/>
      <c r="B325" s="70"/>
      <c r="C325" s="54"/>
      <c r="D325" s="55"/>
      <c r="E325" s="67"/>
      <c r="F325" s="56"/>
      <c r="G325" s="54"/>
      <c r="H325" s="58"/>
      <c r="I325" s="63">
        <v>325</v>
      </c>
      <c r="J325" s="63"/>
      <c r="K325" s="57"/>
      <c r="L325" s="57"/>
      <c r="M325" s="64"/>
      <c r="N325" s="72" t="s">
        <v>836</v>
      </c>
      <c r="O325" s="74">
        <v>40522.551064814812</v>
      </c>
    </row>
    <row r="326" spans="1:15">
      <c r="A326" s="70"/>
      <c r="B326" s="70"/>
      <c r="C326" s="54"/>
      <c r="D326" s="55"/>
      <c r="E326" s="67"/>
      <c r="F326" s="56"/>
      <c r="G326" s="54"/>
      <c r="H326" s="58"/>
      <c r="I326" s="63">
        <v>326</v>
      </c>
      <c r="J326" s="63"/>
      <c r="K326" s="57"/>
      <c r="L326" s="57"/>
      <c r="M326" s="64"/>
      <c r="N326" s="72" t="s">
        <v>834</v>
      </c>
      <c r="O326" s="74">
        <v>40522.047534722224</v>
      </c>
    </row>
    <row r="327" spans="1:15">
      <c r="A327" s="70"/>
      <c r="B327" s="70"/>
      <c r="C327" s="54"/>
      <c r="D327" s="55"/>
      <c r="E327" s="67"/>
      <c r="F327" s="56"/>
      <c r="G327" s="54"/>
      <c r="H327" s="58"/>
      <c r="I327" s="63">
        <v>327</v>
      </c>
      <c r="J327" s="63"/>
      <c r="K327" s="57"/>
      <c r="L327" s="57"/>
      <c r="M327" s="64"/>
      <c r="N327" s="72" t="s">
        <v>836</v>
      </c>
      <c r="O327" s="74">
        <v>40522.551064814812</v>
      </c>
    </row>
    <row r="328" spans="1:15">
      <c r="A328" s="70"/>
      <c r="B328" s="70"/>
      <c r="C328" s="54"/>
      <c r="D328" s="55"/>
      <c r="E328" s="67"/>
      <c r="F328" s="56"/>
      <c r="G328" s="54"/>
      <c r="H328" s="58"/>
      <c r="I328" s="63">
        <v>328</v>
      </c>
      <c r="J328" s="63"/>
      <c r="K328" s="57"/>
      <c r="L328" s="57"/>
      <c r="M328" s="64"/>
      <c r="N328" s="72" t="s">
        <v>834</v>
      </c>
      <c r="O328" s="74">
        <v>40522.047581018516</v>
      </c>
    </row>
    <row r="329" spans="1:15">
      <c r="A329" s="70"/>
      <c r="B329" s="70"/>
      <c r="C329" s="54"/>
      <c r="D329" s="55"/>
      <c r="E329" s="67"/>
      <c r="F329" s="56"/>
      <c r="G329" s="54"/>
      <c r="H329" s="58"/>
      <c r="I329" s="63">
        <v>329</v>
      </c>
      <c r="J329" s="63"/>
      <c r="K329" s="57"/>
      <c r="L329" s="57"/>
      <c r="M329" s="64"/>
      <c r="N329" s="72" t="s">
        <v>836</v>
      </c>
      <c r="O329" s="74">
        <v>40522.551064814812</v>
      </c>
    </row>
    <row r="330" spans="1:15">
      <c r="A330" s="70"/>
      <c r="B330" s="70"/>
      <c r="C330" s="54"/>
      <c r="D330" s="55"/>
      <c r="E330" s="67"/>
      <c r="F330" s="56"/>
      <c r="G330" s="54"/>
      <c r="H330" s="58"/>
      <c r="I330" s="63">
        <v>330</v>
      </c>
      <c r="J330" s="63"/>
      <c r="K330" s="57"/>
      <c r="L330" s="57"/>
      <c r="M330" s="64"/>
      <c r="N330" s="72" t="s">
        <v>834</v>
      </c>
      <c r="O330" s="74">
        <v>40522.047592592593</v>
      </c>
    </row>
    <row r="331" spans="1:15">
      <c r="A331" s="70"/>
      <c r="B331" s="70"/>
      <c r="C331" s="54"/>
      <c r="D331" s="55"/>
      <c r="E331" s="67"/>
      <c r="F331" s="56"/>
      <c r="G331" s="54"/>
      <c r="H331" s="58"/>
      <c r="I331" s="63">
        <v>331</v>
      </c>
      <c r="J331" s="63"/>
      <c r="K331" s="57"/>
      <c r="L331" s="57"/>
      <c r="M331" s="64"/>
      <c r="N331" s="72" t="s">
        <v>836</v>
      </c>
      <c r="O331" s="74">
        <v>40522.551064814812</v>
      </c>
    </row>
    <row r="332" spans="1:15">
      <c r="A332" s="70"/>
      <c r="B332" s="70"/>
      <c r="C332" s="54"/>
      <c r="D332" s="55"/>
      <c r="E332" s="67"/>
      <c r="F332" s="56"/>
      <c r="G332" s="54"/>
      <c r="H332" s="58"/>
      <c r="I332" s="63">
        <v>332</v>
      </c>
      <c r="J332" s="63"/>
      <c r="K332" s="57"/>
      <c r="L332" s="57"/>
      <c r="M332" s="64"/>
      <c r="N332" s="72" t="s">
        <v>836</v>
      </c>
      <c r="O332" s="74">
        <v>40522.551064814812</v>
      </c>
    </row>
    <row r="333" spans="1:15">
      <c r="A333" s="70"/>
      <c r="B333" s="70"/>
      <c r="C333" s="54"/>
      <c r="D333" s="55"/>
      <c r="E333" s="67"/>
      <c r="F333" s="56"/>
      <c r="G333" s="54"/>
      <c r="H333" s="58"/>
      <c r="I333" s="63">
        <v>333</v>
      </c>
      <c r="J333" s="63"/>
      <c r="K333" s="57"/>
      <c r="L333" s="57"/>
      <c r="M333" s="64"/>
      <c r="N333" s="72" t="s">
        <v>834</v>
      </c>
      <c r="O333" s="74">
        <v>40522.047858796293</v>
      </c>
    </row>
    <row r="334" spans="1:15">
      <c r="A334" s="70"/>
      <c r="B334" s="70"/>
      <c r="C334" s="54"/>
      <c r="D334" s="55"/>
      <c r="E334" s="67"/>
      <c r="F334" s="56"/>
      <c r="G334" s="54"/>
      <c r="H334" s="58"/>
      <c r="I334" s="63">
        <v>334</v>
      </c>
      <c r="J334" s="63"/>
      <c r="K334" s="57"/>
      <c r="L334" s="57"/>
      <c r="M334" s="64"/>
      <c r="N334" s="72" t="s">
        <v>836</v>
      </c>
      <c r="O334" s="74">
        <v>40522.551064814812</v>
      </c>
    </row>
    <row r="335" spans="1:15">
      <c r="A335" s="70"/>
      <c r="B335" s="70"/>
      <c r="C335" s="54"/>
      <c r="D335" s="55"/>
      <c r="E335" s="67"/>
      <c r="F335" s="56"/>
      <c r="G335" s="54"/>
      <c r="H335" s="58"/>
      <c r="I335" s="63">
        <v>335</v>
      </c>
      <c r="J335" s="63"/>
      <c r="K335" s="57"/>
      <c r="L335" s="57"/>
      <c r="M335" s="64"/>
      <c r="N335" s="72" t="s">
        <v>836</v>
      </c>
      <c r="O335" s="74">
        <v>40522.551064814812</v>
      </c>
    </row>
    <row r="336" spans="1:15">
      <c r="A336" s="70"/>
      <c r="B336" s="70"/>
      <c r="C336" s="54"/>
      <c r="D336" s="55"/>
      <c r="E336" s="67"/>
      <c r="F336" s="56"/>
      <c r="G336" s="54"/>
      <c r="H336" s="58"/>
      <c r="I336" s="63">
        <v>336</v>
      </c>
      <c r="J336" s="63"/>
      <c r="K336" s="57"/>
      <c r="L336" s="57"/>
      <c r="M336" s="64"/>
      <c r="N336" s="72" t="s">
        <v>834</v>
      </c>
      <c r="O336" s="74">
        <v>40522.047893518517</v>
      </c>
    </row>
    <row r="337" spans="1:15">
      <c r="A337" s="70"/>
      <c r="B337" s="70"/>
      <c r="C337" s="54"/>
      <c r="D337" s="55"/>
      <c r="E337" s="67"/>
      <c r="F337" s="56"/>
      <c r="G337" s="54"/>
      <c r="H337" s="58"/>
      <c r="I337" s="63">
        <v>337</v>
      </c>
      <c r="J337" s="63"/>
      <c r="K337" s="57"/>
      <c r="L337" s="57"/>
      <c r="M337" s="64"/>
      <c r="N337" s="72" t="s">
        <v>836</v>
      </c>
      <c r="O337" s="74">
        <v>40522.551064814812</v>
      </c>
    </row>
    <row r="338" spans="1:15">
      <c r="A338" s="70"/>
      <c r="B338" s="70"/>
      <c r="C338" s="54"/>
      <c r="D338" s="55"/>
      <c r="E338" s="67"/>
      <c r="F338" s="56"/>
      <c r="G338" s="54"/>
      <c r="H338" s="58"/>
      <c r="I338" s="63">
        <v>338</v>
      </c>
      <c r="J338" s="63"/>
      <c r="K338" s="57"/>
      <c r="L338" s="57"/>
      <c r="M338" s="64"/>
      <c r="N338" s="72" t="s">
        <v>834</v>
      </c>
      <c r="O338" s="74">
        <v>40522.047962962963</v>
      </c>
    </row>
    <row r="339" spans="1:15">
      <c r="A339" s="70"/>
      <c r="B339" s="70"/>
      <c r="C339" s="54"/>
      <c r="D339" s="55"/>
      <c r="E339" s="67"/>
      <c r="F339" s="56"/>
      <c r="G339" s="54"/>
      <c r="H339" s="58"/>
      <c r="I339" s="63">
        <v>339</v>
      </c>
      <c r="J339" s="63"/>
      <c r="K339" s="57"/>
      <c r="L339" s="57"/>
      <c r="M339" s="64"/>
      <c r="N339" s="72" t="s">
        <v>836</v>
      </c>
      <c r="O339" s="74">
        <v>40522.551064814812</v>
      </c>
    </row>
    <row r="340" spans="1:15">
      <c r="A340" s="70"/>
      <c r="B340" s="70"/>
      <c r="C340" s="54"/>
      <c r="D340" s="55"/>
      <c r="E340" s="67"/>
      <c r="F340" s="56"/>
      <c r="G340" s="54"/>
      <c r="H340" s="58"/>
      <c r="I340" s="63">
        <v>340</v>
      </c>
      <c r="J340" s="63"/>
      <c r="K340" s="57"/>
      <c r="L340" s="57"/>
      <c r="M340" s="64"/>
      <c r="N340" s="72" t="s">
        <v>836</v>
      </c>
      <c r="O340" s="74">
        <v>40522.551064814812</v>
      </c>
    </row>
    <row r="341" spans="1:15">
      <c r="A341" s="70"/>
      <c r="B341" s="70"/>
      <c r="C341" s="54"/>
      <c r="D341" s="55"/>
      <c r="E341" s="67"/>
      <c r="F341" s="56"/>
      <c r="G341" s="54"/>
      <c r="H341" s="58"/>
      <c r="I341" s="63">
        <v>341</v>
      </c>
      <c r="J341" s="63"/>
      <c r="K341" s="57"/>
      <c r="L341" s="57"/>
      <c r="M341" s="64"/>
      <c r="N341" s="72" t="s">
        <v>836</v>
      </c>
      <c r="O341" s="74">
        <v>40522.551064814812</v>
      </c>
    </row>
    <row r="342" spans="1:15">
      <c r="A342" s="70"/>
      <c r="B342" s="70"/>
      <c r="C342" s="54"/>
      <c r="D342" s="55"/>
      <c r="E342" s="67"/>
      <c r="F342" s="56"/>
      <c r="G342" s="54"/>
      <c r="H342" s="58"/>
      <c r="I342" s="63">
        <v>342</v>
      </c>
      <c r="J342" s="63"/>
      <c r="K342" s="57"/>
      <c r="L342" s="57"/>
      <c r="M342" s="64"/>
      <c r="N342" s="72" t="s">
        <v>834</v>
      </c>
      <c r="O342" s="74">
        <v>40522.047615740739</v>
      </c>
    </row>
    <row r="343" spans="1:15">
      <c r="A343" s="70"/>
      <c r="B343" s="70"/>
      <c r="C343" s="54"/>
      <c r="D343" s="55"/>
      <c r="E343" s="67"/>
      <c r="F343" s="56"/>
      <c r="G343" s="54"/>
      <c r="H343" s="58"/>
      <c r="I343" s="63">
        <v>343</v>
      </c>
      <c r="J343" s="63"/>
      <c r="K343" s="57"/>
      <c r="L343" s="57"/>
      <c r="M343" s="64"/>
      <c r="N343" s="72" t="s">
        <v>836</v>
      </c>
      <c r="O343" s="74">
        <v>40522.551064814812</v>
      </c>
    </row>
    <row r="344" spans="1:15">
      <c r="A344" s="70"/>
      <c r="B344" s="70"/>
      <c r="C344" s="54"/>
      <c r="D344" s="55"/>
      <c r="E344" s="67"/>
      <c r="F344" s="56"/>
      <c r="G344" s="54"/>
      <c r="H344" s="58"/>
      <c r="I344" s="63">
        <v>344</v>
      </c>
      <c r="J344" s="63"/>
      <c r="K344" s="57"/>
      <c r="L344" s="57"/>
      <c r="M344" s="64"/>
      <c r="N344" s="72" t="s">
        <v>836</v>
      </c>
      <c r="O344" s="74">
        <v>40522.551064814812</v>
      </c>
    </row>
    <row r="345" spans="1:15">
      <c r="A345" s="70"/>
      <c r="B345" s="70"/>
      <c r="C345" s="54"/>
      <c r="D345" s="55"/>
      <c r="E345" s="67"/>
      <c r="F345" s="56"/>
      <c r="G345" s="54"/>
      <c r="H345" s="58"/>
      <c r="I345" s="63">
        <v>345</v>
      </c>
      <c r="J345" s="63"/>
      <c r="K345" s="57"/>
      <c r="L345" s="57"/>
      <c r="M345" s="64"/>
      <c r="N345" s="72" t="s">
        <v>836</v>
      </c>
      <c r="O345" s="74">
        <v>40522.551064814812</v>
      </c>
    </row>
    <row r="346" spans="1:15">
      <c r="A346" s="70"/>
      <c r="B346" s="70"/>
      <c r="C346" s="54"/>
      <c r="D346" s="55"/>
      <c r="E346" s="67"/>
      <c r="F346" s="56"/>
      <c r="G346" s="54"/>
      <c r="H346" s="58"/>
      <c r="I346" s="63">
        <v>346</v>
      </c>
      <c r="J346" s="63"/>
      <c r="K346" s="57"/>
      <c r="L346" s="57"/>
      <c r="M346" s="64"/>
      <c r="N346" s="72" t="s">
        <v>836</v>
      </c>
      <c r="O346" s="74">
        <v>40522.551064814812</v>
      </c>
    </row>
    <row r="347" spans="1:15">
      <c r="A347" s="70"/>
      <c r="B347" s="70"/>
      <c r="C347" s="54"/>
      <c r="D347" s="55"/>
      <c r="E347" s="67"/>
      <c r="F347" s="56"/>
      <c r="G347" s="54"/>
      <c r="H347" s="58"/>
      <c r="I347" s="63">
        <v>347</v>
      </c>
      <c r="J347" s="63"/>
      <c r="K347" s="57"/>
      <c r="L347" s="57"/>
      <c r="M347" s="64"/>
      <c r="N347" s="72" t="s">
        <v>836</v>
      </c>
      <c r="O347" s="74">
        <v>40522.551064814812</v>
      </c>
    </row>
    <row r="348" spans="1:15">
      <c r="A348" s="70"/>
      <c r="B348" s="70"/>
      <c r="C348" s="54"/>
      <c r="D348" s="55"/>
      <c r="E348" s="67"/>
      <c r="F348" s="56"/>
      <c r="G348" s="54"/>
      <c r="H348" s="58"/>
      <c r="I348" s="63">
        <v>348</v>
      </c>
      <c r="J348" s="63"/>
      <c r="K348" s="57"/>
      <c r="L348" s="57"/>
      <c r="M348" s="64"/>
      <c r="N348" s="72" t="s">
        <v>836</v>
      </c>
      <c r="O348" s="74">
        <v>40522.551064814812</v>
      </c>
    </row>
    <row r="349" spans="1:15">
      <c r="A349" s="70"/>
      <c r="B349" s="70"/>
      <c r="C349" s="54"/>
      <c r="D349" s="55"/>
      <c r="E349" s="67"/>
      <c r="F349" s="56"/>
      <c r="G349" s="54"/>
      <c r="H349" s="58"/>
      <c r="I349" s="63">
        <v>349</v>
      </c>
      <c r="J349" s="63"/>
      <c r="K349" s="57"/>
      <c r="L349" s="57"/>
      <c r="M349" s="64"/>
      <c r="N349" s="72" t="s">
        <v>834</v>
      </c>
      <c r="O349" s="74">
        <v>40522.047650462962</v>
      </c>
    </row>
    <row r="350" spans="1:15">
      <c r="A350" s="70"/>
      <c r="B350" s="70"/>
      <c r="C350" s="54"/>
      <c r="D350" s="55"/>
      <c r="E350" s="67"/>
      <c r="F350" s="56"/>
      <c r="G350" s="54"/>
      <c r="H350" s="58"/>
      <c r="I350" s="63">
        <v>350</v>
      </c>
      <c r="J350" s="63"/>
      <c r="K350" s="57"/>
      <c r="L350" s="57"/>
      <c r="M350" s="64"/>
      <c r="N350" s="72" t="s">
        <v>836</v>
      </c>
      <c r="O350" s="74">
        <v>40522.551064814812</v>
      </c>
    </row>
    <row r="351" spans="1:15">
      <c r="A351" s="70"/>
      <c r="B351" s="70"/>
      <c r="C351" s="54"/>
      <c r="D351" s="55"/>
      <c r="E351" s="67"/>
      <c r="F351" s="56"/>
      <c r="G351" s="54"/>
      <c r="H351" s="58"/>
      <c r="I351" s="63">
        <v>351</v>
      </c>
      <c r="J351" s="63"/>
      <c r="K351" s="57"/>
      <c r="L351" s="57"/>
      <c r="M351" s="64"/>
      <c r="N351" s="72" t="s">
        <v>836</v>
      </c>
      <c r="O351" s="74">
        <v>40522.551064814812</v>
      </c>
    </row>
    <row r="352" spans="1:15">
      <c r="A352" s="70"/>
      <c r="B352" s="70"/>
      <c r="C352" s="54"/>
      <c r="D352" s="55"/>
      <c r="E352" s="67"/>
      <c r="F352" s="56"/>
      <c r="G352" s="54"/>
      <c r="H352" s="58"/>
      <c r="I352" s="63">
        <v>352</v>
      </c>
      <c r="J352" s="63"/>
      <c r="K352" s="57"/>
      <c r="L352" s="57"/>
      <c r="M352" s="64"/>
      <c r="N352" s="72" t="s">
        <v>836</v>
      </c>
      <c r="O352" s="74">
        <v>40522.551064814812</v>
      </c>
    </row>
    <row r="353" spans="1:15">
      <c r="A353" s="70"/>
      <c r="B353" s="70"/>
      <c r="C353" s="54"/>
      <c r="D353" s="55"/>
      <c r="E353" s="67"/>
      <c r="F353" s="56"/>
      <c r="G353" s="54"/>
      <c r="H353" s="58"/>
      <c r="I353" s="63">
        <v>353</v>
      </c>
      <c r="J353" s="63"/>
      <c r="K353" s="57"/>
      <c r="L353" s="57"/>
      <c r="M353" s="64"/>
      <c r="N353" s="72" t="s">
        <v>836</v>
      </c>
      <c r="O353" s="74">
        <v>40522.551064814812</v>
      </c>
    </row>
    <row r="354" spans="1:15">
      <c r="A354" s="70"/>
      <c r="B354" s="70"/>
      <c r="C354" s="54"/>
      <c r="D354" s="55"/>
      <c r="E354" s="67"/>
      <c r="F354" s="56"/>
      <c r="G354" s="54"/>
      <c r="H354" s="58"/>
      <c r="I354" s="63">
        <v>354</v>
      </c>
      <c r="J354" s="63"/>
      <c r="K354" s="57"/>
      <c r="L354" s="57"/>
      <c r="M354" s="64"/>
      <c r="N354" s="72" t="s">
        <v>834</v>
      </c>
      <c r="O354" s="74">
        <v>40522.047662037039</v>
      </c>
    </row>
    <row r="355" spans="1:15">
      <c r="A355" s="70"/>
      <c r="B355" s="70"/>
      <c r="C355" s="54"/>
      <c r="D355" s="55"/>
      <c r="E355" s="67"/>
      <c r="F355" s="56"/>
      <c r="G355" s="54"/>
      <c r="H355" s="58"/>
      <c r="I355" s="63">
        <v>355</v>
      </c>
      <c r="J355" s="63"/>
      <c r="K355" s="57"/>
      <c r="L355" s="57"/>
      <c r="M355" s="64"/>
      <c r="N355" s="72" t="s">
        <v>836</v>
      </c>
      <c r="O355" s="74">
        <v>40522.551064814812</v>
      </c>
    </row>
    <row r="356" spans="1:15">
      <c r="A356" s="70"/>
      <c r="B356" s="70"/>
      <c r="C356" s="54"/>
      <c r="D356" s="55"/>
      <c r="E356" s="67"/>
      <c r="F356" s="56"/>
      <c r="G356" s="54"/>
      <c r="H356" s="58"/>
      <c r="I356" s="63">
        <v>356</v>
      </c>
      <c r="J356" s="63"/>
      <c r="K356" s="57"/>
      <c r="L356" s="57"/>
      <c r="M356" s="64"/>
      <c r="N356" s="72" t="s">
        <v>834</v>
      </c>
      <c r="O356" s="74">
        <v>40522.047673611109</v>
      </c>
    </row>
    <row r="357" spans="1:15">
      <c r="A357" s="70"/>
      <c r="B357" s="70"/>
      <c r="C357" s="54"/>
      <c r="D357" s="55"/>
      <c r="E357" s="67"/>
      <c r="F357" s="56"/>
      <c r="G357" s="54"/>
      <c r="H357" s="58"/>
      <c r="I357" s="63">
        <v>357</v>
      </c>
      <c r="J357" s="63"/>
      <c r="K357" s="57"/>
      <c r="L357" s="57"/>
      <c r="M357" s="64"/>
      <c r="N357" s="72" t="s">
        <v>836</v>
      </c>
      <c r="O357" s="74">
        <v>40522.551064814812</v>
      </c>
    </row>
    <row r="358" spans="1:15">
      <c r="A358" s="70"/>
      <c r="B358" s="70"/>
      <c r="C358" s="54"/>
      <c r="D358" s="55"/>
      <c r="E358" s="67"/>
      <c r="F358" s="56"/>
      <c r="G358" s="54"/>
      <c r="H358" s="58"/>
      <c r="I358" s="63">
        <v>358</v>
      </c>
      <c r="J358" s="63"/>
      <c r="K358" s="57"/>
      <c r="L358" s="57"/>
      <c r="M358" s="64"/>
      <c r="N358" s="72" t="s">
        <v>836</v>
      </c>
      <c r="O358" s="74">
        <v>40522.551064814812</v>
      </c>
    </row>
    <row r="359" spans="1:15">
      <c r="A359" s="70"/>
      <c r="B359" s="70"/>
      <c r="C359" s="54"/>
      <c r="D359" s="55"/>
      <c r="E359" s="67"/>
      <c r="F359" s="56"/>
      <c r="G359" s="54"/>
      <c r="H359" s="58"/>
      <c r="I359" s="63">
        <v>359</v>
      </c>
      <c r="J359" s="63"/>
      <c r="K359" s="57"/>
      <c r="L359" s="57"/>
      <c r="M359" s="64"/>
      <c r="N359" s="72" t="s">
        <v>836</v>
      </c>
      <c r="O359" s="74">
        <v>40522.551064814812</v>
      </c>
    </row>
    <row r="360" spans="1:15">
      <c r="A360" s="70"/>
      <c r="B360" s="70"/>
      <c r="C360" s="54"/>
      <c r="D360" s="55"/>
      <c r="E360" s="67"/>
      <c r="F360" s="56"/>
      <c r="G360" s="54"/>
      <c r="H360" s="58"/>
      <c r="I360" s="63">
        <v>360</v>
      </c>
      <c r="J360" s="63"/>
      <c r="K360" s="57"/>
      <c r="L360" s="57"/>
      <c r="M360" s="64"/>
      <c r="N360" s="72" t="s">
        <v>834</v>
      </c>
      <c r="O360" s="74">
        <v>40522.047743055555</v>
      </c>
    </row>
    <row r="361" spans="1:15">
      <c r="A361" s="70"/>
      <c r="B361" s="70"/>
      <c r="C361" s="54"/>
      <c r="D361" s="55"/>
      <c r="E361" s="67"/>
      <c r="F361" s="56"/>
      <c r="G361" s="54"/>
      <c r="H361" s="58"/>
      <c r="I361" s="63">
        <v>361</v>
      </c>
      <c r="J361" s="63"/>
      <c r="K361" s="57"/>
      <c r="L361" s="57"/>
      <c r="M361" s="64"/>
      <c r="N361" s="72" t="s">
        <v>836</v>
      </c>
      <c r="O361" s="74">
        <v>40522.551064814812</v>
      </c>
    </row>
    <row r="362" spans="1:15">
      <c r="A362" s="70"/>
      <c r="B362" s="70"/>
      <c r="C362" s="54"/>
      <c r="D362" s="55"/>
      <c r="E362" s="67"/>
      <c r="F362" s="56"/>
      <c r="G362" s="54"/>
      <c r="H362" s="58"/>
      <c r="I362" s="63">
        <v>362</v>
      </c>
      <c r="J362" s="63"/>
      <c r="K362" s="57"/>
      <c r="L362" s="57"/>
      <c r="M362" s="64"/>
      <c r="N362" s="72" t="s">
        <v>834</v>
      </c>
      <c r="O362" s="74">
        <v>40522.047743055555</v>
      </c>
    </row>
    <row r="363" spans="1:15">
      <c r="A363" s="70"/>
      <c r="B363" s="70"/>
      <c r="C363" s="54"/>
      <c r="D363" s="55"/>
      <c r="E363" s="67"/>
      <c r="F363" s="56"/>
      <c r="G363" s="54"/>
      <c r="H363" s="58"/>
      <c r="I363" s="63">
        <v>363</v>
      </c>
      <c r="J363" s="63"/>
      <c r="K363" s="57"/>
      <c r="L363" s="57"/>
      <c r="M363" s="64"/>
      <c r="N363" s="72" t="s">
        <v>836</v>
      </c>
      <c r="O363" s="74">
        <v>40522.551064814812</v>
      </c>
    </row>
    <row r="364" spans="1:15">
      <c r="A364" s="70"/>
      <c r="B364" s="70"/>
      <c r="C364" s="54"/>
      <c r="D364" s="55"/>
      <c r="E364" s="67"/>
      <c r="F364" s="56"/>
      <c r="G364" s="54"/>
      <c r="H364" s="58"/>
      <c r="I364" s="63">
        <v>364</v>
      </c>
      <c r="J364" s="63"/>
      <c r="K364" s="57"/>
      <c r="L364" s="57"/>
      <c r="M364" s="64"/>
      <c r="N364" s="72" t="s">
        <v>836</v>
      </c>
      <c r="O364" s="74">
        <v>40522.551064814812</v>
      </c>
    </row>
    <row r="365" spans="1:15">
      <c r="A365" s="70"/>
      <c r="B365" s="70"/>
      <c r="C365" s="54"/>
      <c r="D365" s="55"/>
      <c r="E365" s="67"/>
      <c r="F365" s="56"/>
      <c r="G365" s="54"/>
      <c r="H365" s="58"/>
      <c r="I365" s="63">
        <v>365</v>
      </c>
      <c r="J365" s="63"/>
      <c r="K365" s="57"/>
      <c r="L365" s="57"/>
      <c r="M365" s="64"/>
      <c r="N365" s="72" t="s">
        <v>836</v>
      </c>
      <c r="O365" s="74">
        <v>40522.551064814812</v>
      </c>
    </row>
    <row r="366" spans="1:15">
      <c r="A366" s="70"/>
      <c r="B366" s="70"/>
      <c r="C366" s="54"/>
      <c r="D366" s="55"/>
      <c r="E366" s="67"/>
      <c r="F366" s="56"/>
      <c r="G366" s="54"/>
      <c r="H366" s="58"/>
      <c r="I366" s="63">
        <v>366</v>
      </c>
      <c r="J366" s="63"/>
      <c r="K366" s="57"/>
      <c r="L366" s="57"/>
      <c r="M366" s="64"/>
      <c r="N366" s="72" t="s">
        <v>834</v>
      </c>
      <c r="O366" s="74">
        <v>40522.047743055555</v>
      </c>
    </row>
    <row r="367" spans="1:15">
      <c r="A367" s="70"/>
      <c r="B367" s="70"/>
      <c r="C367" s="54"/>
      <c r="D367" s="55"/>
      <c r="E367" s="67"/>
      <c r="F367" s="56"/>
      <c r="G367" s="54"/>
      <c r="H367" s="58"/>
      <c r="I367" s="63">
        <v>367</v>
      </c>
      <c r="J367" s="63"/>
      <c r="K367" s="57"/>
      <c r="L367" s="57"/>
      <c r="M367" s="64"/>
      <c r="N367" s="72" t="s">
        <v>836</v>
      </c>
      <c r="O367" s="74">
        <v>40522.551064814812</v>
      </c>
    </row>
    <row r="368" spans="1:15">
      <c r="A368" s="70"/>
      <c r="B368" s="70"/>
      <c r="C368" s="54"/>
      <c r="D368" s="55"/>
      <c r="E368" s="67"/>
      <c r="F368" s="56"/>
      <c r="G368" s="54"/>
      <c r="H368" s="58"/>
      <c r="I368" s="63">
        <v>368</v>
      </c>
      <c r="J368" s="63"/>
      <c r="K368" s="57"/>
      <c r="L368" s="57"/>
      <c r="M368" s="64"/>
      <c r="N368" s="72" t="s">
        <v>836</v>
      </c>
      <c r="O368" s="74">
        <v>40522.551064814812</v>
      </c>
    </row>
    <row r="369" spans="1:15">
      <c r="A369" s="70"/>
      <c r="B369" s="70"/>
      <c r="C369" s="54"/>
      <c r="D369" s="55"/>
      <c r="E369" s="67"/>
      <c r="F369" s="56"/>
      <c r="G369" s="54"/>
      <c r="H369" s="58"/>
      <c r="I369" s="63">
        <v>369</v>
      </c>
      <c r="J369" s="63"/>
      <c r="K369" s="57"/>
      <c r="L369" s="57"/>
      <c r="M369" s="64"/>
      <c r="N369" s="72" t="s">
        <v>836</v>
      </c>
      <c r="O369" s="74">
        <v>40522.551064814812</v>
      </c>
    </row>
    <row r="370" spans="1:15">
      <c r="A370" s="70"/>
      <c r="B370" s="70"/>
      <c r="C370" s="54"/>
      <c r="D370" s="55"/>
      <c r="E370" s="67"/>
      <c r="F370" s="56"/>
      <c r="G370" s="54"/>
      <c r="H370" s="58"/>
      <c r="I370" s="63">
        <v>370</v>
      </c>
      <c r="J370" s="63"/>
      <c r="K370" s="57"/>
      <c r="L370" s="57"/>
      <c r="M370" s="64"/>
      <c r="N370" s="72" t="s">
        <v>834</v>
      </c>
      <c r="O370" s="74">
        <v>40522.047766203701</v>
      </c>
    </row>
    <row r="371" spans="1:15">
      <c r="A371" s="70"/>
      <c r="B371" s="70"/>
      <c r="C371" s="54"/>
      <c r="D371" s="55"/>
      <c r="E371" s="67"/>
      <c r="F371" s="56"/>
      <c r="G371" s="54"/>
      <c r="H371" s="58"/>
      <c r="I371" s="63">
        <v>371</v>
      </c>
      <c r="J371" s="63"/>
      <c r="K371" s="57"/>
      <c r="L371" s="57"/>
      <c r="M371" s="64"/>
      <c r="N371" s="72" t="s">
        <v>836</v>
      </c>
      <c r="O371" s="74">
        <v>40522.551064814812</v>
      </c>
    </row>
    <row r="372" spans="1:15">
      <c r="A372" s="70"/>
      <c r="B372" s="70"/>
      <c r="C372" s="54"/>
      <c r="D372" s="55"/>
      <c r="E372" s="67"/>
      <c r="F372" s="56"/>
      <c r="G372" s="54"/>
      <c r="H372" s="58"/>
      <c r="I372" s="63">
        <v>372</v>
      </c>
      <c r="J372" s="63"/>
      <c r="K372" s="57"/>
      <c r="L372" s="57"/>
      <c r="M372" s="64"/>
      <c r="N372" s="72" t="s">
        <v>836</v>
      </c>
      <c r="O372" s="74">
        <v>40522.551064814812</v>
      </c>
    </row>
    <row r="373" spans="1:15">
      <c r="A373" s="70"/>
      <c r="B373" s="70"/>
      <c r="C373" s="54"/>
      <c r="D373" s="55"/>
      <c r="E373" s="67"/>
      <c r="F373" s="56"/>
      <c r="G373" s="54"/>
      <c r="H373" s="58"/>
      <c r="I373" s="63">
        <v>373</v>
      </c>
      <c r="J373" s="63"/>
      <c r="K373" s="57"/>
      <c r="L373" s="57"/>
      <c r="M373" s="64"/>
      <c r="N373" s="72" t="s">
        <v>836</v>
      </c>
      <c r="O373" s="74">
        <v>40522.551064814812</v>
      </c>
    </row>
    <row r="374" spans="1:15">
      <c r="A374" s="70"/>
      <c r="B374" s="70"/>
      <c r="C374" s="54"/>
      <c r="D374" s="55"/>
      <c r="E374" s="67"/>
      <c r="F374" s="56"/>
      <c r="G374" s="54"/>
      <c r="H374" s="58"/>
      <c r="I374" s="63">
        <v>374</v>
      </c>
      <c r="J374" s="63"/>
      <c r="K374" s="57"/>
      <c r="L374" s="57"/>
      <c r="M374" s="64"/>
      <c r="N374" s="72" t="s">
        <v>836</v>
      </c>
      <c r="O374" s="74">
        <v>40522.551064814812</v>
      </c>
    </row>
    <row r="375" spans="1:15">
      <c r="A375" s="70"/>
      <c r="B375" s="70"/>
      <c r="C375" s="54"/>
      <c r="D375" s="55"/>
      <c r="E375" s="67"/>
      <c r="F375" s="56"/>
      <c r="G375" s="54"/>
      <c r="H375" s="58"/>
      <c r="I375" s="63">
        <v>375</v>
      </c>
      <c r="J375" s="63"/>
      <c r="K375" s="57"/>
      <c r="L375" s="57"/>
      <c r="M375" s="64"/>
      <c r="N375" s="72" t="s">
        <v>836</v>
      </c>
      <c r="O375" s="74">
        <v>40522.551064814812</v>
      </c>
    </row>
    <row r="376" spans="1:15">
      <c r="A376" s="70"/>
      <c r="B376" s="70"/>
      <c r="C376" s="54"/>
      <c r="D376" s="55"/>
      <c r="E376" s="67"/>
      <c r="F376" s="56"/>
      <c r="G376" s="54"/>
      <c r="H376" s="58"/>
      <c r="I376" s="63">
        <v>376</v>
      </c>
      <c r="J376" s="63"/>
      <c r="K376" s="57"/>
      <c r="L376" s="57"/>
      <c r="M376" s="64"/>
      <c r="N376" s="72" t="s">
        <v>836</v>
      </c>
      <c r="O376" s="74">
        <v>40522.551064814812</v>
      </c>
    </row>
    <row r="377" spans="1:15">
      <c r="A377" s="70"/>
      <c r="B377" s="70"/>
      <c r="C377" s="54"/>
      <c r="D377" s="55"/>
      <c r="E377" s="67"/>
      <c r="F377" s="56"/>
      <c r="G377" s="54"/>
      <c r="H377" s="58"/>
      <c r="I377" s="63">
        <v>377</v>
      </c>
      <c r="J377" s="63"/>
      <c r="K377" s="57"/>
      <c r="L377" s="57"/>
      <c r="M377" s="64"/>
      <c r="N377" s="72" t="s">
        <v>834</v>
      </c>
      <c r="O377" s="74">
        <v>40522.047777777778</v>
      </c>
    </row>
    <row r="378" spans="1:15">
      <c r="A378" s="70"/>
      <c r="B378" s="70"/>
      <c r="C378" s="54"/>
      <c r="D378" s="55"/>
      <c r="E378" s="67"/>
      <c r="F378" s="56"/>
      <c r="G378" s="54"/>
      <c r="H378" s="58"/>
      <c r="I378" s="63">
        <v>378</v>
      </c>
      <c r="J378" s="63"/>
      <c r="K378" s="57"/>
      <c r="L378" s="57"/>
      <c r="M378" s="64"/>
      <c r="N378" s="72" t="s">
        <v>834</v>
      </c>
      <c r="O378" s="74">
        <v>40522.049108796295</v>
      </c>
    </row>
    <row r="379" spans="1:15">
      <c r="A379" s="70"/>
      <c r="B379" s="70"/>
      <c r="C379" s="54"/>
      <c r="D379" s="55"/>
      <c r="E379" s="67"/>
      <c r="F379" s="56"/>
      <c r="G379" s="54"/>
      <c r="H379" s="58"/>
      <c r="I379" s="63">
        <v>379</v>
      </c>
      <c r="J379" s="63"/>
      <c r="K379" s="57"/>
      <c r="L379" s="57"/>
      <c r="M379" s="64"/>
      <c r="N379" s="72" t="s">
        <v>834</v>
      </c>
      <c r="O379" s="74">
        <v>40522.050682870373</v>
      </c>
    </row>
    <row r="380" spans="1:15">
      <c r="A380" s="70"/>
      <c r="B380" s="70"/>
      <c r="C380" s="54"/>
      <c r="D380" s="55"/>
      <c r="E380" s="67"/>
      <c r="F380" s="56"/>
      <c r="G380" s="54"/>
      <c r="H380" s="58"/>
      <c r="I380" s="63">
        <v>380</v>
      </c>
      <c r="J380" s="63"/>
      <c r="K380" s="57"/>
      <c r="L380" s="57"/>
      <c r="M380" s="64"/>
      <c r="N380" s="72" t="s">
        <v>836</v>
      </c>
      <c r="O380" s="74">
        <v>40522.551064814812</v>
      </c>
    </row>
    <row r="381" spans="1:15">
      <c r="A381" s="70"/>
      <c r="B381" s="70"/>
      <c r="C381" s="54"/>
      <c r="D381" s="55"/>
      <c r="E381" s="67"/>
      <c r="F381" s="56"/>
      <c r="G381" s="54"/>
      <c r="H381" s="58"/>
      <c r="I381" s="63">
        <v>381</v>
      </c>
      <c r="J381" s="63"/>
      <c r="K381" s="57"/>
      <c r="L381" s="57"/>
      <c r="M381" s="64"/>
      <c r="N381" s="72" t="s">
        <v>836</v>
      </c>
      <c r="O381" s="74">
        <v>40522.551064814812</v>
      </c>
    </row>
    <row r="382" spans="1:15">
      <c r="A382" s="70"/>
      <c r="B382" s="70"/>
      <c r="C382" s="54"/>
      <c r="D382" s="55"/>
      <c r="E382" s="67"/>
      <c r="F382" s="56"/>
      <c r="G382" s="54"/>
      <c r="H382" s="58"/>
      <c r="I382" s="63">
        <v>382</v>
      </c>
      <c r="J382" s="63"/>
      <c r="K382" s="57"/>
      <c r="L382" s="57"/>
      <c r="M382" s="64"/>
      <c r="N382" s="72" t="s">
        <v>834</v>
      </c>
      <c r="O382" s="74">
        <v>40522.047754629632</v>
      </c>
    </row>
    <row r="383" spans="1:15">
      <c r="A383" s="70"/>
      <c r="B383" s="70"/>
      <c r="C383" s="54"/>
      <c r="D383" s="55"/>
      <c r="E383" s="67"/>
      <c r="F383" s="56"/>
      <c r="G383" s="54"/>
      <c r="H383" s="58"/>
      <c r="I383" s="63">
        <v>383</v>
      </c>
      <c r="J383" s="63"/>
      <c r="K383" s="57"/>
      <c r="L383" s="57"/>
      <c r="M383" s="64"/>
      <c r="N383" s="72" t="s">
        <v>836</v>
      </c>
      <c r="O383" s="74">
        <v>40522.551064814812</v>
      </c>
    </row>
    <row r="384" spans="1:15">
      <c r="A384" s="70"/>
      <c r="B384" s="70"/>
      <c r="C384" s="54"/>
      <c r="D384" s="55"/>
      <c r="E384" s="67"/>
      <c r="F384" s="56"/>
      <c r="G384" s="54"/>
      <c r="H384" s="58"/>
      <c r="I384" s="63">
        <v>384</v>
      </c>
      <c r="J384" s="63"/>
      <c r="K384" s="57"/>
      <c r="L384" s="57"/>
      <c r="M384" s="64"/>
      <c r="N384" s="72" t="s">
        <v>836</v>
      </c>
      <c r="O384" s="74">
        <v>40522.551064814812</v>
      </c>
    </row>
    <row r="385" spans="1:15">
      <c r="A385" s="70"/>
      <c r="B385" s="70"/>
      <c r="C385" s="54"/>
      <c r="D385" s="55"/>
      <c r="E385" s="67"/>
      <c r="F385" s="56"/>
      <c r="G385" s="54"/>
      <c r="H385" s="58"/>
      <c r="I385" s="63">
        <v>385</v>
      </c>
      <c r="J385" s="63"/>
      <c r="K385" s="57"/>
      <c r="L385" s="57"/>
      <c r="M385" s="64"/>
      <c r="N385" s="72" t="s">
        <v>836</v>
      </c>
      <c r="O385" s="74">
        <v>40522.551064814812</v>
      </c>
    </row>
    <row r="386" spans="1:15">
      <c r="A386" s="70"/>
      <c r="B386" s="70"/>
      <c r="C386" s="54"/>
      <c r="D386" s="55"/>
      <c r="E386" s="67"/>
      <c r="F386" s="56"/>
      <c r="G386" s="54"/>
      <c r="H386" s="58"/>
      <c r="I386" s="63">
        <v>386</v>
      </c>
      <c r="J386" s="63"/>
      <c r="K386" s="57"/>
      <c r="L386" s="57"/>
      <c r="M386" s="64"/>
      <c r="N386" s="72" t="s">
        <v>836</v>
      </c>
      <c r="O386" s="74">
        <v>40522.551064814812</v>
      </c>
    </row>
    <row r="387" spans="1:15">
      <c r="A387" s="70"/>
      <c r="B387" s="70"/>
      <c r="C387" s="54"/>
      <c r="D387" s="55"/>
      <c r="E387" s="67"/>
      <c r="F387" s="56"/>
      <c r="G387" s="54"/>
      <c r="H387" s="58"/>
      <c r="I387" s="63">
        <v>387</v>
      </c>
      <c r="J387" s="63"/>
      <c r="K387" s="57"/>
      <c r="L387" s="57"/>
      <c r="M387" s="64"/>
      <c r="N387" s="72" t="s">
        <v>836</v>
      </c>
      <c r="O387" s="74">
        <v>40522.551064814812</v>
      </c>
    </row>
    <row r="388" spans="1:15">
      <c r="A388" s="70"/>
      <c r="B388" s="70"/>
      <c r="C388" s="54"/>
      <c r="D388" s="55"/>
      <c r="E388" s="67"/>
      <c r="F388" s="56"/>
      <c r="G388" s="54"/>
      <c r="H388" s="58"/>
      <c r="I388" s="63">
        <v>388</v>
      </c>
      <c r="J388" s="63"/>
      <c r="K388" s="57"/>
      <c r="L388" s="57"/>
      <c r="M388" s="64"/>
      <c r="N388" s="72" t="s">
        <v>836</v>
      </c>
      <c r="O388" s="74">
        <v>40522.551064814812</v>
      </c>
    </row>
    <row r="389" spans="1:15">
      <c r="A389" s="70"/>
      <c r="B389" s="70"/>
      <c r="C389" s="54"/>
      <c r="D389" s="55"/>
      <c r="E389" s="67"/>
      <c r="F389" s="56"/>
      <c r="G389" s="54"/>
      <c r="H389" s="58"/>
      <c r="I389" s="63">
        <v>389</v>
      </c>
      <c r="J389" s="63"/>
      <c r="K389" s="57"/>
      <c r="L389" s="57"/>
      <c r="M389" s="64"/>
      <c r="N389" s="72" t="s">
        <v>836</v>
      </c>
      <c r="O389" s="74">
        <v>40522.551064814812</v>
      </c>
    </row>
    <row r="390" spans="1:15">
      <c r="A390" s="70"/>
      <c r="B390" s="70"/>
      <c r="C390" s="54"/>
      <c r="D390" s="55"/>
      <c r="E390" s="67"/>
      <c r="F390" s="56"/>
      <c r="G390" s="54"/>
      <c r="H390" s="58"/>
      <c r="I390" s="63">
        <v>390</v>
      </c>
      <c r="J390" s="63"/>
      <c r="K390" s="57"/>
      <c r="L390" s="57"/>
      <c r="M390" s="64"/>
      <c r="N390" s="72" t="s">
        <v>834</v>
      </c>
      <c r="O390" s="74">
        <v>40522.047754629632</v>
      </c>
    </row>
    <row r="391" spans="1:15">
      <c r="A391" s="70"/>
      <c r="B391" s="70"/>
      <c r="C391" s="54"/>
      <c r="D391" s="55"/>
      <c r="E391" s="67"/>
      <c r="F391" s="56"/>
      <c r="G391" s="54"/>
      <c r="H391" s="58"/>
      <c r="I391" s="63">
        <v>391</v>
      </c>
      <c r="J391" s="63"/>
      <c r="K391" s="57"/>
      <c r="L391" s="57"/>
      <c r="M391" s="64"/>
      <c r="N391" s="72" t="s">
        <v>836</v>
      </c>
      <c r="O391" s="74">
        <v>40522.551064814812</v>
      </c>
    </row>
    <row r="392" spans="1:15">
      <c r="A392" s="70"/>
      <c r="B392" s="70"/>
      <c r="C392" s="54"/>
      <c r="D392" s="55"/>
      <c r="E392" s="67"/>
      <c r="F392" s="56"/>
      <c r="G392" s="54"/>
      <c r="H392" s="58"/>
      <c r="I392" s="63">
        <v>392</v>
      </c>
      <c r="J392" s="63"/>
      <c r="K392" s="57"/>
      <c r="L392" s="57"/>
      <c r="M392" s="64"/>
      <c r="N392" s="72" t="s">
        <v>836</v>
      </c>
      <c r="O392" s="74">
        <v>40522.551064814812</v>
      </c>
    </row>
    <row r="393" spans="1:15">
      <c r="A393" s="70"/>
      <c r="B393" s="70"/>
      <c r="C393" s="54"/>
      <c r="D393" s="55"/>
      <c r="E393" s="67"/>
      <c r="F393" s="56"/>
      <c r="G393" s="54"/>
      <c r="H393" s="58"/>
      <c r="I393" s="63">
        <v>393</v>
      </c>
      <c r="J393" s="63"/>
      <c r="K393" s="57"/>
      <c r="L393" s="57"/>
      <c r="M393" s="64"/>
      <c r="N393" s="72" t="s">
        <v>836</v>
      </c>
      <c r="O393" s="74">
        <v>40522.551064814812</v>
      </c>
    </row>
    <row r="394" spans="1:15">
      <c r="A394" s="70"/>
      <c r="B394" s="70"/>
      <c r="C394" s="54"/>
      <c r="D394" s="55"/>
      <c r="E394" s="67"/>
      <c r="F394" s="56"/>
      <c r="G394" s="54"/>
      <c r="H394" s="58"/>
      <c r="I394" s="63">
        <v>394</v>
      </c>
      <c r="J394" s="63"/>
      <c r="K394" s="57"/>
      <c r="L394" s="57"/>
      <c r="M394" s="64"/>
      <c r="N394" s="72" t="s">
        <v>836</v>
      </c>
      <c r="O394" s="74">
        <v>40522.551064814812</v>
      </c>
    </row>
    <row r="395" spans="1:15">
      <c r="A395" s="70"/>
      <c r="B395" s="70"/>
      <c r="C395" s="54"/>
      <c r="D395" s="55"/>
      <c r="E395" s="67"/>
      <c r="F395" s="56"/>
      <c r="G395" s="54"/>
      <c r="H395" s="58"/>
      <c r="I395" s="63">
        <v>395</v>
      </c>
      <c r="J395" s="63"/>
      <c r="K395" s="57"/>
      <c r="L395" s="57"/>
      <c r="M395" s="64"/>
      <c r="N395" s="72" t="s">
        <v>836</v>
      </c>
      <c r="O395" s="74">
        <v>40522.551064814812</v>
      </c>
    </row>
    <row r="396" spans="1:15">
      <c r="A396" s="70"/>
      <c r="B396" s="70"/>
      <c r="C396" s="54"/>
      <c r="D396" s="55"/>
      <c r="E396" s="67"/>
      <c r="F396" s="56"/>
      <c r="G396" s="54"/>
      <c r="H396" s="58"/>
      <c r="I396" s="63">
        <v>396</v>
      </c>
      <c r="J396" s="63"/>
      <c r="K396" s="57"/>
      <c r="L396" s="57"/>
      <c r="M396" s="64"/>
      <c r="N396" s="72" t="s">
        <v>834</v>
      </c>
      <c r="O396" s="74">
        <v>40522.047777777778</v>
      </c>
    </row>
    <row r="397" spans="1:15">
      <c r="A397" s="70"/>
      <c r="B397" s="70"/>
      <c r="C397" s="54"/>
      <c r="D397" s="55"/>
      <c r="E397" s="67"/>
      <c r="F397" s="56"/>
      <c r="G397" s="54"/>
      <c r="H397" s="58"/>
      <c r="I397" s="63">
        <v>397</v>
      </c>
      <c r="J397" s="63"/>
      <c r="K397" s="57"/>
      <c r="L397" s="57"/>
      <c r="M397" s="64"/>
      <c r="N397" s="72" t="s">
        <v>836</v>
      </c>
      <c r="O397" s="74">
        <v>40522.551064814812</v>
      </c>
    </row>
    <row r="398" spans="1:15">
      <c r="A398" s="70"/>
      <c r="B398" s="70"/>
      <c r="C398" s="54"/>
      <c r="D398" s="55"/>
      <c r="E398" s="67"/>
      <c r="F398" s="56"/>
      <c r="G398" s="54"/>
      <c r="H398" s="58"/>
      <c r="I398" s="63">
        <v>398</v>
      </c>
      <c r="J398" s="63"/>
      <c r="K398" s="57"/>
      <c r="L398" s="57"/>
      <c r="M398" s="64"/>
      <c r="N398" s="72" t="s">
        <v>836</v>
      </c>
      <c r="O398" s="74">
        <v>40522.551064814812</v>
      </c>
    </row>
    <row r="399" spans="1:15">
      <c r="A399" s="70"/>
      <c r="B399" s="70"/>
      <c r="C399" s="54"/>
      <c r="D399" s="55"/>
      <c r="E399" s="67"/>
      <c r="F399" s="56"/>
      <c r="G399" s="54"/>
      <c r="H399" s="58"/>
      <c r="I399" s="63">
        <v>399</v>
      </c>
      <c r="J399" s="63"/>
      <c r="K399" s="57"/>
      <c r="L399" s="57"/>
      <c r="M399" s="64"/>
      <c r="N399" s="72" t="s">
        <v>836</v>
      </c>
      <c r="O399" s="74">
        <v>40522.551064814812</v>
      </c>
    </row>
    <row r="400" spans="1:15">
      <c r="A400" s="70"/>
      <c r="B400" s="70"/>
      <c r="C400" s="54"/>
      <c r="D400" s="55"/>
      <c r="E400" s="67"/>
      <c r="F400" s="56"/>
      <c r="G400" s="54"/>
      <c r="H400" s="58"/>
      <c r="I400" s="63">
        <v>400</v>
      </c>
      <c r="J400" s="63"/>
      <c r="K400" s="57"/>
      <c r="L400" s="57"/>
      <c r="M400" s="64"/>
      <c r="N400" s="72" t="s">
        <v>836</v>
      </c>
      <c r="O400" s="74">
        <v>40522.551064814812</v>
      </c>
    </row>
    <row r="401" spans="1:15">
      <c r="A401" s="70"/>
      <c r="B401" s="70"/>
      <c r="C401" s="54"/>
      <c r="D401" s="55"/>
      <c r="E401" s="67"/>
      <c r="F401" s="56"/>
      <c r="G401" s="54"/>
      <c r="H401" s="58"/>
      <c r="I401" s="63">
        <v>401</v>
      </c>
      <c r="J401" s="63"/>
      <c r="K401" s="57"/>
      <c r="L401" s="57"/>
      <c r="M401" s="64"/>
      <c r="N401" s="72" t="s">
        <v>836</v>
      </c>
      <c r="O401" s="74">
        <v>40522.551064814812</v>
      </c>
    </row>
    <row r="402" spans="1:15">
      <c r="A402" s="70"/>
      <c r="B402" s="70"/>
      <c r="C402" s="54"/>
      <c r="D402" s="55"/>
      <c r="E402" s="67"/>
      <c r="F402" s="56"/>
      <c r="G402" s="54"/>
      <c r="H402" s="58"/>
      <c r="I402" s="63">
        <v>402</v>
      </c>
      <c r="J402" s="63"/>
      <c r="K402" s="57"/>
      <c r="L402" s="57"/>
      <c r="M402" s="64"/>
      <c r="N402" s="72" t="s">
        <v>834</v>
      </c>
      <c r="O402" s="74">
        <v>40522.047789351855</v>
      </c>
    </row>
    <row r="403" spans="1:15">
      <c r="A403" s="70"/>
      <c r="B403" s="70"/>
      <c r="C403" s="54"/>
      <c r="D403" s="55"/>
      <c r="E403" s="67"/>
      <c r="F403" s="56"/>
      <c r="G403" s="54"/>
      <c r="H403" s="58"/>
      <c r="I403" s="63">
        <v>403</v>
      </c>
      <c r="J403" s="63"/>
      <c r="K403" s="57"/>
      <c r="L403" s="57"/>
      <c r="M403" s="64"/>
      <c r="N403" s="72" t="s">
        <v>836</v>
      </c>
      <c r="O403" s="74">
        <v>40522.551064814812</v>
      </c>
    </row>
    <row r="404" spans="1:15">
      <c r="A404" s="70"/>
      <c r="B404" s="70"/>
      <c r="C404" s="54"/>
      <c r="D404" s="55"/>
      <c r="E404" s="67"/>
      <c r="F404" s="56"/>
      <c r="G404" s="54"/>
      <c r="H404" s="58"/>
      <c r="I404" s="63">
        <v>404</v>
      </c>
      <c r="J404" s="63"/>
      <c r="K404" s="57"/>
      <c r="L404" s="57"/>
      <c r="M404" s="64"/>
      <c r="N404" s="72" t="s">
        <v>836</v>
      </c>
      <c r="O404" s="74">
        <v>40522.551064814812</v>
      </c>
    </row>
    <row r="405" spans="1:15">
      <c r="A405" s="70"/>
      <c r="B405" s="70"/>
      <c r="C405" s="54"/>
      <c r="D405" s="55"/>
      <c r="E405" s="67"/>
      <c r="F405" s="56"/>
      <c r="G405" s="54"/>
      <c r="H405" s="58"/>
      <c r="I405" s="63">
        <v>405</v>
      </c>
      <c r="J405" s="63"/>
      <c r="K405" s="57"/>
      <c r="L405" s="57"/>
      <c r="M405" s="64"/>
      <c r="N405" s="72" t="s">
        <v>836</v>
      </c>
      <c r="O405" s="74">
        <v>40522.551064814812</v>
      </c>
    </row>
    <row r="406" spans="1:15">
      <c r="A406" s="70"/>
      <c r="B406" s="70"/>
      <c r="C406" s="54"/>
      <c r="D406" s="55"/>
      <c r="E406" s="67"/>
      <c r="F406" s="56"/>
      <c r="G406" s="54"/>
      <c r="H406" s="58"/>
      <c r="I406" s="63">
        <v>406</v>
      </c>
      <c r="J406" s="63"/>
      <c r="K406" s="57"/>
      <c r="L406" s="57"/>
      <c r="M406" s="64"/>
      <c r="N406" s="72" t="s">
        <v>836</v>
      </c>
      <c r="O406" s="74">
        <v>40522.551064814812</v>
      </c>
    </row>
    <row r="407" spans="1:15">
      <c r="A407" s="70"/>
      <c r="B407" s="70"/>
      <c r="C407" s="54"/>
      <c r="D407" s="55"/>
      <c r="E407" s="67"/>
      <c r="F407" s="56"/>
      <c r="G407" s="54"/>
      <c r="H407" s="58"/>
      <c r="I407" s="63">
        <v>407</v>
      </c>
      <c r="J407" s="63"/>
      <c r="K407" s="57"/>
      <c r="L407" s="57"/>
      <c r="M407" s="64"/>
      <c r="N407" s="72" t="s">
        <v>836</v>
      </c>
      <c r="O407" s="74">
        <v>40522.551064814812</v>
      </c>
    </row>
    <row r="408" spans="1:15">
      <c r="A408" s="70"/>
      <c r="B408" s="70"/>
      <c r="C408" s="54"/>
      <c r="D408" s="55"/>
      <c r="E408" s="67"/>
      <c r="F408" s="56"/>
      <c r="G408" s="54"/>
      <c r="H408" s="58"/>
      <c r="I408" s="63">
        <v>408</v>
      </c>
      <c r="J408" s="63"/>
      <c r="K408" s="57"/>
      <c r="L408" s="57"/>
      <c r="M408" s="64"/>
      <c r="N408" s="72" t="s">
        <v>836</v>
      </c>
      <c r="O408" s="74">
        <v>40522.551064814812</v>
      </c>
    </row>
    <row r="409" spans="1:15">
      <c r="A409" s="70"/>
      <c r="B409" s="70"/>
      <c r="C409" s="54"/>
      <c r="D409" s="55"/>
      <c r="E409" s="67"/>
      <c r="F409" s="56"/>
      <c r="G409" s="54"/>
      <c r="H409" s="58"/>
      <c r="I409" s="63">
        <v>409</v>
      </c>
      <c r="J409" s="63"/>
      <c r="K409" s="57"/>
      <c r="L409" s="57"/>
      <c r="M409" s="64"/>
      <c r="N409" s="72" t="s">
        <v>836</v>
      </c>
      <c r="O409" s="74">
        <v>40522.551064814812</v>
      </c>
    </row>
    <row r="410" spans="1:15">
      <c r="A410" s="70"/>
      <c r="B410" s="70"/>
      <c r="C410" s="54"/>
      <c r="D410" s="55"/>
      <c r="E410" s="67"/>
      <c r="F410" s="56"/>
      <c r="G410" s="54"/>
      <c r="H410" s="58"/>
      <c r="I410" s="63">
        <v>410</v>
      </c>
      <c r="J410" s="63"/>
      <c r="K410" s="57"/>
      <c r="L410" s="57"/>
      <c r="M410" s="64"/>
      <c r="N410" s="72" t="s">
        <v>836</v>
      </c>
      <c r="O410" s="74">
        <v>40522.551064814812</v>
      </c>
    </row>
    <row r="411" spans="1:15">
      <c r="A411" s="70"/>
      <c r="B411" s="70"/>
      <c r="C411" s="54"/>
      <c r="D411" s="55"/>
      <c r="E411" s="67"/>
      <c r="F411" s="56"/>
      <c r="G411" s="54"/>
      <c r="H411" s="58"/>
      <c r="I411" s="63">
        <v>411</v>
      </c>
      <c r="J411" s="63"/>
      <c r="K411" s="57"/>
      <c r="L411" s="57"/>
      <c r="M411" s="64"/>
      <c r="N411" s="72" t="s">
        <v>836</v>
      </c>
      <c r="O411" s="74">
        <v>40522.551064814812</v>
      </c>
    </row>
    <row r="412" spans="1:15">
      <c r="A412" s="70"/>
      <c r="B412" s="70"/>
      <c r="C412" s="54"/>
      <c r="D412" s="55"/>
      <c r="E412" s="67"/>
      <c r="F412" s="56"/>
      <c r="G412" s="54"/>
      <c r="H412" s="58"/>
      <c r="I412" s="63">
        <v>412</v>
      </c>
      <c r="J412" s="63"/>
      <c r="K412" s="57"/>
      <c r="L412" s="57"/>
      <c r="M412" s="64"/>
      <c r="N412" s="72" t="s">
        <v>836</v>
      </c>
      <c r="O412" s="74">
        <v>40522.551064814812</v>
      </c>
    </row>
    <row r="413" spans="1:15">
      <c r="A413" s="70"/>
      <c r="B413" s="70"/>
      <c r="C413" s="54"/>
      <c r="D413" s="55"/>
      <c r="E413" s="67"/>
      <c r="F413" s="56"/>
      <c r="G413" s="54"/>
      <c r="H413" s="58"/>
      <c r="I413" s="63">
        <v>413</v>
      </c>
      <c r="J413" s="63"/>
      <c r="K413" s="57"/>
      <c r="L413" s="57"/>
      <c r="M413" s="64"/>
      <c r="N413" s="72" t="s">
        <v>836</v>
      </c>
      <c r="O413" s="74">
        <v>40522.551064814812</v>
      </c>
    </row>
    <row r="414" spans="1:15">
      <c r="A414" s="70"/>
      <c r="B414" s="70"/>
      <c r="C414" s="54"/>
      <c r="D414" s="55"/>
      <c r="E414" s="67"/>
      <c r="F414" s="56"/>
      <c r="G414" s="54"/>
      <c r="H414" s="58"/>
      <c r="I414" s="63">
        <v>414</v>
      </c>
      <c r="J414" s="63"/>
      <c r="K414" s="57"/>
      <c r="L414" s="57"/>
      <c r="M414" s="64"/>
      <c r="N414" s="72" t="s">
        <v>836</v>
      </c>
      <c r="O414" s="74">
        <v>40522.551064814812</v>
      </c>
    </row>
    <row r="415" spans="1:15">
      <c r="A415" s="70"/>
      <c r="B415" s="70"/>
      <c r="C415" s="54"/>
      <c r="D415" s="55"/>
      <c r="E415" s="67"/>
      <c r="F415" s="56"/>
      <c r="G415" s="54"/>
      <c r="H415" s="58"/>
      <c r="I415" s="63">
        <v>415</v>
      </c>
      <c r="J415" s="63"/>
      <c r="K415" s="57"/>
      <c r="L415" s="57"/>
      <c r="M415" s="64"/>
      <c r="N415" s="72" t="s">
        <v>836</v>
      </c>
      <c r="O415" s="74">
        <v>40522.551064814812</v>
      </c>
    </row>
    <row r="416" spans="1:15">
      <c r="A416" s="70"/>
      <c r="B416" s="70"/>
      <c r="C416" s="54"/>
      <c r="D416" s="55"/>
      <c r="E416" s="67"/>
      <c r="F416" s="56"/>
      <c r="G416" s="54"/>
      <c r="H416" s="58"/>
      <c r="I416" s="63">
        <v>416</v>
      </c>
      <c r="J416" s="63"/>
      <c r="K416" s="57"/>
      <c r="L416" s="57"/>
      <c r="M416" s="64"/>
      <c r="N416" s="72" t="s">
        <v>834</v>
      </c>
      <c r="O416" s="74">
        <v>40522.04791666667</v>
      </c>
    </row>
    <row r="417" spans="1:15">
      <c r="A417" s="70"/>
      <c r="B417" s="70"/>
      <c r="C417" s="54"/>
      <c r="D417" s="55"/>
      <c r="E417" s="67"/>
      <c r="F417" s="56"/>
      <c r="G417" s="54"/>
      <c r="H417" s="58"/>
      <c r="I417" s="63">
        <v>417</v>
      </c>
      <c r="J417" s="63"/>
      <c r="K417" s="57"/>
      <c r="L417" s="57"/>
      <c r="M417" s="64"/>
      <c r="N417" s="72" t="s">
        <v>836</v>
      </c>
      <c r="O417" s="74">
        <v>40522.551064814812</v>
      </c>
    </row>
    <row r="418" spans="1:15">
      <c r="A418" s="70"/>
      <c r="B418" s="70"/>
      <c r="C418" s="54"/>
      <c r="D418" s="55"/>
      <c r="E418" s="67"/>
      <c r="F418" s="56"/>
      <c r="G418" s="54"/>
      <c r="H418" s="58"/>
      <c r="I418" s="63">
        <v>418</v>
      </c>
      <c r="J418" s="63"/>
      <c r="K418" s="57"/>
      <c r="L418" s="57"/>
      <c r="M418" s="64"/>
      <c r="N418" s="72" t="s">
        <v>836</v>
      </c>
      <c r="O418" s="74">
        <v>40522.551064814812</v>
      </c>
    </row>
    <row r="419" spans="1:15">
      <c r="A419" s="70"/>
      <c r="B419" s="70"/>
      <c r="C419" s="54"/>
      <c r="D419" s="55"/>
      <c r="E419" s="67"/>
      <c r="F419" s="56"/>
      <c r="G419" s="54"/>
      <c r="H419" s="58"/>
      <c r="I419" s="63">
        <v>419</v>
      </c>
      <c r="J419" s="63"/>
      <c r="K419" s="57"/>
      <c r="L419" s="57"/>
      <c r="M419" s="64"/>
      <c r="N419" s="72" t="s">
        <v>836</v>
      </c>
      <c r="O419" s="74">
        <v>40522.551064814812</v>
      </c>
    </row>
    <row r="420" spans="1:15">
      <c r="A420" s="70"/>
      <c r="B420" s="70"/>
      <c r="C420" s="54"/>
      <c r="D420" s="55"/>
      <c r="E420" s="67"/>
      <c r="F420" s="56"/>
      <c r="G420" s="54"/>
      <c r="H420" s="58"/>
      <c r="I420" s="63">
        <v>420</v>
      </c>
      <c r="J420" s="63"/>
      <c r="K420" s="57"/>
      <c r="L420" s="57"/>
      <c r="M420" s="64"/>
      <c r="N420" s="72" t="s">
        <v>836</v>
      </c>
      <c r="O420" s="74">
        <v>40522.551064814812</v>
      </c>
    </row>
    <row r="421" spans="1:15">
      <c r="A421" s="70"/>
      <c r="B421" s="70"/>
      <c r="C421" s="54"/>
      <c r="D421" s="55"/>
      <c r="E421" s="67"/>
      <c r="F421" s="56"/>
      <c r="G421" s="54"/>
      <c r="H421" s="58"/>
      <c r="I421" s="63">
        <v>421</v>
      </c>
      <c r="J421" s="63"/>
      <c r="K421" s="57"/>
      <c r="L421" s="57"/>
      <c r="M421" s="64"/>
      <c r="N421" s="72" t="s">
        <v>836</v>
      </c>
      <c r="O421" s="74">
        <v>40522.551064814812</v>
      </c>
    </row>
    <row r="422" spans="1:15">
      <c r="A422" s="70"/>
      <c r="B422" s="70"/>
      <c r="C422" s="54"/>
      <c r="D422" s="55"/>
      <c r="E422" s="67"/>
      <c r="F422" s="56"/>
      <c r="G422" s="54"/>
      <c r="H422" s="58"/>
      <c r="I422" s="63">
        <v>422</v>
      </c>
      <c r="J422" s="63"/>
      <c r="K422" s="57"/>
      <c r="L422" s="57"/>
      <c r="M422" s="64"/>
      <c r="N422" s="72" t="s">
        <v>836</v>
      </c>
      <c r="O422" s="74">
        <v>40522.551064814812</v>
      </c>
    </row>
    <row r="423" spans="1:15">
      <c r="A423" s="70"/>
      <c r="B423" s="70"/>
      <c r="C423" s="54"/>
      <c r="D423" s="55"/>
      <c r="E423" s="67"/>
      <c r="F423" s="56"/>
      <c r="G423" s="54"/>
      <c r="H423" s="58"/>
      <c r="I423" s="63">
        <v>423</v>
      </c>
      <c r="J423" s="63"/>
      <c r="K423" s="57"/>
      <c r="L423" s="57"/>
      <c r="M423" s="64"/>
      <c r="N423" s="72" t="s">
        <v>836</v>
      </c>
      <c r="O423" s="74">
        <v>40522.551064814812</v>
      </c>
    </row>
    <row r="424" spans="1:15">
      <c r="A424" s="70"/>
      <c r="B424" s="70"/>
      <c r="C424" s="54"/>
      <c r="D424" s="55"/>
      <c r="E424" s="67"/>
      <c r="F424" s="56"/>
      <c r="G424" s="54"/>
      <c r="H424" s="58"/>
      <c r="I424" s="63">
        <v>424</v>
      </c>
      <c r="J424" s="63"/>
      <c r="K424" s="57"/>
      <c r="L424" s="57"/>
      <c r="M424" s="64"/>
      <c r="N424" s="72" t="s">
        <v>834</v>
      </c>
      <c r="O424" s="74">
        <v>40522.047997685186</v>
      </c>
    </row>
    <row r="425" spans="1:15">
      <c r="A425" s="70"/>
      <c r="B425" s="70"/>
      <c r="C425" s="54"/>
      <c r="D425" s="55"/>
      <c r="E425" s="67"/>
      <c r="F425" s="56"/>
      <c r="G425" s="54"/>
      <c r="H425" s="58"/>
      <c r="I425" s="63">
        <v>425</v>
      </c>
      <c r="J425" s="63"/>
      <c r="K425" s="57"/>
      <c r="L425" s="57"/>
      <c r="M425" s="64"/>
      <c r="N425" s="72" t="s">
        <v>836</v>
      </c>
      <c r="O425" s="74">
        <v>40522.551064814812</v>
      </c>
    </row>
    <row r="426" spans="1:15">
      <c r="A426" s="70"/>
      <c r="B426" s="70"/>
      <c r="C426" s="54"/>
      <c r="D426" s="55"/>
      <c r="E426" s="67"/>
      <c r="F426" s="56"/>
      <c r="G426" s="54"/>
      <c r="H426" s="58"/>
      <c r="I426" s="63">
        <v>426</v>
      </c>
      <c r="J426" s="63"/>
      <c r="K426" s="57"/>
      <c r="L426" s="57"/>
      <c r="M426" s="64"/>
      <c r="N426" s="72" t="s">
        <v>836</v>
      </c>
      <c r="O426" s="74">
        <v>40522.551064814812</v>
      </c>
    </row>
    <row r="427" spans="1:15">
      <c r="A427" s="70"/>
      <c r="B427" s="70"/>
      <c r="C427" s="54"/>
      <c r="D427" s="55"/>
      <c r="E427" s="67"/>
      <c r="F427" s="56"/>
      <c r="G427" s="54"/>
      <c r="H427" s="58"/>
      <c r="I427" s="63">
        <v>427</v>
      </c>
      <c r="J427" s="63"/>
      <c r="K427" s="57"/>
      <c r="L427" s="57"/>
      <c r="M427" s="64"/>
      <c r="N427" s="72" t="s">
        <v>836</v>
      </c>
      <c r="O427" s="74">
        <v>40522.551064814812</v>
      </c>
    </row>
    <row r="428" spans="1:15">
      <c r="A428" s="70"/>
      <c r="B428" s="70"/>
      <c r="C428" s="54"/>
      <c r="D428" s="55"/>
      <c r="E428" s="67"/>
      <c r="F428" s="56"/>
      <c r="G428" s="54"/>
      <c r="H428" s="58"/>
      <c r="I428" s="63">
        <v>428</v>
      </c>
      <c r="J428" s="63"/>
      <c r="K428" s="57"/>
      <c r="L428" s="57"/>
      <c r="M428" s="64"/>
      <c r="N428" s="72" t="s">
        <v>836</v>
      </c>
      <c r="O428" s="74">
        <v>40522.551064814812</v>
      </c>
    </row>
    <row r="429" spans="1:15">
      <c r="A429" s="70"/>
      <c r="B429" s="70"/>
      <c r="C429" s="54"/>
      <c r="D429" s="55"/>
      <c r="E429" s="67"/>
      <c r="F429" s="56"/>
      <c r="G429" s="54"/>
      <c r="H429" s="58"/>
      <c r="I429" s="63">
        <v>429</v>
      </c>
      <c r="J429" s="63"/>
      <c r="K429" s="57"/>
      <c r="L429" s="57"/>
      <c r="M429" s="64"/>
      <c r="N429" s="72" t="s">
        <v>836</v>
      </c>
      <c r="O429" s="74">
        <v>40522.551064814812</v>
      </c>
    </row>
    <row r="430" spans="1:15">
      <c r="A430" s="70"/>
      <c r="B430" s="70"/>
      <c r="C430" s="54"/>
      <c r="D430" s="55"/>
      <c r="E430" s="67"/>
      <c r="F430" s="56"/>
      <c r="G430" s="54"/>
      <c r="H430" s="58"/>
      <c r="I430" s="63">
        <v>430</v>
      </c>
      <c r="J430" s="63"/>
      <c r="K430" s="57"/>
      <c r="L430" s="57"/>
      <c r="M430" s="64"/>
      <c r="N430" s="72" t="s">
        <v>834</v>
      </c>
      <c r="O430" s="74">
        <v>40522.048009259262</v>
      </c>
    </row>
    <row r="431" spans="1:15">
      <c r="A431" s="70"/>
      <c r="B431" s="70"/>
      <c r="C431" s="54"/>
      <c r="D431" s="55"/>
      <c r="E431" s="67"/>
      <c r="F431" s="56"/>
      <c r="G431" s="54"/>
      <c r="H431" s="58"/>
      <c r="I431" s="63">
        <v>431</v>
      </c>
      <c r="J431" s="63"/>
      <c r="K431" s="57"/>
      <c r="L431" s="57"/>
      <c r="M431" s="64"/>
      <c r="N431" s="72" t="s">
        <v>836</v>
      </c>
      <c r="O431" s="74">
        <v>40522.551064814812</v>
      </c>
    </row>
    <row r="432" spans="1:15">
      <c r="A432" s="70"/>
      <c r="B432" s="70"/>
      <c r="C432" s="54"/>
      <c r="D432" s="55"/>
      <c r="E432" s="67"/>
      <c r="F432" s="56"/>
      <c r="G432" s="54"/>
      <c r="H432" s="58"/>
      <c r="I432" s="63">
        <v>432</v>
      </c>
      <c r="J432" s="63"/>
      <c r="K432" s="57"/>
      <c r="L432" s="57"/>
      <c r="M432" s="64"/>
      <c r="N432" s="72" t="s">
        <v>836</v>
      </c>
      <c r="O432" s="74">
        <v>40522.551064814812</v>
      </c>
    </row>
    <row r="433" spans="1:15">
      <c r="A433" s="70"/>
      <c r="B433" s="70"/>
      <c r="C433" s="54"/>
      <c r="D433" s="55"/>
      <c r="E433" s="67"/>
      <c r="F433" s="56"/>
      <c r="G433" s="54"/>
      <c r="H433" s="58"/>
      <c r="I433" s="63">
        <v>433</v>
      </c>
      <c r="J433" s="63"/>
      <c r="K433" s="57"/>
      <c r="L433" s="57"/>
      <c r="M433" s="64"/>
      <c r="N433" s="72" t="s">
        <v>836</v>
      </c>
      <c r="O433" s="74">
        <v>40522.551064814812</v>
      </c>
    </row>
    <row r="434" spans="1:15">
      <c r="A434" s="70"/>
      <c r="B434" s="70"/>
      <c r="C434" s="54"/>
      <c r="D434" s="55"/>
      <c r="E434" s="67"/>
      <c r="F434" s="56"/>
      <c r="G434" s="54"/>
      <c r="H434" s="58"/>
      <c r="I434" s="63">
        <v>434</v>
      </c>
      <c r="J434" s="63"/>
      <c r="K434" s="57"/>
      <c r="L434" s="57"/>
      <c r="M434" s="64"/>
      <c r="N434" s="72" t="s">
        <v>836</v>
      </c>
      <c r="O434" s="74">
        <v>40522.551064814812</v>
      </c>
    </row>
    <row r="435" spans="1:15">
      <c r="A435" s="70"/>
      <c r="B435" s="70"/>
      <c r="C435" s="54"/>
      <c r="D435" s="55"/>
      <c r="E435" s="67"/>
      <c r="F435" s="56"/>
      <c r="G435" s="54"/>
      <c r="H435" s="58"/>
      <c r="I435" s="63">
        <v>435</v>
      </c>
      <c r="J435" s="63"/>
      <c r="K435" s="57"/>
      <c r="L435" s="57"/>
      <c r="M435" s="64"/>
      <c r="N435" s="72" t="s">
        <v>836</v>
      </c>
      <c r="O435" s="74">
        <v>40522.551064814812</v>
      </c>
    </row>
    <row r="436" spans="1:15">
      <c r="A436" s="70"/>
      <c r="B436" s="70"/>
      <c r="C436" s="54"/>
      <c r="D436" s="55"/>
      <c r="E436" s="67"/>
      <c r="F436" s="56"/>
      <c r="G436" s="54"/>
      <c r="H436" s="58"/>
      <c r="I436" s="63">
        <v>436</v>
      </c>
      <c r="J436" s="63"/>
      <c r="K436" s="57"/>
      <c r="L436" s="57"/>
      <c r="M436" s="64"/>
      <c r="N436" s="72" t="s">
        <v>836</v>
      </c>
      <c r="O436" s="74">
        <v>40522.551064814812</v>
      </c>
    </row>
    <row r="437" spans="1:15">
      <c r="A437" s="70"/>
      <c r="B437" s="70"/>
      <c r="C437" s="54"/>
      <c r="D437" s="55"/>
      <c r="E437" s="67"/>
      <c r="F437" s="56"/>
      <c r="G437" s="54"/>
      <c r="H437" s="58"/>
      <c r="I437" s="63">
        <v>437</v>
      </c>
      <c r="J437" s="63"/>
      <c r="K437" s="57"/>
      <c r="L437" s="57"/>
      <c r="M437" s="64"/>
      <c r="N437" s="72" t="s">
        <v>836</v>
      </c>
      <c r="O437" s="74">
        <v>40522.551064814812</v>
      </c>
    </row>
    <row r="438" spans="1:15">
      <c r="A438" s="70"/>
      <c r="B438" s="70"/>
      <c r="C438" s="54"/>
      <c r="D438" s="55"/>
      <c r="E438" s="67"/>
      <c r="F438" s="56"/>
      <c r="G438" s="54"/>
      <c r="H438" s="58"/>
      <c r="I438" s="63">
        <v>438</v>
      </c>
      <c r="J438" s="63"/>
      <c r="K438" s="57"/>
      <c r="L438" s="57"/>
      <c r="M438" s="64"/>
      <c r="N438" s="72" t="s">
        <v>836</v>
      </c>
      <c r="O438" s="74">
        <v>40522.551064814812</v>
      </c>
    </row>
    <row r="439" spans="1:15">
      <c r="A439" s="70"/>
      <c r="B439" s="70"/>
      <c r="C439" s="54"/>
      <c r="D439" s="55"/>
      <c r="E439" s="67"/>
      <c r="F439" s="56"/>
      <c r="G439" s="54"/>
      <c r="H439" s="58"/>
      <c r="I439" s="63">
        <v>439</v>
      </c>
      <c r="J439" s="63"/>
      <c r="K439" s="57"/>
      <c r="L439" s="57"/>
      <c r="M439" s="64"/>
      <c r="N439" s="72" t="s">
        <v>836</v>
      </c>
      <c r="O439" s="74">
        <v>40522.551064814812</v>
      </c>
    </row>
    <row r="440" spans="1:15">
      <c r="A440" s="70"/>
      <c r="B440" s="70"/>
      <c r="C440" s="54"/>
      <c r="D440" s="55"/>
      <c r="E440" s="67"/>
      <c r="F440" s="56"/>
      <c r="G440" s="54"/>
      <c r="H440" s="58"/>
      <c r="I440" s="63">
        <v>440</v>
      </c>
      <c r="J440" s="63"/>
      <c r="K440" s="57"/>
      <c r="L440" s="57"/>
      <c r="M440" s="64"/>
      <c r="N440" s="72" t="s">
        <v>836</v>
      </c>
      <c r="O440" s="74">
        <v>40522.551064814812</v>
      </c>
    </row>
    <row r="441" spans="1:15">
      <c r="A441" s="70"/>
      <c r="B441" s="70"/>
      <c r="C441" s="54"/>
      <c r="D441" s="55"/>
      <c r="E441" s="67"/>
      <c r="F441" s="56"/>
      <c r="G441" s="54"/>
      <c r="H441" s="58"/>
      <c r="I441" s="63">
        <v>441</v>
      </c>
      <c r="J441" s="63"/>
      <c r="K441" s="57"/>
      <c r="L441" s="57"/>
      <c r="M441" s="64"/>
      <c r="N441" s="72" t="s">
        <v>834</v>
      </c>
      <c r="O441" s="74">
        <v>40522.048067129632</v>
      </c>
    </row>
    <row r="442" spans="1:15">
      <c r="A442" s="70"/>
      <c r="B442" s="70"/>
      <c r="C442" s="54"/>
      <c r="D442" s="55"/>
      <c r="E442" s="67"/>
      <c r="F442" s="56"/>
      <c r="G442" s="54"/>
      <c r="H442" s="58"/>
      <c r="I442" s="63">
        <v>442</v>
      </c>
      <c r="J442" s="63"/>
      <c r="K442" s="57"/>
      <c r="L442" s="57"/>
      <c r="M442" s="64"/>
      <c r="N442" s="72" t="s">
        <v>835</v>
      </c>
      <c r="O442" s="74">
        <v>40522.048067129632</v>
      </c>
    </row>
    <row r="443" spans="1:15">
      <c r="A443" s="70"/>
      <c r="B443" s="70"/>
      <c r="C443" s="54"/>
      <c r="D443" s="55"/>
      <c r="E443" s="67"/>
      <c r="F443" s="56"/>
      <c r="G443" s="54"/>
      <c r="H443" s="58"/>
      <c r="I443" s="63">
        <v>443</v>
      </c>
      <c r="J443" s="63"/>
      <c r="K443" s="57"/>
      <c r="L443" s="57"/>
      <c r="M443" s="64"/>
      <c r="N443" s="72" t="s">
        <v>836</v>
      </c>
      <c r="O443" s="74">
        <v>40522.551064814812</v>
      </c>
    </row>
    <row r="444" spans="1:15">
      <c r="A444" s="70"/>
      <c r="B444" s="70"/>
      <c r="C444" s="54"/>
      <c r="D444" s="55"/>
      <c r="E444" s="67"/>
      <c r="F444" s="56"/>
      <c r="G444" s="54"/>
      <c r="H444" s="58"/>
      <c r="I444" s="63">
        <v>444</v>
      </c>
      <c r="J444" s="63"/>
      <c r="K444" s="57"/>
      <c r="L444" s="57"/>
      <c r="M444" s="64"/>
      <c r="N444" s="72" t="s">
        <v>836</v>
      </c>
      <c r="O444" s="74">
        <v>40522.551064814812</v>
      </c>
    </row>
    <row r="445" spans="1:15">
      <c r="A445" s="70"/>
      <c r="B445" s="70"/>
      <c r="C445" s="54"/>
      <c r="D445" s="55"/>
      <c r="E445" s="67"/>
      <c r="F445" s="56"/>
      <c r="G445" s="54"/>
      <c r="H445" s="58"/>
      <c r="I445" s="63">
        <v>445</v>
      </c>
      <c r="J445" s="63"/>
      <c r="K445" s="57"/>
      <c r="L445" s="57"/>
      <c r="M445" s="64"/>
      <c r="N445" s="72" t="s">
        <v>834</v>
      </c>
      <c r="O445" s="74">
        <v>40522.048101851855</v>
      </c>
    </row>
    <row r="446" spans="1:15">
      <c r="A446" s="70"/>
      <c r="B446" s="70"/>
      <c r="C446" s="54"/>
      <c r="D446" s="55"/>
      <c r="E446" s="67"/>
      <c r="F446" s="56"/>
      <c r="G446" s="54"/>
      <c r="H446" s="58"/>
      <c r="I446" s="63">
        <v>446</v>
      </c>
      <c r="J446" s="63"/>
      <c r="K446" s="57"/>
      <c r="L446" s="57"/>
      <c r="M446" s="64"/>
      <c r="N446" s="72" t="s">
        <v>836</v>
      </c>
      <c r="O446" s="74">
        <v>40522.551064814812</v>
      </c>
    </row>
    <row r="447" spans="1:15">
      <c r="A447" s="70"/>
      <c r="B447" s="70"/>
      <c r="C447" s="54"/>
      <c r="D447" s="55"/>
      <c r="E447" s="67"/>
      <c r="F447" s="56"/>
      <c r="G447" s="54"/>
      <c r="H447" s="58"/>
      <c r="I447" s="63">
        <v>447</v>
      </c>
      <c r="J447" s="63"/>
      <c r="K447" s="57"/>
      <c r="L447" s="57"/>
      <c r="M447" s="64"/>
      <c r="N447" s="72" t="s">
        <v>836</v>
      </c>
      <c r="O447" s="74">
        <v>40522.551064814812</v>
      </c>
    </row>
    <row r="448" spans="1:15">
      <c r="A448" s="70"/>
      <c r="B448" s="70"/>
      <c r="C448" s="54"/>
      <c r="D448" s="55"/>
      <c r="E448" s="67"/>
      <c r="F448" s="56"/>
      <c r="G448" s="54"/>
      <c r="H448" s="58"/>
      <c r="I448" s="63">
        <v>448</v>
      </c>
      <c r="J448" s="63"/>
      <c r="K448" s="57"/>
      <c r="L448" s="57"/>
      <c r="M448" s="64"/>
      <c r="N448" s="72" t="s">
        <v>834</v>
      </c>
      <c r="O448" s="74">
        <v>40522.048541666663</v>
      </c>
    </row>
    <row r="449" spans="1:15">
      <c r="A449" s="70"/>
      <c r="B449" s="70"/>
      <c r="C449" s="54"/>
      <c r="D449" s="55"/>
      <c r="E449" s="67"/>
      <c r="F449" s="56"/>
      <c r="G449" s="54"/>
      <c r="H449" s="58"/>
      <c r="I449" s="63">
        <v>449</v>
      </c>
      <c r="J449" s="63"/>
      <c r="K449" s="57"/>
      <c r="L449" s="57"/>
      <c r="M449" s="64"/>
      <c r="N449" s="72" t="s">
        <v>836</v>
      </c>
      <c r="O449" s="74">
        <v>40522.551064814812</v>
      </c>
    </row>
    <row r="450" spans="1:15">
      <c r="A450" s="70"/>
      <c r="B450" s="70"/>
      <c r="C450" s="54"/>
      <c r="D450" s="55"/>
      <c r="E450" s="67"/>
      <c r="F450" s="56"/>
      <c r="G450" s="54"/>
      <c r="H450" s="58"/>
      <c r="I450" s="63">
        <v>450</v>
      </c>
      <c r="J450" s="63"/>
      <c r="K450" s="57"/>
      <c r="L450" s="57"/>
      <c r="M450" s="64"/>
      <c r="N450" s="72" t="s">
        <v>834</v>
      </c>
      <c r="O450" s="74">
        <v>40522.048576388886</v>
      </c>
    </row>
    <row r="451" spans="1:15">
      <c r="A451" s="70"/>
      <c r="B451" s="70"/>
      <c r="C451" s="54"/>
      <c r="D451" s="55"/>
      <c r="E451" s="67"/>
      <c r="F451" s="56"/>
      <c r="G451" s="54"/>
      <c r="H451" s="58"/>
      <c r="I451" s="63">
        <v>451</v>
      </c>
      <c r="J451" s="63"/>
      <c r="K451" s="57"/>
      <c r="L451" s="57"/>
      <c r="M451" s="64"/>
      <c r="N451" s="72" t="s">
        <v>834</v>
      </c>
      <c r="O451" s="74">
        <v>40522.048576388886</v>
      </c>
    </row>
    <row r="452" spans="1:15">
      <c r="A452" s="70"/>
      <c r="B452" s="70"/>
      <c r="C452" s="54"/>
      <c r="D452" s="55"/>
      <c r="E452" s="67"/>
      <c r="F452" s="56"/>
      <c r="G452" s="54"/>
      <c r="H452" s="58"/>
      <c r="I452" s="63">
        <v>452</v>
      </c>
      <c r="J452" s="63"/>
      <c r="K452" s="57"/>
      <c r="L452" s="57"/>
      <c r="M452" s="64"/>
      <c r="N452" s="72" t="s">
        <v>836</v>
      </c>
      <c r="O452" s="74">
        <v>40522.551064814812</v>
      </c>
    </row>
    <row r="453" spans="1:15">
      <c r="A453" s="70"/>
      <c r="B453" s="70"/>
      <c r="C453" s="54"/>
      <c r="D453" s="55"/>
      <c r="E453" s="67"/>
      <c r="F453" s="56"/>
      <c r="G453" s="54"/>
      <c r="H453" s="58"/>
      <c r="I453" s="63">
        <v>453</v>
      </c>
      <c r="J453" s="63"/>
      <c r="K453" s="57"/>
      <c r="L453" s="57"/>
      <c r="M453" s="64"/>
      <c r="N453" s="72" t="s">
        <v>836</v>
      </c>
      <c r="O453" s="74">
        <v>40522.551064814812</v>
      </c>
    </row>
    <row r="454" spans="1:15">
      <c r="A454" s="70"/>
      <c r="B454" s="70"/>
      <c r="C454" s="54"/>
      <c r="D454" s="55"/>
      <c r="E454" s="67"/>
      <c r="F454" s="56"/>
      <c r="G454" s="54"/>
      <c r="H454" s="58"/>
      <c r="I454" s="63">
        <v>454</v>
      </c>
      <c r="J454" s="63"/>
      <c r="K454" s="57"/>
      <c r="L454" s="57"/>
      <c r="M454" s="64"/>
      <c r="N454" s="72" t="s">
        <v>836</v>
      </c>
      <c r="O454" s="74">
        <v>40522.551064814812</v>
      </c>
    </row>
    <row r="455" spans="1:15">
      <c r="A455" s="70"/>
      <c r="B455" s="70"/>
      <c r="C455" s="54"/>
      <c r="D455" s="55"/>
      <c r="E455" s="67"/>
      <c r="F455" s="56"/>
      <c r="G455" s="54"/>
      <c r="H455" s="58"/>
      <c r="I455" s="63">
        <v>455</v>
      </c>
      <c r="J455" s="63"/>
      <c r="K455" s="57"/>
      <c r="L455" s="57"/>
      <c r="M455" s="64"/>
      <c r="N455" s="72" t="s">
        <v>836</v>
      </c>
      <c r="O455" s="74">
        <v>40522.551064814812</v>
      </c>
    </row>
    <row r="456" spans="1:15">
      <c r="A456" s="70"/>
      <c r="B456" s="70"/>
      <c r="C456" s="54"/>
      <c r="D456" s="55"/>
      <c r="E456" s="67"/>
      <c r="F456" s="56"/>
      <c r="G456" s="54"/>
      <c r="H456" s="58"/>
      <c r="I456" s="63">
        <v>456</v>
      </c>
      <c r="J456" s="63"/>
      <c r="K456" s="57"/>
      <c r="L456" s="57"/>
      <c r="M456" s="64"/>
      <c r="N456" s="72" t="s">
        <v>836</v>
      </c>
      <c r="O456" s="74">
        <v>40522.551064814812</v>
      </c>
    </row>
    <row r="457" spans="1:15">
      <c r="A457" s="70"/>
      <c r="B457" s="70"/>
      <c r="C457" s="54"/>
      <c r="D457" s="55"/>
      <c r="E457" s="67"/>
      <c r="F457" s="56"/>
      <c r="G457" s="54"/>
      <c r="H457" s="58"/>
      <c r="I457" s="63">
        <v>457</v>
      </c>
      <c r="J457" s="63"/>
      <c r="K457" s="57"/>
      <c r="L457" s="57"/>
      <c r="M457" s="64"/>
      <c r="N457" s="72" t="s">
        <v>836</v>
      </c>
      <c r="O457" s="74">
        <v>40522.551064814812</v>
      </c>
    </row>
    <row r="458" spans="1:15">
      <c r="A458" s="70"/>
      <c r="B458" s="70"/>
      <c r="C458" s="54"/>
      <c r="D458" s="55"/>
      <c r="E458" s="67"/>
      <c r="F458" s="56"/>
      <c r="G458" s="54"/>
      <c r="H458" s="58"/>
      <c r="I458" s="63">
        <v>458</v>
      </c>
      <c r="J458" s="63"/>
      <c r="K458" s="57"/>
      <c r="L458" s="57"/>
      <c r="M458" s="64"/>
      <c r="N458" s="72" t="s">
        <v>836</v>
      </c>
      <c r="O458" s="74">
        <v>40522.551064814812</v>
      </c>
    </row>
    <row r="459" spans="1:15">
      <c r="A459" s="70"/>
      <c r="B459" s="70"/>
      <c r="C459" s="54"/>
      <c r="D459" s="55"/>
      <c r="E459" s="67"/>
      <c r="F459" s="56"/>
      <c r="G459" s="54"/>
      <c r="H459" s="58"/>
      <c r="I459" s="63">
        <v>459</v>
      </c>
      <c r="J459" s="63"/>
      <c r="K459" s="57"/>
      <c r="L459" s="57"/>
      <c r="M459" s="64"/>
      <c r="N459" s="72" t="s">
        <v>836</v>
      </c>
      <c r="O459" s="74">
        <v>40522.551064814812</v>
      </c>
    </row>
    <row r="460" spans="1:15">
      <c r="A460" s="70"/>
      <c r="B460" s="70"/>
      <c r="C460" s="54"/>
      <c r="D460" s="55"/>
      <c r="E460" s="67"/>
      <c r="F460" s="56"/>
      <c r="G460" s="54"/>
      <c r="H460" s="58"/>
      <c r="I460" s="63">
        <v>460</v>
      </c>
      <c r="J460" s="63"/>
      <c r="K460" s="57"/>
      <c r="L460" s="57"/>
      <c r="M460" s="64"/>
      <c r="N460" s="72" t="s">
        <v>836</v>
      </c>
      <c r="O460" s="74">
        <v>40522.551064814812</v>
      </c>
    </row>
    <row r="461" spans="1:15">
      <c r="A461" s="70"/>
      <c r="B461" s="70"/>
      <c r="C461" s="54"/>
      <c r="D461" s="55"/>
      <c r="E461" s="67"/>
      <c r="F461" s="56"/>
      <c r="G461" s="54"/>
      <c r="H461" s="58"/>
      <c r="I461" s="63">
        <v>461</v>
      </c>
      <c r="J461" s="63"/>
      <c r="K461" s="57"/>
      <c r="L461" s="57"/>
      <c r="M461" s="64"/>
      <c r="N461" s="72" t="s">
        <v>836</v>
      </c>
      <c r="O461" s="74">
        <v>40522.551064814812</v>
      </c>
    </row>
    <row r="462" spans="1:15">
      <c r="A462" s="70"/>
      <c r="B462" s="70"/>
      <c r="C462" s="54"/>
      <c r="D462" s="55"/>
      <c r="E462" s="67"/>
      <c r="F462" s="56"/>
      <c r="G462" s="54"/>
      <c r="H462" s="58"/>
      <c r="I462" s="63">
        <v>462</v>
      </c>
      <c r="J462" s="63"/>
      <c r="K462" s="57"/>
      <c r="L462" s="57"/>
      <c r="M462" s="64"/>
      <c r="N462" s="72" t="s">
        <v>836</v>
      </c>
      <c r="O462" s="74">
        <v>40522.551064814812</v>
      </c>
    </row>
    <row r="463" spans="1:15">
      <c r="A463" s="70"/>
      <c r="B463" s="70"/>
      <c r="C463" s="54"/>
      <c r="D463" s="55"/>
      <c r="E463" s="67"/>
      <c r="F463" s="56"/>
      <c r="G463" s="54"/>
      <c r="H463" s="58"/>
      <c r="I463" s="63">
        <v>463</v>
      </c>
      <c r="J463" s="63"/>
      <c r="K463" s="57"/>
      <c r="L463" s="57"/>
      <c r="M463" s="64"/>
      <c r="N463" s="72" t="s">
        <v>836</v>
      </c>
      <c r="O463" s="74">
        <v>40522.551064814812</v>
      </c>
    </row>
    <row r="464" spans="1:15">
      <c r="A464" s="70"/>
      <c r="B464" s="70"/>
      <c r="C464" s="54"/>
      <c r="D464" s="55"/>
      <c r="E464" s="67"/>
      <c r="F464" s="56"/>
      <c r="G464" s="54"/>
      <c r="H464" s="58"/>
      <c r="I464" s="63">
        <v>464</v>
      </c>
      <c r="J464" s="63"/>
      <c r="K464" s="57"/>
      <c r="L464" s="57"/>
      <c r="M464" s="64"/>
      <c r="N464" s="72" t="s">
        <v>836</v>
      </c>
      <c r="O464" s="74">
        <v>40522.551064814812</v>
      </c>
    </row>
    <row r="465" spans="1:15">
      <c r="A465" s="70"/>
      <c r="B465" s="70"/>
      <c r="C465" s="54"/>
      <c r="D465" s="55"/>
      <c r="E465" s="67"/>
      <c r="F465" s="56"/>
      <c r="G465" s="54"/>
      <c r="H465" s="58"/>
      <c r="I465" s="63">
        <v>465</v>
      </c>
      <c r="J465" s="63"/>
      <c r="K465" s="57"/>
      <c r="L465" s="57"/>
      <c r="M465" s="64"/>
      <c r="N465" s="72" t="s">
        <v>836</v>
      </c>
      <c r="O465" s="74">
        <v>40522.551064814812</v>
      </c>
    </row>
    <row r="466" spans="1:15">
      <c r="A466" s="70"/>
      <c r="B466" s="70"/>
      <c r="C466" s="54"/>
      <c r="D466" s="55"/>
      <c r="E466" s="67"/>
      <c r="F466" s="56"/>
      <c r="G466" s="54"/>
      <c r="H466" s="58"/>
      <c r="I466" s="63">
        <v>466</v>
      </c>
      <c r="J466" s="63"/>
      <c r="K466" s="57"/>
      <c r="L466" s="57"/>
      <c r="M466" s="64"/>
      <c r="N466" s="72" t="s">
        <v>836</v>
      </c>
      <c r="O466" s="74">
        <v>40522.551064814812</v>
      </c>
    </row>
    <row r="467" spans="1:15">
      <c r="A467" s="70"/>
      <c r="B467" s="70"/>
      <c r="C467" s="54"/>
      <c r="D467" s="55"/>
      <c r="E467" s="67"/>
      <c r="F467" s="56"/>
      <c r="G467" s="54"/>
      <c r="H467" s="58"/>
      <c r="I467" s="63">
        <v>467</v>
      </c>
      <c r="J467" s="63"/>
      <c r="K467" s="57"/>
      <c r="L467" s="57"/>
      <c r="M467" s="64"/>
      <c r="N467" s="72" t="s">
        <v>836</v>
      </c>
      <c r="O467" s="74">
        <v>40522.551064814812</v>
      </c>
    </row>
    <row r="468" spans="1:15">
      <c r="A468" s="70"/>
      <c r="B468" s="70"/>
      <c r="C468" s="54"/>
      <c r="D468" s="55"/>
      <c r="E468" s="67"/>
      <c r="F468" s="56"/>
      <c r="G468" s="54"/>
      <c r="H468" s="58"/>
      <c r="I468" s="63">
        <v>468</v>
      </c>
      <c r="J468" s="63"/>
      <c r="K468" s="57"/>
      <c r="L468" s="57"/>
      <c r="M468" s="64"/>
      <c r="N468" s="72" t="s">
        <v>836</v>
      </c>
      <c r="O468" s="74">
        <v>40522.551064814812</v>
      </c>
    </row>
    <row r="469" spans="1:15">
      <c r="A469" s="70"/>
      <c r="B469" s="70"/>
      <c r="C469" s="54"/>
      <c r="D469" s="55"/>
      <c r="E469" s="67"/>
      <c r="F469" s="56"/>
      <c r="G469" s="54"/>
      <c r="H469" s="58"/>
      <c r="I469" s="63">
        <v>469</v>
      </c>
      <c r="J469" s="63"/>
      <c r="K469" s="57"/>
      <c r="L469" s="57"/>
      <c r="M469" s="64"/>
      <c r="N469" s="72" t="s">
        <v>836</v>
      </c>
      <c r="O469" s="74">
        <v>40522.551064814812</v>
      </c>
    </row>
    <row r="470" spans="1:15">
      <c r="A470" s="70"/>
      <c r="B470" s="70"/>
      <c r="C470" s="54"/>
      <c r="D470" s="55"/>
      <c r="E470" s="67"/>
      <c r="F470" s="56"/>
      <c r="G470" s="54"/>
      <c r="H470" s="58"/>
      <c r="I470" s="63">
        <v>470</v>
      </c>
      <c r="J470" s="63"/>
      <c r="K470" s="57"/>
      <c r="L470" s="57"/>
      <c r="M470" s="64"/>
      <c r="N470" s="72" t="s">
        <v>836</v>
      </c>
      <c r="O470" s="74">
        <v>40522.551064814812</v>
      </c>
    </row>
    <row r="471" spans="1:15">
      <c r="A471" s="70"/>
      <c r="B471" s="70"/>
      <c r="C471" s="54"/>
      <c r="D471" s="55"/>
      <c r="E471" s="67"/>
      <c r="F471" s="56"/>
      <c r="G471" s="54"/>
      <c r="H471" s="58"/>
      <c r="I471" s="63">
        <v>471</v>
      </c>
      <c r="J471" s="63"/>
      <c r="K471" s="57"/>
      <c r="L471" s="57"/>
      <c r="M471" s="64"/>
      <c r="N471" s="72" t="s">
        <v>836</v>
      </c>
      <c r="O471" s="74">
        <v>40522.551064814812</v>
      </c>
    </row>
    <row r="472" spans="1:15">
      <c r="A472" s="70"/>
      <c r="B472" s="70"/>
      <c r="C472" s="54"/>
      <c r="D472" s="55"/>
      <c r="E472" s="67"/>
      <c r="F472" s="56"/>
      <c r="G472" s="54"/>
      <c r="H472" s="58"/>
      <c r="I472" s="63">
        <v>472</v>
      </c>
      <c r="J472" s="63"/>
      <c r="K472" s="57"/>
      <c r="L472" s="57"/>
      <c r="M472" s="64"/>
      <c r="N472" s="72" t="s">
        <v>836</v>
      </c>
      <c r="O472" s="74">
        <v>40522.551064814812</v>
      </c>
    </row>
    <row r="473" spans="1:15">
      <c r="A473" s="70"/>
      <c r="B473" s="70"/>
      <c r="C473" s="54"/>
      <c r="D473" s="55"/>
      <c r="E473" s="67"/>
      <c r="F473" s="56"/>
      <c r="G473" s="54"/>
      <c r="H473" s="58"/>
      <c r="I473" s="63">
        <v>473</v>
      </c>
      <c r="J473" s="63"/>
      <c r="K473" s="57"/>
      <c r="L473" s="57"/>
      <c r="M473" s="64"/>
      <c r="N473" s="72" t="s">
        <v>836</v>
      </c>
      <c r="O473" s="74">
        <v>40522.551064814812</v>
      </c>
    </row>
    <row r="474" spans="1:15">
      <c r="A474" s="70"/>
      <c r="B474" s="70"/>
      <c r="C474" s="54"/>
      <c r="D474" s="55"/>
      <c r="E474" s="67"/>
      <c r="F474" s="56"/>
      <c r="G474" s="54"/>
      <c r="H474" s="58"/>
      <c r="I474" s="63">
        <v>474</v>
      </c>
      <c r="J474" s="63"/>
      <c r="K474" s="57"/>
      <c r="L474" s="57"/>
      <c r="M474" s="64"/>
      <c r="N474" s="72" t="s">
        <v>834</v>
      </c>
      <c r="O474" s="74">
        <v>40522.048668981479</v>
      </c>
    </row>
    <row r="475" spans="1:15">
      <c r="A475" s="70"/>
      <c r="B475" s="70"/>
      <c r="C475" s="54"/>
      <c r="D475" s="55"/>
      <c r="E475" s="67"/>
      <c r="F475" s="56"/>
      <c r="G475" s="54"/>
      <c r="H475" s="58"/>
      <c r="I475" s="63">
        <v>475</v>
      </c>
      <c r="J475" s="63"/>
      <c r="K475" s="57"/>
      <c r="L475" s="57"/>
      <c r="M475" s="64"/>
      <c r="N475" s="72" t="s">
        <v>836</v>
      </c>
      <c r="O475" s="74">
        <v>40522.551064814812</v>
      </c>
    </row>
    <row r="476" spans="1:15">
      <c r="A476" s="70"/>
      <c r="B476" s="70"/>
      <c r="C476" s="54"/>
      <c r="D476" s="55"/>
      <c r="E476" s="67"/>
      <c r="F476" s="56"/>
      <c r="G476" s="54"/>
      <c r="H476" s="58"/>
      <c r="I476" s="63">
        <v>476</v>
      </c>
      <c r="J476" s="63"/>
      <c r="K476" s="57"/>
      <c r="L476" s="57"/>
      <c r="M476" s="64"/>
      <c r="N476" s="72" t="s">
        <v>836</v>
      </c>
      <c r="O476" s="74">
        <v>40522.551064814812</v>
      </c>
    </row>
    <row r="477" spans="1:15">
      <c r="A477" s="70"/>
      <c r="B477" s="70"/>
      <c r="C477" s="54"/>
      <c r="D477" s="55"/>
      <c r="E477" s="67"/>
      <c r="F477" s="56"/>
      <c r="G477" s="54"/>
      <c r="H477" s="58"/>
      <c r="I477" s="63">
        <v>477</v>
      </c>
      <c r="J477" s="63"/>
      <c r="K477" s="57"/>
      <c r="L477" s="57"/>
      <c r="M477" s="64"/>
      <c r="N477" s="72" t="s">
        <v>836</v>
      </c>
      <c r="O477" s="74">
        <v>40522.551064814812</v>
      </c>
    </row>
    <row r="478" spans="1:15">
      <c r="A478" s="70"/>
      <c r="B478" s="70"/>
      <c r="C478" s="54"/>
      <c r="D478" s="55"/>
      <c r="E478" s="67"/>
      <c r="F478" s="56"/>
      <c r="G478" s="54"/>
      <c r="H478" s="58"/>
      <c r="I478" s="63">
        <v>478</v>
      </c>
      <c r="J478" s="63"/>
      <c r="K478" s="57"/>
      <c r="L478" s="57"/>
      <c r="M478" s="64"/>
      <c r="N478" s="72" t="s">
        <v>836</v>
      </c>
      <c r="O478" s="74">
        <v>40522.551064814812</v>
      </c>
    </row>
    <row r="479" spans="1:15">
      <c r="A479" s="70"/>
      <c r="B479" s="70"/>
      <c r="C479" s="54"/>
      <c r="D479" s="55"/>
      <c r="E479" s="67"/>
      <c r="F479" s="56"/>
      <c r="G479" s="54"/>
      <c r="H479" s="58"/>
      <c r="I479" s="63">
        <v>479</v>
      </c>
      <c r="J479" s="63"/>
      <c r="K479" s="57"/>
      <c r="L479" s="57"/>
      <c r="M479" s="64"/>
      <c r="N479" s="72" t="s">
        <v>834</v>
      </c>
      <c r="O479" s="74">
        <v>40522.048703703702</v>
      </c>
    </row>
    <row r="480" spans="1:15">
      <c r="A480" s="70"/>
      <c r="B480" s="70"/>
      <c r="C480" s="54"/>
      <c r="D480" s="55"/>
      <c r="E480" s="67"/>
      <c r="F480" s="56"/>
      <c r="G480" s="54"/>
      <c r="H480" s="58"/>
      <c r="I480" s="63">
        <v>480</v>
      </c>
      <c r="J480" s="63"/>
      <c r="K480" s="57"/>
      <c r="L480" s="57"/>
      <c r="M480" s="64"/>
      <c r="N480" s="72" t="s">
        <v>836</v>
      </c>
      <c r="O480" s="74">
        <v>40522.551064814812</v>
      </c>
    </row>
    <row r="481" spans="1:15">
      <c r="A481" s="70"/>
      <c r="B481" s="70"/>
      <c r="C481" s="54"/>
      <c r="D481" s="55"/>
      <c r="E481" s="67"/>
      <c r="F481" s="56"/>
      <c r="G481" s="54"/>
      <c r="H481" s="58"/>
      <c r="I481" s="63">
        <v>481</v>
      </c>
      <c r="J481" s="63"/>
      <c r="K481" s="57"/>
      <c r="L481" s="57"/>
      <c r="M481" s="64"/>
      <c r="N481" s="72" t="s">
        <v>836</v>
      </c>
      <c r="O481" s="74">
        <v>40522.551064814812</v>
      </c>
    </row>
    <row r="482" spans="1:15">
      <c r="A482" s="70"/>
      <c r="B482" s="70"/>
      <c r="C482" s="54"/>
      <c r="D482" s="55"/>
      <c r="E482" s="67"/>
      <c r="F482" s="56"/>
      <c r="G482" s="54"/>
      <c r="H482" s="58"/>
      <c r="I482" s="63">
        <v>482</v>
      </c>
      <c r="J482" s="63"/>
      <c r="K482" s="57"/>
      <c r="L482" s="57"/>
      <c r="M482" s="64"/>
      <c r="N482" s="72" t="s">
        <v>836</v>
      </c>
      <c r="O482" s="74">
        <v>40522.551064814812</v>
      </c>
    </row>
    <row r="483" spans="1:15">
      <c r="A483" s="70"/>
      <c r="B483" s="70"/>
      <c r="C483" s="54"/>
      <c r="D483" s="55"/>
      <c r="E483" s="67"/>
      <c r="F483" s="56"/>
      <c r="G483" s="54"/>
      <c r="H483" s="58"/>
      <c r="I483" s="63">
        <v>483</v>
      </c>
      <c r="J483" s="63"/>
      <c r="K483" s="57"/>
      <c r="L483" s="57"/>
      <c r="M483" s="64"/>
      <c r="N483" s="72" t="s">
        <v>834</v>
      </c>
      <c r="O483" s="74">
        <v>40522.048715277779</v>
      </c>
    </row>
    <row r="484" spans="1:15">
      <c r="A484" s="70"/>
      <c r="B484" s="70"/>
      <c r="C484" s="54"/>
      <c r="D484" s="55"/>
      <c r="E484" s="67"/>
      <c r="F484" s="56"/>
      <c r="G484" s="54"/>
      <c r="H484" s="58"/>
      <c r="I484" s="63">
        <v>484</v>
      </c>
      <c r="J484" s="63"/>
      <c r="K484" s="57"/>
      <c r="L484" s="57"/>
      <c r="M484" s="64"/>
      <c r="N484" s="72" t="s">
        <v>835</v>
      </c>
      <c r="O484" s="74">
        <v>40522.048715277779</v>
      </c>
    </row>
    <row r="485" spans="1:15">
      <c r="A485" s="70"/>
      <c r="B485" s="70"/>
      <c r="C485" s="54"/>
      <c r="D485" s="55"/>
      <c r="E485" s="67"/>
      <c r="F485" s="56"/>
      <c r="G485" s="54"/>
      <c r="H485" s="58"/>
      <c r="I485" s="63">
        <v>485</v>
      </c>
      <c r="J485" s="63"/>
      <c r="K485" s="57"/>
      <c r="L485" s="57"/>
      <c r="M485" s="64"/>
      <c r="N485" s="72" t="s">
        <v>836</v>
      </c>
      <c r="O485" s="74">
        <v>40522.551064814812</v>
      </c>
    </row>
    <row r="486" spans="1:15">
      <c r="A486" s="70"/>
      <c r="B486" s="70"/>
      <c r="C486" s="54"/>
      <c r="D486" s="55"/>
      <c r="E486" s="67"/>
      <c r="F486" s="56"/>
      <c r="G486" s="54"/>
      <c r="H486" s="58"/>
      <c r="I486" s="63">
        <v>486</v>
      </c>
      <c r="J486" s="63"/>
      <c r="K486" s="57"/>
      <c r="L486" s="57"/>
      <c r="M486" s="64"/>
      <c r="N486" s="72" t="s">
        <v>836</v>
      </c>
      <c r="O486" s="74">
        <v>40522.551064814812</v>
      </c>
    </row>
    <row r="487" spans="1:15">
      <c r="A487" s="70"/>
      <c r="B487" s="70"/>
      <c r="C487" s="54"/>
      <c r="D487" s="55"/>
      <c r="E487" s="67"/>
      <c r="F487" s="56"/>
      <c r="G487" s="54"/>
      <c r="H487" s="58"/>
      <c r="I487" s="63">
        <v>487</v>
      </c>
      <c r="J487" s="63"/>
      <c r="K487" s="57"/>
      <c r="L487" s="57"/>
      <c r="M487" s="64"/>
      <c r="N487" s="72" t="s">
        <v>836</v>
      </c>
      <c r="O487" s="74">
        <v>40522.551064814812</v>
      </c>
    </row>
    <row r="488" spans="1:15">
      <c r="A488" s="70"/>
      <c r="B488" s="70"/>
      <c r="C488" s="54"/>
      <c r="D488" s="55"/>
      <c r="E488" s="67"/>
      <c r="F488" s="56"/>
      <c r="G488" s="54"/>
      <c r="H488" s="58"/>
      <c r="I488" s="63">
        <v>488</v>
      </c>
      <c r="J488" s="63"/>
      <c r="K488" s="57"/>
      <c r="L488" s="57"/>
      <c r="M488" s="64"/>
      <c r="N488" s="72" t="s">
        <v>836</v>
      </c>
      <c r="O488" s="74">
        <v>40522.551064814812</v>
      </c>
    </row>
    <row r="489" spans="1:15">
      <c r="A489" s="70"/>
      <c r="B489" s="70"/>
      <c r="C489" s="54"/>
      <c r="D489" s="55"/>
      <c r="E489" s="67"/>
      <c r="F489" s="56"/>
      <c r="G489" s="54"/>
      <c r="H489" s="58"/>
      <c r="I489" s="63">
        <v>489</v>
      </c>
      <c r="J489" s="63"/>
      <c r="K489" s="57"/>
      <c r="L489" s="57"/>
      <c r="M489" s="64"/>
      <c r="N489" s="72" t="s">
        <v>836</v>
      </c>
      <c r="O489" s="74">
        <v>40522.551064814812</v>
      </c>
    </row>
    <row r="490" spans="1:15">
      <c r="A490" s="70"/>
      <c r="B490" s="70"/>
      <c r="C490" s="54"/>
      <c r="D490" s="55"/>
      <c r="E490" s="67"/>
      <c r="F490" s="56"/>
      <c r="G490" s="54"/>
      <c r="H490" s="58"/>
      <c r="I490" s="63">
        <v>490</v>
      </c>
      <c r="J490" s="63"/>
      <c r="K490" s="57"/>
      <c r="L490" s="57"/>
      <c r="M490" s="64"/>
      <c r="N490" s="72" t="s">
        <v>834</v>
      </c>
      <c r="O490" s="74">
        <v>40522.048738425925</v>
      </c>
    </row>
    <row r="491" spans="1:15">
      <c r="A491" s="70"/>
      <c r="B491" s="70"/>
      <c r="C491" s="54"/>
      <c r="D491" s="55"/>
      <c r="E491" s="67"/>
      <c r="F491" s="56"/>
      <c r="G491" s="54"/>
      <c r="H491" s="58"/>
      <c r="I491" s="63">
        <v>491</v>
      </c>
      <c r="J491" s="63"/>
      <c r="K491" s="57"/>
      <c r="L491" s="57"/>
      <c r="M491" s="64"/>
      <c r="N491" s="72" t="s">
        <v>834</v>
      </c>
      <c r="O491" s="74">
        <v>40522.048738425925</v>
      </c>
    </row>
    <row r="492" spans="1:15">
      <c r="A492" s="70"/>
      <c r="B492" s="70"/>
      <c r="C492" s="54"/>
      <c r="D492" s="55"/>
      <c r="E492" s="67"/>
      <c r="F492" s="56"/>
      <c r="G492" s="54"/>
      <c r="H492" s="58"/>
      <c r="I492" s="63">
        <v>492</v>
      </c>
      <c r="J492" s="63"/>
      <c r="K492" s="57"/>
      <c r="L492" s="57"/>
      <c r="M492" s="64"/>
      <c r="N492" s="72" t="s">
        <v>835</v>
      </c>
      <c r="O492" s="74">
        <v>40522.048738425925</v>
      </c>
    </row>
    <row r="493" spans="1:15">
      <c r="A493" s="70"/>
      <c r="B493" s="70"/>
      <c r="C493" s="54"/>
      <c r="D493" s="55"/>
      <c r="E493" s="67"/>
      <c r="F493" s="56"/>
      <c r="G493" s="54"/>
      <c r="H493" s="58"/>
      <c r="I493" s="63">
        <v>493</v>
      </c>
      <c r="J493" s="63"/>
      <c r="K493" s="57"/>
      <c r="L493" s="57"/>
      <c r="M493" s="64"/>
      <c r="N493" s="72" t="s">
        <v>836</v>
      </c>
      <c r="O493" s="74">
        <v>40522.551064814812</v>
      </c>
    </row>
    <row r="494" spans="1:15">
      <c r="A494" s="70"/>
      <c r="B494" s="70"/>
      <c r="C494" s="54"/>
      <c r="D494" s="55"/>
      <c r="E494" s="67"/>
      <c r="F494" s="56"/>
      <c r="G494" s="54"/>
      <c r="H494" s="58"/>
      <c r="I494" s="63">
        <v>494</v>
      </c>
      <c r="J494" s="63"/>
      <c r="K494" s="57"/>
      <c r="L494" s="57"/>
      <c r="M494" s="64"/>
      <c r="N494" s="72" t="s">
        <v>836</v>
      </c>
      <c r="O494" s="74">
        <v>40522.551064814812</v>
      </c>
    </row>
    <row r="495" spans="1:15">
      <c r="A495" s="70"/>
      <c r="B495" s="70"/>
      <c r="C495" s="54"/>
      <c r="D495" s="55"/>
      <c r="E495" s="67"/>
      <c r="F495" s="56"/>
      <c r="G495" s="54"/>
      <c r="H495" s="58"/>
      <c r="I495" s="63">
        <v>495</v>
      </c>
      <c r="J495" s="63"/>
      <c r="K495" s="57"/>
      <c r="L495" s="57"/>
      <c r="M495" s="64"/>
      <c r="N495" s="72" t="s">
        <v>836</v>
      </c>
      <c r="O495" s="74">
        <v>40522.551064814812</v>
      </c>
    </row>
    <row r="496" spans="1:15">
      <c r="A496" s="70"/>
      <c r="B496" s="70"/>
      <c r="C496" s="54"/>
      <c r="D496" s="55"/>
      <c r="E496" s="67"/>
      <c r="F496" s="56"/>
      <c r="G496" s="54"/>
      <c r="H496" s="58"/>
      <c r="I496" s="63">
        <v>496</v>
      </c>
      <c r="J496" s="63"/>
      <c r="K496" s="57"/>
      <c r="L496" s="57"/>
      <c r="M496" s="64"/>
      <c r="N496" s="72" t="s">
        <v>836</v>
      </c>
      <c r="O496" s="74">
        <v>40522.551064814812</v>
      </c>
    </row>
    <row r="497" spans="1:15">
      <c r="A497" s="70"/>
      <c r="B497" s="70"/>
      <c r="C497" s="54"/>
      <c r="D497" s="55"/>
      <c r="E497" s="67"/>
      <c r="F497" s="56"/>
      <c r="G497" s="54"/>
      <c r="H497" s="58"/>
      <c r="I497" s="63">
        <v>497</v>
      </c>
      <c r="J497" s="63"/>
      <c r="K497" s="57"/>
      <c r="L497" s="57"/>
      <c r="M497" s="64"/>
      <c r="N497" s="72" t="s">
        <v>836</v>
      </c>
      <c r="O497" s="74">
        <v>40522.551064814812</v>
      </c>
    </row>
    <row r="498" spans="1:15">
      <c r="A498" s="70"/>
      <c r="B498" s="70"/>
      <c r="C498" s="54"/>
      <c r="D498" s="55"/>
      <c r="E498" s="67"/>
      <c r="F498" s="56"/>
      <c r="G498" s="54"/>
      <c r="H498" s="58"/>
      <c r="I498" s="63">
        <v>498</v>
      </c>
      <c r="J498" s="63"/>
      <c r="K498" s="57"/>
      <c r="L498" s="57"/>
      <c r="M498" s="64"/>
      <c r="N498" s="72" t="s">
        <v>836</v>
      </c>
      <c r="O498" s="74">
        <v>40522.551064814812</v>
      </c>
    </row>
    <row r="499" spans="1:15">
      <c r="A499" s="70"/>
      <c r="B499" s="70"/>
      <c r="C499" s="54"/>
      <c r="D499" s="55"/>
      <c r="E499" s="67"/>
      <c r="F499" s="56"/>
      <c r="G499" s="54"/>
      <c r="H499" s="58"/>
      <c r="I499" s="63">
        <v>499</v>
      </c>
      <c r="J499" s="63"/>
      <c r="K499" s="57"/>
      <c r="L499" s="57"/>
      <c r="M499" s="64"/>
      <c r="N499" s="72" t="s">
        <v>836</v>
      </c>
      <c r="O499" s="74">
        <v>40522.551064814812</v>
      </c>
    </row>
    <row r="500" spans="1:15">
      <c r="A500" s="70"/>
      <c r="B500" s="70"/>
      <c r="C500" s="54"/>
      <c r="D500" s="55"/>
      <c r="E500" s="67"/>
      <c r="F500" s="56"/>
      <c r="G500" s="54"/>
      <c r="H500" s="58"/>
      <c r="I500" s="63">
        <v>500</v>
      </c>
      <c r="J500" s="63"/>
      <c r="K500" s="57"/>
      <c r="L500" s="57"/>
      <c r="M500" s="64"/>
      <c r="N500" s="72" t="s">
        <v>836</v>
      </c>
      <c r="O500" s="74">
        <v>40522.551064814812</v>
      </c>
    </row>
    <row r="501" spans="1:15">
      <c r="A501" s="70"/>
      <c r="B501" s="70"/>
      <c r="C501" s="54"/>
      <c r="D501" s="55"/>
      <c r="E501" s="67"/>
      <c r="F501" s="56"/>
      <c r="G501" s="54"/>
      <c r="H501" s="58"/>
      <c r="I501" s="63">
        <v>501</v>
      </c>
      <c r="J501" s="63"/>
      <c r="K501" s="57"/>
      <c r="L501" s="57"/>
      <c r="M501" s="64"/>
      <c r="N501" s="72" t="s">
        <v>836</v>
      </c>
      <c r="O501" s="74">
        <v>40522.551064814812</v>
      </c>
    </row>
    <row r="502" spans="1:15">
      <c r="A502" s="70"/>
      <c r="B502" s="70"/>
      <c r="C502" s="54"/>
      <c r="D502" s="55"/>
      <c r="E502" s="67"/>
      <c r="F502" s="56"/>
      <c r="G502" s="54"/>
      <c r="H502" s="58"/>
      <c r="I502" s="63">
        <v>502</v>
      </c>
      <c r="J502" s="63"/>
      <c r="K502" s="57"/>
      <c r="L502" s="57"/>
      <c r="M502" s="64"/>
      <c r="N502" s="72" t="s">
        <v>836</v>
      </c>
      <c r="O502" s="74">
        <v>40522.551064814812</v>
      </c>
    </row>
    <row r="503" spans="1:15">
      <c r="A503" s="70"/>
      <c r="B503" s="70"/>
      <c r="C503" s="54"/>
      <c r="D503" s="55"/>
      <c r="E503" s="67"/>
      <c r="F503" s="56"/>
      <c r="G503" s="54"/>
      <c r="H503" s="58"/>
      <c r="I503" s="63">
        <v>503</v>
      </c>
      <c r="J503" s="63"/>
      <c r="K503" s="57"/>
      <c r="L503" s="57"/>
      <c r="M503" s="64"/>
      <c r="N503" s="72" t="s">
        <v>836</v>
      </c>
      <c r="O503" s="74">
        <v>40522.551064814812</v>
      </c>
    </row>
    <row r="504" spans="1:15">
      <c r="A504" s="70"/>
      <c r="B504" s="70"/>
      <c r="C504" s="54"/>
      <c r="D504" s="55"/>
      <c r="E504" s="67"/>
      <c r="F504" s="56"/>
      <c r="G504" s="54"/>
      <c r="H504" s="58"/>
      <c r="I504" s="63">
        <v>504</v>
      </c>
      <c r="J504" s="63"/>
      <c r="K504" s="57"/>
      <c r="L504" s="57"/>
      <c r="M504" s="64"/>
      <c r="N504" s="72" t="s">
        <v>836</v>
      </c>
      <c r="O504" s="74">
        <v>40522.551064814812</v>
      </c>
    </row>
    <row r="505" spans="1:15">
      <c r="A505" s="70"/>
      <c r="B505" s="70"/>
      <c r="C505" s="54"/>
      <c r="D505" s="55"/>
      <c r="E505" s="67"/>
      <c r="F505" s="56"/>
      <c r="G505" s="54"/>
      <c r="H505" s="58"/>
      <c r="I505" s="63">
        <v>505</v>
      </c>
      <c r="J505" s="63"/>
      <c r="K505" s="57"/>
      <c r="L505" s="57"/>
      <c r="M505" s="64"/>
      <c r="N505" s="72" t="s">
        <v>836</v>
      </c>
      <c r="O505" s="74">
        <v>40522.551064814812</v>
      </c>
    </row>
    <row r="506" spans="1:15">
      <c r="A506" s="70"/>
      <c r="B506" s="70"/>
      <c r="C506" s="54"/>
      <c r="D506" s="55"/>
      <c r="E506" s="67"/>
      <c r="F506" s="56"/>
      <c r="G506" s="54"/>
      <c r="H506" s="58"/>
      <c r="I506" s="63">
        <v>506</v>
      </c>
      <c r="J506" s="63"/>
      <c r="K506" s="57"/>
      <c r="L506" s="57"/>
      <c r="M506" s="64"/>
      <c r="N506" s="72" t="s">
        <v>836</v>
      </c>
      <c r="O506" s="74">
        <v>40522.551064814812</v>
      </c>
    </row>
    <row r="507" spans="1:15">
      <c r="A507" s="70"/>
      <c r="B507" s="70"/>
      <c r="C507" s="54"/>
      <c r="D507" s="55"/>
      <c r="E507" s="67"/>
      <c r="F507" s="56"/>
      <c r="G507" s="54"/>
      <c r="H507" s="58"/>
      <c r="I507" s="63">
        <v>507</v>
      </c>
      <c r="J507" s="63"/>
      <c r="K507" s="57"/>
      <c r="L507" s="57"/>
      <c r="M507" s="64"/>
      <c r="N507" s="72" t="s">
        <v>836</v>
      </c>
      <c r="O507" s="74">
        <v>40522.551064814812</v>
      </c>
    </row>
    <row r="508" spans="1:15">
      <c r="A508" s="70"/>
      <c r="B508" s="70"/>
      <c r="C508" s="54"/>
      <c r="D508" s="55"/>
      <c r="E508" s="67"/>
      <c r="F508" s="56"/>
      <c r="G508" s="54"/>
      <c r="H508" s="58"/>
      <c r="I508" s="63">
        <v>508</v>
      </c>
      <c r="J508" s="63"/>
      <c r="K508" s="57"/>
      <c r="L508" s="57"/>
      <c r="M508" s="64"/>
      <c r="N508" s="72" t="s">
        <v>836</v>
      </c>
      <c r="O508" s="74">
        <v>40522.551064814812</v>
      </c>
    </row>
    <row r="509" spans="1:15">
      <c r="A509" s="70"/>
      <c r="B509" s="70"/>
      <c r="C509" s="54"/>
      <c r="D509" s="55"/>
      <c r="E509" s="67"/>
      <c r="F509" s="56"/>
      <c r="G509" s="54"/>
      <c r="H509" s="58"/>
      <c r="I509" s="63">
        <v>509</v>
      </c>
      <c r="J509" s="63"/>
      <c r="K509" s="57"/>
      <c r="L509" s="57"/>
      <c r="M509" s="64"/>
      <c r="N509" s="72" t="s">
        <v>836</v>
      </c>
      <c r="O509" s="74">
        <v>40522.551064814812</v>
      </c>
    </row>
    <row r="510" spans="1:15">
      <c r="A510" s="70"/>
      <c r="B510" s="70"/>
      <c r="C510" s="54"/>
      <c r="D510" s="55"/>
      <c r="E510" s="67"/>
      <c r="F510" s="56"/>
      <c r="G510" s="54"/>
      <c r="H510" s="58"/>
      <c r="I510" s="63">
        <v>510</v>
      </c>
      <c r="J510" s="63"/>
      <c r="K510" s="57"/>
      <c r="L510" s="57"/>
      <c r="M510" s="64"/>
      <c r="N510" s="72" t="s">
        <v>836</v>
      </c>
      <c r="O510" s="74">
        <v>40522.551064814812</v>
      </c>
    </row>
    <row r="511" spans="1:15">
      <c r="A511" s="70"/>
      <c r="B511" s="70"/>
      <c r="C511" s="54"/>
      <c r="D511" s="55"/>
      <c r="E511" s="67"/>
      <c r="F511" s="56"/>
      <c r="G511" s="54"/>
      <c r="H511" s="58"/>
      <c r="I511" s="63">
        <v>511</v>
      </c>
      <c r="J511" s="63"/>
      <c r="K511" s="57"/>
      <c r="L511" s="57"/>
      <c r="M511" s="64"/>
      <c r="N511" s="72" t="s">
        <v>834</v>
      </c>
      <c r="O511" s="74">
        <v>40522.044548611113</v>
      </c>
    </row>
    <row r="512" spans="1:15">
      <c r="A512" s="70"/>
      <c r="B512" s="70"/>
      <c r="C512" s="54"/>
      <c r="D512" s="55"/>
      <c r="E512" s="67"/>
      <c r="F512" s="56"/>
      <c r="G512" s="54"/>
      <c r="H512" s="58"/>
      <c r="I512" s="63">
        <v>512</v>
      </c>
      <c r="J512" s="63"/>
      <c r="K512" s="57"/>
      <c r="L512" s="57"/>
      <c r="M512" s="64"/>
      <c r="N512" s="72" t="s">
        <v>835</v>
      </c>
      <c r="O512" s="74">
        <v>40522.044548611113</v>
      </c>
    </row>
    <row r="513" spans="1:15">
      <c r="A513" s="70"/>
      <c r="B513" s="70"/>
      <c r="C513" s="54"/>
      <c r="D513" s="55"/>
      <c r="E513" s="67"/>
      <c r="F513" s="56"/>
      <c r="G513" s="54"/>
      <c r="H513" s="58"/>
      <c r="I513" s="63">
        <v>513</v>
      </c>
      <c r="J513" s="63"/>
      <c r="K513" s="57"/>
      <c r="L513" s="57"/>
      <c r="M513" s="64"/>
      <c r="N513" s="72" t="s">
        <v>836</v>
      </c>
      <c r="O513" s="74">
        <v>40522.551064814812</v>
      </c>
    </row>
    <row r="514" spans="1:15">
      <c r="A514" s="70"/>
      <c r="B514" s="70"/>
      <c r="C514" s="54"/>
      <c r="D514" s="55"/>
      <c r="E514" s="67"/>
      <c r="F514" s="56"/>
      <c r="G514" s="54"/>
      <c r="H514" s="58"/>
      <c r="I514" s="63">
        <v>514</v>
      </c>
      <c r="J514" s="63"/>
      <c r="K514" s="57"/>
      <c r="L514" s="57"/>
      <c r="M514" s="64"/>
      <c r="N514" s="72" t="s">
        <v>836</v>
      </c>
      <c r="O514" s="74">
        <v>40522.551064814812</v>
      </c>
    </row>
    <row r="515" spans="1:15">
      <c r="A515" s="70"/>
      <c r="B515" s="70"/>
      <c r="C515" s="54"/>
      <c r="D515" s="55"/>
      <c r="E515" s="67"/>
      <c r="F515" s="56"/>
      <c r="G515" s="54"/>
      <c r="H515" s="58"/>
      <c r="I515" s="63">
        <v>515</v>
      </c>
      <c r="J515" s="63"/>
      <c r="K515" s="57"/>
      <c r="L515" s="57"/>
      <c r="M515" s="64"/>
      <c r="N515" s="72" t="s">
        <v>836</v>
      </c>
      <c r="O515" s="74">
        <v>40522.551064814812</v>
      </c>
    </row>
    <row r="516" spans="1:15">
      <c r="A516" s="70"/>
      <c r="B516" s="70"/>
      <c r="C516" s="54"/>
      <c r="D516" s="55"/>
      <c r="E516" s="67"/>
      <c r="F516" s="56"/>
      <c r="G516" s="54"/>
      <c r="H516" s="58"/>
      <c r="I516" s="63">
        <v>516</v>
      </c>
      <c r="J516" s="63"/>
      <c r="K516" s="57"/>
      <c r="L516" s="57"/>
      <c r="M516" s="64"/>
      <c r="N516" s="72" t="s">
        <v>836</v>
      </c>
      <c r="O516" s="74">
        <v>40522.551064814812</v>
      </c>
    </row>
    <row r="517" spans="1:15">
      <c r="A517" s="70"/>
      <c r="B517" s="70"/>
      <c r="C517" s="54"/>
      <c r="D517" s="55"/>
      <c r="E517" s="67"/>
      <c r="F517" s="56"/>
      <c r="G517" s="54"/>
      <c r="H517" s="58"/>
      <c r="I517" s="63">
        <v>517</v>
      </c>
      <c r="J517" s="63"/>
      <c r="K517" s="57"/>
      <c r="L517" s="57"/>
      <c r="M517" s="64"/>
      <c r="N517" s="72" t="s">
        <v>836</v>
      </c>
      <c r="O517" s="74">
        <v>40522.551064814812</v>
      </c>
    </row>
    <row r="518" spans="1:15">
      <c r="A518" s="70"/>
      <c r="B518" s="70"/>
      <c r="C518" s="54"/>
      <c r="D518" s="55"/>
      <c r="E518" s="67"/>
      <c r="F518" s="56"/>
      <c r="G518" s="54"/>
      <c r="H518" s="58"/>
      <c r="I518" s="63">
        <v>518</v>
      </c>
      <c r="J518" s="63"/>
      <c r="K518" s="57"/>
      <c r="L518" s="57"/>
      <c r="M518" s="64"/>
      <c r="N518" s="72" t="s">
        <v>836</v>
      </c>
      <c r="O518" s="74">
        <v>40522.551064814812</v>
      </c>
    </row>
    <row r="519" spans="1:15">
      <c r="A519" s="70"/>
      <c r="B519" s="70"/>
      <c r="C519" s="54"/>
      <c r="D519" s="55"/>
      <c r="E519" s="67"/>
      <c r="F519" s="56"/>
      <c r="G519" s="54"/>
      <c r="H519" s="58"/>
      <c r="I519" s="63">
        <v>519</v>
      </c>
      <c r="J519" s="63"/>
      <c r="K519" s="57"/>
      <c r="L519" s="57"/>
      <c r="M519" s="64"/>
      <c r="N519" s="72" t="s">
        <v>836</v>
      </c>
      <c r="O519" s="74">
        <v>40522.551064814812</v>
      </c>
    </row>
    <row r="520" spans="1:15">
      <c r="A520" s="70"/>
      <c r="B520" s="70"/>
      <c r="C520" s="54"/>
      <c r="D520" s="55"/>
      <c r="E520" s="67"/>
      <c r="F520" s="56"/>
      <c r="G520" s="54"/>
      <c r="H520" s="58"/>
      <c r="I520" s="63">
        <v>520</v>
      </c>
      <c r="J520" s="63"/>
      <c r="K520" s="57"/>
      <c r="L520" s="57"/>
      <c r="M520" s="64"/>
      <c r="N520" s="72" t="s">
        <v>836</v>
      </c>
      <c r="O520" s="74">
        <v>40522.551064814812</v>
      </c>
    </row>
    <row r="521" spans="1:15">
      <c r="A521" s="70"/>
      <c r="B521" s="70"/>
      <c r="C521" s="54"/>
      <c r="D521" s="55"/>
      <c r="E521" s="67"/>
      <c r="F521" s="56"/>
      <c r="G521" s="54"/>
      <c r="H521" s="58"/>
      <c r="I521" s="63">
        <v>521</v>
      </c>
      <c r="J521" s="63"/>
      <c r="K521" s="57"/>
      <c r="L521" s="57"/>
      <c r="M521" s="64"/>
      <c r="N521" s="72" t="s">
        <v>836</v>
      </c>
      <c r="O521" s="74">
        <v>40522.551064814812</v>
      </c>
    </row>
    <row r="522" spans="1:15">
      <c r="A522" s="70"/>
      <c r="B522" s="70"/>
      <c r="C522" s="54"/>
      <c r="D522" s="55"/>
      <c r="E522" s="67"/>
      <c r="F522" s="56"/>
      <c r="G522" s="54"/>
      <c r="H522" s="58"/>
      <c r="I522" s="63">
        <v>522</v>
      </c>
      <c r="J522" s="63"/>
      <c r="K522" s="57"/>
      <c r="L522" s="57"/>
      <c r="M522" s="64"/>
      <c r="N522" s="72" t="s">
        <v>836</v>
      </c>
      <c r="O522" s="74">
        <v>40522.551064814812</v>
      </c>
    </row>
    <row r="523" spans="1:15">
      <c r="A523" s="70"/>
      <c r="B523" s="70"/>
      <c r="C523" s="54"/>
      <c r="D523" s="55"/>
      <c r="E523" s="67"/>
      <c r="F523" s="56"/>
      <c r="G523" s="54"/>
      <c r="H523" s="58"/>
      <c r="I523" s="63">
        <v>523</v>
      </c>
      <c r="J523" s="63"/>
      <c r="K523" s="57"/>
      <c r="L523" s="57"/>
      <c r="M523" s="64"/>
      <c r="N523" s="72" t="s">
        <v>836</v>
      </c>
      <c r="O523" s="74">
        <v>40522.551064814812</v>
      </c>
    </row>
    <row r="524" spans="1:15">
      <c r="A524" s="70"/>
      <c r="B524" s="70"/>
      <c r="C524" s="54"/>
      <c r="D524" s="55"/>
      <c r="E524" s="67"/>
      <c r="F524" s="56"/>
      <c r="G524" s="54"/>
      <c r="H524" s="58"/>
      <c r="I524" s="63">
        <v>524</v>
      </c>
      <c r="J524" s="63"/>
      <c r="K524" s="57"/>
      <c r="L524" s="57"/>
      <c r="M524" s="64"/>
      <c r="N524" s="72" t="s">
        <v>836</v>
      </c>
      <c r="O524" s="74">
        <v>40522.551064814812</v>
      </c>
    </row>
    <row r="525" spans="1:15">
      <c r="A525" s="70"/>
      <c r="B525" s="70"/>
      <c r="C525" s="54"/>
      <c r="D525" s="55"/>
      <c r="E525" s="67"/>
      <c r="F525" s="56"/>
      <c r="G525" s="54"/>
      <c r="H525" s="58"/>
      <c r="I525" s="63">
        <v>525</v>
      </c>
      <c r="J525" s="63"/>
      <c r="K525" s="57"/>
      <c r="L525" s="57"/>
      <c r="M525" s="64"/>
      <c r="N525" s="72" t="s">
        <v>836</v>
      </c>
      <c r="O525" s="74">
        <v>40522.551064814812</v>
      </c>
    </row>
    <row r="526" spans="1:15">
      <c r="A526" s="70"/>
      <c r="B526" s="70"/>
      <c r="C526" s="54"/>
      <c r="D526" s="55"/>
      <c r="E526" s="67"/>
      <c r="F526" s="56"/>
      <c r="G526" s="54"/>
      <c r="H526" s="58"/>
      <c r="I526" s="63">
        <v>526</v>
      </c>
      <c r="J526" s="63"/>
      <c r="K526" s="57"/>
      <c r="L526" s="57"/>
      <c r="M526" s="64"/>
      <c r="N526" s="72" t="s">
        <v>836</v>
      </c>
      <c r="O526" s="74">
        <v>40522.551064814812</v>
      </c>
    </row>
    <row r="527" spans="1:15">
      <c r="A527" s="70"/>
      <c r="B527" s="70"/>
      <c r="C527" s="54"/>
      <c r="D527" s="55"/>
      <c r="E527" s="67"/>
      <c r="F527" s="56"/>
      <c r="G527" s="54"/>
      <c r="H527" s="58"/>
      <c r="I527" s="63">
        <v>527</v>
      </c>
      <c r="J527" s="63"/>
      <c r="K527" s="57"/>
      <c r="L527" s="57"/>
      <c r="M527" s="64"/>
      <c r="N527" s="72" t="s">
        <v>836</v>
      </c>
      <c r="O527" s="74">
        <v>40522.551064814812</v>
      </c>
    </row>
    <row r="528" spans="1:15">
      <c r="A528" s="70"/>
      <c r="B528" s="70"/>
      <c r="C528" s="54"/>
      <c r="D528" s="55"/>
      <c r="E528" s="67"/>
      <c r="F528" s="56"/>
      <c r="G528" s="54"/>
      <c r="H528" s="58"/>
      <c r="I528" s="63">
        <v>528</v>
      </c>
      <c r="J528" s="63"/>
      <c r="K528" s="57"/>
      <c r="L528" s="57"/>
      <c r="M528" s="64"/>
      <c r="N528" s="72" t="s">
        <v>836</v>
      </c>
      <c r="O528" s="74">
        <v>40522.551064814812</v>
      </c>
    </row>
    <row r="529" spans="1:15">
      <c r="A529" s="70"/>
      <c r="B529" s="70"/>
      <c r="C529" s="54"/>
      <c r="D529" s="55"/>
      <c r="E529" s="67"/>
      <c r="F529" s="56"/>
      <c r="G529" s="54"/>
      <c r="H529" s="58"/>
      <c r="I529" s="63">
        <v>529</v>
      </c>
      <c r="J529" s="63"/>
      <c r="K529" s="57"/>
      <c r="L529" s="57"/>
      <c r="M529" s="64"/>
      <c r="N529" s="72" t="s">
        <v>834</v>
      </c>
      <c r="O529" s="74">
        <v>40522.04891203704</v>
      </c>
    </row>
    <row r="530" spans="1:15">
      <c r="A530" s="70"/>
      <c r="B530" s="70"/>
      <c r="C530" s="54"/>
      <c r="D530" s="55"/>
      <c r="E530" s="67"/>
      <c r="F530" s="56"/>
      <c r="G530" s="54"/>
      <c r="H530" s="58"/>
      <c r="I530" s="63">
        <v>530</v>
      </c>
      <c r="J530" s="63"/>
      <c r="K530" s="57"/>
      <c r="L530" s="57"/>
      <c r="M530" s="64"/>
      <c r="N530" s="72" t="s">
        <v>836</v>
      </c>
      <c r="O530" s="74">
        <v>40522.551064814812</v>
      </c>
    </row>
    <row r="531" spans="1:15">
      <c r="A531" s="70"/>
      <c r="B531" s="70"/>
      <c r="C531" s="54"/>
      <c r="D531" s="55"/>
      <c r="E531" s="67"/>
      <c r="F531" s="56"/>
      <c r="G531" s="54"/>
      <c r="H531" s="58"/>
      <c r="I531" s="63">
        <v>531</v>
      </c>
      <c r="J531" s="63"/>
      <c r="K531" s="57"/>
      <c r="L531" s="57"/>
      <c r="M531" s="64"/>
      <c r="N531" s="72" t="s">
        <v>834</v>
      </c>
      <c r="O531" s="74">
        <v>40522.048935185187</v>
      </c>
    </row>
    <row r="532" spans="1:15">
      <c r="A532" s="70"/>
      <c r="B532" s="70"/>
      <c r="C532" s="54"/>
      <c r="D532" s="55"/>
      <c r="E532" s="67"/>
      <c r="F532" s="56"/>
      <c r="G532" s="54"/>
      <c r="H532" s="58"/>
      <c r="I532" s="63">
        <v>532</v>
      </c>
      <c r="J532" s="63"/>
      <c r="K532" s="57"/>
      <c r="L532" s="57"/>
      <c r="M532" s="64"/>
      <c r="N532" s="72" t="s">
        <v>836</v>
      </c>
      <c r="O532" s="74">
        <v>40522.551064814812</v>
      </c>
    </row>
    <row r="533" spans="1:15">
      <c r="A533" s="70"/>
      <c r="B533" s="70"/>
      <c r="C533" s="54"/>
      <c r="D533" s="55"/>
      <c r="E533" s="67"/>
      <c r="F533" s="56"/>
      <c r="G533" s="54"/>
      <c r="H533" s="58"/>
      <c r="I533" s="63">
        <v>533</v>
      </c>
      <c r="J533" s="63"/>
      <c r="K533" s="57"/>
      <c r="L533" s="57"/>
      <c r="M533" s="64"/>
      <c r="N533" s="72" t="s">
        <v>836</v>
      </c>
      <c r="O533" s="74">
        <v>40522.551064814812</v>
      </c>
    </row>
    <row r="534" spans="1:15">
      <c r="A534" s="70"/>
      <c r="B534" s="70"/>
      <c r="C534" s="54"/>
      <c r="D534" s="55"/>
      <c r="E534" s="67"/>
      <c r="F534" s="56"/>
      <c r="G534" s="54"/>
      <c r="H534" s="58"/>
      <c r="I534" s="63">
        <v>534</v>
      </c>
      <c r="J534" s="63"/>
      <c r="K534" s="57"/>
      <c r="L534" s="57"/>
      <c r="M534" s="64"/>
      <c r="N534" s="72" t="s">
        <v>836</v>
      </c>
      <c r="O534" s="74">
        <v>40522.551064814812</v>
      </c>
    </row>
    <row r="535" spans="1:15">
      <c r="A535" s="70"/>
      <c r="B535" s="70"/>
      <c r="C535" s="54"/>
      <c r="D535" s="55"/>
      <c r="E535" s="67"/>
      <c r="F535" s="56"/>
      <c r="G535" s="54"/>
      <c r="H535" s="58"/>
      <c r="I535" s="63">
        <v>535</v>
      </c>
      <c r="J535" s="63"/>
      <c r="K535" s="57"/>
      <c r="L535" s="57"/>
      <c r="M535" s="64"/>
      <c r="N535" s="72" t="s">
        <v>836</v>
      </c>
      <c r="O535" s="74">
        <v>40522.551064814812</v>
      </c>
    </row>
    <row r="536" spans="1:15">
      <c r="A536" s="70"/>
      <c r="B536" s="70"/>
      <c r="C536" s="54"/>
      <c r="D536" s="55"/>
      <c r="E536" s="67"/>
      <c r="F536" s="56"/>
      <c r="G536" s="54"/>
      <c r="H536" s="58"/>
      <c r="I536" s="63">
        <v>536</v>
      </c>
      <c r="J536" s="63"/>
      <c r="K536" s="57"/>
      <c r="L536" s="57"/>
      <c r="M536" s="64"/>
      <c r="N536" s="72" t="s">
        <v>836</v>
      </c>
      <c r="O536" s="74">
        <v>40522.551064814812</v>
      </c>
    </row>
    <row r="537" spans="1:15">
      <c r="A537" s="70"/>
      <c r="B537" s="70"/>
      <c r="C537" s="54"/>
      <c r="D537" s="55"/>
      <c r="E537" s="67"/>
      <c r="F537" s="56"/>
      <c r="G537" s="54"/>
      <c r="H537" s="58"/>
      <c r="I537" s="63">
        <v>537</v>
      </c>
      <c r="J537" s="63"/>
      <c r="K537" s="57"/>
      <c r="L537" s="57"/>
      <c r="M537" s="64"/>
      <c r="N537" s="72" t="s">
        <v>834</v>
      </c>
      <c r="O537" s="74">
        <v>40522.048958333333</v>
      </c>
    </row>
    <row r="538" spans="1:15">
      <c r="A538" s="70"/>
      <c r="B538" s="70"/>
      <c r="C538" s="54"/>
      <c r="D538" s="55"/>
      <c r="E538" s="67"/>
      <c r="F538" s="56"/>
      <c r="G538" s="54"/>
      <c r="H538" s="58"/>
      <c r="I538" s="63">
        <v>538</v>
      </c>
      <c r="J538" s="63"/>
      <c r="K538" s="57"/>
      <c r="L538" s="57"/>
      <c r="M538" s="64"/>
      <c r="N538" s="72" t="s">
        <v>836</v>
      </c>
      <c r="O538" s="74">
        <v>40522.551064814812</v>
      </c>
    </row>
    <row r="539" spans="1:15">
      <c r="A539" s="70"/>
      <c r="B539" s="70"/>
      <c r="C539" s="54"/>
      <c r="D539" s="55"/>
      <c r="E539" s="67"/>
      <c r="F539" s="56"/>
      <c r="G539" s="54"/>
      <c r="H539" s="58"/>
      <c r="I539" s="63">
        <v>539</v>
      </c>
      <c r="J539" s="63"/>
      <c r="K539" s="57"/>
      <c r="L539" s="57"/>
      <c r="M539" s="64"/>
      <c r="N539" s="72" t="s">
        <v>836</v>
      </c>
      <c r="O539" s="74">
        <v>40522.551064814812</v>
      </c>
    </row>
    <row r="540" spans="1:15">
      <c r="A540" s="70"/>
      <c r="B540" s="70"/>
      <c r="C540" s="54"/>
      <c r="D540" s="55"/>
      <c r="E540" s="67"/>
      <c r="F540" s="56"/>
      <c r="G540" s="54"/>
      <c r="H540" s="58"/>
      <c r="I540" s="63">
        <v>540</v>
      </c>
      <c r="J540" s="63"/>
      <c r="K540" s="57"/>
      <c r="L540" s="57"/>
      <c r="M540" s="64"/>
      <c r="N540" s="72" t="s">
        <v>836</v>
      </c>
      <c r="O540" s="74">
        <v>40522.551064814812</v>
      </c>
    </row>
    <row r="541" spans="1:15">
      <c r="A541" s="70"/>
      <c r="B541" s="70"/>
      <c r="C541" s="54"/>
      <c r="D541" s="55"/>
      <c r="E541" s="67"/>
      <c r="F541" s="56"/>
      <c r="G541" s="54"/>
      <c r="H541" s="58"/>
      <c r="I541" s="63">
        <v>541</v>
      </c>
      <c r="J541" s="63"/>
      <c r="K541" s="57"/>
      <c r="L541" s="57"/>
      <c r="M541" s="64"/>
      <c r="N541" s="72" t="s">
        <v>836</v>
      </c>
      <c r="O541" s="74">
        <v>40522.551064814812</v>
      </c>
    </row>
    <row r="542" spans="1:15">
      <c r="A542" s="70"/>
      <c r="B542" s="70"/>
      <c r="C542" s="54"/>
      <c r="D542" s="55"/>
      <c r="E542" s="67"/>
      <c r="F542" s="56"/>
      <c r="G542" s="54"/>
      <c r="H542" s="58"/>
      <c r="I542" s="63">
        <v>542</v>
      </c>
      <c r="J542" s="63"/>
      <c r="K542" s="57"/>
      <c r="L542" s="57"/>
      <c r="M542" s="64"/>
      <c r="N542" s="72" t="s">
        <v>836</v>
      </c>
      <c r="O542" s="74">
        <v>40522.551064814812</v>
      </c>
    </row>
    <row r="543" spans="1:15">
      <c r="A543" s="70"/>
      <c r="B543" s="70"/>
      <c r="C543" s="54"/>
      <c r="D543" s="55"/>
      <c r="E543" s="67"/>
      <c r="F543" s="56"/>
      <c r="G543" s="54"/>
      <c r="H543" s="58"/>
      <c r="I543" s="63">
        <v>543</v>
      </c>
      <c r="J543" s="63"/>
      <c r="K543" s="57"/>
      <c r="L543" s="57"/>
      <c r="M543" s="64"/>
      <c r="N543" s="72" t="s">
        <v>836</v>
      </c>
      <c r="O543" s="74">
        <v>40522.551064814812</v>
      </c>
    </row>
    <row r="544" spans="1:15">
      <c r="A544" s="70"/>
      <c r="B544" s="70"/>
      <c r="C544" s="54"/>
      <c r="D544" s="55"/>
      <c r="E544" s="67"/>
      <c r="F544" s="56"/>
      <c r="G544" s="54"/>
      <c r="H544" s="58"/>
      <c r="I544" s="63">
        <v>544</v>
      </c>
      <c r="J544" s="63"/>
      <c r="K544" s="57"/>
      <c r="L544" s="57"/>
      <c r="M544" s="64"/>
      <c r="N544" s="72" t="s">
        <v>836</v>
      </c>
      <c r="O544" s="74">
        <v>40522.551064814812</v>
      </c>
    </row>
    <row r="545" spans="1:15">
      <c r="A545" s="70"/>
      <c r="B545" s="70"/>
      <c r="C545" s="54"/>
      <c r="D545" s="55"/>
      <c r="E545" s="67"/>
      <c r="F545" s="56"/>
      <c r="G545" s="54"/>
      <c r="H545" s="58"/>
      <c r="I545" s="63">
        <v>545</v>
      </c>
      <c r="J545" s="63"/>
      <c r="K545" s="57"/>
      <c r="L545" s="57"/>
      <c r="M545" s="64"/>
      <c r="N545" s="72" t="s">
        <v>834</v>
      </c>
      <c r="O545" s="74">
        <v>40522.049016203702</v>
      </c>
    </row>
    <row r="546" spans="1:15">
      <c r="A546" s="70"/>
      <c r="B546" s="70"/>
      <c r="C546" s="54"/>
      <c r="D546" s="55"/>
      <c r="E546" s="67"/>
      <c r="F546" s="56"/>
      <c r="G546" s="54"/>
      <c r="H546" s="58"/>
      <c r="I546" s="63">
        <v>546</v>
      </c>
      <c r="J546" s="63"/>
      <c r="K546" s="57"/>
      <c r="L546" s="57"/>
      <c r="M546" s="64"/>
      <c r="N546" s="72" t="s">
        <v>836</v>
      </c>
      <c r="O546" s="74">
        <v>40522.551064814812</v>
      </c>
    </row>
    <row r="547" spans="1:15">
      <c r="A547" s="70"/>
      <c r="B547" s="70"/>
      <c r="C547" s="54"/>
      <c r="D547" s="55"/>
      <c r="E547" s="67"/>
      <c r="F547" s="56"/>
      <c r="G547" s="54"/>
      <c r="H547" s="58"/>
      <c r="I547" s="63">
        <v>547</v>
      </c>
      <c r="J547" s="63"/>
      <c r="K547" s="57"/>
      <c r="L547" s="57"/>
      <c r="M547" s="64"/>
      <c r="N547" s="72" t="s">
        <v>834</v>
      </c>
      <c r="O547" s="74">
        <v>40522.049050925925</v>
      </c>
    </row>
    <row r="548" spans="1:15">
      <c r="A548" s="70"/>
      <c r="B548" s="70"/>
      <c r="C548" s="54"/>
      <c r="D548" s="55"/>
      <c r="E548" s="67"/>
      <c r="F548" s="56"/>
      <c r="G548" s="54"/>
      <c r="H548" s="58"/>
      <c r="I548" s="63">
        <v>548</v>
      </c>
      <c r="J548" s="63"/>
      <c r="K548" s="57"/>
      <c r="L548" s="57"/>
      <c r="M548" s="64"/>
      <c r="N548" s="72" t="s">
        <v>836</v>
      </c>
      <c r="O548" s="74">
        <v>40522.551064814812</v>
      </c>
    </row>
    <row r="549" spans="1:15">
      <c r="A549" s="70"/>
      <c r="B549" s="70"/>
      <c r="C549" s="54"/>
      <c r="D549" s="55"/>
      <c r="E549" s="67"/>
      <c r="F549" s="56"/>
      <c r="G549" s="54"/>
      <c r="H549" s="58"/>
      <c r="I549" s="63">
        <v>549</v>
      </c>
      <c r="J549" s="63"/>
      <c r="K549" s="57"/>
      <c r="L549" s="57"/>
      <c r="M549" s="64"/>
      <c r="N549" s="72" t="s">
        <v>836</v>
      </c>
      <c r="O549" s="74">
        <v>40522.551064814812</v>
      </c>
    </row>
    <row r="550" spans="1:15">
      <c r="A550" s="70"/>
      <c r="B550" s="70"/>
      <c r="C550" s="54"/>
      <c r="D550" s="55"/>
      <c r="E550" s="67"/>
      <c r="F550" s="56"/>
      <c r="G550" s="54"/>
      <c r="H550" s="58"/>
      <c r="I550" s="63">
        <v>550</v>
      </c>
      <c r="J550" s="63"/>
      <c r="K550" s="57"/>
      <c r="L550" s="57"/>
      <c r="M550" s="64"/>
      <c r="N550" s="72" t="s">
        <v>836</v>
      </c>
      <c r="O550" s="74">
        <v>40522.551064814812</v>
      </c>
    </row>
    <row r="551" spans="1:15">
      <c r="A551" s="70"/>
      <c r="B551" s="70"/>
      <c r="C551" s="54"/>
      <c r="D551" s="55"/>
      <c r="E551" s="67"/>
      <c r="F551" s="56"/>
      <c r="G551" s="54"/>
      <c r="H551" s="58"/>
      <c r="I551" s="63">
        <v>551</v>
      </c>
      <c r="J551" s="63"/>
      <c r="K551" s="57"/>
      <c r="L551" s="57"/>
      <c r="M551" s="64"/>
      <c r="N551" s="72" t="s">
        <v>836</v>
      </c>
      <c r="O551" s="74">
        <v>40522.551064814812</v>
      </c>
    </row>
    <row r="552" spans="1:15">
      <c r="A552" s="70"/>
      <c r="B552" s="70"/>
      <c r="C552" s="54"/>
      <c r="D552" s="55"/>
      <c r="E552" s="67"/>
      <c r="F552" s="56"/>
      <c r="G552" s="54"/>
      <c r="H552" s="58"/>
      <c r="I552" s="63">
        <v>552</v>
      </c>
      <c r="J552" s="63"/>
      <c r="K552" s="57"/>
      <c r="L552" s="57"/>
      <c r="M552" s="64"/>
      <c r="N552" s="72" t="s">
        <v>834</v>
      </c>
      <c r="O552" s="74">
        <v>40522.049097222225</v>
      </c>
    </row>
    <row r="553" spans="1:15">
      <c r="A553" s="70"/>
      <c r="B553" s="70"/>
      <c r="C553" s="54"/>
      <c r="D553" s="55"/>
      <c r="E553" s="67"/>
      <c r="F553" s="56"/>
      <c r="G553" s="54"/>
      <c r="H553" s="58"/>
      <c r="I553" s="63">
        <v>553</v>
      </c>
      <c r="J553" s="63"/>
      <c r="K553" s="57"/>
      <c r="L553" s="57"/>
      <c r="M553" s="64"/>
      <c r="N553" s="72" t="s">
        <v>836</v>
      </c>
      <c r="O553" s="74">
        <v>40522.551064814812</v>
      </c>
    </row>
    <row r="554" spans="1:15">
      <c r="A554" s="70"/>
      <c r="B554" s="70"/>
      <c r="C554" s="54"/>
      <c r="D554" s="55"/>
      <c r="E554" s="67"/>
      <c r="F554" s="56"/>
      <c r="G554" s="54"/>
      <c r="H554" s="58"/>
      <c r="I554" s="63">
        <v>554</v>
      </c>
      <c r="J554" s="63"/>
      <c r="K554" s="57"/>
      <c r="L554" s="57"/>
      <c r="M554" s="64"/>
      <c r="N554" s="72" t="s">
        <v>836</v>
      </c>
      <c r="O554" s="74">
        <v>40522.551064814812</v>
      </c>
    </row>
    <row r="555" spans="1:15">
      <c r="A555" s="70"/>
      <c r="B555" s="70"/>
      <c r="C555" s="54"/>
      <c r="D555" s="55"/>
      <c r="E555" s="67"/>
      <c r="F555" s="56"/>
      <c r="G555" s="54"/>
      <c r="H555" s="58"/>
      <c r="I555" s="63">
        <v>555</v>
      </c>
      <c r="J555" s="63"/>
      <c r="K555" s="57"/>
      <c r="L555" s="57"/>
      <c r="M555" s="64"/>
      <c r="N555" s="72" t="s">
        <v>836</v>
      </c>
      <c r="O555" s="74">
        <v>40522.551064814812</v>
      </c>
    </row>
    <row r="556" spans="1:15">
      <c r="A556" s="70"/>
      <c r="B556" s="70"/>
      <c r="C556" s="54"/>
      <c r="D556" s="55"/>
      <c r="E556" s="67"/>
      <c r="F556" s="56"/>
      <c r="G556" s="54"/>
      <c r="H556" s="58"/>
      <c r="I556" s="63">
        <v>556</v>
      </c>
      <c r="J556" s="63"/>
      <c r="K556" s="57"/>
      <c r="L556" s="57"/>
      <c r="M556" s="64"/>
      <c r="N556" s="72" t="s">
        <v>836</v>
      </c>
      <c r="O556" s="74">
        <v>40522.551064814812</v>
      </c>
    </row>
    <row r="557" spans="1:15">
      <c r="A557" s="70"/>
      <c r="B557" s="70"/>
      <c r="C557" s="54"/>
      <c r="D557" s="55"/>
      <c r="E557" s="67"/>
      <c r="F557" s="56"/>
      <c r="G557" s="54"/>
      <c r="H557" s="58"/>
      <c r="I557" s="63">
        <v>557</v>
      </c>
      <c r="J557" s="63"/>
      <c r="K557" s="57"/>
      <c r="L557" s="57"/>
      <c r="M557" s="64"/>
      <c r="N557" s="72" t="s">
        <v>836</v>
      </c>
      <c r="O557" s="74">
        <v>40522.551064814812</v>
      </c>
    </row>
    <row r="558" spans="1:15">
      <c r="A558" s="70"/>
      <c r="B558" s="70"/>
      <c r="C558" s="54"/>
      <c r="D558" s="55"/>
      <c r="E558" s="67"/>
      <c r="F558" s="56"/>
      <c r="G558" s="54"/>
      <c r="H558" s="58"/>
      <c r="I558" s="63">
        <v>558</v>
      </c>
      <c r="J558" s="63"/>
      <c r="K558" s="57"/>
      <c r="L558" s="57"/>
      <c r="M558" s="64"/>
      <c r="N558" s="72" t="s">
        <v>836</v>
      </c>
      <c r="O558" s="74">
        <v>40522.551064814812</v>
      </c>
    </row>
    <row r="559" spans="1:15">
      <c r="A559" s="70"/>
      <c r="B559" s="70"/>
      <c r="C559" s="54"/>
      <c r="D559" s="55"/>
      <c r="E559" s="67"/>
      <c r="F559" s="56"/>
      <c r="G559" s="54"/>
      <c r="H559" s="58"/>
      <c r="I559" s="63">
        <v>559</v>
      </c>
      <c r="J559" s="63"/>
      <c r="K559" s="57"/>
      <c r="L559" s="57"/>
      <c r="M559" s="64"/>
      <c r="N559" s="72" t="s">
        <v>836</v>
      </c>
      <c r="O559" s="74">
        <v>40522.551064814812</v>
      </c>
    </row>
    <row r="560" spans="1:15">
      <c r="A560" s="70"/>
      <c r="B560" s="70"/>
      <c r="C560" s="54"/>
      <c r="D560" s="55"/>
      <c r="E560" s="67"/>
      <c r="F560" s="56"/>
      <c r="G560" s="54"/>
      <c r="H560" s="58"/>
      <c r="I560" s="63">
        <v>560</v>
      </c>
      <c r="J560" s="63"/>
      <c r="K560" s="57"/>
      <c r="L560" s="57"/>
      <c r="M560" s="64"/>
      <c r="N560" s="72" t="s">
        <v>836</v>
      </c>
      <c r="O560" s="74">
        <v>40522.551064814812</v>
      </c>
    </row>
    <row r="561" spans="1:15">
      <c r="A561" s="70"/>
      <c r="B561" s="70"/>
      <c r="C561" s="54"/>
      <c r="D561" s="55"/>
      <c r="E561" s="67"/>
      <c r="F561" s="56"/>
      <c r="G561" s="54"/>
      <c r="H561" s="58"/>
      <c r="I561" s="63">
        <v>561</v>
      </c>
      <c r="J561" s="63"/>
      <c r="K561" s="57"/>
      <c r="L561" s="57"/>
      <c r="M561" s="64"/>
      <c r="N561" s="72" t="s">
        <v>836</v>
      </c>
      <c r="O561" s="74">
        <v>40522.551064814812</v>
      </c>
    </row>
    <row r="562" spans="1:15">
      <c r="A562" s="70"/>
      <c r="B562" s="70"/>
      <c r="C562" s="54"/>
      <c r="D562" s="55"/>
      <c r="E562" s="67"/>
      <c r="F562" s="56"/>
      <c r="G562" s="54"/>
      <c r="H562" s="58"/>
      <c r="I562" s="63">
        <v>562</v>
      </c>
      <c r="J562" s="63"/>
      <c r="K562" s="57"/>
      <c r="L562" s="57"/>
      <c r="M562" s="64"/>
      <c r="N562" s="72" t="s">
        <v>836</v>
      </c>
      <c r="O562" s="74">
        <v>40522.551064814812</v>
      </c>
    </row>
    <row r="563" spans="1:15">
      <c r="A563" s="70"/>
      <c r="B563" s="70"/>
      <c r="C563" s="54"/>
      <c r="D563" s="55"/>
      <c r="E563" s="67"/>
      <c r="F563" s="56"/>
      <c r="G563" s="54"/>
      <c r="H563" s="58"/>
      <c r="I563" s="63">
        <v>563</v>
      </c>
      <c r="J563" s="63"/>
      <c r="K563" s="57"/>
      <c r="L563" s="57"/>
      <c r="M563" s="64"/>
      <c r="N563" s="72" t="s">
        <v>836</v>
      </c>
      <c r="O563" s="74">
        <v>40522.551064814812</v>
      </c>
    </row>
    <row r="564" spans="1:15">
      <c r="A564" s="70"/>
      <c r="B564" s="70"/>
      <c r="C564" s="54"/>
      <c r="D564" s="55"/>
      <c r="E564" s="67"/>
      <c r="F564" s="56"/>
      <c r="G564" s="54"/>
      <c r="H564" s="58"/>
      <c r="I564" s="63">
        <v>564</v>
      </c>
      <c r="J564" s="63"/>
      <c r="K564" s="57"/>
      <c r="L564" s="57"/>
      <c r="M564" s="64"/>
      <c r="N564" s="72" t="s">
        <v>836</v>
      </c>
      <c r="O564" s="74">
        <v>40522.551064814812</v>
      </c>
    </row>
    <row r="565" spans="1:15">
      <c r="A565" s="70"/>
      <c r="B565" s="70"/>
      <c r="C565" s="54"/>
      <c r="D565" s="55"/>
      <c r="E565" s="67"/>
      <c r="F565" s="56"/>
      <c r="G565" s="54"/>
      <c r="H565" s="58"/>
      <c r="I565" s="63">
        <v>565</v>
      </c>
      <c r="J565" s="63"/>
      <c r="K565" s="57"/>
      <c r="L565" s="57"/>
      <c r="M565" s="64"/>
      <c r="N565" s="72" t="s">
        <v>836</v>
      </c>
      <c r="O565" s="74">
        <v>40522.551064814812</v>
      </c>
    </row>
    <row r="566" spans="1:15">
      <c r="A566" s="70"/>
      <c r="B566" s="70"/>
      <c r="C566" s="54"/>
      <c r="D566" s="55"/>
      <c r="E566" s="67"/>
      <c r="F566" s="56"/>
      <c r="G566" s="54"/>
      <c r="H566" s="58"/>
      <c r="I566" s="63">
        <v>566</v>
      </c>
      <c r="J566" s="63"/>
      <c r="K566" s="57"/>
      <c r="L566" s="57"/>
      <c r="M566" s="64"/>
      <c r="N566" s="72" t="s">
        <v>834</v>
      </c>
      <c r="O566" s="74">
        <v>40522.049131944441</v>
      </c>
    </row>
    <row r="567" spans="1:15">
      <c r="A567" s="70"/>
      <c r="B567" s="70"/>
      <c r="C567" s="54"/>
      <c r="D567" s="55"/>
      <c r="E567" s="67"/>
      <c r="F567" s="56"/>
      <c r="G567" s="54"/>
      <c r="H567" s="58"/>
      <c r="I567" s="63">
        <v>567</v>
      </c>
      <c r="J567" s="63"/>
      <c r="K567" s="57"/>
      <c r="L567" s="57"/>
      <c r="M567" s="64"/>
      <c r="N567" s="72" t="s">
        <v>836</v>
      </c>
      <c r="O567" s="74">
        <v>40522.551064814812</v>
      </c>
    </row>
    <row r="568" spans="1:15">
      <c r="A568" s="70"/>
      <c r="B568" s="70"/>
      <c r="C568" s="54"/>
      <c r="D568" s="55"/>
      <c r="E568" s="67"/>
      <c r="F568" s="56"/>
      <c r="G568" s="54"/>
      <c r="H568" s="58"/>
      <c r="I568" s="63">
        <v>568</v>
      </c>
      <c r="J568" s="63"/>
      <c r="K568" s="57"/>
      <c r="L568" s="57"/>
      <c r="M568" s="64"/>
      <c r="N568" s="72" t="s">
        <v>834</v>
      </c>
      <c r="O568" s="74">
        <v>40522.047534722224</v>
      </c>
    </row>
    <row r="569" spans="1:15">
      <c r="A569" s="70"/>
      <c r="B569" s="70"/>
      <c r="C569" s="54"/>
      <c r="D569" s="55"/>
      <c r="E569" s="67"/>
      <c r="F569" s="56"/>
      <c r="G569" s="54"/>
      <c r="H569" s="58"/>
      <c r="I569" s="63">
        <v>569</v>
      </c>
      <c r="J569" s="63"/>
      <c r="K569" s="57"/>
      <c r="L569" s="57"/>
      <c r="M569" s="64"/>
      <c r="N569" s="72" t="s">
        <v>835</v>
      </c>
      <c r="O569" s="74">
        <v>40522.047534722224</v>
      </c>
    </row>
    <row r="570" spans="1:15">
      <c r="A570" s="70"/>
      <c r="B570" s="70"/>
      <c r="C570" s="54"/>
      <c r="D570" s="55"/>
      <c r="E570" s="67"/>
      <c r="F570" s="56"/>
      <c r="G570" s="54"/>
      <c r="H570" s="58"/>
      <c r="I570" s="63">
        <v>570</v>
      </c>
      <c r="J570" s="63"/>
      <c r="K570" s="57"/>
      <c r="L570" s="57"/>
      <c r="M570" s="64"/>
      <c r="N570" s="72" t="s">
        <v>836</v>
      </c>
      <c r="O570" s="74">
        <v>40522.551064814812</v>
      </c>
    </row>
    <row r="571" spans="1:15">
      <c r="A571" s="70"/>
      <c r="B571" s="70"/>
      <c r="C571" s="54"/>
      <c r="D571" s="55"/>
      <c r="E571" s="67"/>
      <c r="F571" s="56"/>
      <c r="G571" s="54"/>
      <c r="H571" s="58"/>
      <c r="I571" s="63">
        <v>571</v>
      </c>
      <c r="J571" s="63"/>
      <c r="K571" s="57"/>
      <c r="L571" s="57"/>
      <c r="M571" s="64"/>
      <c r="N571" s="72" t="s">
        <v>836</v>
      </c>
      <c r="O571" s="74">
        <v>40522.551064814812</v>
      </c>
    </row>
    <row r="572" spans="1:15">
      <c r="A572" s="70"/>
      <c r="B572" s="70"/>
      <c r="C572" s="54"/>
      <c r="D572" s="55"/>
      <c r="E572" s="67"/>
      <c r="F572" s="56"/>
      <c r="G572" s="54"/>
      <c r="H572" s="58"/>
      <c r="I572" s="63">
        <v>572</v>
      </c>
      <c r="J572" s="63"/>
      <c r="K572" s="57"/>
      <c r="L572" s="57"/>
      <c r="M572" s="64"/>
      <c r="N572" s="72" t="s">
        <v>836</v>
      </c>
      <c r="O572" s="74">
        <v>40522.551064814812</v>
      </c>
    </row>
    <row r="573" spans="1:15">
      <c r="A573" s="70"/>
      <c r="B573" s="70"/>
      <c r="C573" s="54"/>
      <c r="D573" s="55"/>
      <c r="E573" s="67"/>
      <c r="F573" s="56"/>
      <c r="G573" s="54"/>
      <c r="H573" s="58"/>
      <c r="I573" s="63">
        <v>573</v>
      </c>
      <c r="J573" s="63"/>
      <c r="K573" s="57"/>
      <c r="L573" s="57"/>
      <c r="M573" s="64"/>
      <c r="N573" s="72" t="s">
        <v>836</v>
      </c>
      <c r="O573" s="74">
        <v>40522.551064814812</v>
      </c>
    </row>
    <row r="574" spans="1:15">
      <c r="A574" s="70"/>
      <c r="B574" s="70"/>
      <c r="C574" s="54"/>
      <c r="D574" s="55"/>
      <c r="E574" s="67"/>
      <c r="F574" s="56"/>
      <c r="G574" s="54"/>
      <c r="H574" s="58"/>
      <c r="I574" s="63">
        <v>574</v>
      </c>
      <c r="J574" s="63"/>
      <c r="K574" s="57"/>
      <c r="L574" s="57"/>
      <c r="M574" s="64"/>
      <c r="N574" s="72" t="s">
        <v>836</v>
      </c>
      <c r="O574" s="74">
        <v>40522.551064814812</v>
      </c>
    </row>
    <row r="575" spans="1:15">
      <c r="A575" s="70"/>
      <c r="B575" s="70"/>
      <c r="C575" s="54"/>
      <c r="D575" s="55"/>
      <c r="E575" s="67"/>
      <c r="F575" s="56"/>
      <c r="G575" s="54"/>
      <c r="H575" s="58"/>
      <c r="I575" s="63">
        <v>575</v>
      </c>
      <c r="J575" s="63"/>
      <c r="K575" s="57"/>
      <c r="L575" s="57"/>
      <c r="M575" s="64"/>
      <c r="N575" s="72" t="s">
        <v>836</v>
      </c>
      <c r="O575" s="74">
        <v>40522.551064814812</v>
      </c>
    </row>
    <row r="576" spans="1:15">
      <c r="A576" s="70"/>
      <c r="B576" s="70"/>
      <c r="C576" s="54"/>
      <c r="D576" s="55"/>
      <c r="E576" s="67"/>
      <c r="F576" s="56"/>
      <c r="G576" s="54"/>
      <c r="H576" s="58"/>
      <c r="I576" s="63">
        <v>576</v>
      </c>
      <c r="J576" s="63"/>
      <c r="K576" s="57"/>
      <c r="L576" s="57"/>
      <c r="M576" s="64"/>
      <c r="N576" s="72" t="s">
        <v>836</v>
      </c>
      <c r="O576" s="74">
        <v>40522.551064814812</v>
      </c>
    </row>
    <row r="577" spans="1:15">
      <c r="A577" s="70"/>
      <c r="B577" s="70"/>
      <c r="C577" s="54"/>
      <c r="D577" s="55"/>
      <c r="E577" s="67"/>
      <c r="F577" s="56"/>
      <c r="G577" s="54"/>
      <c r="H577" s="58"/>
      <c r="I577" s="63">
        <v>577</v>
      </c>
      <c r="J577" s="63"/>
      <c r="K577" s="57"/>
      <c r="L577" s="57"/>
      <c r="M577" s="64"/>
      <c r="N577" s="72" t="s">
        <v>836</v>
      </c>
      <c r="O577" s="74">
        <v>40522.551064814812</v>
      </c>
    </row>
    <row r="578" spans="1:15">
      <c r="A578" s="70"/>
      <c r="B578" s="70"/>
      <c r="C578" s="54"/>
      <c r="D578" s="55"/>
      <c r="E578" s="67"/>
      <c r="F578" s="56"/>
      <c r="G578" s="54"/>
      <c r="H578" s="58"/>
      <c r="I578" s="63">
        <v>578</v>
      </c>
      <c r="J578" s="63"/>
      <c r="K578" s="57"/>
      <c r="L578" s="57"/>
      <c r="M578" s="64"/>
      <c r="N578" s="72" t="s">
        <v>834</v>
      </c>
      <c r="O578" s="74">
        <v>40522.049166666664</v>
      </c>
    </row>
    <row r="579" spans="1:15">
      <c r="A579" s="70"/>
      <c r="B579" s="70"/>
      <c r="C579" s="54"/>
      <c r="D579" s="55"/>
      <c r="E579" s="67"/>
      <c r="F579" s="56"/>
      <c r="G579" s="54"/>
      <c r="H579" s="58"/>
      <c r="I579" s="63">
        <v>579</v>
      </c>
      <c r="J579" s="63"/>
      <c r="K579" s="57"/>
      <c r="L579" s="57"/>
      <c r="M579" s="64"/>
      <c r="N579" s="72" t="s">
        <v>834</v>
      </c>
      <c r="O579" s="74">
        <v>40522.050694444442</v>
      </c>
    </row>
    <row r="580" spans="1:15">
      <c r="A580" s="70"/>
      <c r="B580" s="70"/>
      <c r="C580" s="54"/>
      <c r="D580" s="55"/>
      <c r="E580" s="67"/>
      <c r="F580" s="56"/>
      <c r="G580" s="54"/>
      <c r="H580" s="58"/>
      <c r="I580" s="63">
        <v>580</v>
      </c>
      <c r="J580" s="63"/>
      <c r="K580" s="57"/>
      <c r="L580" s="57"/>
      <c r="M580" s="64"/>
      <c r="N580" s="72" t="s">
        <v>836</v>
      </c>
      <c r="O580" s="74">
        <v>40522.551064814812</v>
      </c>
    </row>
    <row r="581" spans="1:15">
      <c r="A581" s="70"/>
      <c r="B581" s="70"/>
      <c r="C581" s="54"/>
      <c r="D581" s="55"/>
      <c r="E581" s="67"/>
      <c r="F581" s="56"/>
      <c r="G581" s="54"/>
      <c r="H581" s="58"/>
      <c r="I581" s="63">
        <v>581</v>
      </c>
      <c r="J581" s="63"/>
      <c r="K581" s="57"/>
      <c r="L581" s="57"/>
      <c r="M581" s="64"/>
      <c r="N581" s="72" t="s">
        <v>836</v>
      </c>
      <c r="O581" s="74">
        <v>40522.551064814812</v>
      </c>
    </row>
    <row r="582" spans="1:15">
      <c r="A582" s="70"/>
      <c r="B582" s="70"/>
      <c r="C582" s="54"/>
      <c r="D582" s="55"/>
      <c r="E582" s="67"/>
      <c r="F582" s="56"/>
      <c r="G582" s="54"/>
      <c r="H582" s="58"/>
      <c r="I582" s="63">
        <v>582</v>
      </c>
      <c r="J582" s="63"/>
      <c r="K582" s="57"/>
      <c r="L582" s="57"/>
      <c r="M582" s="64"/>
      <c r="N582" s="72" t="s">
        <v>836</v>
      </c>
      <c r="O582" s="74">
        <v>40522.551064814812</v>
      </c>
    </row>
    <row r="583" spans="1:15">
      <c r="A583" s="70"/>
      <c r="B583" s="70"/>
      <c r="C583" s="54"/>
      <c r="D583" s="55"/>
      <c r="E583" s="67"/>
      <c r="F583" s="56"/>
      <c r="G583" s="54"/>
      <c r="H583" s="58"/>
      <c r="I583" s="63">
        <v>583</v>
      </c>
      <c r="J583" s="63"/>
      <c r="K583" s="57"/>
      <c r="L583" s="57"/>
      <c r="M583" s="64"/>
      <c r="N583" s="72" t="s">
        <v>836</v>
      </c>
      <c r="O583" s="74">
        <v>40522.551064814812</v>
      </c>
    </row>
    <row r="584" spans="1:15">
      <c r="A584" s="70"/>
      <c r="B584" s="70"/>
      <c r="C584" s="54"/>
      <c r="D584" s="55"/>
      <c r="E584" s="67"/>
      <c r="F584" s="56"/>
      <c r="G584" s="54"/>
      <c r="H584" s="58"/>
      <c r="I584" s="63">
        <v>584</v>
      </c>
      <c r="J584" s="63"/>
      <c r="K584" s="57"/>
      <c r="L584" s="57"/>
      <c r="M584" s="64"/>
      <c r="N584" s="72" t="s">
        <v>836</v>
      </c>
      <c r="O584" s="74">
        <v>40522.551064814812</v>
      </c>
    </row>
    <row r="585" spans="1:15">
      <c r="A585" s="70"/>
      <c r="B585" s="70"/>
      <c r="C585" s="54"/>
      <c r="D585" s="55"/>
      <c r="E585" s="67"/>
      <c r="F585" s="56"/>
      <c r="G585" s="54"/>
      <c r="H585" s="58"/>
      <c r="I585" s="63">
        <v>585</v>
      </c>
      <c r="J585" s="63"/>
      <c r="K585" s="57"/>
      <c r="L585" s="57"/>
      <c r="M585" s="64"/>
      <c r="N585" s="72" t="s">
        <v>836</v>
      </c>
      <c r="O585" s="74">
        <v>40522.551064814812</v>
      </c>
    </row>
    <row r="586" spans="1:15">
      <c r="A586" s="70"/>
      <c r="B586" s="70"/>
      <c r="C586" s="54"/>
      <c r="D586" s="55"/>
      <c r="E586" s="67"/>
      <c r="F586" s="56"/>
      <c r="G586" s="54"/>
      <c r="H586" s="58"/>
      <c r="I586" s="63">
        <v>586</v>
      </c>
      <c r="J586" s="63"/>
      <c r="K586" s="57"/>
      <c r="L586" s="57"/>
      <c r="M586" s="64"/>
      <c r="N586" s="72" t="s">
        <v>834</v>
      </c>
      <c r="O586" s="74">
        <v>40522.049247685187</v>
      </c>
    </row>
    <row r="587" spans="1:15">
      <c r="A587" s="70"/>
      <c r="B587" s="70"/>
      <c r="C587" s="54"/>
      <c r="D587" s="55"/>
      <c r="E587" s="67"/>
      <c r="F587" s="56"/>
      <c r="G587" s="54"/>
      <c r="H587" s="58"/>
      <c r="I587" s="63">
        <v>587</v>
      </c>
      <c r="J587" s="63"/>
      <c r="K587" s="57"/>
      <c r="L587" s="57"/>
      <c r="M587" s="64"/>
      <c r="N587" s="72" t="s">
        <v>836</v>
      </c>
      <c r="O587" s="74">
        <v>40522.551064814812</v>
      </c>
    </row>
    <row r="588" spans="1:15">
      <c r="A588" s="70"/>
      <c r="B588" s="70"/>
      <c r="C588" s="54"/>
      <c r="D588" s="55"/>
      <c r="E588" s="67"/>
      <c r="F588" s="56"/>
      <c r="G588" s="54"/>
      <c r="H588" s="58"/>
      <c r="I588" s="63">
        <v>588</v>
      </c>
      <c r="J588" s="63"/>
      <c r="K588" s="57"/>
      <c r="L588" s="57"/>
      <c r="M588" s="64"/>
      <c r="N588" s="72" t="s">
        <v>836</v>
      </c>
      <c r="O588" s="74">
        <v>40522.551064814812</v>
      </c>
    </row>
    <row r="589" spans="1:15">
      <c r="A589" s="70"/>
      <c r="B589" s="70"/>
      <c r="C589" s="54"/>
      <c r="D589" s="55"/>
      <c r="E589" s="67"/>
      <c r="F589" s="56"/>
      <c r="G589" s="54"/>
      <c r="H589" s="58"/>
      <c r="I589" s="63">
        <v>589</v>
      </c>
      <c r="J589" s="63"/>
      <c r="K589" s="57"/>
      <c r="L589" s="57"/>
      <c r="M589" s="64"/>
      <c r="N589" s="72" t="s">
        <v>836</v>
      </c>
      <c r="O589" s="74">
        <v>40522.551064814812</v>
      </c>
    </row>
    <row r="590" spans="1:15">
      <c r="A590" s="70"/>
      <c r="B590" s="70"/>
      <c r="C590" s="54"/>
      <c r="D590" s="55"/>
      <c r="E590" s="67"/>
      <c r="F590" s="56"/>
      <c r="G590" s="54"/>
      <c r="H590" s="58"/>
      <c r="I590" s="63">
        <v>590</v>
      </c>
      <c r="J590" s="63"/>
      <c r="K590" s="57"/>
      <c r="L590" s="57"/>
      <c r="M590" s="64"/>
      <c r="N590" s="72" t="s">
        <v>836</v>
      </c>
      <c r="O590" s="74">
        <v>40522.551064814812</v>
      </c>
    </row>
    <row r="591" spans="1:15">
      <c r="A591" s="70"/>
      <c r="B591" s="70"/>
      <c r="C591" s="54"/>
      <c r="D591" s="55"/>
      <c r="E591" s="67"/>
      <c r="F591" s="56"/>
      <c r="G591" s="54"/>
      <c r="H591" s="58"/>
      <c r="I591" s="63">
        <v>591</v>
      </c>
      <c r="J591" s="63"/>
      <c r="K591" s="57"/>
      <c r="L591" s="57"/>
      <c r="M591" s="64"/>
      <c r="N591" s="72" t="s">
        <v>834</v>
      </c>
      <c r="O591" s="74">
        <v>40522.049259259256</v>
      </c>
    </row>
    <row r="592" spans="1:15">
      <c r="A592" s="70"/>
      <c r="B592" s="70"/>
      <c r="C592" s="54"/>
      <c r="D592" s="55"/>
      <c r="E592" s="67"/>
      <c r="F592" s="56"/>
      <c r="G592" s="54"/>
      <c r="H592" s="58"/>
      <c r="I592" s="63">
        <v>592</v>
      </c>
      <c r="J592" s="63"/>
      <c r="K592" s="57"/>
      <c r="L592" s="57"/>
      <c r="M592" s="64"/>
      <c r="N592" s="72" t="s">
        <v>835</v>
      </c>
      <c r="O592" s="74">
        <v>40522.049259259256</v>
      </c>
    </row>
    <row r="593" spans="1:15">
      <c r="A593" s="70"/>
      <c r="B593" s="70"/>
      <c r="C593" s="54"/>
      <c r="D593" s="55"/>
      <c r="E593" s="67"/>
      <c r="F593" s="56"/>
      <c r="G593" s="54"/>
      <c r="H593" s="58"/>
      <c r="I593" s="63">
        <v>593</v>
      </c>
      <c r="J593" s="63"/>
      <c r="K593" s="57"/>
      <c r="L593" s="57"/>
      <c r="M593" s="64"/>
      <c r="N593" s="72" t="s">
        <v>836</v>
      </c>
      <c r="O593" s="74">
        <v>40522.551064814812</v>
      </c>
    </row>
    <row r="594" spans="1:15">
      <c r="A594" s="70"/>
      <c r="B594" s="70"/>
      <c r="C594" s="54"/>
      <c r="D594" s="55"/>
      <c r="E594" s="67"/>
      <c r="F594" s="56"/>
      <c r="G594" s="54"/>
      <c r="H594" s="58"/>
      <c r="I594" s="63">
        <v>594</v>
      </c>
      <c r="J594" s="63"/>
      <c r="K594" s="57"/>
      <c r="L594" s="57"/>
      <c r="M594" s="64"/>
      <c r="N594" s="72" t="s">
        <v>834</v>
      </c>
      <c r="O594" s="74">
        <v>40522.043645833335</v>
      </c>
    </row>
    <row r="595" spans="1:15">
      <c r="A595" s="70"/>
      <c r="B595" s="70"/>
      <c r="C595" s="54"/>
      <c r="D595" s="55"/>
      <c r="E595" s="67"/>
      <c r="F595" s="56"/>
      <c r="G595" s="54"/>
      <c r="H595" s="58"/>
      <c r="I595" s="63">
        <v>595</v>
      </c>
      <c r="J595" s="63"/>
      <c r="K595" s="57"/>
      <c r="L595" s="57"/>
      <c r="M595" s="64"/>
      <c r="N595" s="72" t="s">
        <v>836</v>
      </c>
      <c r="O595" s="74">
        <v>40522.551064814812</v>
      </c>
    </row>
    <row r="596" spans="1:15">
      <c r="A596" s="70"/>
      <c r="B596" s="70"/>
      <c r="C596" s="54"/>
      <c r="D596" s="55"/>
      <c r="E596" s="67"/>
      <c r="F596" s="56"/>
      <c r="G596" s="54"/>
      <c r="H596" s="58"/>
      <c r="I596" s="63">
        <v>596</v>
      </c>
      <c r="J596" s="63"/>
      <c r="K596" s="57"/>
      <c r="L596" s="57"/>
      <c r="M596" s="64"/>
      <c r="N596" s="72" t="s">
        <v>836</v>
      </c>
      <c r="O596" s="74">
        <v>40522.551064814812</v>
      </c>
    </row>
    <row r="597" spans="1:15">
      <c r="A597" s="70"/>
      <c r="B597" s="70"/>
      <c r="C597" s="54"/>
      <c r="D597" s="55"/>
      <c r="E597" s="67"/>
      <c r="F597" s="56"/>
      <c r="G597" s="54"/>
      <c r="H597" s="58"/>
      <c r="I597" s="63">
        <v>597</v>
      </c>
      <c r="J597" s="63"/>
      <c r="K597" s="57"/>
      <c r="L597" s="57"/>
      <c r="M597" s="64"/>
      <c r="N597" s="72" t="s">
        <v>836</v>
      </c>
      <c r="O597" s="74">
        <v>40522.551064814812</v>
      </c>
    </row>
    <row r="598" spans="1:15">
      <c r="A598" s="70"/>
      <c r="B598" s="70"/>
      <c r="C598" s="54"/>
      <c r="D598" s="55"/>
      <c r="E598" s="67"/>
      <c r="F598" s="56"/>
      <c r="G598" s="54"/>
      <c r="H598" s="58"/>
      <c r="I598" s="63">
        <v>598</v>
      </c>
      <c r="J598" s="63"/>
      <c r="K598" s="57"/>
      <c r="L598" s="57"/>
      <c r="M598" s="64"/>
      <c r="N598" s="72" t="s">
        <v>836</v>
      </c>
      <c r="O598" s="74">
        <v>40522.551064814812</v>
      </c>
    </row>
    <row r="599" spans="1:15">
      <c r="A599" s="70"/>
      <c r="B599" s="70"/>
      <c r="C599" s="54"/>
      <c r="D599" s="55"/>
      <c r="E599" s="67"/>
      <c r="F599" s="56"/>
      <c r="G599" s="54"/>
      <c r="H599" s="58"/>
      <c r="I599" s="63">
        <v>599</v>
      </c>
      <c r="J599" s="63"/>
      <c r="K599" s="57"/>
      <c r="L599" s="57"/>
      <c r="M599" s="64"/>
      <c r="N599" s="72" t="s">
        <v>834</v>
      </c>
      <c r="O599" s="74">
        <v>40522.04928240741</v>
      </c>
    </row>
    <row r="600" spans="1:15">
      <c r="A600" s="70"/>
      <c r="B600" s="70"/>
      <c r="C600" s="54"/>
      <c r="D600" s="55"/>
      <c r="E600" s="67"/>
      <c r="F600" s="56"/>
      <c r="G600" s="54"/>
      <c r="H600" s="58"/>
      <c r="I600" s="63">
        <v>600</v>
      </c>
      <c r="J600" s="63"/>
      <c r="K600" s="57"/>
      <c r="L600" s="57"/>
      <c r="M600" s="64"/>
      <c r="N600" s="72" t="s">
        <v>836</v>
      </c>
      <c r="O600" s="74">
        <v>40522.551064814812</v>
      </c>
    </row>
    <row r="601" spans="1:15">
      <c r="A601" s="70"/>
      <c r="B601" s="70"/>
      <c r="C601" s="54"/>
      <c r="D601" s="55"/>
      <c r="E601" s="67"/>
      <c r="F601" s="56"/>
      <c r="G601" s="54"/>
      <c r="H601" s="58"/>
      <c r="I601" s="63">
        <v>601</v>
      </c>
      <c r="J601" s="63"/>
      <c r="K601" s="57"/>
      <c r="L601" s="57"/>
      <c r="M601" s="64"/>
      <c r="N601" s="72" t="s">
        <v>836</v>
      </c>
      <c r="O601" s="74">
        <v>40522.551064814812</v>
      </c>
    </row>
    <row r="602" spans="1:15">
      <c r="A602" s="70"/>
      <c r="B602" s="70"/>
      <c r="C602" s="54"/>
      <c r="D602" s="55"/>
      <c r="E602" s="67"/>
      <c r="F602" s="56"/>
      <c r="G602" s="54"/>
      <c r="H602" s="58"/>
      <c r="I602" s="63">
        <v>602</v>
      </c>
      <c r="J602" s="63"/>
      <c r="K602" s="57"/>
      <c r="L602" s="57"/>
      <c r="M602" s="64"/>
      <c r="N602" s="72" t="s">
        <v>836</v>
      </c>
      <c r="O602" s="74">
        <v>40522.551064814812</v>
      </c>
    </row>
    <row r="603" spans="1:15">
      <c r="A603" s="70"/>
      <c r="B603" s="70"/>
      <c r="C603" s="54"/>
      <c r="D603" s="55"/>
      <c r="E603" s="67"/>
      <c r="F603" s="56"/>
      <c r="G603" s="54"/>
      <c r="H603" s="58"/>
      <c r="I603" s="63">
        <v>603</v>
      </c>
      <c r="J603" s="63"/>
      <c r="K603" s="57"/>
      <c r="L603" s="57"/>
      <c r="M603" s="64"/>
      <c r="N603" s="72" t="s">
        <v>836</v>
      </c>
      <c r="O603" s="74">
        <v>40522.551064814812</v>
      </c>
    </row>
    <row r="604" spans="1:15">
      <c r="A604" s="70"/>
      <c r="B604" s="70"/>
      <c r="C604" s="54"/>
      <c r="D604" s="55"/>
      <c r="E604" s="67"/>
      <c r="F604" s="56"/>
      <c r="G604" s="54"/>
      <c r="H604" s="58"/>
      <c r="I604" s="63">
        <v>604</v>
      </c>
      <c r="J604" s="63"/>
      <c r="K604" s="57"/>
      <c r="L604" s="57"/>
      <c r="M604" s="64"/>
      <c r="N604" s="72" t="s">
        <v>836</v>
      </c>
      <c r="O604" s="74">
        <v>40522.551064814812</v>
      </c>
    </row>
    <row r="605" spans="1:15">
      <c r="A605" s="70"/>
      <c r="B605" s="70"/>
      <c r="C605" s="54"/>
      <c r="D605" s="55"/>
      <c r="E605" s="67"/>
      <c r="F605" s="56"/>
      <c r="G605" s="54"/>
      <c r="H605" s="58"/>
      <c r="I605" s="63">
        <v>605</v>
      </c>
      <c r="J605" s="63"/>
      <c r="K605" s="57"/>
      <c r="L605" s="57"/>
      <c r="M605" s="64"/>
      <c r="N605" s="72" t="s">
        <v>836</v>
      </c>
      <c r="O605" s="74">
        <v>40522.551064814812</v>
      </c>
    </row>
    <row r="606" spans="1:15">
      <c r="A606" s="70"/>
      <c r="B606" s="70"/>
      <c r="C606" s="54"/>
      <c r="D606" s="55"/>
      <c r="E606" s="67"/>
      <c r="F606" s="56"/>
      <c r="G606" s="54"/>
      <c r="H606" s="58"/>
      <c r="I606" s="63">
        <v>606</v>
      </c>
      <c r="J606" s="63"/>
      <c r="K606" s="57"/>
      <c r="L606" s="57"/>
      <c r="M606" s="64"/>
      <c r="N606" s="72" t="s">
        <v>836</v>
      </c>
      <c r="O606" s="74">
        <v>40522.551064814812</v>
      </c>
    </row>
    <row r="607" spans="1:15">
      <c r="A607" s="70"/>
      <c r="B607" s="70"/>
      <c r="C607" s="54"/>
      <c r="D607" s="55"/>
      <c r="E607" s="67"/>
      <c r="F607" s="56"/>
      <c r="G607" s="54"/>
      <c r="H607" s="58"/>
      <c r="I607" s="63">
        <v>607</v>
      </c>
      <c r="J607" s="63"/>
      <c r="K607" s="57"/>
      <c r="L607" s="57"/>
      <c r="M607" s="64"/>
      <c r="N607" s="72" t="s">
        <v>836</v>
      </c>
      <c r="O607" s="74">
        <v>40522.551064814812</v>
      </c>
    </row>
    <row r="608" spans="1:15">
      <c r="A608" s="70"/>
      <c r="B608" s="70"/>
      <c r="C608" s="54"/>
      <c r="D608" s="55"/>
      <c r="E608" s="67"/>
      <c r="F608" s="56"/>
      <c r="G608" s="54"/>
      <c r="H608" s="58"/>
      <c r="I608" s="63">
        <v>608</v>
      </c>
      <c r="J608" s="63"/>
      <c r="K608" s="57"/>
      <c r="L608" s="57"/>
      <c r="M608" s="64"/>
      <c r="N608" s="72" t="s">
        <v>836</v>
      </c>
      <c r="O608" s="74">
        <v>40522.551064814812</v>
      </c>
    </row>
    <row r="609" spans="1:15">
      <c r="A609" s="70"/>
      <c r="B609" s="70"/>
      <c r="C609" s="54"/>
      <c r="D609" s="55"/>
      <c r="E609" s="67"/>
      <c r="F609" s="56"/>
      <c r="G609" s="54"/>
      <c r="H609" s="58"/>
      <c r="I609" s="63">
        <v>609</v>
      </c>
      <c r="J609" s="63"/>
      <c r="K609" s="57"/>
      <c r="L609" s="57"/>
      <c r="M609" s="64"/>
      <c r="N609" s="72" t="s">
        <v>834</v>
      </c>
      <c r="O609" s="74">
        <v>40522.049363425926</v>
      </c>
    </row>
    <row r="610" spans="1:15">
      <c r="A610" s="70"/>
      <c r="B610" s="70"/>
      <c r="C610" s="54"/>
      <c r="D610" s="55"/>
      <c r="E610" s="67"/>
      <c r="F610" s="56"/>
      <c r="G610" s="54"/>
      <c r="H610" s="58"/>
      <c r="I610" s="63">
        <v>610</v>
      </c>
      <c r="J610" s="63"/>
      <c r="K610" s="57"/>
      <c r="L610" s="57"/>
      <c r="M610" s="64"/>
      <c r="N610" s="72" t="s">
        <v>836</v>
      </c>
      <c r="O610" s="74">
        <v>40522.551064814812</v>
      </c>
    </row>
    <row r="611" spans="1:15">
      <c r="A611" s="70"/>
      <c r="B611" s="70"/>
      <c r="C611" s="54"/>
      <c r="D611" s="55"/>
      <c r="E611" s="67"/>
      <c r="F611" s="56"/>
      <c r="G611" s="54"/>
      <c r="H611" s="58"/>
      <c r="I611" s="63">
        <v>611</v>
      </c>
      <c r="J611" s="63"/>
      <c r="K611" s="57"/>
      <c r="L611" s="57"/>
      <c r="M611" s="64"/>
      <c r="N611" s="72" t="s">
        <v>836</v>
      </c>
      <c r="O611" s="74">
        <v>40522.551064814812</v>
      </c>
    </row>
    <row r="612" spans="1:15">
      <c r="A612" s="70"/>
      <c r="B612" s="70"/>
      <c r="C612" s="54"/>
      <c r="D612" s="55"/>
      <c r="E612" s="67"/>
      <c r="F612" s="56"/>
      <c r="G612" s="54"/>
      <c r="H612" s="58"/>
      <c r="I612" s="63">
        <v>612</v>
      </c>
      <c r="J612" s="63"/>
      <c r="K612" s="57"/>
      <c r="L612" s="57"/>
      <c r="M612" s="64"/>
      <c r="N612" s="72" t="s">
        <v>836</v>
      </c>
      <c r="O612" s="74">
        <v>40522.551064814812</v>
      </c>
    </row>
    <row r="613" spans="1:15">
      <c r="A613" s="70"/>
      <c r="B613" s="70"/>
      <c r="C613" s="54"/>
      <c r="D613" s="55"/>
      <c r="E613" s="67"/>
      <c r="F613" s="56"/>
      <c r="G613" s="54"/>
      <c r="H613" s="58"/>
      <c r="I613" s="63">
        <v>613</v>
      </c>
      <c r="J613" s="63"/>
      <c r="K613" s="57"/>
      <c r="L613" s="57"/>
      <c r="M613" s="64"/>
      <c r="N613" s="72" t="s">
        <v>834</v>
      </c>
      <c r="O613" s="74">
        <v>40522.049398148149</v>
      </c>
    </row>
    <row r="614" spans="1:15">
      <c r="A614" s="70"/>
      <c r="B614" s="70"/>
      <c r="C614" s="54"/>
      <c r="D614" s="55"/>
      <c r="E614" s="67"/>
      <c r="F614" s="56"/>
      <c r="G614" s="54"/>
      <c r="H614" s="58"/>
      <c r="I614" s="63">
        <v>614</v>
      </c>
      <c r="J614" s="63"/>
      <c r="K614" s="57"/>
      <c r="L614" s="57"/>
      <c r="M614" s="64"/>
      <c r="N614" s="72" t="s">
        <v>834</v>
      </c>
      <c r="O614" s="74">
        <v>40522.049398148149</v>
      </c>
    </row>
    <row r="615" spans="1:15">
      <c r="A615" s="70"/>
      <c r="B615" s="70"/>
      <c r="C615" s="54"/>
      <c r="D615" s="55"/>
      <c r="E615" s="67"/>
      <c r="F615" s="56"/>
      <c r="G615" s="54"/>
      <c r="H615" s="58"/>
      <c r="I615" s="63">
        <v>615</v>
      </c>
      <c r="J615" s="63"/>
      <c r="K615" s="57"/>
      <c r="L615" s="57"/>
      <c r="M615" s="64"/>
      <c r="N615" s="72" t="s">
        <v>836</v>
      </c>
      <c r="O615" s="74">
        <v>40522.551064814812</v>
      </c>
    </row>
    <row r="616" spans="1:15">
      <c r="A616" s="70"/>
      <c r="B616" s="70"/>
      <c r="C616" s="54"/>
      <c r="D616" s="55"/>
      <c r="E616" s="67"/>
      <c r="F616" s="56"/>
      <c r="G616" s="54"/>
      <c r="H616" s="58"/>
      <c r="I616" s="63">
        <v>616</v>
      </c>
      <c r="J616" s="63"/>
      <c r="K616" s="57"/>
      <c r="L616" s="57"/>
      <c r="M616" s="64"/>
      <c r="N616" s="72" t="s">
        <v>836</v>
      </c>
      <c r="O616" s="74">
        <v>40522.551064814812</v>
      </c>
    </row>
    <row r="617" spans="1:15">
      <c r="A617" s="70"/>
      <c r="B617" s="70"/>
      <c r="C617" s="54"/>
      <c r="D617" s="55"/>
      <c r="E617" s="67"/>
      <c r="F617" s="56"/>
      <c r="G617" s="54"/>
      <c r="H617" s="58"/>
      <c r="I617" s="63">
        <v>617</v>
      </c>
      <c r="J617" s="63"/>
      <c r="K617" s="57"/>
      <c r="L617" s="57"/>
      <c r="M617" s="64"/>
      <c r="N617" s="72" t="s">
        <v>836</v>
      </c>
      <c r="O617" s="74">
        <v>40522.551064814812</v>
      </c>
    </row>
    <row r="618" spans="1:15">
      <c r="A618" s="70"/>
      <c r="B618" s="70"/>
      <c r="C618" s="54"/>
      <c r="D618" s="55"/>
      <c r="E618" s="67"/>
      <c r="F618" s="56"/>
      <c r="G618" s="54"/>
      <c r="H618" s="58"/>
      <c r="I618" s="63">
        <v>618</v>
      </c>
      <c r="J618" s="63"/>
      <c r="K618" s="57"/>
      <c r="L618" s="57"/>
      <c r="M618" s="64"/>
      <c r="N618" s="72" t="s">
        <v>836</v>
      </c>
      <c r="O618" s="74">
        <v>40522.551064814812</v>
      </c>
    </row>
    <row r="619" spans="1:15">
      <c r="A619" s="70"/>
      <c r="B619" s="70"/>
      <c r="C619" s="54"/>
      <c r="D619" s="55"/>
      <c r="E619" s="67"/>
      <c r="F619" s="56"/>
      <c r="G619" s="54"/>
      <c r="H619" s="58"/>
      <c r="I619" s="63">
        <v>619</v>
      </c>
      <c r="J619" s="63"/>
      <c r="K619" s="57"/>
      <c r="L619" s="57"/>
      <c r="M619" s="64"/>
      <c r="N619" s="72" t="s">
        <v>836</v>
      </c>
      <c r="O619" s="74">
        <v>40522.551064814812</v>
      </c>
    </row>
    <row r="620" spans="1:15">
      <c r="A620" s="70"/>
      <c r="B620" s="70"/>
      <c r="C620" s="54"/>
      <c r="D620" s="55"/>
      <c r="E620" s="67"/>
      <c r="F620" s="56"/>
      <c r="G620" s="54"/>
      <c r="H620" s="58"/>
      <c r="I620" s="63">
        <v>620</v>
      </c>
      <c r="J620" s="63"/>
      <c r="K620" s="57"/>
      <c r="L620" s="57"/>
      <c r="M620" s="64"/>
      <c r="N620" s="72" t="s">
        <v>836</v>
      </c>
      <c r="O620" s="74">
        <v>40522.551064814812</v>
      </c>
    </row>
    <row r="621" spans="1:15">
      <c r="A621" s="70"/>
      <c r="B621" s="70"/>
      <c r="C621" s="54"/>
      <c r="D621" s="55"/>
      <c r="E621" s="67"/>
      <c r="F621" s="56"/>
      <c r="G621" s="54"/>
      <c r="H621" s="58"/>
      <c r="I621" s="63">
        <v>621</v>
      </c>
      <c r="J621" s="63"/>
      <c r="K621" s="57"/>
      <c r="L621" s="57"/>
      <c r="M621" s="64"/>
      <c r="N621" s="72" t="s">
        <v>836</v>
      </c>
      <c r="O621" s="74">
        <v>40522.551064814812</v>
      </c>
    </row>
    <row r="622" spans="1:15">
      <c r="A622" s="70"/>
      <c r="B622" s="70"/>
      <c r="C622" s="54"/>
      <c r="D622" s="55"/>
      <c r="E622" s="67"/>
      <c r="F622" s="56"/>
      <c r="G622" s="54"/>
      <c r="H622" s="58"/>
      <c r="I622" s="63">
        <v>622</v>
      </c>
      <c r="J622" s="63"/>
      <c r="K622" s="57"/>
      <c r="L622" s="57"/>
      <c r="M622" s="64"/>
      <c r="N622" s="72" t="s">
        <v>836</v>
      </c>
      <c r="O622" s="74">
        <v>40522.551064814812</v>
      </c>
    </row>
    <row r="623" spans="1:15">
      <c r="A623" s="70"/>
      <c r="B623" s="70"/>
      <c r="C623" s="54"/>
      <c r="D623" s="55"/>
      <c r="E623" s="67"/>
      <c r="F623" s="56"/>
      <c r="G623" s="54"/>
      <c r="H623" s="58"/>
      <c r="I623" s="63">
        <v>623</v>
      </c>
      <c r="J623" s="63"/>
      <c r="K623" s="57"/>
      <c r="L623" s="57"/>
      <c r="M623" s="64"/>
      <c r="N623" s="72" t="s">
        <v>836</v>
      </c>
      <c r="O623" s="74">
        <v>40522.551064814812</v>
      </c>
    </row>
    <row r="624" spans="1:15">
      <c r="A624" s="70"/>
      <c r="B624" s="70"/>
      <c r="C624" s="54"/>
      <c r="D624" s="55"/>
      <c r="E624" s="67"/>
      <c r="F624" s="56"/>
      <c r="G624" s="54"/>
      <c r="H624" s="58"/>
      <c r="I624" s="63">
        <v>624</v>
      </c>
      <c r="J624" s="63"/>
      <c r="K624" s="57"/>
      <c r="L624" s="57"/>
      <c r="M624" s="64"/>
      <c r="N624" s="72" t="s">
        <v>836</v>
      </c>
      <c r="O624" s="74">
        <v>40522.551064814812</v>
      </c>
    </row>
    <row r="625" spans="1:15">
      <c r="A625" s="70"/>
      <c r="B625" s="70"/>
      <c r="C625" s="54"/>
      <c r="D625" s="55"/>
      <c r="E625" s="67"/>
      <c r="F625" s="56"/>
      <c r="G625" s="54"/>
      <c r="H625" s="58"/>
      <c r="I625" s="63">
        <v>625</v>
      </c>
      <c r="J625" s="63"/>
      <c r="K625" s="57"/>
      <c r="L625" s="57"/>
      <c r="M625" s="64"/>
      <c r="N625" s="72" t="s">
        <v>836</v>
      </c>
      <c r="O625" s="74">
        <v>40522.551064814812</v>
      </c>
    </row>
    <row r="626" spans="1:15">
      <c r="A626" s="70"/>
      <c r="B626" s="70"/>
      <c r="C626" s="54"/>
      <c r="D626" s="55"/>
      <c r="E626" s="67"/>
      <c r="F626" s="56"/>
      <c r="G626" s="54"/>
      <c r="H626" s="58"/>
      <c r="I626" s="63">
        <v>626</v>
      </c>
      <c r="J626" s="63"/>
      <c r="K626" s="57"/>
      <c r="L626" s="57"/>
      <c r="M626" s="64"/>
      <c r="N626" s="72" t="s">
        <v>836</v>
      </c>
      <c r="O626" s="74">
        <v>40522.551064814812</v>
      </c>
    </row>
    <row r="627" spans="1:15">
      <c r="A627" s="70"/>
      <c r="B627" s="70"/>
      <c r="C627" s="54"/>
      <c r="D627" s="55"/>
      <c r="E627" s="67"/>
      <c r="F627" s="56"/>
      <c r="G627" s="54"/>
      <c r="H627" s="58"/>
      <c r="I627" s="63">
        <v>627</v>
      </c>
      <c r="J627" s="63"/>
      <c r="K627" s="57"/>
      <c r="L627" s="57"/>
      <c r="M627" s="64"/>
      <c r="N627" s="72" t="s">
        <v>836</v>
      </c>
      <c r="O627" s="74">
        <v>40522.551064814812</v>
      </c>
    </row>
    <row r="628" spans="1:15">
      <c r="A628" s="70"/>
      <c r="B628" s="70"/>
      <c r="C628" s="54"/>
      <c r="D628" s="55"/>
      <c r="E628" s="67"/>
      <c r="F628" s="56"/>
      <c r="G628" s="54"/>
      <c r="H628" s="58"/>
      <c r="I628" s="63">
        <v>628</v>
      </c>
      <c r="J628" s="63"/>
      <c r="K628" s="57"/>
      <c r="L628" s="57"/>
      <c r="M628" s="64"/>
      <c r="N628" s="72" t="s">
        <v>836</v>
      </c>
      <c r="O628" s="74">
        <v>40522.551064814812</v>
      </c>
    </row>
    <row r="629" spans="1:15">
      <c r="A629" s="70"/>
      <c r="B629" s="70"/>
      <c r="C629" s="54"/>
      <c r="D629" s="55"/>
      <c r="E629" s="67"/>
      <c r="F629" s="56"/>
      <c r="G629" s="54"/>
      <c r="H629" s="58"/>
      <c r="I629" s="63">
        <v>629</v>
      </c>
      <c r="J629" s="63"/>
      <c r="K629" s="57"/>
      <c r="L629" s="57"/>
      <c r="M629" s="64"/>
      <c r="N629" s="72" t="s">
        <v>836</v>
      </c>
      <c r="O629" s="74">
        <v>40522.551064814812</v>
      </c>
    </row>
    <row r="630" spans="1:15">
      <c r="A630" s="70"/>
      <c r="B630" s="70"/>
      <c r="C630" s="54"/>
      <c r="D630" s="55"/>
      <c r="E630" s="67"/>
      <c r="F630" s="56"/>
      <c r="G630" s="54"/>
      <c r="H630" s="58"/>
      <c r="I630" s="63">
        <v>630</v>
      </c>
      <c r="J630" s="63"/>
      <c r="K630" s="57"/>
      <c r="L630" s="57"/>
      <c r="M630" s="64"/>
      <c r="N630" s="72" t="s">
        <v>834</v>
      </c>
      <c r="O630" s="74">
        <v>40522.049502314818</v>
      </c>
    </row>
    <row r="631" spans="1:15">
      <c r="A631" s="70"/>
      <c r="B631" s="70"/>
      <c r="C631" s="54"/>
      <c r="D631" s="55"/>
      <c r="E631" s="67"/>
      <c r="F631" s="56"/>
      <c r="G631" s="54"/>
      <c r="H631" s="58"/>
      <c r="I631" s="63">
        <v>631</v>
      </c>
      <c r="J631" s="63"/>
      <c r="K631" s="57"/>
      <c r="L631" s="57"/>
      <c r="M631" s="64"/>
      <c r="N631" s="72" t="s">
        <v>836</v>
      </c>
      <c r="O631" s="74">
        <v>40522.551064814812</v>
      </c>
    </row>
    <row r="632" spans="1:15">
      <c r="A632" s="70"/>
      <c r="B632" s="70"/>
      <c r="C632" s="54"/>
      <c r="D632" s="55"/>
      <c r="E632" s="67"/>
      <c r="F632" s="56"/>
      <c r="G632" s="54"/>
      <c r="H632" s="58"/>
      <c r="I632" s="63">
        <v>632</v>
      </c>
      <c r="J632" s="63"/>
      <c r="K632" s="57"/>
      <c r="L632" s="57"/>
      <c r="M632" s="64"/>
      <c r="N632" s="72" t="s">
        <v>836</v>
      </c>
      <c r="O632" s="74">
        <v>40522.551064814812</v>
      </c>
    </row>
    <row r="633" spans="1:15">
      <c r="A633" s="70"/>
      <c r="B633" s="70"/>
      <c r="C633" s="54"/>
      <c r="D633" s="55"/>
      <c r="E633" s="67"/>
      <c r="F633" s="56"/>
      <c r="G633" s="54"/>
      <c r="H633" s="58"/>
      <c r="I633" s="63">
        <v>633</v>
      </c>
      <c r="J633" s="63"/>
      <c r="K633" s="57"/>
      <c r="L633" s="57"/>
      <c r="M633" s="64"/>
      <c r="N633" s="72" t="s">
        <v>834</v>
      </c>
      <c r="O633" s="74">
        <v>40522.049525462964</v>
      </c>
    </row>
    <row r="634" spans="1:15">
      <c r="A634" s="70"/>
      <c r="B634" s="70"/>
      <c r="C634" s="54"/>
      <c r="D634" s="55"/>
      <c r="E634" s="67"/>
      <c r="F634" s="56"/>
      <c r="G634" s="54"/>
      <c r="H634" s="58"/>
      <c r="I634" s="63">
        <v>634</v>
      </c>
      <c r="J634" s="63"/>
      <c r="K634" s="57"/>
      <c r="L634" s="57"/>
      <c r="M634" s="64"/>
      <c r="N634" s="72" t="s">
        <v>836</v>
      </c>
      <c r="O634" s="74">
        <v>40522.551064814812</v>
      </c>
    </row>
    <row r="635" spans="1:15">
      <c r="A635" s="70"/>
      <c r="B635" s="70"/>
      <c r="C635" s="54"/>
      <c r="D635" s="55"/>
      <c r="E635" s="67"/>
      <c r="F635" s="56"/>
      <c r="G635" s="54"/>
      <c r="H635" s="58"/>
      <c r="I635" s="63">
        <v>635</v>
      </c>
      <c r="J635" s="63"/>
      <c r="K635" s="57"/>
      <c r="L635" s="57"/>
      <c r="M635" s="64"/>
      <c r="N635" s="72" t="s">
        <v>836</v>
      </c>
      <c r="O635" s="74">
        <v>40522.551064814812</v>
      </c>
    </row>
    <row r="636" spans="1:15">
      <c r="A636" s="70"/>
      <c r="B636" s="70"/>
      <c r="C636" s="54"/>
      <c r="D636" s="55"/>
      <c r="E636" s="67"/>
      <c r="F636" s="56"/>
      <c r="G636" s="54"/>
      <c r="H636" s="58"/>
      <c r="I636" s="63">
        <v>636</v>
      </c>
      <c r="J636" s="63"/>
      <c r="K636" s="57"/>
      <c r="L636" s="57"/>
      <c r="M636" s="64"/>
      <c r="N636" s="72" t="s">
        <v>836</v>
      </c>
      <c r="O636" s="74">
        <v>40522.551064814812</v>
      </c>
    </row>
    <row r="637" spans="1:15">
      <c r="A637" s="70"/>
      <c r="B637" s="70"/>
      <c r="C637" s="54"/>
      <c r="D637" s="55"/>
      <c r="E637" s="67"/>
      <c r="F637" s="56"/>
      <c r="G637" s="54"/>
      <c r="H637" s="58"/>
      <c r="I637" s="63">
        <v>637</v>
      </c>
      <c r="J637" s="63"/>
      <c r="K637" s="57"/>
      <c r="L637" s="57"/>
      <c r="M637" s="64"/>
      <c r="N637" s="72" t="s">
        <v>836</v>
      </c>
      <c r="O637" s="74">
        <v>40522.551064814812</v>
      </c>
    </row>
    <row r="638" spans="1:15">
      <c r="A638" s="70"/>
      <c r="B638" s="70"/>
      <c r="C638" s="54"/>
      <c r="D638" s="55"/>
      <c r="E638" s="67"/>
      <c r="F638" s="56"/>
      <c r="G638" s="54"/>
      <c r="H638" s="58"/>
      <c r="I638" s="63">
        <v>638</v>
      </c>
      <c r="J638" s="63"/>
      <c r="K638" s="57"/>
      <c r="L638" s="57"/>
      <c r="M638" s="64"/>
      <c r="N638" s="72" t="s">
        <v>836</v>
      </c>
      <c r="O638" s="74">
        <v>40522.551064814812</v>
      </c>
    </row>
    <row r="639" spans="1:15">
      <c r="A639" s="70"/>
      <c r="B639" s="70"/>
      <c r="C639" s="54"/>
      <c r="D639" s="55"/>
      <c r="E639" s="67"/>
      <c r="F639" s="56"/>
      <c r="G639" s="54"/>
      <c r="H639" s="58"/>
      <c r="I639" s="63">
        <v>639</v>
      </c>
      <c r="J639" s="63"/>
      <c r="K639" s="57"/>
      <c r="L639" s="57"/>
      <c r="M639" s="64"/>
      <c r="N639" s="72" t="s">
        <v>836</v>
      </c>
      <c r="O639" s="74">
        <v>40522.551064814812</v>
      </c>
    </row>
    <row r="640" spans="1:15">
      <c r="A640" s="70"/>
      <c r="B640" s="70"/>
      <c r="C640" s="54"/>
      <c r="D640" s="55"/>
      <c r="E640" s="67"/>
      <c r="F640" s="56"/>
      <c r="G640" s="54"/>
      <c r="H640" s="58"/>
      <c r="I640" s="63">
        <v>640</v>
      </c>
      <c r="J640" s="63"/>
      <c r="K640" s="57"/>
      <c r="L640" s="57"/>
      <c r="M640" s="64"/>
      <c r="N640" s="72" t="s">
        <v>836</v>
      </c>
      <c r="O640" s="74">
        <v>40522.551064814812</v>
      </c>
    </row>
    <row r="641" spans="1:15">
      <c r="A641" s="70"/>
      <c r="B641" s="70"/>
      <c r="C641" s="54"/>
      <c r="D641" s="55"/>
      <c r="E641" s="67"/>
      <c r="F641" s="56"/>
      <c r="G641" s="54"/>
      <c r="H641" s="58"/>
      <c r="I641" s="63">
        <v>641</v>
      </c>
      <c r="J641" s="63"/>
      <c r="K641" s="57"/>
      <c r="L641" s="57"/>
      <c r="M641" s="64"/>
      <c r="N641" s="72" t="s">
        <v>836</v>
      </c>
      <c r="O641" s="74">
        <v>40522.551064814812</v>
      </c>
    </row>
    <row r="642" spans="1:15">
      <c r="A642" s="70"/>
      <c r="B642" s="70"/>
      <c r="C642" s="54"/>
      <c r="D642" s="55"/>
      <c r="E642" s="67"/>
      <c r="F642" s="56"/>
      <c r="G642" s="54"/>
      <c r="H642" s="58"/>
      <c r="I642" s="63">
        <v>642</v>
      </c>
      <c r="J642" s="63"/>
      <c r="K642" s="57"/>
      <c r="L642" s="57"/>
      <c r="M642" s="64"/>
      <c r="N642" s="72" t="s">
        <v>836</v>
      </c>
      <c r="O642" s="74">
        <v>40522.551064814812</v>
      </c>
    </row>
    <row r="643" spans="1:15">
      <c r="A643" s="70"/>
      <c r="B643" s="70"/>
      <c r="C643" s="54"/>
      <c r="D643" s="55"/>
      <c r="E643" s="67"/>
      <c r="F643" s="56"/>
      <c r="G643" s="54"/>
      <c r="H643" s="58"/>
      <c r="I643" s="63">
        <v>643</v>
      </c>
      <c r="J643" s="63"/>
      <c r="K643" s="57"/>
      <c r="L643" s="57"/>
      <c r="M643" s="64"/>
      <c r="N643" s="72" t="s">
        <v>836</v>
      </c>
      <c r="O643" s="74">
        <v>40522.551064814812</v>
      </c>
    </row>
    <row r="644" spans="1:15">
      <c r="A644" s="70"/>
      <c r="B644" s="70"/>
      <c r="C644" s="54"/>
      <c r="D644" s="55"/>
      <c r="E644" s="67"/>
      <c r="F644" s="56"/>
      <c r="G644" s="54"/>
      <c r="H644" s="58"/>
      <c r="I644" s="63">
        <v>644</v>
      </c>
      <c r="J644" s="63"/>
      <c r="K644" s="57"/>
      <c r="L644" s="57"/>
      <c r="M644" s="64"/>
      <c r="N644" s="72" t="s">
        <v>836</v>
      </c>
      <c r="O644" s="74">
        <v>40522.551064814812</v>
      </c>
    </row>
    <row r="645" spans="1:15">
      <c r="A645" s="70"/>
      <c r="B645" s="70"/>
      <c r="C645" s="54"/>
      <c r="D645" s="55"/>
      <c r="E645" s="67"/>
      <c r="F645" s="56"/>
      <c r="G645" s="54"/>
      <c r="H645" s="58"/>
      <c r="I645" s="63">
        <v>645</v>
      </c>
      <c r="J645" s="63"/>
      <c r="K645" s="57"/>
      <c r="L645" s="57"/>
      <c r="M645" s="64"/>
      <c r="N645" s="72" t="s">
        <v>836</v>
      </c>
      <c r="O645" s="74">
        <v>40522.551064814812</v>
      </c>
    </row>
    <row r="646" spans="1:15">
      <c r="A646" s="70"/>
      <c r="B646" s="70"/>
      <c r="C646" s="54"/>
      <c r="D646" s="55"/>
      <c r="E646" s="67"/>
      <c r="F646" s="56"/>
      <c r="G646" s="54"/>
      <c r="H646" s="58"/>
      <c r="I646" s="63">
        <v>646</v>
      </c>
      <c r="J646" s="63"/>
      <c r="K646" s="57"/>
      <c r="L646" s="57"/>
      <c r="M646" s="64"/>
      <c r="N646" s="72" t="s">
        <v>836</v>
      </c>
      <c r="O646" s="74">
        <v>40522.551064814812</v>
      </c>
    </row>
    <row r="647" spans="1:15">
      <c r="A647" s="70"/>
      <c r="B647" s="70"/>
      <c r="C647" s="54"/>
      <c r="D647" s="55"/>
      <c r="E647" s="67"/>
      <c r="F647" s="56"/>
      <c r="G647" s="54"/>
      <c r="H647" s="58"/>
      <c r="I647" s="63">
        <v>647</v>
      </c>
      <c r="J647" s="63"/>
      <c r="K647" s="57"/>
      <c r="L647" s="57"/>
      <c r="M647" s="64"/>
      <c r="N647" s="72" t="s">
        <v>836</v>
      </c>
      <c r="O647" s="74">
        <v>40522.551064814812</v>
      </c>
    </row>
    <row r="648" spans="1:15">
      <c r="A648" s="70"/>
      <c r="B648" s="70"/>
      <c r="C648" s="54"/>
      <c r="D648" s="55"/>
      <c r="E648" s="67"/>
      <c r="F648" s="56"/>
      <c r="G648" s="54"/>
      <c r="H648" s="58"/>
      <c r="I648" s="63">
        <v>648</v>
      </c>
      <c r="J648" s="63"/>
      <c r="K648" s="57"/>
      <c r="L648" s="57"/>
      <c r="M648" s="64"/>
      <c r="N648" s="72" t="s">
        <v>836</v>
      </c>
      <c r="O648" s="74">
        <v>40522.551064814812</v>
      </c>
    </row>
    <row r="649" spans="1:15">
      <c r="A649" s="70"/>
      <c r="B649" s="70"/>
      <c r="C649" s="54"/>
      <c r="D649" s="55"/>
      <c r="E649" s="67"/>
      <c r="F649" s="56"/>
      <c r="G649" s="54"/>
      <c r="H649" s="58"/>
      <c r="I649" s="63">
        <v>649</v>
      </c>
      <c r="J649" s="63"/>
      <c r="K649" s="57"/>
      <c r="L649" s="57"/>
      <c r="M649" s="64"/>
      <c r="N649" s="72" t="s">
        <v>836</v>
      </c>
      <c r="O649" s="74">
        <v>40522.551064814812</v>
      </c>
    </row>
    <row r="650" spans="1:15">
      <c r="A650" s="70"/>
      <c r="B650" s="70"/>
      <c r="C650" s="54"/>
      <c r="D650" s="55"/>
      <c r="E650" s="67"/>
      <c r="F650" s="56"/>
      <c r="G650" s="54"/>
      <c r="H650" s="58"/>
      <c r="I650" s="63">
        <v>650</v>
      </c>
      <c r="J650" s="63"/>
      <c r="K650" s="57"/>
      <c r="L650" s="57"/>
      <c r="M650" s="64"/>
      <c r="N650" s="72" t="s">
        <v>836</v>
      </c>
      <c r="O650" s="74">
        <v>40522.551064814812</v>
      </c>
    </row>
    <row r="651" spans="1:15">
      <c r="A651" s="70"/>
      <c r="B651" s="70"/>
      <c r="C651" s="54"/>
      <c r="D651" s="55"/>
      <c r="E651" s="67"/>
      <c r="F651" s="56"/>
      <c r="G651" s="54"/>
      <c r="H651" s="58"/>
      <c r="I651" s="63">
        <v>651</v>
      </c>
      <c r="J651" s="63"/>
      <c r="K651" s="57"/>
      <c r="L651" s="57"/>
      <c r="M651" s="64"/>
      <c r="N651" s="72" t="s">
        <v>836</v>
      </c>
      <c r="O651" s="74">
        <v>40522.551064814812</v>
      </c>
    </row>
    <row r="652" spans="1:15">
      <c r="A652" s="70"/>
      <c r="B652" s="70"/>
      <c r="C652" s="54"/>
      <c r="D652" s="55"/>
      <c r="E652" s="67"/>
      <c r="F652" s="56"/>
      <c r="G652" s="54"/>
      <c r="H652" s="58"/>
      <c r="I652" s="63">
        <v>652</v>
      </c>
      <c r="J652" s="63"/>
      <c r="K652" s="57"/>
      <c r="L652" s="57"/>
      <c r="M652" s="64"/>
      <c r="N652" s="72" t="s">
        <v>834</v>
      </c>
      <c r="O652" s="74">
        <v>40522.04959490741</v>
      </c>
    </row>
    <row r="653" spans="1:15">
      <c r="A653" s="70"/>
      <c r="B653" s="70"/>
      <c r="C653" s="54"/>
      <c r="D653" s="55"/>
      <c r="E653" s="67"/>
      <c r="F653" s="56"/>
      <c r="G653" s="54"/>
      <c r="H653" s="58"/>
      <c r="I653" s="63">
        <v>653</v>
      </c>
      <c r="J653" s="63"/>
      <c r="K653" s="57"/>
      <c r="L653" s="57"/>
      <c r="M653" s="64"/>
      <c r="N653" s="72" t="s">
        <v>836</v>
      </c>
      <c r="O653" s="74">
        <v>40522.551064814812</v>
      </c>
    </row>
    <row r="654" spans="1:15">
      <c r="A654" s="70"/>
      <c r="B654" s="70"/>
      <c r="C654" s="54"/>
      <c r="D654" s="55"/>
      <c r="E654" s="67"/>
      <c r="F654" s="56"/>
      <c r="G654" s="54"/>
      <c r="H654" s="58"/>
      <c r="I654" s="63">
        <v>654</v>
      </c>
      <c r="J654" s="63"/>
      <c r="K654" s="57"/>
      <c r="L654" s="57"/>
      <c r="M654" s="64"/>
      <c r="N654" s="72" t="s">
        <v>836</v>
      </c>
      <c r="O654" s="74">
        <v>40522.551064814812</v>
      </c>
    </row>
    <row r="655" spans="1:15">
      <c r="A655" s="70"/>
      <c r="B655" s="70"/>
      <c r="C655" s="54"/>
      <c r="D655" s="55"/>
      <c r="E655" s="67"/>
      <c r="F655" s="56"/>
      <c r="G655" s="54"/>
      <c r="H655" s="58"/>
      <c r="I655" s="63">
        <v>655</v>
      </c>
      <c r="J655" s="63"/>
      <c r="K655" s="57"/>
      <c r="L655" s="57"/>
      <c r="M655" s="64"/>
      <c r="N655" s="72" t="s">
        <v>836</v>
      </c>
      <c r="O655" s="74">
        <v>40522.551064814812</v>
      </c>
    </row>
    <row r="656" spans="1:15">
      <c r="A656" s="70"/>
      <c r="B656" s="70"/>
      <c r="C656" s="54"/>
      <c r="D656" s="55"/>
      <c r="E656" s="67"/>
      <c r="F656" s="56"/>
      <c r="G656" s="54"/>
      <c r="H656" s="58"/>
      <c r="I656" s="63">
        <v>656</v>
      </c>
      <c r="J656" s="63"/>
      <c r="K656" s="57"/>
      <c r="L656" s="57"/>
      <c r="M656" s="64"/>
      <c r="N656" s="72" t="s">
        <v>836</v>
      </c>
      <c r="O656" s="74">
        <v>40522.551064814812</v>
      </c>
    </row>
    <row r="657" spans="1:15">
      <c r="A657" s="70"/>
      <c r="B657" s="70"/>
      <c r="C657" s="54"/>
      <c r="D657" s="55"/>
      <c r="E657" s="67"/>
      <c r="F657" s="56"/>
      <c r="G657" s="54"/>
      <c r="H657" s="58"/>
      <c r="I657" s="63">
        <v>657</v>
      </c>
      <c r="J657" s="63"/>
      <c r="K657" s="57"/>
      <c r="L657" s="57"/>
      <c r="M657" s="64"/>
      <c r="N657" s="72" t="s">
        <v>834</v>
      </c>
      <c r="O657" s="74">
        <v>40522.046342592592</v>
      </c>
    </row>
    <row r="658" spans="1:15">
      <c r="A658" s="70"/>
      <c r="B658" s="70"/>
      <c r="C658" s="54"/>
      <c r="D658" s="55"/>
      <c r="E658" s="67"/>
      <c r="F658" s="56"/>
      <c r="G658" s="54"/>
      <c r="H658" s="58"/>
      <c r="I658" s="63">
        <v>658</v>
      </c>
      <c r="J658" s="63"/>
      <c r="K658" s="57"/>
      <c r="L658" s="57"/>
      <c r="M658" s="64"/>
      <c r="N658" s="72" t="s">
        <v>835</v>
      </c>
      <c r="O658" s="74">
        <v>40522.046342592592</v>
      </c>
    </row>
    <row r="659" spans="1:15">
      <c r="A659" s="70"/>
      <c r="B659" s="70"/>
      <c r="C659" s="54"/>
      <c r="D659" s="55"/>
      <c r="E659" s="67"/>
      <c r="F659" s="56"/>
      <c r="G659" s="54"/>
      <c r="H659" s="58"/>
      <c r="I659" s="63">
        <v>659</v>
      </c>
      <c r="J659" s="63"/>
      <c r="K659" s="57"/>
      <c r="L659" s="57"/>
      <c r="M659" s="64"/>
      <c r="N659" s="72" t="s">
        <v>836</v>
      </c>
      <c r="O659" s="74">
        <v>40522.551064814812</v>
      </c>
    </row>
    <row r="660" spans="1:15">
      <c r="A660" s="70"/>
      <c r="B660" s="70"/>
      <c r="C660" s="54"/>
      <c r="D660" s="55"/>
      <c r="E660" s="67"/>
      <c r="F660" s="56"/>
      <c r="G660" s="54"/>
      <c r="H660" s="58"/>
      <c r="I660" s="63">
        <v>660</v>
      </c>
      <c r="J660" s="63"/>
      <c r="K660" s="57"/>
      <c r="L660" s="57"/>
      <c r="M660" s="64"/>
      <c r="N660" s="72" t="s">
        <v>836</v>
      </c>
      <c r="O660" s="74">
        <v>40522.551064814812</v>
      </c>
    </row>
    <row r="661" spans="1:15">
      <c r="A661" s="70"/>
      <c r="B661" s="70"/>
      <c r="C661" s="54"/>
      <c r="D661" s="55"/>
      <c r="E661" s="67"/>
      <c r="F661" s="56"/>
      <c r="G661" s="54"/>
      <c r="H661" s="58"/>
      <c r="I661" s="63">
        <v>661</v>
      </c>
      <c r="J661" s="63"/>
      <c r="K661" s="57"/>
      <c r="L661" s="57"/>
      <c r="M661" s="64"/>
      <c r="N661" s="72" t="s">
        <v>836</v>
      </c>
      <c r="O661" s="74">
        <v>40522.551064814812</v>
      </c>
    </row>
    <row r="662" spans="1:15">
      <c r="A662" s="70"/>
      <c r="B662" s="70"/>
      <c r="C662" s="54"/>
      <c r="D662" s="55"/>
      <c r="E662" s="67"/>
      <c r="F662" s="56"/>
      <c r="G662" s="54"/>
      <c r="H662" s="58"/>
      <c r="I662" s="63">
        <v>662</v>
      </c>
      <c r="J662" s="63"/>
      <c r="K662" s="57"/>
      <c r="L662" s="57"/>
      <c r="M662" s="64"/>
      <c r="N662" s="72" t="s">
        <v>836</v>
      </c>
      <c r="O662" s="74">
        <v>40522.551064814812</v>
      </c>
    </row>
    <row r="663" spans="1:15">
      <c r="A663" s="70"/>
      <c r="B663" s="70"/>
      <c r="C663" s="54"/>
      <c r="D663" s="55"/>
      <c r="E663" s="67"/>
      <c r="F663" s="56"/>
      <c r="G663" s="54"/>
      <c r="H663" s="58"/>
      <c r="I663" s="63">
        <v>663</v>
      </c>
      <c r="J663" s="63"/>
      <c r="K663" s="57"/>
      <c r="L663" s="57"/>
      <c r="M663" s="64"/>
      <c r="N663" s="72" t="s">
        <v>836</v>
      </c>
      <c r="O663" s="74">
        <v>40522.551064814812</v>
      </c>
    </row>
    <row r="664" spans="1:15">
      <c r="A664" s="70"/>
      <c r="B664" s="70"/>
      <c r="C664" s="54"/>
      <c r="D664" s="55"/>
      <c r="E664" s="67"/>
      <c r="F664" s="56"/>
      <c r="G664" s="54"/>
      <c r="H664" s="58"/>
      <c r="I664" s="63">
        <v>664</v>
      </c>
      <c r="J664" s="63"/>
      <c r="K664" s="57"/>
      <c r="L664" s="57"/>
      <c r="M664" s="64"/>
      <c r="N664" s="72" t="s">
        <v>836</v>
      </c>
      <c r="O664" s="74">
        <v>40522.551064814812</v>
      </c>
    </row>
    <row r="665" spans="1:15">
      <c r="A665" s="70"/>
      <c r="B665" s="70"/>
      <c r="C665" s="54"/>
      <c r="D665" s="55"/>
      <c r="E665" s="67"/>
      <c r="F665" s="56"/>
      <c r="G665" s="54"/>
      <c r="H665" s="58"/>
      <c r="I665" s="63">
        <v>665</v>
      </c>
      <c r="J665" s="63"/>
      <c r="K665" s="57"/>
      <c r="L665" s="57"/>
      <c r="M665" s="64"/>
      <c r="N665" s="72" t="s">
        <v>836</v>
      </c>
      <c r="O665" s="74">
        <v>40522.551064814812</v>
      </c>
    </row>
    <row r="666" spans="1:15">
      <c r="A666" s="70"/>
      <c r="B666" s="70"/>
      <c r="C666" s="54"/>
      <c r="D666" s="55"/>
      <c r="E666" s="67"/>
      <c r="F666" s="56"/>
      <c r="G666" s="54"/>
      <c r="H666" s="58"/>
      <c r="I666" s="63">
        <v>666</v>
      </c>
      <c r="J666" s="63"/>
      <c r="K666" s="57"/>
      <c r="L666" s="57"/>
      <c r="M666" s="64"/>
      <c r="N666" s="72" t="s">
        <v>834</v>
      </c>
      <c r="O666" s="74">
        <v>40522.045138888891</v>
      </c>
    </row>
    <row r="667" spans="1:15">
      <c r="A667" s="70"/>
      <c r="B667" s="70"/>
      <c r="C667" s="54"/>
      <c r="D667" s="55"/>
      <c r="E667" s="67"/>
      <c r="F667" s="56"/>
      <c r="G667" s="54"/>
      <c r="H667" s="58"/>
      <c r="I667" s="63">
        <v>667</v>
      </c>
      <c r="J667" s="63"/>
      <c r="K667" s="57"/>
      <c r="L667" s="57"/>
      <c r="M667" s="64"/>
      <c r="N667" s="72" t="s">
        <v>834</v>
      </c>
      <c r="O667" s="74">
        <v>40522.049583333333</v>
      </c>
    </row>
    <row r="668" spans="1:15">
      <c r="A668" s="70"/>
      <c r="B668" s="70"/>
      <c r="C668" s="54"/>
      <c r="D668" s="55"/>
      <c r="E668" s="67"/>
      <c r="F668" s="56"/>
      <c r="G668" s="54"/>
      <c r="H668" s="58"/>
      <c r="I668" s="63">
        <v>668</v>
      </c>
      <c r="J668" s="63"/>
      <c r="K668" s="57"/>
      <c r="L668" s="57"/>
      <c r="M668" s="64"/>
      <c r="N668" s="72" t="s">
        <v>834</v>
      </c>
      <c r="O668" s="74">
        <v>40522.049988425926</v>
      </c>
    </row>
    <row r="669" spans="1:15">
      <c r="A669" s="70"/>
      <c r="B669" s="70"/>
      <c r="C669" s="54"/>
      <c r="D669" s="55"/>
      <c r="E669" s="67"/>
      <c r="F669" s="56"/>
      <c r="G669" s="54"/>
      <c r="H669" s="58"/>
      <c r="I669" s="63">
        <v>669</v>
      </c>
      <c r="J669" s="63"/>
      <c r="K669" s="57"/>
      <c r="L669" s="57"/>
      <c r="M669" s="64"/>
      <c r="N669" s="72" t="s">
        <v>836</v>
      </c>
      <c r="O669" s="74">
        <v>40522.551064814812</v>
      </c>
    </row>
    <row r="670" spans="1:15">
      <c r="A670" s="70"/>
      <c r="B670" s="70"/>
      <c r="C670" s="54"/>
      <c r="D670" s="55"/>
      <c r="E670" s="67"/>
      <c r="F670" s="56"/>
      <c r="G670" s="54"/>
      <c r="H670" s="58"/>
      <c r="I670" s="63">
        <v>670</v>
      </c>
      <c r="J670" s="63"/>
      <c r="K670" s="57"/>
      <c r="L670" s="57"/>
      <c r="M670" s="64"/>
      <c r="N670" s="72" t="s">
        <v>836</v>
      </c>
      <c r="O670" s="74">
        <v>40522.551064814812</v>
      </c>
    </row>
    <row r="671" spans="1:15">
      <c r="A671" s="70"/>
      <c r="B671" s="70"/>
      <c r="C671" s="54"/>
      <c r="D671" s="55"/>
      <c r="E671" s="67"/>
      <c r="F671" s="56"/>
      <c r="G671" s="54"/>
      <c r="H671" s="58"/>
      <c r="I671" s="63">
        <v>671</v>
      </c>
      <c r="J671" s="63"/>
      <c r="K671" s="57"/>
      <c r="L671" s="57"/>
      <c r="M671" s="64"/>
      <c r="N671" s="72" t="s">
        <v>836</v>
      </c>
      <c r="O671" s="74">
        <v>40522.551064814812</v>
      </c>
    </row>
    <row r="672" spans="1:15">
      <c r="A672" s="70"/>
      <c r="B672" s="70"/>
      <c r="C672" s="54"/>
      <c r="D672" s="55"/>
      <c r="E672" s="67"/>
      <c r="F672" s="56"/>
      <c r="G672" s="54"/>
      <c r="H672" s="58"/>
      <c r="I672" s="63">
        <v>672</v>
      </c>
      <c r="J672" s="63"/>
      <c r="K672" s="57"/>
      <c r="L672" s="57"/>
      <c r="M672" s="64"/>
      <c r="N672" s="72" t="s">
        <v>836</v>
      </c>
      <c r="O672" s="74">
        <v>40522.551064814812</v>
      </c>
    </row>
    <row r="673" spans="1:15">
      <c r="A673" s="70"/>
      <c r="B673" s="70"/>
      <c r="C673" s="54"/>
      <c r="D673" s="55"/>
      <c r="E673" s="67"/>
      <c r="F673" s="56"/>
      <c r="G673" s="54"/>
      <c r="H673" s="58"/>
      <c r="I673" s="63">
        <v>673</v>
      </c>
      <c r="J673" s="63"/>
      <c r="K673" s="57"/>
      <c r="L673" s="57"/>
      <c r="M673" s="64"/>
      <c r="N673" s="72" t="s">
        <v>834</v>
      </c>
      <c r="O673" s="74">
        <v>40522.04960648148</v>
      </c>
    </row>
    <row r="674" spans="1:15">
      <c r="A674" s="70"/>
      <c r="B674" s="70"/>
      <c r="C674" s="54"/>
      <c r="D674" s="55"/>
      <c r="E674" s="67"/>
      <c r="F674" s="56"/>
      <c r="G674" s="54"/>
      <c r="H674" s="58"/>
      <c r="I674" s="63">
        <v>674</v>
      </c>
      <c r="J674" s="63"/>
      <c r="K674" s="57"/>
      <c r="L674" s="57"/>
      <c r="M674" s="64"/>
      <c r="N674" s="72" t="s">
        <v>836</v>
      </c>
      <c r="O674" s="74">
        <v>40522.551064814812</v>
      </c>
    </row>
    <row r="675" spans="1:15">
      <c r="A675" s="70"/>
      <c r="B675" s="70"/>
      <c r="C675" s="54"/>
      <c r="D675" s="55"/>
      <c r="E675" s="67"/>
      <c r="F675" s="56"/>
      <c r="G675" s="54"/>
      <c r="H675" s="58"/>
      <c r="I675" s="63">
        <v>675</v>
      </c>
      <c r="J675" s="63"/>
      <c r="K675" s="57"/>
      <c r="L675" s="57"/>
      <c r="M675" s="64"/>
      <c r="N675" s="72" t="s">
        <v>836</v>
      </c>
      <c r="O675" s="74">
        <v>40522.551064814812</v>
      </c>
    </row>
    <row r="676" spans="1:15">
      <c r="A676" s="70"/>
      <c r="B676" s="70"/>
      <c r="C676" s="54"/>
      <c r="D676" s="55"/>
      <c r="E676" s="67"/>
      <c r="F676" s="56"/>
      <c r="G676" s="54"/>
      <c r="H676" s="58"/>
      <c r="I676" s="63">
        <v>676</v>
      </c>
      <c r="J676" s="63"/>
      <c r="K676" s="57"/>
      <c r="L676" s="57"/>
      <c r="M676" s="64"/>
      <c r="N676" s="72" t="s">
        <v>836</v>
      </c>
      <c r="O676" s="74">
        <v>40522.551064814812</v>
      </c>
    </row>
    <row r="677" spans="1:15">
      <c r="A677" s="70"/>
      <c r="B677" s="70"/>
      <c r="C677" s="54"/>
      <c r="D677" s="55"/>
      <c r="E677" s="67"/>
      <c r="F677" s="56"/>
      <c r="G677" s="54"/>
      <c r="H677" s="58"/>
      <c r="I677" s="63">
        <v>677</v>
      </c>
      <c r="J677" s="63"/>
      <c r="K677" s="57"/>
      <c r="L677" s="57"/>
      <c r="M677" s="64"/>
      <c r="N677" s="72" t="s">
        <v>836</v>
      </c>
      <c r="O677" s="74">
        <v>40522.551064814812</v>
      </c>
    </row>
    <row r="678" spans="1:15">
      <c r="A678" s="70"/>
      <c r="B678" s="70"/>
      <c r="C678" s="54"/>
      <c r="D678" s="55"/>
      <c r="E678" s="67"/>
      <c r="F678" s="56"/>
      <c r="G678" s="54"/>
      <c r="H678" s="58"/>
      <c r="I678" s="63">
        <v>678</v>
      </c>
      <c r="J678" s="63"/>
      <c r="K678" s="57"/>
      <c r="L678" s="57"/>
      <c r="M678" s="64"/>
      <c r="N678" s="72" t="s">
        <v>834</v>
      </c>
      <c r="O678" s="74">
        <v>40522.04965277778</v>
      </c>
    </row>
    <row r="679" spans="1:15">
      <c r="A679" s="70"/>
      <c r="B679" s="70"/>
      <c r="C679" s="54"/>
      <c r="D679" s="55"/>
      <c r="E679" s="67"/>
      <c r="F679" s="56"/>
      <c r="G679" s="54"/>
      <c r="H679" s="58"/>
      <c r="I679" s="63">
        <v>679</v>
      </c>
      <c r="J679" s="63"/>
      <c r="K679" s="57"/>
      <c r="L679" s="57"/>
      <c r="M679" s="64"/>
      <c r="N679" s="72" t="s">
        <v>836</v>
      </c>
      <c r="O679" s="74">
        <v>40522.551064814812</v>
      </c>
    </row>
    <row r="680" spans="1:15">
      <c r="A680" s="70"/>
      <c r="B680" s="70"/>
      <c r="C680" s="54"/>
      <c r="D680" s="55"/>
      <c r="E680" s="67"/>
      <c r="F680" s="56"/>
      <c r="G680" s="54"/>
      <c r="H680" s="58"/>
      <c r="I680" s="63">
        <v>680</v>
      </c>
      <c r="J680" s="63"/>
      <c r="K680" s="57"/>
      <c r="L680" s="57"/>
      <c r="M680" s="64"/>
      <c r="N680" s="72" t="s">
        <v>836</v>
      </c>
      <c r="O680" s="74">
        <v>40522.551064814812</v>
      </c>
    </row>
    <row r="681" spans="1:15">
      <c r="A681" s="70"/>
      <c r="B681" s="70"/>
      <c r="C681" s="54"/>
      <c r="D681" s="55"/>
      <c r="E681" s="67"/>
      <c r="F681" s="56"/>
      <c r="G681" s="54"/>
      <c r="H681" s="58"/>
      <c r="I681" s="63">
        <v>681</v>
      </c>
      <c r="J681" s="63"/>
      <c r="K681" s="57"/>
      <c r="L681" s="57"/>
      <c r="M681" s="64"/>
      <c r="N681" s="72" t="s">
        <v>836</v>
      </c>
      <c r="O681" s="74">
        <v>40522.551064814812</v>
      </c>
    </row>
    <row r="682" spans="1:15">
      <c r="A682" s="70"/>
      <c r="B682" s="70"/>
      <c r="C682" s="54"/>
      <c r="D682" s="55"/>
      <c r="E682" s="67"/>
      <c r="F682" s="56"/>
      <c r="G682" s="54"/>
      <c r="H682" s="58"/>
      <c r="I682" s="63">
        <v>682</v>
      </c>
      <c r="J682" s="63"/>
      <c r="K682" s="57"/>
      <c r="L682" s="57"/>
      <c r="M682" s="64"/>
      <c r="N682" s="72" t="s">
        <v>836</v>
      </c>
      <c r="O682" s="74">
        <v>40522.551064814812</v>
      </c>
    </row>
    <row r="683" spans="1:15">
      <c r="A683" s="70"/>
      <c r="B683" s="70"/>
      <c r="C683" s="54"/>
      <c r="D683" s="55"/>
      <c r="E683" s="67"/>
      <c r="F683" s="56"/>
      <c r="G683" s="54"/>
      <c r="H683" s="58"/>
      <c r="I683" s="63">
        <v>683</v>
      </c>
      <c r="J683" s="63"/>
      <c r="K683" s="57"/>
      <c r="L683" s="57"/>
      <c r="M683" s="64"/>
      <c r="N683" s="72" t="s">
        <v>834</v>
      </c>
      <c r="O683" s="74">
        <v>40522.049664351849</v>
      </c>
    </row>
    <row r="684" spans="1:15">
      <c r="A684" s="70"/>
      <c r="B684" s="70"/>
      <c r="C684" s="54"/>
      <c r="D684" s="55"/>
      <c r="E684" s="67"/>
      <c r="F684" s="56"/>
      <c r="G684" s="54"/>
      <c r="H684" s="58"/>
      <c r="I684" s="63">
        <v>684</v>
      </c>
      <c r="J684" s="63"/>
      <c r="K684" s="57"/>
      <c r="L684" s="57"/>
      <c r="M684" s="64"/>
      <c r="N684" s="72" t="s">
        <v>836</v>
      </c>
      <c r="O684" s="74">
        <v>40522.551064814812</v>
      </c>
    </row>
    <row r="685" spans="1:15">
      <c r="A685" s="70"/>
      <c r="B685" s="70"/>
      <c r="C685" s="54"/>
      <c r="D685" s="55"/>
      <c r="E685" s="67"/>
      <c r="F685" s="56"/>
      <c r="G685" s="54"/>
      <c r="H685" s="58"/>
      <c r="I685" s="63">
        <v>685</v>
      </c>
      <c r="J685" s="63"/>
      <c r="K685" s="57"/>
      <c r="L685" s="57"/>
      <c r="M685" s="64"/>
      <c r="N685" s="72" t="s">
        <v>836</v>
      </c>
      <c r="O685" s="74">
        <v>40522.551064814812</v>
      </c>
    </row>
    <row r="686" spans="1:15">
      <c r="A686" s="70"/>
      <c r="B686" s="70"/>
      <c r="C686" s="54"/>
      <c r="D686" s="55"/>
      <c r="E686" s="67"/>
      <c r="F686" s="56"/>
      <c r="G686" s="54"/>
      <c r="H686" s="58"/>
      <c r="I686" s="63">
        <v>686</v>
      </c>
      <c r="J686" s="63"/>
      <c r="K686" s="57"/>
      <c r="L686" s="57"/>
      <c r="M686" s="64"/>
      <c r="N686" s="72" t="s">
        <v>836</v>
      </c>
      <c r="O686" s="74">
        <v>40522.551064814812</v>
      </c>
    </row>
    <row r="687" spans="1:15">
      <c r="A687" s="70"/>
      <c r="B687" s="70"/>
      <c r="C687" s="54"/>
      <c r="D687" s="55"/>
      <c r="E687" s="67"/>
      <c r="F687" s="56"/>
      <c r="G687" s="54"/>
      <c r="H687" s="58"/>
      <c r="I687" s="63">
        <v>687</v>
      </c>
      <c r="J687" s="63"/>
      <c r="K687" s="57"/>
      <c r="L687" s="57"/>
      <c r="M687" s="64"/>
      <c r="N687" s="72" t="s">
        <v>834</v>
      </c>
      <c r="O687" s="74">
        <v>40522.049664351849</v>
      </c>
    </row>
    <row r="688" spans="1:15">
      <c r="A688" s="70"/>
      <c r="B688" s="70"/>
      <c r="C688" s="54"/>
      <c r="D688" s="55"/>
      <c r="E688" s="67"/>
      <c r="F688" s="56"/>
      <c r="G688" s="54"/>
      <c r="H688" s="58"/>
      <c r="I688" s="63">
        <v>688</v>
      </c>
      <c r="J688" s="63"/>
      <c r="K688" s="57"/>
      <c r="L688" s="57"/>
      <c r="M688" s="64"/>
      <c r="N688" s="72" t="s">
        <v>836</v>
      </c>
      <c r="O688" s="74">
        <v>40522.551064814812</v>
      </c>
    </row>
    <row r="689" spans="1:15">
      <c r="A689" s="70"/>
      <c r="B689" s="70"/>
      <c r="C689" s="54"/>
      <c r="D689" s="55"/>
      <c r="E689" s="67"/>
      <c r="F689" s="56"/>
      <c r="G689" s="54"/>
      <c r="H689" s="58"/>
      <c r="I689" s="63">
        <v>689</v>
      </c>
      <c r="J689" s="63"/>
      <c r="K689" s="57"/>
      <c r="L689" s="57"/>
      <c r="M689" s="64"/>
      <c r="N689" s="72" t="s">
        <v>834</v>
      </c>
      <c r="O689" s="74">
        <v>40522.049675925926</v>
      </c>
    </row>
    <row r="690" spans="1:15">
      <c r="A690" s="70"/>
      <c r="B690" s="70"/>
      <c r="C690" s="54"/>
      <c r="D690" s="55"/>
      <c r="E690" s="67"/>
      <c r="F690" s="56"/>
      <c r="G690" s="54"/>
      <c r="H690" s="58"/>
      <c r="I690" s="63">
        <v>690</v>
      </c>
      <c r="J690" s="63"/>
      <c r="K690" s="57"/>
      <c r="L690" s="57"/>
      <c r="M690" s="64"/>
      <c r="N690" s="72" t="s">
        <v>836</v>
      </c>
      <c r="O690" s="74">
        <v>40522.551064814812</v>
      </c>
    </row>
    <row r="691" spans="1:15">
      <c r="A691" s="70"/>
      <c r="B691" s="70"/>
      <c r="C691" s="54"/>
      <c r="D691" s="55"/>
      <c r="E691" s="67"/>
      <c r="F691" s="56"/>
      <c r="G691" s="54"/>
      <c r="H691" s="58"/>
      <c r="I691" s="63">
        <v>691</v>
      </c>
      <c r="J691" s="63"/>
      <c r="K691" s="57"/>
      <c r="L691" s="57"/>
      <c r="M691" s="64"/>
      <c r="N691" s="72" t="s">
        <v>834</v>
      </c>
      <c r="O691" s="74">
        <v>40522.049675925926</v>
      </c>
    </row>
    <row r="692" spans="1:15">
      <c r="A692" s="70"/>
      <c r="B692" s="70"/>
      <c r="C692" s="54"/>
      <c r="D692" s="55"/>
      <c r="E692" s="67"/>
      <c r="F692" s="56"/>
      <c r="G692" s="54"/>
      <c r="H692" s="58"/>
      <c r="I692" s="63">
        <v>692</v>
      </c>
      <c r="J692" s="63"/>
      <c r="K692" s="57"/>
      <c r="L692" s="57"/>
      <c r="M692" s="64"/>
      <c r="N692" s="72" t="s">
        <v>836</v>
      </c>
      <c r="O692" s="74">
        <v>40522.551064814812</v>
      </c>
    </row>
    <row r="693" spans="1:15">
      <c r="A693" s="70"/>
      <c r="B693" s="70"/>
      <c r="C693" s="54"/>
      <c r="D693" s="55"/>
      <c r="E693" s="67"/>
      <c r="F693" s="56"/>
      <c r="G693" s="54"/>
      <c r="H693" s="58"/>
      <c r="I693" s="63">
        <v>693</v>
      </c>
      <c r="J693" s="63"/>
      <c r="K693" s="57"/>
      <c r="L693" s="57"/>
      <c r="M693" s="64"/>
      <c r="N693" s="72" t="s">
        <v>836</v>
      </c>
      <c r="O693" s="74">
        <v>40522.551064814812</v>
      </c>
    </row>
    <row r="694" spans="1:15">
      <c r="A694" s="70"/>
      <c r="B694" s="70"/>
      <c r="C694" s="54"/>
      <c r="D694" s="55"/>
      <c r="E694" s="67"/>
      <c r="F694" s="56"/>
      <c r="G694" s="54"/>
      <c r="H694" s="58"/>
      <c r="I694" s="63">
        <v>694</v>
      </c>
      <c r="J694" s="63"/>
      <c r="K694" s="57"/>
      <c r="L694" s="57"/>
      <c r="M694" s="64"/>
      <c r="N694" s="72" t="s">
        <v>836</v>
      </c>
      <c r="O694" s="74">
        <v>40522.551064814812</v>
      </c>
    </row>
    <row r="695" spans="1:15">
      <c r="A695" s="70"/>
      <c r="B695" s="70"/>
      <c r="C695" s="54"/>
      <c r="D695" s="55"/>
      <c r="E695" s="67"/>
      <c r="F695" s="56"/>
      <c r="G695" s="54"/>
      <c r="H695" s="58"/>
      <c r="I695" s="63">
        <v>695</v>
      </c>
      <c r="J695" s="63"/>
      <c r="K695" s="57"/>
      <c r="L695" s="57"/>
      <c r="M695" s="64"/>
      <c r="N695" s="72" t="s">
        <v>836</v>
      </c>
      <c r="O695" s="74">
        <v>40522.551064814812</v>
      </c>
    </row>
    <row r="696" spans="1:15">
      <c r="A696" s="70"/>
      <c r="B696" s="70"/>
      <c r="C696" s="54"/>
      <c r="D696" s="55"/>
      <c r="E696" s="67"/>
      <c r="F696" s="56"/>
      <c r="G696" s="54"/>
      <c r="H696" s="58"/>
      <c r="I696" s="63">
        <v>696</v>
      </c>
      <c r="J696" s="63"/>
      <c r="K696" s="57"/>
      <c r="L696" s="57"/>
      <c r="M696" s="64"/>
      <c r="N696" s="72" t="s">
        <v>836</v>
      </c>
      <c r="O696" s="74">
        <v>40522.551064814812</v>
      </c>
    </row>
    <row r="697" spans="1:15">
      <c r="A697" s="70"/>
      <c r="B697" s="70"/>
      <c r="C697" s="54"/>
      <c r="D697" s="55"/>
      <c r="E697" s="67"/>
      <c r="F697" s="56"/>
      <c r="G697" s="54"/>
      <c r="H697" s="58"/>
      <c r="I697" s="63">
        <v>697</v>
      </c>
      <c r="J697" s="63"/>
      <c r="K697" s="57"/>
      <c r="L697" s="57"/>
      <c r="M697" s="64"/>
      <c r="N697" s="72" t="s">
        <v>836</v>
      </c>
      <c r="O697" s="74">
        <v>40522.551064814812</v>
      </c>
    </row>
    <row r="698" spans="1:15">
      <c r="A698" s="70"/>
      <c r="B698" s="70"/>
      <c r="C698" s="54"/>
      <c r="D698" s="55"/>
      <c r="E698" s="67"/>
      <c r="F698" s="56"/>
      <c r="G698" s="54"/>
      <c r="H698" s="58"/>
      <c r="I698" s="63">
        <v>698</v>
      </c>
      <c r="J698" s="63"/>
      <c r="K698" s="57"/>
      <c r="L698" s="57"/>
      <c r="M698" s="64"/>
      <c r="N698" s="72" t="s">
        <v>836</v>
      </c>
      <c r="O698" s="74">
        <v>40522.551064814812</v>
      </c>
    </row>
    <row r="699" spans="1:15">
      <c r="A699" s="70"/>
      <c r="B699" s="70"/>
      <c r="C699" s="54"/>
      <c r="D699" s="55"/>
      <c r="E699" s="67"/>
      <c r="F699" s="56"/>
      <c r="G699" s="54"/>
      <c r="H699" s="58"/>
      <c r="I699" s="63">
        <v>699</v>
      </c>
      <c r="J699" s="63"/>
      <c r="K699" s="57"/>
      <c r="L699" s="57"/>
      <c r="M699" s="64"/>
      <c r="N699" s="72" t="s">
        <v>836</v>
      </c>
      <c r="O699" s="74">
        <v>40522.551064814812</v>
      </c>
    </row>
    <row r="700" spans="1:15">
      <c r="A700" s="70"/>
      <c r="B700" s="70"/>
      <c r="C700" s="54"/>
      <c r="D700" s="55"/>
      <c r="E700" s="67"/>
      <c r="F700" s="56"/>
      <c r="G700" s="54"/>
      <c r="H700" s="58"/>
      <c r="I700" s="63">
        <v>700</v>
      </c>
      <c r="J700" s="63"/>
      <c r="K700" s="57"/>
      <c r="L700" s="57"/>
      <c r="M700" s="64"/>
      <c r="N700" s="72" t="s">
        <v>836</v>
      </c>
      <c r="O700" s="74">
        <v>40522.551064814812</v>
      </c>
    </row>
    <row r="701" spans="1:15">
      <c r="A701" s="70"/>
      <c r="B701" s="70"/>
      <c r="C701" s="54"/>
      <c r="D701" s="55"/>
      <c r="E701" s="67"/>
      <c r="F701" s="56"/>
      <c r="G701" s="54"/>
      <c r="H701" s="58"/>
      <c r="I701" s="63">
        <v>701</v>
      </c>
      <c r="J701" s="63"/>
      <c r="K701" s="57"/>
      <c r="L701" s="57"/>
      <c r="M701" s="64"/>
      <c r="N701" s="72" t="s">
        <v>836</v>
      </c>
      <c r="O701" s="74">
        <v>40522.551064814812</v>
      </c>
    </row>
    <row r="702" spans="1:15">
      <c r="A702" s="70"/>
      <c r="B702" s="70"/>
      <c r="C702" s="54"/>
      <c r="D702" s="55"/>
      <c r="E702" s="67"/>
      <c r="F702" s="56"/>
      <c r="G702" s="54"/>
      <c r="H702" s="58"/>
      <c r="I702" s="63">
        <v>702</v>
      </c>
      <c r="J702" s="63"/>
      <c r="K702" s="57"/>
      <c r="L702" s="57"/>
      <c r="M702" s="64"/>
      <c r="N702" s="72" t="s">
        <v>834</v>
      </c>
      <c r="O702" s="74">
        <v>40522.047199074077</v>
      </c>
    </row>
    <row r="703" spans="1:15">
      <c r="A703" s="70"/>
      <c r="B703" s="70"/>
      <c r="C703" s="54"/>
      <c r="D703" s="55"/>
      <c r="E703" s="67"/>
      <c r="F703" s="56"/>
      <c r="G703" s="54"/>
      <c r="H703" s="58"/>
      <c r="I703" s="63">
        <v>703</v>
      </c>
      <c r="J703" s="63"/>
      <c r="K703" s="57"/>
      <c r="L703" s="57"/>
      <c r="M703" s="64"/>
      <c r="N703" s="72" t="s">
        <v>835</v>
      </c>
      <c r="O703" s="74">
        <v>40522.047199074077</v>
      </c>
    </row>
    <row r="704" spans="1:15">
      <c r="A704" s="70"/>
      <c r="B704" s="70"/>
      <c r="C704" s="54"/>
      <c r="D704" s="55"/>
      <c r="E704" s="67"/>
      <c r="F704" s="56"/>
      <c r="G704" s="54"/>
      <c r="H704" s="58"/>
      <c r="I704" s="63">
        <v>704</v>
      </c>
      <c r="J704" s="63"/>
      <c r="K704" s="57"/>
      <c r="L704" s="57"/>
      <c r="M704" s="64"/>
      <c r="N704" s="72" t="s">
        <v>836</v>
      </c>
      <c r="O704" s="74">
        <v>40522.551064814812</v>
      </c>
    </row>
    <row r="705" spans="1:15">
      <c r="A705" s="70"/>
      <c r="B705" s="70"/>
      <c r="C705" s="54"/>
      <c r="D705" s="55"/>
      <c r="E705" s="67"/>
      <c r="F705" s="56"/>
      <c r="G705" s="54"/>
      <c r="H705" s="58"/>
      <c r="I705" s="63">
        <v>705</v>
      </c>
      <c r="J705" s="63"/>
      <c r="K705" s="57"/>
      <c r="L705" s="57"/>
      <c r="M705" s="64"/>
      <c r="N705" s="72" t="s">
        <v>836</v>
      </c>
      <c r="O705" s="74">
        <v>40522.551064814812</v>
      </c>
    </row>
    <row r="706" spans="1:15">
      <c r="A706" s="70"/>
      <c r="B706" s="70"/>
      <c r="C706" s="54"/>
      <c r="D706" s="55"/>
      <c r="E706" s="67"/>
      <c r="F706" s="56"/>
      <c r="G706" s="54"/>
      <c r="H706" s="58"/>
      <c r="I706" s="63">
        <v>706</v>
      </c>
      <c r="J706" s="63"/>
      <c r="K706" s="57"/>
      <c r="L706" s="57"/>
      <c r="M706" s="64"/>
      <c r="N706" s="72" t="s">
        <v>836</v>
      </c>
      <c r="O706" s="74">
        <v>40522.551064814812</v>
      </c>
    </row>
    <row r="707" spans="1:15">
      <c r="A707" s="70"/>
      <c r="B707" s="70"/>
      <c r="C707" s="54"/>
      <c r="D707" s="55"/>
      <c r="E707" s="67"/>
      <c r="F707" s="56"/>
      <c r="G707" s="54"/>
      <c r="H707" s="58"/>
      <c r="I707" s="63">
        <v>707</v>
      </c>
      <c r="J707" s="63"/>
      <c r="K707" s="57"/>
      <c r="L707" s="57"/>
      <c r="M707" s="64"/>
      <c r="N707" s="72" t="s">
        <v>836</v>
      </c>
      <c r="O707" s="74">
        <v>40522.551064814812</v>
      </c>
    </row>
    <row r="708" spans="1:15">
      <c r="A708" s="70"/>
      <c r="B708" s="70"/>
      <c r="C708" s="54"/>
      <c r="D708" s="55"/>
      <c r="E708" s="67"/>
      <c r="F708" s="56"/>
      <c r="G708" s="54"/>
      <c r="H708" s="58"/>
      <c r="I708" s="63">
        <v>708</v>
      </c>
      <c r="J708" s="63"/>
      <c r="K708" s="57"/>
      <c r="L708" s="57"/>
      <c r="M708" s="64"/>
      <c r="N708" s="72" t="s">
        <v>836</v>
      </c>
      <c r="O708" s="74">
        <v>40522.551064814812</v>
      </c>
    </row>
    <row r="709" spans="1:15">
      <c r="A709" s="70"/>
      <c r="B709" s="70"/>
      <c r="C709" s="54"/>
      <c r="D709" s="55"/>
      <c r="E709" s="67"/>
      <c r="F709" s="56"/>
      <c r="G709" s="54"/>
      <c r="H709" s="58"/>
      <c r="I709" s="63">
        <v>709</v>
      </c>
      <c r="J709" s="63"/>
      <c r="K709" s="57"/>
      <c r="L709" s="57"/>
      <c r="M709" s="64"/>
      <c r="N709" s="72" t="s">
        <v>836</v>
      </c>
      <c r="O709" s="74">
        <v>40522.551064814812</v>
      </c>
    </row>
    <row r="710" spans="1:15">
      <c r="A710" s="70"/>
      <c r="B710" s="70"/>
      <c r="C710" s="54"/>
      <c r="D710" s="55"/>
      <c r="E710" s="67"/>
      <c r="F710" s="56"/>
      <c r="G710" s="54"/>
      <c r="H710" s="58"/>
      <c r="I710" s="63">
        <v>710</v>
      </c>
      <c r="J710" s="63"/>
      <c r="K710" s="57"/>
      <c r="L710" s="57"/>
      <c r="M710" s="64"/>
      <c r="N710" s="72" t="s">
        <v>836</v>
      </c>
      <c r="O710" s="74">
        <v>40522.551064814812</v>
      </c>
    </row>
    <row r="711" spans="1:15">
      <c r="A711" s="70"/>
      <c r="B711" s="70"/>
      <c r="C711" s="54"/>
      <c r="D711" s="55"/>
      <c r="E711" s="67"/>
      <c r="F711" s="56"/>
      <c r="G711" s="54"/>
      <c r="H711" s="58"/>
      <c r="I711" s="63">
        <v>711</v>
      </c>
      <c r="J711" s="63"/>
      <c r="K711" s="57"/>
      <c r="L711" s="57"/>
      <c r="M711" s="64"/>
      <c r="N711" s="72" t="s">
        <v>836</v>
      </c>
      <c r="O711" s="74">
        <v>40522.551064814812</v>
      </c>
    </row>
    <row r="712" spans="1:15">
      <c r="A712" s="70"/>
      <c r="B712" s="70"/>
      <c r="C712" s="54"/>
      <c r="D712" s="55"/>
      <c r="E712" s="67"/>
      <c r="F712" s="56"/>
      <c r="G712" s="54"/>
      <c r="H712" s="58"/>
      <c r="I712" s="63">
        <v>712</v>
      </c>
      <c r="J712" s="63"/>
      <c r="K712" s="57"/>
      <c r="L712" s="57"/>
      <c r="M712" s="64"/>
      <c r="N712" s="72" t="s">
        <v>836</v>
      </c>
      <c r="O712" s="74">
        <v>40522.551064814812</v>
      </c>
    </row>
    <row r="713" spans="1:15">
      <c r="A713" s="70"/>
      <c r="B713" s="70"/>
      <c r="C713" s="54"/>
      <c r="D713" s="55"/>
      <c r="E713" s="67"/>
      <c r="F713" s="56"/>
      <c r="G713" s="54"/>
      <c r="H713" s="58"/>
      <c r="I713" s="63">
        <v>713</v>
      </c>
      <c r="J713" s="63"/>
      <c r="K713" s="57"/>
      <c r="L713" s="57"/>
      <c r="M713" s="64"/>
      <c r="N713" s="72" t="s">
        <v>836</v>
      </c>
      <c r="O713" s="74">
        <v>40522.551064814812</v>
      </c>
    </row>
    <row r="714" spans="1:15">
      <c r="A714" s="70"/>
      <c r="B714" s="70"/>
      <c r="C714" s="54"/>
      <c r="D714" s="55"/>
      <c r="E714" s="67"/>
      <c r="F714" s="56"/>
      <c r="G714" s="54"/>
      <c r="H714" s="58"/>
      <c r="I714" s="63">
        <v>714</v>
      </c>
      <c r="J714" s="63"/>
      <c r="K714" s="57"/>
      <c r="L714" s="57"/>
      <c r="M714" s="64"/>
      <c r="N714" s="72" t="s">
        <v>836</v>
      </c>
      <c r="O714" s="74">
        <v>40522.551064814812</v>
      </c>
    </row>
    <row r="715" spans="1:15">
      <c r="A715" s="70"/>
      <c r="B715" s="70"/>
      <c r="C715" s="54"/>
      <c r="D715" s="55"/>
      <c r="E715" s="67"/>
      <c r="F715" s="56"/>
      <c r="G715" s="54"/>
      <c r="H715" s="58"/>
      <c r="I715" s="63">
        <v>715</v>
      </c>
      <c r="J715" s="63"/>
      <c r="K715" s="57"/>
      <c r="L715" s="57"/>
      <c r="M715" s="64"/>
      <c r="N715" s="72" t="s">
        <v>836</v>
      </c>
      <c r="O715" s="74">
        <v>40522.551064814812</v>
      </c>
    </row>
    <row r="716" spans="1:15">
      <c r="A716" s="70"/>
      <c r="B716" s="70"/>
      <c r="C716" s="54"/>
      <c r="D716" s="55"/>
      <c r="E716" s="67"/>
      <c r="F716" s="56"/>
      <c r="G716" s="54"/>
      <c r="H716" s="58"/>
      <c r="I716" s="63">
        <v>716</v>
      </c>
      <c r="J716" s="63"/>
      <c r="K716" s="57"/>
      <c r="L716" s="57"/>
      <c r="M716" s="64"/>
      <c r="N716" s="72" t="s">
        <v>836</v>
      </c>
      <c r="O716" s="74">
        <v>40522.551064814812</v>
      </c>
    </row>
    <row r="717" spans="1:15">
      <c r="A717" s="70"/>
      <c r="B717" s="70"/>
      <c r="C717" s="54"/>
      <c r="D717" s="55"/>
      <c r="E717" s="67"/>
      <c r="F717" s="56"/>
      <c r="G717" s="54"/>
      <c r="H717" s="58"/>
      <c r="I717" s="63">
        <v>717</v>
      </c>
      <c r="J717" s="63"/>
      <c r="K717" s="57"/>
      <c r="L717" s="57"/>
      <c r="M717" s="64"/>
      <c r="N717" s="72" t="s">
        <v>836</v>
      </c>
      <c r="O717" s="74">
        <v>40522.551064814812</v>
      </c>
    </row>
    <row r="718" spans="1:15">
      <c r="A718" s="70"/>
      <c r="B718" s="70"/>
      <c r="C718" s="54"/>
      <c r="D718" s="55"/>
      <c r="E718" s="67"/>
      <c r="F718" s="56"/>
      <c r="G718" s="54"/>
      <c r="H718" s="58"/>
      <c r="I718" s="63">
        <v>718</v>
      </c>
      <c r="J718" s="63"/>
      <c r="K718" s="57"/>
      <c r="L718" s="57"/>
      <c r="M718" s="64"/>
      <c r="N718" s="72" t="s">
        <v>836</v>
      </c>
      <c r="O718" s="74">
        <v>40522.551064814812</v>
      </c>
    </row>
    <row r="719" spans="1:15">
      <c r="A719" s="70"/>
      <c r="B719" s="70"/>
      <c r="C719" s="54"/>
      <c r="D719" s="55"/>
      <c r="E719" s="67"/>
      <c r="F719" s="56"/>
      <c r="G719" s="54"/>
      <c r="H719" s="58"/>
      <c r="I719" s="63">
        <v>719</v>
      </c>
      <c r="J719" s="63"/>
      <c r="K719" s="57"/>
      <c r="L719" s="57"/>
      <c r="M719" s="64"/>
      <c r="N719" s="72" t="s">
        <v>836</v>
      </c>
      <c r="O719" s="74">
        <v>40522.551064814812</v>
      </c>
    </row>
    <row r="720" spans="1:15">
      <c r="A720" s="70"/>
      <c r="B720" s="70"/>
      <c r="C720" s="54"/>
      <c r="D720" s="55"/>
      <c r="E720" s="67"/>
      <c r="F720" s="56"/>
      <c r="G720" s="54"/>
      <c r="H720" s="58"/>
      <c r="I720" s="63">
        <v>720</v>
      </c>
      <c r="J720" s="63"/>
      <c r="K720" s="57"/>
      <c r="L720" s="57"/>
      <c r="M720" s="64"/>
      <c r="N720" s="72" t="s">
        <v>836</v>
      </c>
      <c r="O720" s="74">
        <v>40522.551064814812</v>
      </c>
    </row>
    <row r="721" spans="1:15">
      <c r="A721" s="70"/>
      <c r="B721" s="70"/>
      <c r="C721" s="54"/>
      <c r="D721" s="55"/>
      <c r="E721" s="67"/>
      <c r="F721" s="56"/>
      <c r="G721" s="54"/>
      <c r="H721" s="58"/>
      <c r="I721" s="63">
        <v>721</v>
      </c>
      <c r="J721" s="63"/>
      <c r="K721" s="57"/>
      <c r="L721" s="57"/>
      <c r="M721" s="64"/>
      <c r="N721" s="72" t="s">
        <v>836</v>
      </c>
      <c r="O721" s="74">
        <v>40522.551064814812</v>
      </c>
    </row>
    <row r="722" spans="1:15">
      <c r="A722" s="70"/>
      <c r="B722" s="70"/>
      <c r="C722" s="54"/>
      <c r="D722" s="55"/>
      <c r="E722" s="67"/>
      <c r="F722" s="56"/>
      <c r="G722" s="54"/>
      <c r="H722" s="58"/>
      <c r="I722" s="63">
        <v>722</v>
      </c>
      <c r="J722" s="63"/>
      <c r="K722" s="57"/>
      <c r="L722" s="57"/>
      <c r="M722" s="64"/>
      <c r="N722" s="72" t="s">
        <v>836</v>
      </c>
      <c r="O722" s="74">
        <v>40522.551064814812</v>
      </c>
    </row>
    <row r="723" spans="1:15">
      <c r="A723" s="70"/>
      <c r="B723" s="70"/>
      <c r="C723" s="54"/>
      <c r="D723" s="55"/>
      <c r="E723" s="67"/>
      <c r="F723" s="56"/>
      <c r="G723" s="54"/>
      <c r="H723" s="58"/>
      <c r="I723" s="63">
        <v>723</v>
      </c>
      <c r="J723" s="63"/>
      <c r="K723" s="57"/>
      <c r="L723" s="57"/>
      <c r="M723" s="64"/>
      <c r="N723" s="72" t="s">
        <v>836</v>
      </c>
      <c r="O723" s="74">
        <v>40522.551064814812</v>
      </c>
    </row>
    <row r="724" spans="1:15">
      <c r="A724" s="70"/>
      <c r="B724" s="70"/>
      <c r="C724" s="54"/>
      <c r="D724" s="55"/>
      <c r="E724" s="67"/>
      <c r="F724" s="56"/>
      <c r="G724" s="54"/>
      <c r="H724" s="58"/>
      <c r="I724" s="63">
        <v>724</v>
      </c>
      <c r="J724" s="63"/>
      <c r="K724" s="57"/>
      <c r="L724" s="57"/>
      <c r="M724" s="64"/>
      <c r="N724" s="72" t="s">
        <v>836</v>
      </c>
      <c r="O724" s="74">
        <v>40522.551064814812</v>
      </c>
    </row>
    <row r="725" spans="1:15">
      <c r="A725" s="70"/>
      <c r="B725" s="70"/>
      <c r="C725" s="54"/>
      <c r="D725" s="55"/>
      <c r="E725" s="67"/>
      <c r="F725" s="56"/>
      <c r="G725" s="54"/>
      <c r="H725" s="58"/>
      <c r="I725" s="63">
        <v>725</v>
      </c>
      <c r="J725" s="63"/>
      <c r="K725" s="57"/>
      <c r="L725" s="57"/>
      <c r="M725" s="64"/>
      <c r="N725" s="72" t="s">
        <v>836</v>
      </c>
      <c r="O725" s="74">
        <v>40522.551064814812</v>
      </c>
    </row>
    <row r="726" spans="1:15">
      <c r="A726" s="70"/>
      <c r="B726" s="70"/>
      <c r="C726" s="54"/>
      <c r="D726" s="55"/>
      <c r="E726" s="67"/>
      <c r="F726" s="56"/>
      <c r="G726" s="54"/>
      <c r="H726" s="58"/>
      <c r="I726" s="63">
        <v>726</v>
      </c>
      <c r="J726" s="63"/>
      <c r="K726" s="57"/>
      <c r="L726" s="57"/>
      <c r="M726" s="64"/>
      <c r="N726" s="72" t="s">
        <v>836</v>
      </c>
      <c r="O726" s="74">
        <v>40522.551064814812</v>
      </c>
    </row>
    <row r="727" spans="1:15">
      <c r="A727" s="70"/>
      <c r="B727" s="70"/>
      <c r="C727" s="54"/>
      <c r="D727" s="55"/>
      <c r="E727" s="67"/>
      <c r="F727" s="56"/>
      <c r="G727" s="54"/>
      <c r="H727" s="58"/>
      <c r="I727" s="63">
        <v>727</v>
      </c>
      <c r="J727" s="63"/>
      <c r="K727" s="57"/>
      <c r="L727" s="57"/>
      <c r="M727" s="64"/>
      <c r="N727" s="72" t="s">
        <v>836</v>
      </c>
      <c r="O727" s="74">
        <v>40522.551064814812</v>
      </c>
    </row>
    <row r="728" spans="1:15">
      <c r="A728" s="70"/>
      <c r="B728" s="70"/>
      <c r="C728" s="54"/>
      <c r="D728" s="55"/>
      <c r="E728" s="67"/>
      <c r="F728" s="56"/>
      <c r="G728" s="54"/>
      <c r="H728" s="58"/>
      <c r="I728" s="63">
        <v>728</v>
      </c>
      <c r="J728" s="63"/>
      <c r="K728" s="57"/>
      <c r="L728" s="57"/>
      <c r="M728" s="64"/>
      <c r="N728" s="72" t="s">
        <v>836</v>
      </c>
      <c r="O728" s="74">
        <v>40522.551064814812</v>
      </c>
    </row>
    <row r="729" spans="1:15">
      <c r="A729" s="70"/>
      <c r="B729" s="70"/>
      <c r="C729" s="54"/>
      <c r="D729" s="55"/>
      <c r="E729" s="67"/>
      <c r="F729" s="56"/>
      <c r="G729" s="54"/>
      <c r="H729" s="58"/>
      <c r="I729" s="63">
        <v>729</v>
      </c>
      <c r="J729" s="63"/>
      <c r="K729" s="57"/>
      <c r="L729" s="57"/>
      <c r="M729" s="64"/>
      <c r="N729" s="72" t="s">
        <v>836</v>
      </c>
      <c r="O729" s="74">
        <v>40522.551064814812</v>
      </c>
    </row>
    <row r="730" spans="1:15">
      <c r="A730" s="70"/>
      <c r="B730" s="70"/>
      <c r="C730" s="54"/>
      <c r="D730" s="55"/>
      <c r="E730" s="67"/>
      <c r="F730" s="56"/>
      <c r="G730" s="54"/>
      <c r="H730" s="58"/>
      <c r="I730" s="63">
        <v>730</v>
      </c>
      <c r="J730" s="63"/>
      <c r="K730" s="57"/>
      <c r="L730" s="57"/>
      <c r="M730" s="64"/>
      <c r="N730" s="72" t="s">
        <v>836</v>
      </c>
      <c r="O730" s="74">
        <v>40522.551064814812</v>
      </c>
    </row>
    <row r="731" spans="1:15">
      <c r="A731" s="70"/>
      <c r="B731" s="70"/>
      <c r="C731" s="54"/>
      <c r="D731" s="55"/>
      <c r="E731" s="67"/>
      <c r="F731" s="56"/>
      <c r="G731" s="54"/>
      <c r="H731" s="58"/>
      <c r="I731" s="63">
        <v>731</v>
      </c>
      <c r="J731" s="63"/>
      <c r="K731" s="57"/>
      <c r="L731" s="57"/>
      <c r="M731" s="64"/>
      <c r="N731" s="72" t="s">
        <v>836</v>
      </c>
      <c r="O731" s="74">
        <v>40522.551064814812</v>
      </c>
    </row>
    <row r="732" spans="1:15">
      <c r="A732" s="70"/>
      <c r="B732" s="70"/>
      <c r="C732" s="54"/>
      <c r="D732" s="55"/>
      <c r="E732" s="67"/>
      <c r="F732" s="56"/>
      <c r="G732" s="54"/>
      <c r="H732" s="58"/>
      <c r="I732" s="63">
        <v>732</v>
      </c>
      <c r="J732" s="63"/>
      <c r="K732" s="57"/>
      <c r="L732" s="57"/>
      <c r="M732" s="64"/>
      <c r="N732" s="72" t="s">
        <v>836</v>
      </c>
      <c r="O732" s="74">
        <v>40522.551064814812</v>
      </c>
    </row>
    <row r="733" spans="1:15">
      <c r="A733" s="70"/>
      <c r="B733" s="70"/>
      <c r="C733" s="54"/>
      <c r="D733" s="55"/>
      <c r="E733" s="67"/>
      <c r="F733" s="56"/>
      <c r="G733" s="54"/>
      <c r="H733" s="58"/>
      <c r="I733" s="63">
        <v>733</v>
      </c>
      <c r="J733" s="63"/>
      <c r="K733" s="57"/>
      <c r="L733" s="57"/>
      <c r="M733" s="64"/>
      <c r="N733" s="72" t="s">
        <v>836</v>
      </c>
      <c r="O733" s="74">
        <v>40522.551064814812</v>
      </c>
    </row>
    <row r="734" spans="1:15">
      <c r="A734" s="70"/>
      <c r="B734" s="70"/>
      <c r="C734" s="54"/>
      <c r="D734" s="55"/>
      <c r="E734" s="67"/>
      <c r="F734" s="56"/>
      <c r="G734" s="54"/>
      <c r="H734" s="58"/>
      <c r="I734" s="63">
        <v>734</v>
      </c>
      <c r="J734" s="63"/>
      <c r="K734" s="57"/>
      <c r="L734" s="57"/>
      <c r="M734" s="64"/>
      <c r="N734" s="72" t="s">
        <v>836</v>
      </c>
      <c r="O734" s="74">
        <v>40522.551064814812</v>
      </c>
    </row>
    <row r="735" spans="1:15">
      <c r="A735" s="70"/>
      <c r="B735" s="70"/>
      <c r="C735" s="54"/>
      <c r="D735" s="55"/>
      <c r="E735" s="67"/>
      <c r="F735" s="56"/>
      <c r="G735" s="54"/>
      <c r="H735" s="58"/>
      <c r="I735" s="63">
        <v>735</v>
      </c>
      <c r="J735" s="63"/>
      <c r="K735" s="57"/>
      <c r="L735" s="57"/>
      <c r="M735" s="64"/>
      <c r="N735" s="72" t="s">
        <v>836</v>
      </c>
      <c r="O735" s="74">
        <v>40522.551064814812</v>
      </c>
    </row>
    <row r="736" spans="1:15">
      <c r="A736" s="70"/>
      <c r="B736" s="70"/>
      <c r="C736" s="54"/>
      <c r="D736" s="55"/>
      <c r="E736" s="67"/>
      <c r="F736" s="56"/>
      <c r="G736" s="54"/>
      <c r="H736" s="58"/>
      <c r="I736" s="63">
        <v>736</v>
      </c>
      <c r="J736" s="63"/>
      <c r="K736" s="57"/>
      <c r="L736" s="57"/>
      <c r="M736" s="64"/>
      <c r="N736" s="72" t="s">
        <v>836</v>
      </c>
      <c r="O736" s="74">
        <v>40522.551064814812</v>
      </c>
    </row>
    <row r="737" spans="1:15">
      <c r="A737" s="70"/>
      <c r="B737" s="70"/>
      <c r="C737" s="54"/>
      <c r="D737" s="55"/>
      <c r="E737" s="67"/>
      <c r="F737" s="56"/>
      <c r="G737" s="54"/>
      <c r="H737" s="58"/>
      <c r="I737" s="63">
        <v>737</v>
      </c>
      <c r="J737" s="63"/>
      <c r="K737" s="57"/>
      <c r="L737" s="57"/>
      <c r="M737" s="64"/>
      <c r="N737" s="72" t="s">
        <v>836</v>
      </c>
      <c r="O737" s="74">
        <v>40522.551064814812</v>
      </c>
    </row>
    <row r="738" spans="1:15">
      <c r="A738" s="70"/>
      <c r="B738" s="70"/>
      <c r="C738" s="54"/>
      <c r="D738" s="55"/>
      <c r="E738" s="67"/>
      <c r="F738" s="56"/>
      <c r="G738" s="54"/>
      <c r="H738" s="58"/>
      <c r="I738" s="63">
        <v>738</v>
      </c>
      <c r="J738" s="63"/>
      <c r="K738" s="57"/>
      <c r="L738" s="57"/>
      <c r="M738" s="64"/>
      <c r="N738" s="72" t="s">
        <v>834</v>
      </c>
      <c r="O738" s="74">
        <v>40522.049814814818</v>
      </c>
    </row>
    <row r="739" spans="1:15">
      <c r="A739" s="70"/>
      <c r="B739" s="70"/>
      <c r="C739" s="54"/>
      <c r="D739" s="55"/>
      <c r="E739" s="67"/>
      <c r="F739" s="56"/>
      <c r="G739" s="54"/>
      <c r="H739" s="58"/>
      <c r="I739" s="63">
        <v>739</v>
      </c>
      <c r="J739" s="63"/>
      <c r="K739" s="57"/>
      <c r="L739" s="57"/>
      <c r="M739" s="64"/>
      <c r="N739" s="72" t="s">
        <v>836</v>
      </c>
      <c r="O739" s="74">
        <v>40522.551064814812</v>
      </c>
    </row>
    <row r="740" spans="1:15">
      <c r="A740" s="70"/>
      <c r="B740" s="70"/>
      <c r="C740" s="54"/>
      <c r="D740" s="55"/>
      <c r="E740" s="67"/>
      <c r="F740" s="56"/>
      <c r="G740" s="54"/>
      <c r="H740" s="58"/>
      <c r="I740" s="63">
        <v>740</v>
      </c>
      <c r="J740" s="63"/>
      <c r="K740" s="57"/>
      <c r="L740" s="57"/>
      <c r="M740" s="64"/>
      <c r="N740" s="72" t="s">
        <v>834</v>
      </c>
      <c r="O740" s="74">
        <v>40522.049826388888</v>
      </c>
    </row>
    <row r="741" spans="1:15">
      <c r="A741" s="70"/>
      <c r="B741" s="70"/>
      <c r="C741" s="54"/>
      <c r="D741" s="55"/>
      <c r="E741" s="67"/>
      <c r="F741" s="56"/>
      <c r="G741" s="54"/>
      <c r="H741" s="58"/>
      <c r="I741" s="63">
        <v>741</v>
      </c>
      <c r="J741" s="63"/>
      <c r="K741" s="57"/>
      <c r="L741" s="57"/>
      <c r="M741" s="64"/>
      <c r="N741" s="72" t="s">
        <v>836</v>
      </c>
      <c r="O741" s="74">
        <v>40522.551064814812</v>
      </c>
    </row>
    <row r="742" spans="1:15">
      <c r="A742" s="70"/>
      <c r="B742" s="70"/>
      <c r="C742" s="54"/>
      <c r="D742" s="55"/>
      <c r="E742" s="67"/>
      <c r="F742" s="56"/>
      <c r="G742" s="54"/>
      <c r="H742" s="58"/>
      <c r="I742" s="63">
        <v>742</v>
      </c>
      <c r="J742" s="63"/>
      <c r="K742" s="57"/>
      <c r="L742" s="57"/>
      <c r="M742" s="64"/>
      <c r="N742" s="72" t="s">
        <v>836</v>
      </c>
      <c r="O742" s="74">
        <v>40522.551064814812</v>
      </c>
    </row>
    <row r="743" spans="1:15">
      <c r="A743" s="70"/>
      <c r="B743" s="70"/>
      <c r="C743" s="54"/>
      <c r="D743" s="55"/>
      <c r="E743" s="67"/>
      <c r="F743" s="56"/>
      <c r="G743" s="54"/>
      <c r="H743" s="58"/>
      <c r="I743" s="63">
        <v>743</v>
      </c>
      <c r="J743" s="63"/>
      <c r="K743" s="57"/>
      <c r="L743" s="57"/>
      <c r="M743" s="64"/>
      <c r="N743" s="72" t="s">
        <v>836</v>
      </c>
      <c r="O743" s="74">
        <v>40522.551064814812</v>
      </c>
    </row>
    <row r="744" spans="1:15">
      <c r="A744" s="70"/>
      <c r="B744" s="70"/>
      <c r="C744" s="54"/>
      <c r="D744" s="55"/>
      <c r="E744" s="67"/>
      <c r="F744" s="56"/>
      <c r="G744" s="54"/>
      <c r="H744" s="58"/>
      <c r="I744" s="63">
        <v>744</v>
      </c>
      <c r="J744" s="63"/>
      <c r="K744" s="57"/>
      <c r="L744" s="57"/>
      <c r="M744" s="64"/>
      <c r="N744" s="72" t="s">
        <v>836</v>
      </c>
      <c r="O744" s="74">
        <v>40522.551064814812</v>
      </c>
    </row>
    <row r="745" spans="1:15">
      <c r="A745" s="70"/>
      <c r="B745" s="70"/>
      <c r="C745" s="54"/>
      <c r="D745" s="55"/>
      <c r="E745" s="67"/>
      <c r="F745" s="56"/>
      <c r="G745" s="54"/>
      <c r="H745" s="58"/>
      <c r="I745" s="63">
        <v>745</v>
      </c>
      <c r="J745" s="63"/>
      <c r="K745" s="57"/>
      <c r="L745" s="57"/>
      <c r="M745" s="64"/>
      <c r="N745" s="72" t="s">
        <v>836</v>
      </c>
      <c r="O745" s="74">
        <v>40522.551064814812</v>
      </c>
    </row>
    <row r="746" spans="1:15">
      <c r="A746" s="70"/>
      <c r="B746" s="70"/>
      <c r="C746" s="54"/>
      <c r="D746" s="55"/>
      <c r="E746" s="67"/>
      <c r="F746" s="56"/>
      <c r="G746" s="54"/>
      <c r="H746" s="58"/>
      <c r="I746" s="63">
        <v>746</v>
      </c>
      <c r="J746" s="63"/>
      <c r="K746" s="57"/>
      <c r="L746" s="57"/>
      <c r="M746" s="64"/>
      <c r="N746" s="72" t="s">
        <v>836</v>
      </c>
      <c r="O746" s="74">
        <v>40522.551064814812</v>
      </c>
    </row>
    <row r="747" spans="1:15">
      <c r="A747" s="70"/>
      <c r="B747" s="70"/>
      <c r="C747" s="54"/>
      <c r="D747" s="55"/>
      <c r="E747" s="67"/>
      <c r="F747" s="56"/>
      <c r="G747" s="54"/>
      <c r="H747" s="58"/>
      <c r="I747" s="63">
        <v>747</v>
      </c>
      <c r="J747" s="63"/>
      <c r="K747" s="57"/>
      <c r="L747" s="57"/>
      <c r="M747" s="64"/>
      <c r="N747" s="72" t="s">
        <v>836</v>
      </c>
      <c r="O747" s="74">
        <v>40522.551064814812</v>
      </c>
    </row>
    <row r="748" spans="1:15">
      <c r="A748" s="70"/>
      <c r="B748" s="70"/>
      <c r="C748" s="54"/>
      <c r="D748" s="55"/>
      <c r="E748" s="67"/>
      <c r="F748" s="56"/>
      <c r="G748" s="54"/>
      <c r="H748" s="58"/>
      <c r="I748" s="63">
        <v>748</v>
      </c>
      <c r="J748" s="63"/>
      <c r="K748" s="57"/>
      <c r="L748" s="57"/>
      <c r="M748" s="64"/>
      <c r="N748" s="72" t="s">
        <v>836</v>
      </c>
      <c r="O748" s="74">
        <v>40522.551064814812</v>
      </c>
    </row>
    <row r="749" spans="1:15">
      <c r="A749" s="70"/>
      <c r="B749" s="70"/>
      <c r="C749" s="54"/>
      <c r="D749" s="55"/>
      <c r="E749" s="67"/>
      <c r="F749" s="56"/>
      <c r="G749" s="54"/>
      <c r="H749" s="58"/>
      <c r="I749" s="63">
        <v>749</v>
      </c>
      <c r="J749" s="63"/>
      <c r="K749" s="57"/>
      <c r="L749" s="57"/>
      <c r="M749" s="64"/>
      <c r="N749" s="72" t="s">
        <v>834</v>
      </c>
      <c r="O749" s="74">
        <v>40522.047615740739</v>
      </c>
    </row>
    <row r="750" spans="1:15">
      <c r="A750" s="70"/>
      <c r="B750" s="70"/>
      <c r="C750" s="54"/>
      <c r="D750" s="55"/>
      <c r="E750" s="67"/>
      <c r="F750" s="56"/>
      <c r="G750" s="54"/>
      <c r="H750" s="58"/>
      <c r="I750" s="63">
        <v>750</v>
      </c>
      <c r="J750" s="63"/>
      <c r="K750" s="57"/>
      <c r="L750" s="57"/>
      <c r="M750" s="64"/>
      <c r="N750" s="72" t="s">
        <v>836</v>
      </c>
      <c r="O750" s="74">
        <v>40522.551064814812</v>
      </c>
    </row>
    <row r="751" spans="1:15">
      <c r="A751" s="70"/>
      <c r="B751" s="70"/>
      <c r="C751" s="54"/>
      <c r="D751" s="55"/>
      <c r="E751" s="67"/>
      <c r="F751" s="56"/>
      <c r="G751" s="54"/>
      <c r="H751" s="58"/>
      <c r="I751" s="63">
        <v>751</v>
      </c>
      <c r="J751" s="63"/>
      <c r="K751" s="57"/>
      <c r="L751" s="57"/>
      <c r="M751" s="64"/>
      <c r="N751" s="72" t="s">
        <v>836</v>
      </c>
      <c r="O751" s="74">
        <v>40522.551064814812</v>
      </c>
    </row>
    <row r="752" spans="1:15">
      <c r="A752" s="70"/>
      <c r="B752" s="70"/>
      <c r="C752" s="54"/>
      <c r="D752" s="55"/>
      <c r="E752" s="67"/>
      <c r="F752" s="56"/>
      <c r="G752" s="54"/>
      <c r="H752" s="58"/>
      <c r="I752" s="63">
        <v>752</v>
      </c>
      <c r="J752" s="63"/>
      <c r="K752" s="57"/>
      <c r="L752" s="57"/>
      <c r="M752" s="64"/>
      <c r="N752" s="72" t="s">
        <v>836</v>
      </c>
      <c r="O752" s="74">
        <v>40522.551064814812</v>
      </c>
    </row>
    <row r="753" spans="1:15">
      <c r="A753" s="70"/>
      <c r="B753" s="70"/>
      <c r="C753" s="54"/>
      <c r="D753" s="55"/>
      <c r="E753" s="67"/>
      <c r="F753" s="56"/>
      <c r="G753" s="54"/>
      <c r="H753" s="58"/>
      <c r="I753" s="63">
        <v>753</v>
      </c>
      <c r="J753" s="63"/>
      <c r="K753" s="57"/>
      <c r="L753" s="57"/>
      <c r="M753" s="64"/>
      <c r="N753" s="72" t="s">
        <v>836</v>
      </c>
      <c r="O753" s="74">
        <v>40522.551064814812</v>
      </c>
    </row>
    <row r="754" spans="1:15">
      <c r="A754" s="70"/>
      <c r="B754" s="70"/>
      <c r="C754" s="54"/>
      <c r="D754" s="55"/>
      <c r="E754" s="67"/>
      <c r="F754" s="56"/>
      <c r="G754" s="54"/>
      <c r="H754" s="58"/>
      <c r="I754" s="63">
        <v>754</v>
      </c>
      <c r="J754" s="63"/>
      <c r="K754" s="57"/>
      <c r="L754" s="57"/>
      <c r="M754" s="64"/>
      <c r="N754" s="72" t="s">
        <v>836</v>
      </c>
      <c r="O754" s="74">
        <v>40522.551064814812</v>
      </c>
    </row>
    <row r="755" spans="1:15">
      <c r="A755" s="70"/>
      <c r="B755" s="70"/>
      <c r="C755" s="54"/>
      <c r="D755" s="55"/>
      <c r="E755" s="67"/>
      <c r="F755" s="56"/>
      <c r="G755" s="54"/>
      <c r="H755" s="58"/>
      <c r="I755" s="63">
        <v>755</v>
      </c>
      <c r="J755" s="63"/>
      <c r="K755" s="57"/>
      <c r="L755" s="57"/>
      <c r="M755" s="64"/>
      <c r="N755" s="72" t="s">
        <v>836</v>
      </c>
      <c r="O755" s="74">
        <v>40522.551064814812</v>
      </c>
    </row>
    <row r="756" spans="1:15">
      <c r="A756" s="70"/>
      <c r="B756" s="70"/>
      <c r="C756" s="54"/>
      <c r="D756" s="55"/>
      <c r="E756" s="67"/>
      <c r="F756" s="56"/>
      <c r="G756" s="54"/>
      <c r="H756" s="58"/>
      <c r="I756" s="63">
        <v>756</v>
      </c>
      <c r="J756" s="63"/>
      <c r="K756" s="57"/>
      <c r="L756" s="57"/>
      <c r="M756" s="64"/>
      <c r="N756" s="72" t="s">
        <v>836</v>
      </c>
      <c r="O756" s="74">
        <v>40522.551064814812</v>
      </c>
    </row>
    <row r="757" spans="1:15">
      <c r="A757" s="70"/>
      <c r="B757" s="70"/>
      <c r="C757" s="54"/>
      <c r="D757" s="55"/>
      <c r="E757" s="67"/>
      <c r="F757" s="56"/>
      <c r="G757" s="54"/>
      <c r="H757" s="58"/>
      <c r="I757" s="63">
        <v>757</v>
      </c>
      <c r="J757" s="63"/>
      <c r="K757" s="57"/>
      <c r="L757" s="57"/>
      <c r="M757" s="64"/>
      <c r="N757" s="72" t="s">
        <v>836</v>
      </c>
      <c r="O757" s="74">
        <v>40522.551064814812</v>
      </c>
    </row>
    <row r="758" spans="1:15">
      <c r="A758" s="70"/>
      <c r="B758" s="70"/>
      <c r="C758" s="54"/>
      <c r="D758" s="55"/>
      <c r="E758" s="67"/>
      <c r="F758" s="56"/>
      <c r="G758" s="54"/>
      <c r="H758" s="58"/>
      <c r="I758" s="63">
        <v>758</v>
      </c>
      <c r="J758" s="63"/>
      <c r="K758" s="57"/>
      <c r="L758" s="57"/>
      <c r="M758" s="64"/>
      <c r="N758" s="72" t="s">
        <v>836</v>
      </c>
      <c r="O758" s="74">
        <v>40522.551064814812</v>
      </c>
    </row>
    <row r="759" spans="1:15">
      <c r="A759" s="70"/>
      <c r="B759" s="70"/>
      <c r="C759" s="54"/>
      <c r="D759" s="55"/>
      <c r="E759" s="67"/>
      <c r="F759" s="56"/>
      <c r="G759" s="54"/>
      <c r="H759" s="58"/>
      <c r="I759" s="63">
        <v>759</v>
      </c>
      <c r="J759" s="63"/>
      <c r="K759" s="57"/>
      <c r="L759" s="57"/>
      <c r="M759" s="64"/>
      <c r="N759" s="72" t="s">
        <v>836</v>
      </c>
      <c r="O759" s="74">
        <v>40522.551064814812</v>
      </c>
    </row>
    <row r="760" spans="1:15">
      <c r="A760" s="70"/>
      <c r="B760" s="70"/>
      <c r="C760" s="54"/>
      <c r="D760" s="55"/>
      <c r="E760" s="67"/>
      <c r="F760" s="56"/>
      <c r="G760" s="54"/>
      <c r="H760" s="58"/>
      <c r="I760" s="63">
        <v>760</v>
      </c>
      <c r="J760" s="63"/>
      <c r="K760" s="57"/>
      <c r="L760" s="57"/>
      <c r="M760" s="64"/>
      <c r="N760" s="72" t="s">
        <v>836</v>
      </c>
      <c r="O760" s="74">
        <v>40522.551064814812</v>
      </c>
    </row>
    <row r="761" spans="1:15">
      <c r="A761" s="70"/>
      <c r="B761" s="70"/>
      <c r="C761" s="54"/>
      <c r="D761" s="55"/>
      <c r="E761" s="67"/>
      <c r="F761" s="56"/>
      <c r="G761" s="54"/>
      <c r="H761" s="58"/>
      <c r="I761" s="63">
        <v>761</v>
      </c>
      <c r="J761" s="63"/>
      <c r="K761" s="57"/>
      <c r="L761" s="57"/>
      <c r="M761" s="64"/>
      <c r="N761" s="72" t="s">
        <v>836</v>
      </c>
      <c r="O761" s="74">
        <v>40522.551064814812</v>
      </c>
    </row>
    <row r="762" spans="1:15">
      <c r="A762" s="70"/>
      <c r="B762" s="70"/>
      <c r="C762" s="54"/>
      <c r="D762" s="55"/>
      <c r="E762" s="67"/>
      <c r="F762" s="56"/>
      <c r="G762" s="54"/>
      <c r="H762" s="58"/>
      <c r="I762" s="63">
        <v>762</v>
      </c>
      <c r="J762" s="63"/>
      <c r="K762" s="57"/>
      <c r="L762" s="57"/>
      <c r="M762" s="64"/>
      <c r="N762" s="72" t="s">
        <v>836</v>
      </c>
      <c r="O762" s="74">
        <v>40522.551064814812</v>
      </c>
    </row>
    <row r="763" spans="1:15">
      <c r="A763" s="70"/>
      <c r="B763" s="70"/>
      <c r="C763" s="54"/>
      <c r="D763" s="55"/>
      <c r="E763" s="67"/>
      <c r="F763" s="56"/>
      <c r="G763" s="54"/>
      <c r="H763" s="58"/>
      <c r="I763" s="63">
        <v>763</v>
      </c>
      <c r="J763" s="63"/>
      <c r="K763" s="57"/>
      <c r="L763" s="57"/>
      <c r="M763" s="64"/>
      <c r="N763" s="72" t="s">
        <v>836</v>
      </c>
      <c r="O763" s="74">
        <v>40522.551064814812</v>
      </c>
    </row>
    <row r="764" spans="1:15">
      <c r="A764" s="70"/>
      <c r="B764" s="70"/>
      <c r="C764" s="54"/>
      <c r="D764" s="55"/>
      <c r="E764" s="67"/>
      <c r="F764" s="56"/>
      <c r="G764" s="54"/>
      <c r="H764" s="58"/>
      <c r="I764" s="63">
        <v>764</v>
      </c>
      <c r="J764" s="63"/>
      <c r="K764" s="57"/>
      <c r="L764" s="57"/>
      <c r="M764" s="64"/>
      <c r="N764" s="72" t="s">
        <v>836</v>
      </c>
      <c r="O764" s="74">
        <v>40522.551064814812</v>
      </c>
    </row>
    <row r="765" spans="1:15">
      <c r="A765" s="70"/>
      <c r="B765" s="70"/>
      <c r="C765" s="54"/>
      <c r="D765" s="55"/>
      <c r="E765" s="67"/>
      <c r="F765" s="56"/>
      <c r="G765" s="54"/>
      <c r="H765" s="58"/>
      <c r="I765" s="63">
        <v>765</v>
      </c>
      <c r="J765" s="63"/>
      <c r="K765" s="57"/>
      <c r="L765" s="57"/>
      <c r="M765" s="64"/>
      <c r="N765" s="72" t="s">
        <v>836</v>
      </c>
      <c r="O765" s="74">
        <v>40522.551064814812</v>
      </c>
    </row>
    <row r="766" spans="1:15">
      <c r="A766" s="70"/>
      <c r="B766" s="70"/>
      <c r="C766" s="54"/>
      <c r="D766" s="55"/>
      <c r="E766" s="67"/>
      <c r="F766" s="56"/>
      <c r="G766" s="54"/>
      <c r="H766" s="58"/>
      <c r="I766" s="63">
        <v>766</v>
      </c>
      <c r="J766" s="63"/>
      <c r="K766" s="57"/>
      <c r="L766" s="57"/>
      <c r="M766" s="64"/>
      <c r="N766" s="72" t="s">
        <v>836</v>
      </c>
      <c r="O766" s="74">
        <v>40522.551064814812</v>
      </c>
    </row>
    <row r="767" spans="1:15">
      <c r="A767" s="70"/>
      <c r="B767" s="70"/>
      <c r="C767" s="54"/>
      <c r="D767" s="55"/>
      <c r="E767" s="67"/>
      <c r="F767" s="56"/>
      <c r="G767" s="54"/>
      <c r="H767" s="58"/>
      <c r="I767" s="63">
        <v>767</v>
      </c>
      <c r="J767" s="63"/>
      <c r="K767" s="57"/>
      <c r="L767" s="57"/>
      <c r="M767" s="64"/>
      <c r="N767" s="72" t="s">
        <v>836</v>
      </c>
      <c r="O767" s="74">
        <v>40522.551064814812</v>
      </c>
    </row>
    <row r="768" spans="1:15">
      <c r="A768" s="70"/>
      <c r="B768" s="70"/>
      <c r="C768" s="54"/>
      <c r="D768" s="55"/>
      <c r="E768" s="67"/>
      <c r="F768" s="56"/>
      <c r="G768" s="54"/>
      <c r="H768" s="58"/>
      <c r="I768" s="63">
        <v>768</v>
      </c>
      <c r="J768" s="63"/>
      <c r="K768" s="57"/>
      <c r="L768" s="57"/>
      <c r="M768" s="64"/>
      <c r="N768" s="72" t="s">
        <v>836</v>
      </c>
      <c r="O768" s="74">
        <v>40522.551064814812</v>
      </c>
    </row>
    <row r="769" spans="1:15">
      <c r="A769" s="70"/>
      <c r="B769" s="70"/>
      <c r="C769" s="54"/>
      <c r="D769" s="55"/>
      <c r="E769" s="67"/>
      <c r="F769" s="56"/>
      <c r="G769" s="54"/>
      <c r="H769" s="58"/>
      <c r="I769" s="63">
        <v>769</v>
      </c>
      <c r="J769" s="63"/>
      <c r="K769" s="57"/>
      <c r="L769" s="57"/>
      <c r="M769" s="64"/>
      <c r="N769" s="72" t="s">
        <v>836</v>
      </c>
      <c r="O769" s="74">
        <v>40522.551064814812</v>
      </c>
    </row>
    <row r="770" spans="1:15">
      <c r="A770" s="70"/>
      <c r="B770" s="70"/>
      <c r="C770" s="54"/>
      <c r="D770" s="55"/>
      <c r="E770" s="67"/>
      <c r="F770" s="56"/>
      <c r="G770" s="54"/>
      <c r="H770" s="58"/>
      <c r="I770" s="63">
        <v>770</v>
      </c>
      <c r="J770" s="63"/>
      <c r="K770" s="57"/>
      <c r="L770" s="57"/>
      <c r="M770" s="64"/>
      <c r="N770" s="72" t="s">
        <v>836</v>
      </c>
      <c r="O770" s="74">
        <v>40522.551064814812</v>
      </c>
    </row>
    <row r="771" spans="1:15">
      <c r="A771" s="70"/>
      <c r="B771" s="70"/>
      <c r="C771" s="54"/>
      <c r="D771" s="55"/>
      <c r="E771" s="67"/>
      <c r="F771" s="56"/>
      <c r="G771" s="54"/>
      <c r="H771" s="58"/>
      <c r="I771" s="63">
        <v>771</v>
      </c>
      <c r="J771" s="63"/>
      <c r="K771" s="57"/>
      <c r="L771" s="57"/>
      <c r="M771" s="64"/>
      <c r="N771" s="72" t="s">
        <v>836</v>
      </c>
      <c r="O771" s="74">
        <v>40522.551064814812</v>
      </c>
    </row>
    <row r="772" spans="1:15">
      <c r="A772" s="70"/>
      <c r="B772" s="70"/>
      <c r="C772" s="54"/>
      <c r="D772" s="55"/>
      <c r="E772" s="67"/>
      <c r="F772" s="56"/>
      <c r="G772" s="54"/>
      <c r="H772" s="58"/>
      <c r="I772" s="63">
        <v>772</v>
      </c>
      <c r="J772" s="63"/>
      <c r="K772" s="57"/>
      <c r="L772" s="57"/>
      <c r="M772" s="64"/>
      <c r="N772" s="72" t="s">
        <v>836</v>
      </c>
      <c r="O772" s="74">
        <v>40522.551064814812</v>
      </c>
    </row>
    <row r="773" spans="1:15">
      <c r="A773" s="70"/>
      <c r="B773" s="70"/>
      <c r="C773" s="54"/>
      <c r="D773" s="55"/>
      <c r="E773" s="67"/>
      <c r="F773" s="56"/>
      <c r="G773" s="54"/>
      <c r="H773" s="58"/>
      <c r="I773" s="63">
        <v>773</v>
      </c>
      <c r="J773" s="63"/>
      <c r="K773" s="57"/>
      <c r="L773" s="57"/>
      <c r="M773" s="64"/>
      <c r="N773" s="72" t="s">
        <v>836</v>
      </c>
      <c r="O773" s="74">
        <v>40522.551064814812</v>
      </c>
    </row>
    <row r="774" spans="1:15">
      <c r="A774" s="70"/>
      <c r="B774" s="70"/>
      <c r="C774" s="54"/>
      <c r="D774" s="55"/>
      <c r="E774" s="67"/>
      <c r="F774" s="56"/>
      <c r="G774" s="54"/>
      <c r="H774" s="58"/>
      <c r="I774" s="63">
        <v>774</v>
      </c>
      <c r="J774" s="63"/>
      <c r="K774" s="57"/>
      <c r="L774" s="57"/>
      <c r="M774" s="64"/>
      <c r="N774" s="72" t="s">
        <v>836</v>
      </c>
      <c r="O774" s="74">
        <v>40522.551064814812</v>
      </c>
    </row>
    <row r="775" spans="1:15">
      <c r="A775" s="70"/>
      <c r="B775" s="70"/>
      <c r="C775" s="54"/>
      <c r="D775" s="55"/>
      <c r="E775" s="67"/>
      <c r="F775" s="56"/>
      <c r="G775" s="54"/>
      <c r="H775" s="58"/>
      <c r="I775" s="63">
        <v>775</v>
      </c>
      <c r="J775" s="63"/>
      <c r="K775" s="57"/>
      <c r="L775" s="57"/>
      <c r="M775" s="64"/>
      <c r="N775" s="72" t="s">
        <v>836</v>
      </c>
      <c r="O775" s="74">
        <v>40522.551064814812</v>
      </c>
    </row>
    <row r="776" spans="1:15">
      <c r="A776" s="70"/>
      <c r="B776" s="70"/>
      <c r="C776" s="54"/>
      <c r="D776" s="55"/>
      <c r="E776" s="67"/>
      <c r="F776" s="56"/>
      <c r="G776" s="54"/>
      <c r="H776" s="58"/>
      <c r="I776" s="63">
        <v>776</v>
      </c>
      <c r="J776" s="63"/>
      <c r="K776" s="57"/>
      <c r="L776" s="57"/>
      <c r="M776" s="64"/>
      <c r="N776" s="72" t="s">
        <v>836</v>
      </c>
      <c r="O776" s="74">
        <v>40522.551064814812</v>
      </c>
    </row>
    <row r="777" spans="1:15">
      <c r="A777" s="70"/>
      <c r="B777" s="70"/>
      <c r="C777" s="54"/>
      <c r="D777" s="55"/>
      <c r="E777" s="67"/>
      <c r="F777" s="56"/>
      <c r="G777" s="54"/>
      <c r="H777" s="58"/>
      <c r="I777" s="63">
        <v>777</v>
      </c>
      <c r="J777" s="63"/>
      <c r="K777" s="57"/>
      <c r="L777" s="57"/>
      <c r="M777" s="64"/>
      <c r="N777" s="72" t="s">
        <v>836</v>
      </c>
      <c r="O777" s="74">
        <v>40522.551064814812</v>
      </c>
    </row>
    <row r="778" spans="1:15">
      <c r="A778" s="70"/>
      <c r="B778" s="70"/>
      <c r="C778" s="54"/>
      <c r="D778" s="55"/>
      <c r="E778" s="67"/>
      <c r="F778" s="56"/>
      <c r="G778" s="54"/>
      <c r="H778" s="58"/>
      <c r="I778" s="63">
        <v>778</v>
      </c>
      <c r="J778" s="63"/>
      <c r="K778" s="57"/>
      <c r="L778" s="57"/>
      <c r="M778" s="64"/>
      <c r="N778" s="72" t="s">
        <v>836</v>
      </c>
      <c r="O778" s="74">
        <v>40522.551064814812</v>
      </c>
    </row>
    <row r="779" spans="1:15">
      <c r="A779" s="70"/>
      <c r="B779" s="70"/>
      <c r="C779" s="54"/>
      <c r="D779" s="55"/>
      <c r="E779" s="67"/>
      <c r="F779" s="56"/>
      <c r="G779" s="54"/>
      <c r="H779" s="58"/>
      <c r="I779" s="63">
        <v>779</v>
      </c>
      <c r="J779" s="63"/>
      <c r="K779" s="57"/>
      <c r="L779" s="57"/>
      <c r="M779" s="64"/>
      <c r="N779" s="72" t="s">
        <v>836</v>
      </c>
      <c r="O779" s="74">
        <v>40522.551064814812</v>
      </c>
    </row>
    <row r="780" spans="1:15">
      <c r="A780" s="70"/>
      <c r="B780" s="70"/>
      <c r="C780" s="54"/>
      <c r="D780" s="55"/>
      <c r="E780" s="67"/>
      <c r="F780" s="56"/>
      <c r="G780" s="54"/>
      <c r="H780" s="58"/>
      <c r="I780" s="63">
        <v>780</v>
      </c>
      <c r="J780" s="63"/>
      <c r="K780" s="57"/>
      <c r="L780" s="57"/>
      <c r="M780" s="64"/>
      <c r="N780" s="72" t="s">
        <v>836</v>
      </c>
      <c r="O780" s="74">
        <v>40522.551064814812</v>
      </c>
    </row>
    <row r="781" spans="1:15">
      <c r="A781" s="70"/>
      <c r="B781" s="70"/>
      <c r="C781" s="54"/>
      <c r="D781" s="55"/>
      <c r="E781" s="67"/>
      <c r="F781" s="56"/>
      <c r="G781" s="54"/>
      <c r="H781" s="58"/>
      <c r="I781" s="63">
        <v>781</v>
      </c>
      <c r="J781" s="63"/>
      <c r="K781" s="57"/>
      <c r="L781" s="57"/>
      <c r="M781" s="64"/>
      <c r="N781" s="72" t="s">
        <v>836</v>
      </c>
      <c r="O781" s="74">
        <v>40522.551064814812</v>
      </c>
    </row>
    <row r="782" spans="1:15">
      <c r="A782" s="70"/>
      <c r="B782" s="70"/>
      <c r="C782" s="54"/>
      <c r="D782" s="55"/>
      <c r="E782" s="67"/>
      <c r="F782" s="56"/>
      <c r="G782" s="54"/>
      <c r="H782" s="58"/>
      <c r="I782" s="63">
        <v>782</v>
      </c>
      <c r="J782" s="63"/>
      <c r="K782" s="57"/>
      <c r="L782" s="57"/>
      <c r="M782" s="64"/>
      <c r="N782" s="72" t="s">
        <v>836</v>
      </c>
      <c r="O782" s="74">
        <v>40522.551064814812</v>
      </c>
    </row>
    <row r="783" spans="1:15">
      <c r="A783" s="70"/>
      <c r="B783" s="70"/>
      <c r="C783" s="54"/>
      <c r="D783" s="55"/>
      <c r="E783" s="67"/>
      <c r="F783" s="56"/>
      <c r="G783" s="54"/>
      <c r="H783" s="58"/>
      <c r="I783" s="63">
        <v>783</v>
      </c>
      <c r="J783" s="63"/>
      <c r="K783" s="57"/>
      <c r="L783" s="57"/>
      <c r="M783" s="64"/>
      <c r="N783" s="72" t="s">
        <v>836</v>
      </c>
      <c r="O783" s="74">
        <v>40522.551064814812</v>
      </c>
    </row>
    <row r="784" spans="1:15">
      <c r="A784" s="70"/>
      <c r="B784" s="70"/>
      <c r="C784" s="54"/>
      <c r="D784" s="55"/>
      <c r="E784" s="67"/>
      <c r="F784" s="56"/>
      <c r="G784" s="54"/>
      <c r="H784" s="58"/>
      <c r="I784" s="63">
        <v>784</v>
      </c>
      <c r="J784" s="63"/>
      <c r="K784" s="57"/>
      <c r="L784" s="57"/>
      <c r="M784" s="64"/>
      <c r="N784" s="72" t="s">
        <v>836</v>
      </c>
      <c r="O784" s="74">
        <v>40522.551064814812</v>
      </c>
    </row>
    <row r="785" spans="1:15">
      <c r="A785" s="70"/>
      <c r="B785" s="70"/>
      <c r="C785" s="54"/>
      <c r="D785" s="55"/>
      <c r="E785" s="67"/>
      <c r="F785" s="56"/>
      <c r="G785" s="54"/>
      <c r="H785" s="58"/>
      <c r="I785" s="63">
        <v>785</v>
      </c>
      <c r="J785" s="63"/>
      <c r="K785" s="57"/>
      <c r="L785" s="57"/>
      <c r="M785" s="64"/>
      <c r="N785" s="72" t="s">
        <v>836</v>
      </c>
      <c r="O785" s="74">
        <v>40522.551064814812</v>
      </c>
    </row>
    <row r="786" spans="1:15">
      <c r="A786" s="70"/>
      <c r="B786" s="70"/>
      <c r="C786" s="54"/>
      <c r="D786" s="55"/>
      <c r="E786" s="67"/>
      <c r="F786" s="56"/>
      <c r="G786" s="54"/>
      <c r="H786" s="58"/>
      <c r="I786" s="63">
        <v>786</v>
      </c>
      <c r="J786" s="63"/>
      <c r="K786" s="57"/>
      <c r="L786" s="57"/>
      <c r="M786" s="64"/>
      <c r="N786" s="72" t="s">
        <v>836</v>
      </c>
      <c r="O786" s="74">
        <v>40522.551064814812</v>
      </c>
    </row>
    <row r="787" spans="1:15">
      <c r="A787" s="70"/>
      <c r="B787" s="70"/>
      <c r="C787" s="54"/>
      <c r="D787" s="55"/>
      <c r="E787" s="67"/>
      <c r="F787" s="56"/>
      <c r="G787" s="54"/>
      <c r="H787" s="58"/>
      <c r="I787" s="63">
        <v>787</v>
      </c>
      <c r="J787" s="63"/>
      <c r="K787" s="57"/>
      <c r="L787" s="57"/>
      <c r="M787" s="64"/>
      <c r="N787" s="72" t="s">
        <v>836</v>
      </c>
      <c r="O787" s="74">
        <v>40522.551064814812</v>
      </c>
    </row>
    <row r="788" spans="1:15">
      <c r="A788" s="70"/>
      <c r="B788" s="70"/>
      <c r="C788" s="54"/>
      <c r="D788" s="55"/>
      <c r="E788" s="67"/>
      <c r="F788" s="56"/>
      <c r="G788" s="54"/>
      <c r="H788" s="58"/>
      <c r="I788" s="63">
        <v>788</v>
      </c>
      <c r="J788" s="63"/>
      <c r="K788" s="57"/>
      <c r="L788" s="57"/>
      <c r="M788" s="64"/>
      <c r="N788" s="72" t="s">
        <v>836</v>
      </c>
      <c r="O788" s="74">
        <v>40522.551064814812</v>
      </c>
    </row>
    <row r="789" spans="1:15">
      <c r="A789" s="70"/>
      <c r="B789" s="70"/>
      <c r="C789" s="54"/>
      <c r="D789" s="55"/>
      <c r="E789" s="67"/>
      <c r="F789" s="56"/>
      <c r="G789" s="54"/>
      <c r="H789" s="58"/>
      <c r="I789" s="63">
        <v>789</v>
      </c>
      <c r="J789" s="63"/>
      <c r="K789" s="57"/>
      <c r="L789" s="57"/>
      <c r="M789" s="64"/>
      <c r="N789" s="72" t="s">
        <v>836</v>
      </c>
      <c r="O789" s="74">
        <v>40522.551064814812</v>
      </c>
    </row>
    <row r="790" spans="1:15">
      <c r="A790" s="70"/>
      <c r="B790" s="70"/>
      <c r="C790" s="54"/>
      <c r="D790" s="55"/>
      <c r="E790" s="67"/>
      <c r="F790" s="56"/>
      <c r="G790" s="54"/>
      <c r="H790" s="58"/>
      <c r="I790" s="63">
        <v>790</v>
      </c>
      <c r="J790" s="63"/>
      <c r="K790" s="57"/>
      <c r="L790" s="57"/>
      <c r="M790" s="64"/>
      <c r="N790" s="72" t="s">
        <v>836</v>
      </c>
      <c r="O790" s="74">
        <v>40522.551064814812</v>
      </c>
    </row>
    <row r="791" spans="1:15">
      <c r="A791" s="70"/>
      <c r="B791" s="70"/>
      <c r="C791" s="54"/>
      <c r="D791" s="55"/>
      <c r="E791" s="67"/>
      <c r="F791" s="56"/>
      <c r="G791" s="54"/>
      <c r="H791" s="58"/>
      <c r="I791" s="63">
        <v>791</v>
      </c>
      <c r="J791" s="63"/>
      <c r="K791" s="57"/>
      <c r="L791" s="57"/>
      <c r="M791" s="64"/>
      <c r="N791" s="72" t="s">
        <v>834</v>
      </c>
      <c r="O791" s="74">
        <v>40522.043877314813</v>
      </c>
    </row>
    <row r="792" spans="1:15">
      <c r="A792" s="70"/>
      <c r="B792" s="70"/>
      <c r="C792" s="54"/>
      <c r="D792" s="55"/>
      <c r="E792" s="67"/>
      <c r="F792" s="56"/>
      <c r="G792" s="54"/>
      <c r="H792" s="58"/>
      <c r="I792" s="63">
        <v>792</v>
      </c>
      <c r="J792" s="63"/>
      <c r="K792" s="57"/>
      <c r="L792" s="57"/>
      <c r="M792" s="64"/>
      <c r="N792" s="72" t="s">
        <v>836</v>
      </c>
      <c r="O792" s="74">
        <v>40522.551064814812</v>
      </c>
    </row>
    <row r="793" spans="1:15">
      <c r="A793" s="70"/>
      <c r="B793" s="70"/>
      <c r="C793" s="54"/>
      <c r="D793" s="55"/>
      <c r="E793" s="67"/>
      <c r="F793" s="56"/>
      <c r="G793" s="54"/>
      <c r="H793" s="58"/>
      <c r="I793" s="63">
        <v>793</v>
      </c>
      <c r="J793" s="63"/>
      <c r="K793" s="57"/>
      <c r="L793" s="57"/>
      <c r="M793" s="64"/>
      <c r="N793" s="72" t="s">
        <v>836</v>
      </c>
      <c r="O793" s="74">
        <v>40522.551064814812</v>
      </c>
    </row>
    <row r="794" spans="1:15">
      <c r="A794" s="70"/>
      <c r="B794" s="70"/>
      <c r="C794" s="54"/>
      <c r="D794" s="55"/>
      <c r="E794" s="67"/>
      <c r="F794" s="56"/>
      <c r="G794" s="54"/>
      <c r="H794" s="58"/>
      <c r="I794" s="63">
        <v>794</v>
      </c>
      <c r="J794" s="63"/>
      <c r="K794" s="57"/>
      <c r="L794" s="57"/>
      <c r="M794" s="64"/>
      <c r="N794" s="72" t="s">
        <v>836</v>
      </c>
      <c r="O794" s="74">
        <v>40522.551064814812</v>
      </c>
    </row>
    <row r="795" spans="1:15">
      <c r="A795" s="70"/>
      <c r="B795" s="70"/>
      <c r="C795" s="54"/>
      <c r="D795" s="55"/>
      <c r="E795" s="67"/>
      <c r="F795" s="56"/>
      <c r="G795" s="54"/>
      <c r="H795" s="58"/>
      <c r="I795" s="63">
        <v>795</v>
      </c>
      <c r="J795" s="63"/>
      <c r="K795" s="57"/>
      <c r="L795" s="57"/>
      <c r="M795" s="64"/>
      <c r="N795" s="72" t="s">
        <v>836</v>
      </c>
      <c r="O795" s="74">
        <v>40522.551064814812</v>
      </c>
    </row>
    <row r="796" spans="1:15">
      <c r="A796" s="70"/>
      <c r="B796" s="70"/>
      <c r="C796" s="54"/>
      <c r="D796" s="55"/>
      <c r="E796" s="67"/>
      <c r="F796" s="56"/>
      <c r="G796" s="54"/>
      <c r="H796" s="58"/>
      <c r="I796" s="63">
        <v>796</v>
      </c>
      <c r="J796" s="63"/>
      <c r="K796" s="57"/>
      <c r="L796" s="57"/>
      <c r="M796" s="64"/>
      <c r="N796" s="72" t="s">
        <v>836</v>
      </c>
      <c r="O796" s="74">
        <v>40522.551064814812</v>
      </c>
    </row>
    <row r="797" spans="1:15">
      <c r="A797" s="70"/>
      <c r="B797" s="70"/>
      <c r="C797" s="54"/>
      <c r="D797" s="55"/>
      <c r="E797" s="67"/>
      <c r="F797" s="56"/>
      <c r="G797" s="54"/>
      <c r="H797" s="58"/>
      <c r="I797" s="63">
        <v>797</v>
      </c>
      <c r="J797" s="63"/>
      <c r="K797" s="57"/>
      <c r="L797" s="57"/>
      <c r="M797" s="64"/>
      <c r="N797" s="72" t="s">
        <v>836</v>
      </c>
      <c r="O797" s="74">
        <v>40522.551064814812</v>
      </c>
    </row>
    <row r="798" spans="1:15">
      <c r="A798" s="70"/>
      <c r="B798" s="70"/>
      <c r="C798" s="54"/>
      <c r="D798" s="55"/>
      <c r="E798" s="67"/>
      <c r="F798" s="56"/>
      <c r="G798" s="54"/>
      <c r="H798" s="58"/>
      <c r="I798" s="63">
        <v>798</v>
      </c>
      <c r="J798" s="63"/>
      <c r="K798" s="57"/>
      <c r="L798" s="57"/>
      <c r="M798" s="64"/>
      <c r="N798" s="72" t="s">
        <v>836</v>
      </c>
      <c r="O798" s="74">
        <v>40522.551064814812</v>
      </c>
    </row>
    <row r="799" spans="1:15">
      <c r="A799" s="70"/>
      <c r="B799" s="70"/>
      <c r="C799" s="54"/>
      <c r="D799" s="55"/>
      <c r="E799" s="67"/>
      <c r="F799" s="56"/>
      <c r="G799" s="54"/>
      <c r="H799" s="58"/>
      <c r="I799" s="63">
        <v>799</v>
      </c>
      <c r="J799" s="63"/>
      <c r="K799" s="57"/>
      <c r="L799" s="57"/>
      <c r="M799" s="64"/>
      <c r="N799" s="72" t="s">
        <v>834</v>
      </c>
      <c r="O799" s="74">
        <v>40522.049953703703</v>
      </c>
    </row>
    <row r="800" spans="1:15">
      <c r="A800" s="70"/>
      <c r="B800" s="70"/>
      <c r="C800" s="54"/>
      <c r="D800" s="55"/>
      <c r="E800" s="67"/>
      <c r="F800" s="56"/>
      <c r="G800" s="54"/>
      <c r="H800" s="58"/>
      <c r="I800" s="63">
        <v>800</v>
      </c>
      <c r="J800" s="63"/>
      <c r="K800" s="57"/>
      <c r="L800" s="57"/>
      <c r="M800" s="64"/>
      <c r="N800" s="72" t="s">
        <v>836</v>
      </c>
      <c r="O800" s="74">
        <v>40522.551064814812</v>
      </c>
    </row>
    <row r="801" spans="1:15">
      <c r="A801" s="70"/>
      <c r="B801" s="70"/>
      <c r="C801" s="54"/>
      <c r="D801" s="55"/>
      <c r="E801" s="67"/>
      <c r="F801" s="56"/>
      <c r="G801" s="54"/>
      <c r="H801" s="58"/>
      <c r="I801" s="63">
        <v>801</v>
      </c>
      <c r="J801" s="63"/>
      <c r="K801" s="57"/>
      <c r="L801" s="57"/>
      <c r="M801" s="64"/>
      <c r="N801" s="72" t="s">
        <v>836</v>
      </c>
      <c r="O801" s="74">
        <v>40522.551064814812</v>
      </c>
    </row>
    <row r="802" spans="1:15">
      <c r="A802" s="70"/>
      <c r="B802" s="70"/>
      <c r="C802" s="54"/>
      <c r="D802" s="55"/>
      <c r="E802" s="67"/>
      <c r="F802" s="56"/>
      <c r="G802" s="54"/>
      <c r="H802" s="58"/>
      <c r="I802" s="63">
        <v>802</v>
      </c>
      <c r="J802" s="63"/>
      <c r="K802" s="57"/>
      <c r="L802" s="57"/>
      <c r="M802" s="64"/>
      <c r="N802" s="72" t="s">
        <v>836</v>
      </c>
      <c r="O802" s="74">
        <v>40522.551064814812</v>
      </c>
    </row>
    <row r="803" spans="1:15">
      <c r="A803" s="70"/>
      <c r="B803" s="70"/>
      <c r="C803" s="54"/>
      <c r="D803" s="55"/>
      <c r="E803" s="67"/>
      <c r="F803" s="56"/>
      <c r="G803" s="54"/>
      <c r="H803" s="58"/>
      <c r="I803" s="63">
        <v>803</v>
      </c>
      <c r="J803" s="63"/>
      <c r="K803" s="57"/>
      <c r="L803" s="57"/>
      <c r="M803" s="64"/>
      <c r="N803" s="72" t="s">
        <v>836</v>
      </c>
      <c r="O803" s="74">
        <v>40522.551064814812</v>
      </c>
    </row>
    <row r="804" spans="1:15">
      <c r="A804" s="70"/>
      <c r="B804" s="70"/>
      <c r="C804" s="54"/>
      <c r="D804" s="55"/>
      <c r="E804" s="67"/>
      <c r="F804" s="56"/>
      <c r="G804" s="54"/>
      <c r="H804" s="58"/>
      <c r="I804" s="63">
        <v>804</v>
      </c>
      <c r="J804" s="63"/>
      <c r="K804" s="57"/>
      <c r="L804" s="57"/>
      <c r="M804" s="64"/>
      <c r="N804" s="72" t="s">
        <v>836</v>
      </c>
      <c r="O804" s="74">
        <v>40522.551064814812</v>
      </c>
    </row>
    <row r="805" spans="1:15">
      <c r="A805" s="70"/>
      <c r="B805" s="70"/>
      <c r="C805" s="54"/>
      <c r="D805" s="55"/>
      <c r="E805" s="67"/>
      <c r="F805" s="56"/>
      <c r="G805" s="54"/>
      <c r="H805" s="58"/>
      <c r="I805" s="63">
        <v>805</v>
      </c>
      <c r="J805" s="63"/>
      <c r="K805" s="57"/>
      <c r="L805" s="57"/>
      <c r="M805" s="64"/>
      <c r="N805" s="72" t="s">
        <v>834</v>
      </c>
      <c r="O805" s="74">
        <v>40522.049988425926</v>
      </c>
    </row>
    <row r="806" spans="1:15">
      <c r="A806" s="70"/>
      <c r="B806" s="70"/>
      <c r="C806" s="54"/>
      <c r="D806" s="55"/>
      <c r="E806" s="67"/>
      <c r="F806" s="56"/>
      <c r="G806" s="54"/>
      <c r="H806" s="58"/>
      <c r="I806" s="63">
        <v>806</v>
      </c>
      <c r="J806" s="63"/>
      <c r="K806" s="57"/>
      <c r="L806" s="57"/>
      <c r="M806" s="64"/>
      <c r="N806" s="72" t="s">
        <v>836</v>
      </c>
      <c r="O806" s="74">
        <v>40522.551064814812</v>
      </c>
    </row>
    <row r="807" spans="1:15">
      <c r="A807" s="70"/>
      <c r="B807" s="70"/>
      <c r="C807" s="54"/>
      <c r="D807" s="55"/>
      <c r="E807" s="67"/>
      <c r="F807" s="56"/>
      <c r="G807" s="54"/>
      <c r="H807" s="58"/>
      <c r="I807" s="63">
        <v>807</v>
      </c>
      <c r="J807" s="63"/>
      <c r="K807" s="57"/>
      <c r="L807" s="57"/>
      <c r="M807" s="64"/>
      <c r="N807" s="72" t="s">
        <v>836</v>
      </c>
      <c r="O807" s="74">
        <v>40522.551064814812</v>
      </c>
    </row>
    <row r="808" spans="1:15">
      <c r="A808" s="70"/>
      <c r="B808" s="70"/>
      <c r="C808" s="54"/>
      <c r="D808" s="55"/>
      <c r="E808" s="67"/>
      <c r="F808" s="56"/>
      <c r="G808" s="54"/>
      <c r="H808" s="58"/>
      <c r="I808" s="63">
        <v>808</v>
      </c>
      <c r="J808" s="63"/>
      <c r="K808" s="57"/>
      <c r="L808" s="57"/>
      <c r="M808" s="64"/>
      <c r="N808" s="72" t="s">
        <v>836</v>
      </c>
      <c r="O808" s="74">
        <v>40522.551064814812</v>
      </c>
    </row>
    <row r="809" spans="1:15">
      <c r="A809" s="70"/>
      <c r="B809" s="70"/>
      <c r="C809" s="54"/>
      <c r="D809" s="55"/>
      <c r="E809" s="67"/>
      <c r="F809" s="56"/>
      <c r="G809" s="54"/>
      <c r="H809" s="58"/>
      <c r="I809" s="63">
        <v>809</v>
      </c>
      <c r="J809" s="63"/>
      <c r="K809" s="57"/>
      <c r="L809" s="57"/>
      <c r="M809" s="64"/>
      <c r="N809" s="72" t="s">
        <v>836</v>
      </c>
      <c r="O809" s="74">
        <v>40522.551064814812</v>
      </c>
    </row>
    <row r="810" spans="1:15">
      <c r="A810" s="70"/>
      <c r="B810" s="70"/>
      <c r="C810" s="54"/>
      <c r="D810" s="55"/>
      <c r="E810" s="67"/>
      <c r="F810" s="56"/>
      <c r="G810" s="54"/>
      <c r="H810" s="58"/>
      <c r="I810" s="63">
        <v>810</v>
      </c>
      <c r="J810" s="63"/>
      <c r="K810" s="57"/>
      <c r="L810" s="57"/>
      <c r="M810" s="64"/>
      <c r="N810" s="72" t="s">
        <v>836</v>
      </c>
      <c r="O810" s="74">
        <v>40522.551064814812</v>
      </c>
    </row>
    <row r="811" spans="1:15">
      <c r="A811" s="70"/>
      <c r="B811" s="70"/>
      <c r="C811" s="54"/>
      <c r="D811" s="55"/>
      <c r="E811" s="67"/>
      <c r="F811" s="56"/>
      <c r="G811" s="54"/>
      <c r="H811" s="58"/>
      <c r="I811" s="63">
        <v>811</v>
      </c>
      <c r="J811" s="63"/>
      <c r="K811" s="57"/>
      <c r="L811" s="57"/>
      <c r="M811" s="64"/>
      <c r="N811" s="72" t="s">
        <v>836</v>
      </c>
      <c r="O811" s="74">
        <v>40522.551064814812</v>
      </c>
    </row>
    <row r="812" spans="1:15">
      <c r="A812" s="70"/>
      <c r="B812" s="70"/>
      <c r="C812" s="54"/>
      <c r="D812" s="55"/>
      <c r="E812" s="67"/>
      <c r="F812" s="56"/>
      <c r="G812" s="54"/>
      <c r="H812" s="58"/>
      <c r="I812" s="63">
        <v>812</v>
      </c>
      <c r="J812" s="63"/>
      <c r="K812" s="57"/>
      <c r="L812" s="57"/>
      <c r="M812" s="64"/>
      <c r="N812" s="72" t="s">
        <v>836</v>
      </c>
      <c r="O812" s="74">
        <v>40522.551064814812</v>
      </c>
    </row>
    <row r="813" spans="1:15">
      <c r="A813" s="70"/>
      <c r="B813" s="70"/>
      <c r="C813" s="54"/>
      <c r="D813" s="55"/>
      <c r="E813" s="67"/>
      <c r="F813" s="56"/>
      <c r="G813" s="54"/>
      <c r="H813" s="58"/>
      <c r="I813" s="63">
        <v>813</v>
      </c>
      <c r="J813" s="63"/>
      <c r="K813" s="57"/>
      <c r="L813" s="57"/>
      <c r="M813" s="64"/>
      <c r="N813" s="72" t="s">
        <v>836</v>
      </c>
      <c r="O813" s="74">
        <v>40522.551064814812</v>
      </c>
    </row>
    <row r="814" spans="1:15">
      <c r="A814" s="70"/>
      <c r="B814" s="70"/>
      <c r="C814" s="54"/>
      <c r="D814" s="55"/>
      <c r="E814" s="67"/>
      <c r="F814" s="56"/>
      <c r="G814" s="54"/>
      <c r="H814" s="58"/>
      <c r="I814" s="63">
        <v>814</v>
      </c>
      <c r="J814" s="63"/>
      <c r="K814" s="57"/>
      <c r="L814" s="57"/>
      <c r="M814" s="64"/>
      <c r="N814" s="72" t="s">
        <v>836</v>
      </c>
      <c r="O814" s="74">
        <v>40522.551064814812</v>
      </c>
    </row>
    <row r="815" spans="1:15">
      <c r="A815" s="70"/>
      <c r="B815" s="70"/>
      <c r="C815" s="54"/>
      <c r="D815" s="55"/>
      <c r="E815" s="67"/>
      <c r="F815" s="56"/>
      <c r="G815" s="54"/>
      <c r="H815" s="58"/>
      <c r="I815" s="63">
        <v>815</v>
      </c>
      <c r="J815" s="63"/>
      <c r="K815" s="57"/>
      <c r="L815" s="57"/>
      <c r="M815" s="64"/>
      <c r="N815" s="72" t="s">
        <v>836</v>
      </c>
      <c r="O815" s="74">
        <v>40522.551064814812</v>
      </c>
    </row>
    <row r="816" spans="1:15">
      <c r="A816" s="70"/>
      <c r="B816" s="70"/>
      <c r="C816" s="54"/>
      <c r="D816" s="55"/>
      <c r="E816" s="67"/>
      <c r="F816" s="56"/>
      <c r="G816" s="54"/>
      <c r="H816" s="58"/>
      <c r="I816" s="63">
        <v>816</v>
      </c>
      <c r="J816" s="63"/>
      <c r="K816" s="57"/>
      <c r="L816" s="57"/>
      <c r="M816" s="64"/>
      <c r="N816" s="72" t="s">
        <v>836</v>
      </c>
      <c r="O816" s="74">
        <v>40522.551064814812</v>
      </c>
    </row>
    <row r="817" spans="1:15">
      <c r="A817" s="70"/>
      <c r="B817" s="70"/>
      <c r="C817" s="54"/>
      <c r="D817" s="55"/>
      <c r="E817" s="67"/>
      <c r="F817" s="56"/>
      <c r="G817" s="54"/>
      <c r="H817" s="58"/>
      <c r="I817" s="63">
        <v>817</v>
      </c>
      <c r="J817" s="63"/>
      <c r="K817" s="57"/>
      <c r="L817" s="57"/>
      <c r="M817" s="64"/>
      <c r="N817" s="72" t="s">
        <v>836</v>
      </c>
      <c r="O817" s="74">
        <v>40522.551064814812</v>
      </c>
    </row>
    <row r="818" spans="1:15">
      <c r="A818" s="70"/>
      <c r="B818" s="70"/>
      <c r="C818" s="54"/>
      <c r="D818" s="55"/>
      <c r="E818" s="67"/>
      <c r="F818" s="56"/>
      <c r="G818" s="54"/>
      <c r="H818" s="58"/>
      <c r="I818" s="63">
        <v>818</v>
      </c>
      <c r="J818" s="63"/>
      <c r="K818" s="57"/>
      <c r="L818" s="57"/>
      <c r="M818" s="64"/>
      <c r="N818" s="72" t="s">
        <v>834</v>
      </c>
      <c r="O818" s="74">
        <v>40522.050057870372</v>
      </c>
    </row>
    <row r="819" spans="1:15">
      <c r="A819" s="70"/>
      <c r="B819" s="70"/>
      <c r="C819" s="54"/>
      <c r="D819" s="55"/>
      <c r="E819" s="67"/>
      <c r="F819" s="56"/>
      <c r="G819" s="54"/>
      <c r="H819" s="58"/>
      <c r="I819" s="63">
        <v>819</v>
      </c>
      <c r="J819" s="63"/>
      <c r="K819" s="57"/>
      <c r="L819" s="57"/>
      <c r="M819" s="64"/>
      <c r="N819" s="72" t="s">
        <v>835</v>
      </c>
      <c r="O819" s="74">
        <v>40522.050057870372</v>
      </c>
    </row>
    <row r="820" spans="1:15">
      <c r="A820" s="70"/>
      <c r="B820" s="70"/>
      <c r="C820" s="54"/>
      <c r="D820" s="55"/>
      <c r="E820" s="67"/>
      <c r="F820" s="56"/>
      <c r="G820" s="54"/>
      <c r="H820" s="58"/>
      <c r="I820" s="63">
        <v>820</v>
      </c>
      <c r="J820" s="63"/>
      <c r="K820" s="57"/>
      <c r="L820" s="57"/>
      <c r="M820" s="64"/>
      <c r="N820" s="72" t="s">
        <v>836</v>
      </c>
      <c r="O820" s="74">
        <v>40522.551064814812</v>
      </c>
    </row>
    <row r="821" spans="1:15">
      <c r="A821" s="70"/>
      <c r="B821" s="70"/>
      <c r="C821" s="54"/>
      <c r="D821" s="55"/>
      <c r="E821" s="67"/>
      <c r="F821" s="56"/>
      <c r="G821" s="54"/>
      <c r="H821" s="58"/>
      <c r="I821" s="63">
        <v>821</v>
      </c>
      <c r="J821" s="63"/>
      <c r="K821" s="57"/>
      <c r="L821" s="57"/>
      <c r="M821" s="64"/>
      <c r="N821" s="72" t="s">
        <v>836</v>
      </c>
      <c r="O821" s="74">
        <v>40522.551064814812</v>
      </c>
    </row>
    <row r="822" spans="1:15">
      <c r="A822" s="70"/>
      <c r="B822" s="70"/>
      <c r="C822" s="54"/>
      <c r="D822" s="55"/>
      <c r="E822" s="67"/>
      <c r="F822" s="56"/>
      <c r="G822" s="54"/>
      <c r="H822" s="58"/>
      <c r="I822" s="63">
        <v>822</v>
      </c>
      <c r="J822" s="63"/>
      <c r="K822" s="57"/>
      <c r="L822" s="57"/>
      <c r="M822" s="64"/>
      <c r="N822" s="72" t="s">
        <v>836</v>
      </c>
      <c r="O822" s="74">
        <v>40522.551064814812</v>
      </c>
    </row>
    <row r="823" spans="1:15">
      <c r="A823" s="70"/>
      <c r="B823" s="70"/>
      <c r="C823" s="54"/>
      <c r="D823" s="55"/>
      <c r="E823" s="67"/>
      <c r="F823" s="56"/>
      <c r="G823" s="54"/>
      <c r="H823" s="58"/>
      <c r="I823" s="63">
        <v>823</v>
      </c>
      <c r="J823" s="63"/>
      <c r="K823" s="57"/>
      <c r="L823" s="57"/>
      <c r="M823" s="64"/>
      <c r="N823" s="72" t="s">
        <v>836</v>
      </c>
      <c r="O823" s="74">
        <v>40522.551064814812</v>
      </c>
    </row>
    <row r="824" spans="1:15">
      <c r="A824" s="70"/>
      <c r="B824" s="70"/>
      <c r="C824" s="54"/>
      <c r="D824" s="55"/>
      <c r="E824" s="67"/>
      <c r="F824" s="56"/>
      <c r="G824" s="54"/>
      <c r="H824" s="58"/>
      <c r="I824" s="63">
        <v>824</v>
      </c>
      <c r="J824" s="63"/>
      <c r="K824" s="57"/>
      <c r="L824" s="57"/>
      <c r="M824" s="64"/>
      <c r="N824" s="72" t="s">
        <v>836</v>
      </c>
      <c r="O824" s="74">
        <v>40522.551064814812</v>
      </c>
    </row>
    <row r="825" spans="1:15">
      <c r="A825" s="70"/>
      <c r="B825" s="70"/>
      <c r="C825" s="54"/>
      <c r="D825" s="55"/>
      <c r="E825" s="67"/>
      <c r="F825" s="56"/>
      <c r="G825" s="54"/>
      <c r="H825" s="58"/>
      <c r="I825" s="63">
        <v>825</v>
      </c>
      <c r="J825" s="63"/>
      <c r="K825" s="57"/>
      <c r="L825" s="57"/>
      <c r="M825" s="64"/>
      <c r="N825" s="72" t="s">
        <v>836</v>
      </c>
      <c r="O825" s="74">
        <v>40522.551064814812</v>
      </c>
    </row>
    <row r="826" spans="1:15">
      <c r="A826" s="70"/>
      <c r="B826" s="70"/>
      <c r="C826" s="54"/>
      <c r="D826" s="55"/>
      <c r="E826" s="67"/>
      <c r="F826" s="56"/>
      <c r="G826" s="54"/>
      <c r="H826" s="58"/>
      <c r="I826" s="63">
        <v>826</v>
      </c>
      <c r="J826" s="63"/>
      <c r="K826" s="57"/>
      <c r="L826" s="57"/>
      <c r="M826" s="64"/>
      <c r="N826" s="72" t="s">
        <v>836</v>
      </c>
      <c r="O826" s="74">
        <v>40522.551064814812</v>
      </c>
    </row>
    <row r="827" spans="1:15">
      <c r="A827" s="70"/>
      <c r="B827" s="70"/>
      <c r="C827" s="54"/>
      <c r="D827" s="55"/>
      <c r="E827" s="67"/>
      <c r="F827" s="56"/>
      <c r="G827" s="54"/>
      <c r="H827" s="58"/>
      <c r="I827" s="63">
        <v>827</v>
      </c>
      <c r="J827" s="63"/>
      <c r="K827" s="57"/>
      <c r="L827" s="57"/>
      <c r="M827" s="64"/>
      <c r="N827" s="72" t="s">
        <v>834</v>
      </c>
      <c r="O827" s="74">
        <v>40522.050057870372</v>
      </c>
    </row>
    <row r="828" spans="1:15">
      <c r="A828" s="70"/>
      <c r="B828" s="70"/>
      <c r="C828" s="54"/>
      <c r="D828" s="55"/>
      <c r="E828" s="67"/>
      <c r="F828" s="56"/>
      <c r="G828" s="54"/>
      <c r="H828" s="58"/>
      <c r="I828" s="63">
        <v>828</v>
      </c>
      <c r="J828" s="63"/>
      <c r="K828" s="57"/>
      <c r="L828" s="57"/>
      <c r="M828" s="64"/>
      <c r="N828" s="72" t="s">
        <v>836</v>
      </c>
      <c r="O828" s="74">
        <v>40522.551064814812</v>
      </c>
    </row>
    <row r="829" spans="1:15">
      <c r="A829" s="70"/>
      <c r="B829" s="70"/>
      <c r="C829" s="54"/>
      <c r="D829" s="55"/>
      <c r="E829" s="67"/>
      <c r="F829" s="56"/>
      <c r="G829" s="54"/>
      <c r="H829" s="58"/>
      <c r="I829" s="63">
        <v>829</v>
      </c>
      <c r="J829" s="63"/>
      <c r="K829" s="57"/>
      <c r="L829" s="57"/>
      <c r="M829" s="64"/>
      <c r="N829" s="72" t="s">
        <v>836</v>
      </c>
      <c r="O829" s="74">
        <v>40522.551064814812</v>
      </c>
    </row>
    <row r="830" spans="1:15">
      <c r="A830" s="70"/>
      <c r="B830" s="70"/>
      <c r="C830" s="54"/>
      <c r="D830" s="55"/>
      <c r="E830" s="67"/>
      <c r="F830" s="56"/>
      <c r="G830" s="54"/>
      <c r="H830" s="58"/>
      <c r="I830" s="63">
        <v>830</v>
      </c>
      <c r="J830" s="63"/>
      <c r="K830" s="57"/>
      <c r="L830" s="57"/>
      <c r="M830" s="64"/>
      <c r="N830" s="72" t="s">
        <v>836</v>
      </c>
      <c r="O830" s="74">
        <v>40522.551064814812</v>
      </c>
    </row>
    <row r="831" spans="1:15">
      <c r="A831" s="70"/>
      <c r="B831" s="70"/>
      <c r="C831" s="54"/>
      <c r="D831" s="55"/>
      <c r="E831" s="67"/>
      <c r="F831" s="56"/>
      <c r="G831" s="54"/>
      <c r="H831" s="58"/>
      <c r="I831" s="63">
        <v>831</v>
      </c>
      <c r="J831" s="63"/>
      <c r="K831" s="57"/>
      <c r="L831" s="57"/>
      <c r="M831" s="64"/>
      <c r="N831" s="72" t="s">
        <v>836</v>
      </c>
      <c r="O831" s="74">
        <v>40522.551064814812</v>
      </c>
    </row>
    <row r="832" spans="1:15">
      <c r="A832" s="70"/>
      <c r="B832" s="70"/>
      <c r="C832" s="54"/>
      <c r="D832" s="55"/>
      <c r="E832" s="67"/>
      <c r="F832" s="56"/>
      <c r="G832" s="54"/>
      <c r="H832" s="58"/>
      <c r="I832" s="63">
        <v>832</v>
      </c>
      <c r="J832" s="63"/>
      <c r="K832" s="57"/>
      <c r="L832" s="57"/>
      <c r="M832" s="64"/>
      <c r="N832" s="72" t="s">
        <v>836</v>
      </c>
      <c r="O832" s="74">
        <v>40522.551064814812</v>
      </c>
    </row>
    <row r="833" spans="1:15">
      <c r="A833" s="70"/>
      <c r="B833" s="70"/>
      <c r="C833" s="54"/>
      <c r="D833" s="55"/>
      <c r="E833" s="67"/>
      <c r="F833" s="56"/>
      <c r="G833" s="54"/>
      <c r="H833" s="58"/>
      <c r="I833" s="63">
        <v>833</v>
      </c>
      <c r="J833" s="63"/>
      <c r="K833" s="57"/>
      <c r="L833" s="57"/>
      <c r="M833" s="64"/>
      <c r="N833" s="72" t="s">
        <v>834</v>
      </c>
      <c r="O833" s="74">
        <v>40522.050081018519</v>
      </c>
    </row>
    <row r="834" spans="1:15">
      <c r="A834" s="70"/>
      <c r="B834" s="70"/>
      <c r="C834" s="54"/>
      <c r="D834" s="55"/>
      <c r="E834" s="67"/>
      <c r="F834" s="56"/>
      <c r="G834" s="54"/>
      <c r="H834" s="58"/>
      <c r="I834" s="63">
        <v>834</v>
      </c>
      <c r="J834" s="63"/>
      <c r="K834" s="57"/>
      <c r="L834" s="57"/>
      <c r="M834" s="64"/>
      <c r="N834" s="72" t="s">
        <v>836</v>
      </c>
      <c r="O834" s="74">
        <v>40522.551064814812</v>
      </c>
    </row>
    <row r="835" spans="1:15">
      <c r="A835" s="70"/>
      <c r="B835" s="70"/>
      <c r="C835" s="54"/>
      <c r="D835" s="55"/>
      <c r="E835" s="67"/>
      <c r="F835" s="56"/>
      <c r="G835" s="54"/>
      <c r="H835" s="58"/>
      <c r="I835" s="63">
        <v>835</v>
      </c>
      <c r="J835" s="63"/>
      <c r="K835" s="57"/>
      <c r="L835" s="57"/>
      <c r="M835" s="64"/>
      <c r="N835" s="72" t="s">
        <v>836</v>
      </c>
      <c r="O835" s="74">
        <v>40522.551064814812</v>
      </c>
    </row>
    <row r="836" spans="1:15">
      <c r="A836" s="70"/>
      <c r="B836" s="70"/>
      <c r="C836" s="54"/>
      <c r="D836" s="55"/>
      <c r="E836" s="67"/>
      <c r="F836" s="56"/>
      <c r="G836" s="54"/>
      <c r="H836" s="58"/>
      <c r="I836" s="63">
        <v>836</v>
      </c>
      <c r="J836" s="63"/>
      <c r="K836" s="57"/>
      <c r="L836" s="57"/>
      <c r="M836" s="64"/>
      <c r="N836" s="72" t="s">
        <v>836</v>
      </c>
      <c r="O836" s="74">
        <v>40522.551064814812</v>
      </c>
    </row>
    <row r="837" spans="1:15">
      <c r="A837" s="70"/>
      <c r="B837" s="70"/>
      <c r="C837" s="54"/>
      <c r="D837" s="55"/>
      <c r="E837" s="67"/>
      <c r="F837" s="56"/>
      <c r="G837" s="54"/>
      <c r="H837" s="58"/>
      <c r="I837" s="63">
        <v>837</v>
      </c>
      <c r="J837" s="63"/>
      <c r="K837" s="57"/>
      <c r="L837" s="57"/>
      <c r="M837" s="64"/>
      <c r="N837" s="72" t="s">
        <v>836</v>
      </c>
      <c r="O837" s="74">
        <v>40522.551064814812</v>
      </c>
    </row>
    <row r="838" spans="1:15">
      <c r="A838" s="70"/>
      <c r="B838" s="70"/>
      <c r="C838" s="54"/>
      <c r="D838" s="55"/>
      <c r="E838" s="67"/>
      <c r="F838" s="56"/>
      <c r="G838" s="54"/>
      <c r="H838" s="58"/>
      <c r="I838" s="63">
        <v>838</v>
      </c>
      <c r="J838" s="63"/>
      <c r="K838" s="57"/>
      <c r="L838" s="57"/>
      <c r="M838" s="64"/>
      <c r="N838" s="72" t="s">
        <v>836</v>
      </c>
      <c r="O838" s="74">
        <v>40522.551064814812</v>
      </c>
    </row>
    <row r="839" spans="1:15">
      <c r="A839" s="70"/>
      <c r="B839" s="70"/>
      <c r="C839" s="54"/>
      <c r="D839" s="55"/>
      <c r="E839" s="67"/>
      <c r="F839" s="56"/>
      <c r="G839" s="54"/>
      <c r="H839" s="58"/>
      <c r="I839" s="63">
        <v>839</v>
      </c>
      <c r="J839" s="63"/>
      <c r="K839" s="57"/>
      <c r="L839" s="57"/>
      <c r="M839" s="64"/>
      <c r="N839" s="72" t="s">
        <v>836</v>
      </c>
      <c r="O839" s="74">
        <v>40522.551064814812</v>
      </c>
    </row>
    <row r="840" spans="1:15">
      <c r="A840" s="70"/>
      <c r="B840" s="70"/>
      <c r="C840" s="54"/>
      <c r="D840" s="55"/>
      <c r="E840" s="67"/>
      <c r="F840" s="56"/>
      <c r="G840" s="54"/>
      <c r="H840" s="58"/>
      <c r="I840" s="63">
        <v>840</v>
      </c>
      <c r="J840" s="63"/>
      <c r="K840" s="57"/>
      <c r="L840" s="57"/>
      <c r="M840" s="64"/>
      <c r="N840" s="72" t="s">
        <v>836</v>
      </c>
      <c r="O840" s="74">
        <v>40522.551064814812</v>
      </c>
    </row>
    <row r="841" spans="1:15">
      <c r="A841" s="70"/>
      <c r="B841" s="70"/>
      <c r="C841" s="54"/>
      <c r="D841" s="55"/>
      <c r="E841" s="67"/>
      <c r="F841" s="56"/>
      <c r="G841" s="54"/>
      <c r="H841" s="58"/>
      <c r="I841" s="63">
        <v>841</v>
      </c>
      <c r="J841" s="63"/>
      <c r="K841" s="57"/>
      <c r="L841" s="57"/>
      <c r="M841" s="64"/>
      <c r="N841" s="72" t="s">
        <v>836</v>
      </c>
      <c r="O841" s="74">
        <v>40522.551064814812</v>
      </c>
    </row>
    <row r="842" spans="1:15">
      <c r="A842" s="70"/>
      <c r="B842" s="70"/>
      <c r="C842" s="54"/>
      <c r="D842" s="55"/>
      <c r="E842" s="67"/>
      <c r="F842" s="56"/>
      <c r="G842" s="54"/>
      <c r="H842" s="58"/>
      <c r="I842" s="63">
        <v>842</v>
      </c>
      <c r="J842" s="63"/>
      <c r="K842" s="57"/>
      <c r="L842" s="57"/>
      <c r="M842" s="64"/>
      <c r="N842" s="72" t="s">
        <v>836</v>
      </c>
      <c r="O842" s="74">
        <v>40522.551064814812</v>
      </c>
    </row>
    <row r="843" spans="1:15">
      <c r="A843" s="70"/>
      <c r="B843" s="70"/>
      <c r="C843" s="54"/>
      <c r="D843" s="55"/>
      <c r="E843" s="67"/>
      <c r="F843" s="56"/>
      <c r="G843" s="54"/>
      <c r="H843" s="58"/>
      <c r="I843" s="63">
        <v>843</v>
      </c>
      <c r="J843" s="63"/>
      <c r="K843" s="57"/>
      <c r="L843" s="57"/>
      <c r="M843" s="64"/>
      <c r="N843" s="72" t="s">
        <v>836</v>
      </c>
      <c r="O843" s="74">
        <v>40522.551064814812</v>
      </c>
    </row>
    <row r="844" spans="1:15">
      <c r="A844" s="70"/>
      <c r="B844" s="70"/>
      <c r="C844" s="54"/>
      <c r="D844" s="55"/>
      <c r="E844" s="67"/>
      <c r="F844" s="56"/>
      <c r="G844" s="54"/>
      <c r="H844" s="58"/>
      <c r="I844" s="63">
        <v>844</v>
      </c>
      <c r="J844" s="63"/>
      <c r="K844" s="57"/>
      <c r="L844" s="57"/>
      <c r="M844" s="64"/>
      <c r="N844" s="72" t="s">
        <v>836</v>
      </c>
      <c r="O844" s="74">
        <v>40522.551064814812</v>
      </c>
    </row>
    <row r="845" spans="1:15">
      <c r="A845" s="70"/>
      <c r="B845" s="70"/>
      <c r="C845" s="54"/>
      <c r="D845" s="55"/>
      <c r="E845" s="67"/>
      <c r="F845" s="56"/>
      <c r="G845" s="54"/>
      <c r="H845" s="58"/>
      <c r="I845" s="63">
        <v>845</v>
      </c>
      <c r="J845" s="63"/>
      <c r="K845" s="57"/>
      <c r="L845" s="57"/>
      <c r="M845" s="64"/>
      <c r="N845" s="72" t="s">
        <v>836</v>
      </c>
      <c r="O845" s="74">
        <v>40522.551064814812</v>
      </c>
    </row>
    <row r="846" spans="1:15">
      <c r="A846" s="70"/>
      <c r="B846" s="70"/>
      <c r="C846" s="54"/>
      <c r="D846" s="55"/>
      <c r="E846" s="67"/>
      <c r="F846" s="56"/>
      <c r="G846" s="54"/>
      <c r="H846" s="58"/>
      <c r="I846" s="63">
        <v>846</v>
      </c>
      <c r="J846" s="63"/>
      <c r="K846" s="57"/>
      <c r="L846" s="57"/>
      <c r="M846" s="64"/>
      <c r="N846" s="72" t="s">
        <v>836</v>
      </c>
      <c r="O846" s="74">
        <v>40522.551064814812</v>
      </c>
    </row>
    <row r="847" spans="1:15">
      <c r="A847" s="70"/>
      <c r="B847" s="70"/>
      <c r="C847" s="54"/>
      <c r="D847" s="55"/>
      <c r="E847" s="67"/>
      <c r="F847" s="56"/>
      <c r="G847" s="54"/>
      <c r="H847" s="58"/>
      <c r="I847" s="63">
        <v>847</v>
      </c>
      <c r="J847" s="63"/>
      <c r="K847" s="57"/>
      <c r="L847" s="57"/>
      <c r="M847" s="64"/>
      <c r="N847" s="72" t="s">
        <v>836</v>
      </c>
      <c r="O847" s="74">
        <v>40522.551064814812</v>
      </c>
    </row>
    <row r="848" spans="1:15">
      <c r="A848" s="70"/>
      <c r="B848" s="70"/>
      <c r="C848" s="54"/>
      <c r="D848" s="55"/>
      <c r="E848" s="67"/>
      <c r="F848" s="56"/>
      <c r="G848" s="54"/>
      <c r="H848" s="58"/>
      <c r="I848" s="63">
        <v>848</v>
      </c>
      <c r="J848" s="63"/>
      <c r="K848" s="57"/>
      <c r="L848" s="57"/>
      <c r="M848" s="64"/>
      <c r="N848" s="72" t="s">
        <v>836</v>
      </c>
      <c r="O848" s="74">
        <v>40522.551064814812</v>
      </c>
    </row>
    <row r="849" spans="1:15">
      <c r="A849" s="70"/>
      <c r="B849" s="70"/>
      <c r="C849" s="54"/>
      <c r="D849" s="55"/>
      <c r="E849" s="67"/>
      <c r="F849" s="56"/>
      <c r="G849" s="54"/>
      <c r="H849" s="58"/>
      <c r="I849" s="63">
        <v>849</v>
      </c>
      <c r="J849" s="63"/>
      <c r="K849" s="57"/>
      <c r="L849" s="57"/>
      <c r="M849" s="64"/>
      <c r="N849" s="72" t="s">
        <v>836</v>
      </c>
      <c r="O849" s="74">
        <v>40522.551064814812</v>
      </c>
    </row>
    <row r="850" spans="1:15">
      <c r="A850" s="70"/>
      <c r="B850" s="70"/>
      <c r="C850" s="54"/>
      <c r="D850" s="55"/>
      <c r="E850" s="67"/>
      <c r="F850" s="56"/>
      <c r="G850" s="54"/>
      <c r="H850" s="58"/>
      <c r="I850" s="63">
        <v>850</v>
      </c>
      <c r="J850" s="63"/>
      <c r="K850" s="57"/>
      <c r="L850" s="57"/>
      <c r="M850" s="64"/>
      <c r="N850" s="72" t="s">
        <v>836</v>
      </c>
      <c r="O850" s="74">
        <v>40522.551064814812</v>
      </c>
    </row>
    <row r="851" spans="1:15">
      <c r="A851" s="70"/>
      <c r="B851" s="70"/>
      <c r="C851" s="54"/>
      <c r="D851" s="55"/>
      <c r="E851" s="67"/>
      <c r="F851" s="56"/>
      <c r="G851" s="54"/>
      <c r="H851" s="58"/>
      <c r="I851" s="63">
        <v>851</v>
      </c>
      <c r="J851" s="63"/>
      <c r="K851" s="57"/>
      <c r="L851" s="57"/>
      <c r="M851" s="64"/>
      <c r="N851" s="72" t="s">
        <v>836</v>
      </c>
      <c r="O851" s="74">
        <v>40522.551064814812</v>
      </c>
    </row>
    <row r="852" spans="1:15">
      <c r="A852" s="70"/>
      <c r="B852" s="70"/>
      <c r="C852" s="54"/>
      <c r="D852" s="55"/>
      <c r="E852" s="67"/>
      <c r="F852" s="56"/>
      <c r="G852" s="54"/>
      <c r="H852" s="58"/>
      <c r="I852" s="63">
        <v>852</v>
      </c>
      <c r="J852" s="63"/>
      <c r="K852" s="57"/>
      <c r="L852" s="57"/>
      <c r="M852" s="64"/>
      <c r="N852" s="72" t="s">
        <v>836</v>
      </c>
      <c r="O852" s="74">
        <v>40522.551064814812</v>
      </c>
    </row>
    <row r="853" spans="1:15">
      <c r="A853" s="70"/>
      <c r="B853" s="70"/>
      <c r="C853" s="54"/>
      <c r="D853" s="55"/>
      <c r="E853" s="67"/>
      <c r="F853" s="56"/>
      <c r="G853" s="54"/>
      <c r="H853" s="58"/>
      <c r="I853" s="63">
        <v>853</v>
      </c>
      <c r="J853" s="63"/>
      <c r="K853" s="57"/>
      <c r="L853" s="57"/>
      <c r="M853" s="64"/>
      <c r="N853" s="72" t="s">
        <v>836</v>
      </c>
      <c r="O853" s="74">
        <v>40522.551064814812</v>
      </c>
    </row>
    <row r="854" spans="1:15">
      <c r="A854" s="70"/>
      <c r="B854" s="70"/>
      <c r="C854" s="54"/>
      <c r="D854" s="55"/>
      <c r="E854" s="67"/>
      <c r="F854" s="56"/>
      <c r="G854" s="54"/>
      <c r="H854" s="58"/>
      <c r="I854" s="63">
        <v>854</v>
      </c>
      <c r="J854" s="63"/>
      <c r="K854" s="57"/>
      <c r="L854" s="57"/>
      <c r="M854" s="64"/>
      <c r="N854" s="72" t="s">
        <v>836</v>
      </c>
      <c r="O854" s="74">
        <v>40522.551064814812</v>
      </c>
    </row>
    <row r="855" spans="1:15">
      <c r="A855" s="70"/>
      <c r="B855" s="70"/>
      <c r="C855" s="54"/>
      <c r="D855" s="55"/>
      <c r="E855" s="67"/>
      <c r="F855" s="56"/>
      <c r="G855" s="54"/>
      <c r="H855" s="58"/>
      <c r="I855" s="63">
        <v>855</v>
      </c>
      <c r="J855" s="63"/>
      <c r="K855" s="57"/>
      <c r="L855" s="57"/>
      <c r="M855" s="64"/>
      <c r="N855" s="72" t="s">
        <v>836</v>
      </c>
      <c r="O855" s="74">
        <v>40522.551064814812</v>
      </c>
    </row>
    <row r="856" spans="1:15">
      <c r="A856" s="70"/>
      <c r="B856" s="70"/>
      <c r="C856" s="54"/>
      <c r="D856" s="55"/>
      <c r="E856" s="67"/>
      <c r="F856" s="56"/>
      <c r="G856" s="54"/>
      <c r="H856" s="58"/>
      <c r="I856" s="63">
        <v>856</v>
      </c>
      <c r="J856" s="63"/>
      <c r="K856" s="57"/>
      <c r="L856" s="57"/>
      <c r="M856" s="64"/>
      <c r="N856" s="72" t="s">
        <v>836</v>
      </c>
      <c r="O856" s="74">
        <v>40522.551064814812</v>
      </c>
    </row>
    <row r="857" spans="1:15">
      <c r="A857" s="70"/>
      <c r="B857" s="70"/>
      <c r="C857" s="54"/>
      <c r="D857" s="55"/>
      <c r="E857" s="67"/>
      <c r="F857" s="56"/>
      <c r="G857" s="54"/>
      <c r="H857" s="58"/>
      <c r="I857" s="63">
        <v>857</v>
      </c>
      <c r="J857" s="63"/>
      <c r="K857" s="57"/>
      <c r="L857" s="57"/>
      <c r="M857" s="64"/>
      <c r="N857" s="72" t="s">
        <v>836</v>
      </c>
      <c r="O857" s="74">
        <v>40522.551064814812</v>
      </c>
    </row>
    <row r="858" spans="1:15">
      <c r="A858" s="70"/>
      <c r="B858" s="70"/>
      <c r="C858" s="54"/>
      <c r="D858" s="55"/>
      <c r="E858" s="67"/>
      <c r="F858" s="56"/>
      <c r="G858" s="54"/>
      <c r="H858" s="58"/>
      <c r="I858" s="63">
        <v>858</v>
      </c>
      <c r="J858" s="63"/>
      <c r="K858" s="57"/>
      <c r="L858" s="57"/>
      <c r="M858" s="64"/>
      <c r="N858" s="72" t="s">
        <v>836</v>
      </c>
      <c r="O858" s="74">
        <v>40522.551064814812</v>
      </c>
    </row>
    <row r="859" spans="1:15">
      <c r="A859" s="70"/>
      <c r="B859" s="70"/>
      <c r="C859" s="54"/>
      <c r="D859" s="55"/>
      <c r="E859" s="67"/>
      <c r="F859" s="56"/>
      <c r="G859" s="54"/>
      <c r="H859" s="58"/>
      <c r="I859" s="63">
        <v>859</v>
      </c>
      <c r="J859" s="63"/>
      <c r="K859" s="57"/>
      <c r="L859" s="57"/>
      <c r="M859" s="64"/>
      <c r="N859" s="72" t="s">
        <v>836</v>
      </c>
      <c r="O859" s="74">
        <v>40522.551064814812</v>
      </c>
    </row>
    <row r="860" spans="1:15">
      <c r="A860" s="70"/>
      <c r="B860" s="70"/>
      <c r="C860" s="54"/>
      <c r="D860" s="55"/>
      <c r="E860" s="67"/>
      <c r="F860" s="56"/>
      <c r="G860" s="54"/>
      <c r="H860" s="58"/>
      <c r="I860" s="63">
        <v>860</v>
      </c>
      <c r="J860" s="63"/>
      <c r="K860" s="57"/>
      <c r="L860" s="57"/>
      <c r="M860" s="64"/>
      <c r="N860" s="72" t="s">
        <v>836</v>
      </c>
      <c r="O860" s="74">
        <v>40522.551064814812</v>
      </c>
    </row>
    <row r="861" spans="1:15">
      <c r="A861" s="70"/>
      <c r="B861" s="70"/>
      <c r="C861" s="54"/>
      <c r="D861" s="55"/>
      <c r="E861" s="67"/>
      <c r="F861" s="56"/>
      <c r="G861" s="54"/>
      <c r="H861" s="58"/>
      <c r="I861" s="63">
        <v>861</v>
      </c>
      <c r="J861" s="63"/>
      <c r="K861" s="57"/>
      <c r="L861" s="57"/>
      <c r="M861" s="64"/>
      <c r="N861" s="72" t="s">
        <v>836</v>
      </c>
      <c r="O861" s="74">
        <v>40522.551064814812</v>
      </c>
    </row>
    <row r="862" spans="1:15">
      <c r="A862" s="70"/>
      <c r="B862" s="70"/>
      <c r="C862" s="54"/>
      <c r="D862" s="55"/>
      <c r="E862" s="67"/>
      <c r="F862" s="56"/>
      <c r="G862" s="54"/>
      <c r="H862" s="58"/>
      <c r="I862" s="63">
        <v>862</v>
      </c>
      <c r="J862" s="63"/>
      <c r="K862" s="57"/>
      <c r="L862" s="57"/>
      <c r="M862" s="64"/>
      <c r="N862" s="72" t="s">
        <v>836</v>
      </c>
      <c r="O862" s="74">
        <v>40522.551064814812</v>
      </c>
    </row>
    <row r="863" spans="1:15">
      <c r="A863" s="70"/>
      <c r="B863" s="70"/>
      <c r="C863" s="54"/>
      <c r="D863" s="55"/>
      <c r="E863" s="67"/>
      <c r="F863" s="56"/>
      <c r="G863" s="54"/>
      <c r="H863" s="58"/>
      <c r="I863" s="63">
        <v>863</v>
      </c>
      <c r="J863" s="63"/>
      <c r="K863" s="57"/>
      <c r="L863" s="57"/>
      <c r="M863" s="64"/>
      <c r="N863" s="72" t="s">
        <v>834</v>
      </c>
      <c r="O863" s="74">
        <v>40522.048668981479</v>
      </c>
    </row>
    <row r="864" spans="1:15">
      <c r="A864" s="70"/>
      <c r="B864" s="70"/>
      <c r="C864" s="54"/>
      <c r="D864" s="55"/>
      <c r="E864" s="67"/>
      <c r="F864" s="56"/>
      <c r="G864" s="54"/>
      <c r="H864" s="58"/>
      <c r="I864" s="63">
        <v>864</v>
      </c>
      <c r="J864" s="63"/>
      <c r="K864" s="57"/>
      <c r="L864" s="57"/>
      <c r="M864" s="64"/>
      <c r="N864" s="72" t="s">
        <v>836</v>
      </c>
      <c r="O864" s="74">
        <v>40522.551064814812</v>
      </c>
    </row>
    <row r="865" spans="1:15">
      <c r="A865" s="70"/>
      <c r="B865" s="70"/>
      <c r="C865" s="54"/>
      <c r="D865" s="55"/>
      <c r="E865" s="67"/>
      <c r="F865" s="56"/>
      <c r="G865" s="54"/>
      <c r="H865" s="58"/>
      <c r="I865" s="63">
        <v>865</v>
      </c>
      <c r="J865" s="63"/>
      <c r="K865" s="57"/>
      <c r="L865" s="57"/>
      <c r="M865" s="64"/>
      <c r="N865" s="72" t="s">
        <v>836</v>
      </c>
      <c r="O865" s="74">
        <v>40522.551064814812</v>
      </c>
    </row>
    <row r="866" spans="1:15">
      <c r="A866" s="70"/>
      <c r="B866" s="70"/>
      <c r="C866" s="54"/>
      <c r="D866" s="55"/>
      <c r="E866" s="67"/>
      <c r="F866" s="56"/>
      <c r="G866" s="54"/>
      <c r="H866" s="58"/>
      <c r="I866" s="63">
        <v>866</v>
      </c>
      <c r="J866" s="63"/>
      <c r="K866" s="57"/>
      <c r="L866" s="57"/>
      <c r="M866" s="64"/>
      <c r="N866" s="72" t="s">
        <v>836</v>
      </c>
      <c r="O866" s="74">
        <v>40522.551064814812</v>
      </c>
    </row>
    <row r="867" spans="1:15">
      <c r="A867" s="70"/>
      <c r="B867" s="70"/>
      <c r="C867" s="54"/>
      <c r="D867" s="55"/>
      <c r="E867" s="67"/>
      <c r="F867" s="56"/>
      <c r="G867" s="54"/>
      <c r="H867" s="58"/>
      <c r="I867" s="63">
        <v>867</v>
      </c>
      <c r="J867" s="63"/>
      <c r="K867" s="57"/>
      <c r="L867" s="57"/>
      <c r="M867" s="64"/>
      <c r="N867" s="72" t="s">
        <v>836</v>
      </c>
      <c r="O867" s="74">
        <v>40522.551064814812</v>
      </c>
    </row>
    <row r="868" spans="1:15">
      <c r="A868" s="70"/>
      <c r="B868" s="70"/>
      <c r="C868" s="54"/>
      <c r="D868" s="55"/>
      <c r="E868" s="67"/>
      <c r="F868" s="56"/>
      <c r="G868" s="54"/>
      <c r="H868" s="58"/>
      <c r="I868" s="63">
        <v>868</v>
      </c>
      <c r="J868" s="63"/>
      <c r="K868" s="57"/>
      <c r="L868" s="57"/>
      <c r="M868" s="64"/>
      <c r="N868" s="72" t="s">
        <v>836</v>
      </c>
      <c r="O868" s="74">
        <v>40522.551064814812</v>
      </c>
    </row>
    <row r="869" spans="1:15">
      <c r="A869" s="70"/>
      <c r="B869" s="70"/>
      <c r="C869" s="54"/>
      <c r="D869" s="55"/>
      <c r="E869" s="67"/>
      <c r="F869" s="56"/>
      <c r="G869" s="54"/>
      <c r="H869" s="58"/>
      <c r="I869" s="63">
        <v>869</v>
      </c>
      <c r="J869" s="63"/>
      <c r="K869" s="57"/>
      <c r="L869" s="57"/>
      <c r="M869" s="64"/>
      <c r="N869" s="72" t="s">
        <v>836</v>
      </c>
      <c r="O869" s="74">
        <v>40522.551064814812</v>
      </c>
    </row>
    <row r="870" spans="1:15">
      <c r="A870" s="70"/>
      <c r="B870" s="70"/>
      <c r="C870" s="54"/>
      <c r="D870" s="55"/>
      <c r="E870" s="67"/>
      <c r="F870" s="56"/>
      <c r="G870" s="54"/>
      <c r="H870" s="58"/>
      <c r="I870" s="63">
        <v>870</v>
      </c>
      <c r="J870" s="63"/>
      <c r="K870" s="57"/>
      <c r="L870" s="57"/>
      <c r="M870" s="64"/>
      <c r="N870" s="72" t="s">
        <v>834</v>
      </c>
      <c r="O870" s="74">
        <v>40522.050115740742</v>
      </c>
    </row>
    <row r="871" spans="1:15">
      <c r="A871" s="70"/>
      <c r="B871" s="70"/>
      <c r="C871" s="54"/>
      <c r="D871" s="55"/>
      <c r="E871" s="67"/>
      <c r="F871" s="56"/>
      <c r="G871" s="54"/>
      <c r="H871" s="58"/>
      <c r="I871" s="63">
        <v>871</v>
      </c>
      <c r="J871" s="63"/>
      <c r="K871" s="57"/>
      <c r="L871" s="57"/>
      <c r="M871" s="64"/>
      <c r="N871" s="72" t="s">
        <v>836</v>
      </c>
      <c r="O871" s="74">
        <v>40522.551064814812</v>
      </c>
    </row>
    <row r="872" spans="1:15">
      <c r="A872" s="70"/>
      <c r="B872" s="70"/>
      <c r="C872" s="54"/>
      <c r="D872" s="55"/>
      <c r="E872" s="67"/>
      <c r="F872" s="56"/>
      <c r="G872" s="54"/>
      <c r="H872" s="58"/>
      <c r="I872" s="63">
        <v>872</v>
      </c>
      <c r="J872" s="63"/>
      <c r="K872" s="57"/>
      <c r="L872" s="57"/>
      <c r="M872" s="64"/>
      <c r="N872" s="72" t="s">
        <v>836</v>
      </c>
      <c r="O872" s="74">
        <v>40522.551064814812</v>
      </c>
    </row>
    <row r="873" spans="1:15">
      <c r="A873" s="70"/>
      <c r="B873" s="70"/>
      <c r="C873" s="54"/>
      <c r="D873" s="55"/>
      <c r="E873" s="67"/>
      <c r="F873" s="56"/>
      <c r="G873" s="54"/>
      <c r="H873" s="58"/>
      <c r="I873" s="63">
        <v>873</v>
      </c>
      <c r="J873" s="63"/>
      <c r="K873" s="57"/>
      <c r="L873" s="57"/>
      <c r="M873" s="64"/>
      <c r="N873" s="72" t="s">
        <v>836</v>
      </c>
      <c r="O873" s="74">
        <v>40522.551064814812</v>
      </c>
    </row>
    <row r="874" spans="1:15">
      <c r="A874" s="70"/>
      <c r="B874" s="70"/>
      <c r="C874" s="54"/>
      <c r="D874" s="55"/>
      <c r="E874" s="67"/>
      <c r="F874" s="56"/>
      <c r="G874" s="54"/>
      <c r="H874" s="58"/>
      <c r="I874" s="63">
        <v>874</v>
      </c>
      <c r="J874" s="63"/>
      <c r="K874" s="57"/>
      <c r="L874" s="57"/>
      <c r="M874" s="64"/>
      <c r="N874" s="72" t="s">
        <v>836</v>
      </c>
      <c r="O874" s="74">
        <v>40522.551064814812</v>
      </c>
    </row>
    <row r="875" spans="1:15">
      <c r="A875" s="70"/>
      <c r="B875" s="70"/>
      <c r="C875" s="54"/>
      <c r="D875" s="55"/>
      <c r="E875" s="67"/>
      <c r="F875" s="56"/>
      <c r="G875" s="54"/>
      <c r="H875" s="58"/>
      <c r="I875" s="63">
        <v>875</v>
      </c>
      <c r="J875" s="63"/>
      <c r="K875" s="57"/>
      <c r="L875" s="57"/>
      <c r="M875" s="64"/>
      <c r="N875" s="72" t="s">
        <v>836</v>
      </c>
      <c r="O875" s="74">
        <v>40522.551064814812</v>
      </c>
    </row>
    <row r="876" spans="1:15">
      <c r="A876" s="70"/>
      <c r="B876" s="70"/>
      <c r="C876" s="54"/>
      <c r="D876" s="55"/>
      <c r="E876" s="67"/>
      <c r="F876" s="56"/>
      <c r="G876" s="54"/>
      <c r="H876" s="58"/>
      <c r="I876" s="63">
        <v>876</v>
      </c>
      <c r="J876" s="63"/>
      <c r="K876" s="57"/>
      <c r="L876" s="57"/>
      <c r="M876" s="64"/>
      <c r="N876" s="72" t="s">
        <v>836</v>
      </c>
      <c r="O876" s="74">
        <v>40522.551064814812</v>
      </c>
    </row>
    <row r="877" spans="1:15">
      <c r="A877" s="70"/>
      <c r="B877" s="70"/>
      <c r="C877" s="54"/>
      <c r="D877" s="55"/>
      <c r="E877" s="67"/>
      <c r="F877" s="56"/>
      <c r="G877" s="54"/>
      <c r="H877" s="58"/>
      <c r="I877" s="63">
        <v>877</v>
      </c>
      <c r="J877" s="63"/>
      <c r="K877" s="57"/>
      <c r="L877" s="57"/>
      <c r="M877" s="64"/>
      <c r="N877" s="72" t="s">
        <v>836</v>
      </c>
      <c r="O877" s="74">
        <v>40522.551064814812</v>
      </c>
    </row>
    <row r="878" spans="1:15">
      <c r="A878" s="70"/>
      <c r="B878" s="70"/>
      <c r="C878" s="54"/>
      <c r="D878" s="55"/>
      <c r="E878" s="67"/>
      <c r="F878" s="56"/>
      <c r="G878" s="54"/>
      <c r="H878" s="58"/>
      <c r="I878" s="63">
        <v>878</v>
      </c>
      <c r="J878" s="63"/>
      <c r="K878" s="57"/>
      <c r="L878" s="57"/>
      <c r="M878" s="64"/>
      <c r="N878" s="72" t="s">
        <v>836</v>
      </c>
      <c r="O878" s="74">
        <v>40522.551064814812</v>
      </c>
    </row>
    <row r="879" spans="1:15">
      <c r="A879" s="70"/>
      <c r="B879" s="70"/>
      <c r="C879" s="54"/>
      <c r="D879" s="55"/>
      <c r="E879" s="67"/>
      <c r="F879" s="56"/>
      <c r="G879" s="54"/>
      <c r="H879" s="58"/>
      <c r="I879" s="63">
        <v>879</v>
      </c>
      <c r="J879" s="63"/>
      <c r="K879" s="57"/>
      <c r="L879" s="57"/>
      <c r="M879" s="64"/>
      <c r="N879" s="72" t="s">
        <v>836</v>
      </c>
      <c r="O879" s="74">
        <v>40522.551064814812</v>
      </c>
    </row>
    <row r="880" spans="1:15">
      <c r="A880" s="70"/>
      <c r="B880" s="70"/>
      <c r="C880" s="54"/>
      <c r="D880" s="55"/>
      <c r="E880" s="67"/>
      <c r="F880" s="56"/>
      <c r="G880" s="54"/>
      <c r="H880" s="58"/>
      <c r="I880" s="63">
        <v>880</v>
      </c>
      <c r="J880" s="63"/>
      <c r="K880" s="57"/>
      <c r="L880" s="57"/>
      <c r="M880" s="64"/>
      <c r="N880" s="72" t="s">
        <v>834</v>
      </c>
      <c r="O880" s="74">
        <v>40522.047766203701</v>
      </c>
    </row>
    <row r="881" spans="1:15">
      <c r="A881" s="70"/>
      <c r="B881" s="70"/>
      <c r="C881" s="54"/>
      <c r="D881" s="55"/>
      <c r="E881" s="67"/>
      <c r="F881" s="56"/>
      <c r="G881" s="54"/>
      <c r="H881" s="58"/>
      <c r="I881" s="63">
        <v>881</v>
      </c>
      <c r="J881" s="63"/>
      <c r="K881" s="57"/>
      <c r="L881" s="57"/>
      <c r="M881" s="64"/>
      <c r="N881" s="72" t="s">
        <v>836</v>
      </c>
      <c r="O881" s="74">
        <v>40522.551064814812</v>
      </c>
    </row>
    <row r="882" spans="1:15">
      <c r="A882" s="70"/>
      <c r="B882" s="70"/>
      <c r="C882" s="54"/>
      <c r="D882" s="55"/>
      <c r="E882" s="67"/>
      <c r="F882" s="56"/>
      <c r="G882" s="54"/>
      <c r="H882" s="58"/>
      <c r="I882" s="63">
        <v>882</v>
      </c>
      <c r="J882" s="63"/>
      <c r="K882" s="57"/>
      <c r="L882" s="57"/>
      <c r="M882" s="64"/>
      <c r="N882" s="72" t="s">
        <v>834</v>
      </c>
      <c r="O882" s="74">
        <v>40522.047488425924</v>
      </c>
    </row>
    <row r="883" spans="1:15">
      <c r="A883" s="70"/>
      <c r="B883" s="70"/>
      <c r="C883" s="54"/>
      <c r="D883" s="55"/>
      <c r="E883" s="67"/>
      <c r="F883" s="56"/>
      <c r="G883" s="54"/>
      <c r="H883" s="58"/>
      <c r="I883" s="63">
        <v>883</v>
      </c>
      <c r="J883" s="63"/>
      <c r="K883" s="57"/>
      <c r="L883" s="57"/>
      <c r="M883" s="64"/>
      <c r="N883" s="72" t="s">
        <v>836</v>
      </c>
      <c r="O883" s="74">
        <v>40522.551064814812</v>
      </c>
    </row>
    <row r="884" spans="1:15">
      <c r="A884" s="70"/>
      <c r="B884" s="70"/>
      <c r="C884" s="54"/>
      <c r="D884" s="55"/>
      <c r="E884" s="67"/>
      <c r="F884" s="56"/>
      <c r="G884" s="54"/>
      <c r="H884" s="58"/>
      <c r="I884" s="63">
        <v>884</v>
      </c>
      <c r="J884" s="63"/>
      <c r="K884" s="57"/>
      <c r="L884" s="57"/>
      <c r="M884" s="64"/>
      <c r="N884" s="72" t="s">
        <v>836</v>
      </c>
      <c r="O884" s="74">
        <v>40522.551064814812</v>
      </c>
    </row>
    <row r="885" spans="1:15">
      <c r="A885" s="70"/>
      <c r="B885" s="70"/>
      <c r="C885" s="54"/>
      <c r="D885" s="55"/>
      <c r="E885" s="67"/>
      <c r="F885" s="56"/>
      <c r="G885" s="54"/>
      <c r="H885" s="58"/>
      <c r="I885" s="63">
        <v>885</v>
      </c>
      <c r="J885" s="63"/>
      <c r="K885" s="57"/>
      <c r="L885" s="57"/>
      <c r="M885" s="64"/>
      <c r="N885" s="72" t="s">
        <v>836</v>
      </c>
      <c r="O885" s="74">
        <v>40522.551064814812</v>
      </c>
    </row>
    <row r="886" spans="1:15">
      <c r="A886" s="70"/>
      <c r="B886" s="70"/>
      <c r="C886" s="54"/>
      <c r="D886" s="55"/>
      <c r="E886" s="67"/>
      <c r="F886" s="56"/>
      <c r="G886" s="54"/>
      <c r="H886" s="58"/>
      <c r="I886" s="63">
        <v>886</v>
      </c>
      <c r="J886" s="63"/>
      <c r="K886" s="57"/>
      <c r="L886" s="57"/>
      <c r="M886" s="64"/>
      <c r="N886" s="72" t="s">
        <v>836</v>
      </c>
      <c r="O886" s="74">
        <v>40522.551064814812</v>
      </c>
    </row>
    <row r="887" spans="1:15">
      <c r="A887" s="70"/>
      <c r="B887" s="70"/>
      <c r="C887" s="54"/>
      <c r="D887" s="55"/>
      <c r="E887" s="67"/>
      <c r="F887" s="56"/>
      <c r="G887" s="54"/>
      <c r="H887" s="58"/>
      <c r="I887" s="63">
        <v>887</v>
      </c>
      <c r="J887" s="63"/>
      <c r="K887" s="57"/>
      <c r="L887" s="57"/>
      <c r="M887" s="64"/>
      <c r="N887" s="72" t="s">
        <v>836</v>
      </c>
      <c r="O887" s="74">
        <v>40522.551064814812</v>
      </c>
    </row>
    <row r="888" spans="1:15">
      <c r="A888" s="70"/>
      <c r="B888" s="70"/>
      <c r="C888" s="54"/>
      <c r="D888" s="55"/>
      <c r="E888" s="67"/>
      <c r="F888" s="56"/>
      <c r="G888" s="54"/>
      <c r="H888" s="58"/>
      <c r="I888" s="63">
        <v>888</v>
      </c>
      <c r="J888" s="63"/>
      <c r="K888" s="57"/>
      <c r="L888" s="57"/>
      <c r="M888" s="64"/>
      <c r="N888" s="72" t="s">
        <v>836</v>
      </c>
      <c r="O888" s="74">
        <v>40522.551064814812</v>
      </c>
    </row>
    <row r="889" spans="1:15">
      <c r="A889" s="70"/>
      <c r="B889" s="70"/>
      <c r="C889" s="54"/>
      <c r="D889" s="55"/>
      <c r="E889" s="67"/>
      <c r="F889" s="56"/>
      <c r="G889" s="54"/>
      <c r="H889" s="58"/>
      <c r="I889" s="63">
        <v>889</v>
      </c>
      <c r="J889" s="63"/>
      <c r="K889" s="57"/>
      <c r="L889" s="57"/>
      <c r="M889" s="64"/>
      <c r="N889" s="72" t="s">
        <v>836</v>
      </c>
      <c r="O889" s="74">
        <v>40522.551064814812</v>
      </c>
    </row>
    <row r="890" spans="1:15">
      <c r="A890" s="70"/>
      <c r="B890" s="70"/>
      <c r="C890" s="54"/>
      <c r="D890" s="55"/>
      <c r="E890" s="67"/>
      <c r="F890" s="56"/>
      <c r="G890" s="54"/>
      <c r="H890" s="58"/>
      <c r="I890" s="63">
        <v>890</v>
      </c>
      <c r="J890" s="63"/>
      <c r="K890" s="57"/>
      <c r="L890" s="57"/>
      <c r="M890" s="64"/>
      <c r="N890" s="72" t="s">
        <v>836</v>
      </c>
      <c r="O890" s="74">
        <v>40522.551064814812</v>
      </c>
    </row>
    <row r="891" spans="1:15">
      <c r="A891" s="70"/>
      <c r="B891" s="70"/>
      <c r="C891" s="54"/>
      <c r="D891" s="55"/>
      <c r="E891" s="67"/>
      <c r="F891" s="56"/>
      <c r="G891" s="54"/>
      <c r="H891" s="58"/>
      <c r="I891" s="63">
        <v>891</v>
      </c>
      <c r="J891" s="63"/>
      <c r="K891" s="57"/>
      <c r="L891" s="57"/>
      <c r="M891" s="64"/>
      <c r="N891" s="72" t="s">
        <v>836</v>
      </c>
      <c r="O891" s="74">
        <v>40522.551064814812</v>
      </c>
    </row>
    <row r="892" spans="1:15">
      <c r="A892" s="70"/>
      <c r="B892" s="70"/>
      <c r="C892" s="54"/>
      <c r="D892" s="55"/>
      <c r="E892" s="67"/>
      <c r="F892" s="56"/>
      <c r="G892" s="54"/>
      <c r="H892" s="58"/>
      <c r="I892" s="63">
        <v>892</v>
      </c>
      <c r="J892" s="63"/>
      <c r="K892" s="57"/>
      <c r="L892" s="57"/>
      <c r="M892" s="64"/>
      <c r="N892" s="72" t="s">
        <v>836</v>
      </c>
      <c r="O892" s="74">
        <v>40522.551064814812</v>
      </c>
    </row>
    <row r="893" spans="1:15">
      <c r="A893" s="70"/>
      <c r="B893" s="70"/>
      <c r="C893" s="54"/>
      <c r="D893" s="55"/>
      <c r="E893" s="67"/>
      <c r="F893" s="56"/>
      <c r="G893" s="54"/>
      <c r="H893" s="58"/>
      <c r="I893" s="63">
        <v>893</v>
      </c>
      <c r="J893" s="63"/>
      <c r="K893" s="57"/>
      <c r="L893" s="57"/>
      <c r="M893" s="64"/>
      <c r="N893" s="72" t="s">
        <v>834</v>
      </c>
      <c r="O893" s="74">
        <v>40522.047465277778</v>
      </c>
    </row>
    <row r="894" spans="1:15">
      <c r="A894" s="70"/>
      <c r="B894" s="70"/>
      <c r="C894" s="54"/>
      <c r="D894" s="55"/>
      <c r="E894" s="67"/>
      <c r="F894" s="56"/>
      <c r="G894" s="54"/>
      <c r="H894" s="58"/>
      <c r="I894" s="63">
        <v>894</v>
      </c>
      <c r="J894" s="63"/>
      <c r="K894" s="57"/>
      <c r="L894" s="57"/>
      <c r="M894" s="64"/>
      <c r="N894" s="72" t="s">
        <v>836</v>
      </c>
      <c r="O894" s="74">
        <v>40522.551064814812</v>
      </c>
    </row>
    <row r="895" spans="1:15">
      <c r="A895" s="70"/>
      <c r="B895" s="70"/>
      <c r="C895" s="54"/>
      <c r="D895" s="55"/>
      <c r="E895" s="67"/>
      <c r="F895" s="56"/>
      <c r="G895" s="54"/>
      <c r="H895" s="58"/>
      <c r="I895" s="63">
        <v>895</v>
      </c>
      <c r="J895" s="63"/>
      <c r="K895" s="57"/>
      <c r="L895" s="57"/>
      <c r="M895" s="64"/>
      <c r="N895" s="72" t="s">
        <v>836</v>
      </c>
      <c r="O895" s="74">
        <v>40522.551064814812</v>
      </c>
    </row>
    <row r="896" spans="1:15">
      <c r="A896" s="70"/>
      <c r="B896" s="70"/>
      <c r="C896" s="54"/>
      <c r="D896" s="55"/>
      <c r="E896" s="67"/>
      <c r="F896" s="56"/>
      <c r="G896" s="54"/>
      <c r="H896" s="58"/>
      <c r="I896" s="63">
        <v>896</v>
      </c>
      <c r="J896" s="63"/>
      <c r="K896" s="57"/>
      <c r="L896" s="57"/>
      <c r="M896" s="64"/>
      <c r="N896" s="72" t="s">
        <v>836</v>
      </c>
      <c r="O896" s="74">
        <v>40522.551064814812</v>
      </c>
    </row>
    <row r="897" spans="1:15">
      <c r="A897" s="70"/>
      <c r="B897" s="70"/>
      <c r="C897" s="54"/>
      <c r="D897" s="55"/>
      <c r="E897" s="67"/>
      <c r="F897" s="56"/>
      <c r="G897" s="54"/>
      <c r="H897" s="58"/>
      <c r="I897" s="63">
        <v>897</v>
      </c>
      <c r="J897" s="63"/>
      <c r="K897" s="57"/>
      <c r="L897" s="57"/>
      <c r="M897" s="64"/>
      <c r="N897" s="72" t="s">
        <v>836</v>
      </c>
      <c r="O897" s="74">
        <v>40522.551064814812</v>
      </c>
    </row>
    <row r="898" spans="1:15">
      <c r="A898" s="70"/>
      <c r="B898" s="70"/>
      <c r="C898" s="54"/>
      <c r="D898" s="55"/>
      <c r="E898" s="67"/>
      <c r="F898" s="56"/>
      <c r="G898" s="54"/>
      <c r="H898" s="58"/>
      <c r="I898" s="63">
        <v>898</v>
      </c>
      <c r="J898" s="63"/>
      <c r="K898" s="57"/>
      <c r="L898" s="57"/>
      <c r="M898" s="64"/>
      <c r="N898" s="72" t="s">
        <v>836</v>
      </c>
      <c r="O898" s="74">
        <v>40522.551064814812</v>
      </c>
    </row>
    <row r="899" spans="1:15">
      <c r="A899" s="70"/>
      <c r="B899" s="70"/>
      <c r="C899" s="54"/>
      <c r="D899" s="55"/>
      <c r="E899" s="67"/>
      <c r="F899" s="56"/>
      <c r="G899" s="54"/>
      <c r="H899" s="58"/>
      <c r="I899" s="63">
        <v>899</v>
      </c>
      <c r="J899" s="63"/>
      <c r="K899" s="57"/>
      <c r="L899" s="57"/>
      <c r="M899" s="64"/>
      <c r="N899" s="72" t="s">
        <v>836</v>
      </c>
      <c r="O899" s="74">
        <v>40522.551064814812</v>
      </c>
    </row>
    <row r="900" spans="1:15">
      <c r="A900" s="70"/>
      <c r="B900" s="70"/>
      <c r="C900" s="54"/>
      <c r="D900" s="55"/>
      <c r="E900" s="67"/>
      <c r="F900" s="56"/>
      <c r="G900" s="54"/>
      <c r="H900" s="58"/>
      <c r="I900" s="63">
        <v>900</v>
      </c>
      <c r="J900" s="63"/>
      <c r="K900" s="57"/>
      <c r="L900" s="57"/>
      <c r="M900" s="64"/>
      <c r="N900" s="72" t="s">
        <v>836</v>
      </c>
      <c r="O900" s="74">
        <v>40522.551064814812</v>
      </c>
    </row>
    <row r="901" spans="1:15">
      <c r="A901" s="70"/>
      <c r="B901" s="70"/>
      <c r="C901" s="54"/>
      <c r="D901" s="55"/>
      <c r="E901" s="67"/>
      <c r="F901" s="56"/>
      <c r="G901" s="54"/>
      <c r="H901" s="58"/>
      <c r="I901" s="63">
        <v>901</v>
      </c>
      <c r="J901" s="63"/>
      <c r="K901" s="57"/>
      <c r="L901" s="57"/>
      <c r="M901" s="64"/>
      <c r="N901" s="72" t="s">
        <v>836</v>
      </c>
      <c r="O901" s="74">
        <v>40522.551064814812</v>
      </c>
    </row>
    <row r="902" spans="1:15">
      <c r="A902" s="70"/>
      <c r="B902" s="70"/>
      <c r="C902" s="54"/>
      <c r="D902" s="55"/>
      <c r="E902" s="67"/>
      <c r="F902" s="56"/>
      <c r="G902" s="54"/>
      <c r="H902" s="58"/>
      <c r="I902" s="63">
        <v>902</v>
      </c>
      <c r="J902" s="63"/>
      <c r="K902" s="57"/>
      <c r="L902" s="57"/>
      <c r="M902" s="64"/>
      <c r="N902" s="72" t="s">
        <v>836</v>
      </c>
      <c r="O902" s="74">
        <v>40522.551064814812</v>
      </c>
    </row>
    <row r="903" spans="1:15">
      <c r="A903" s="70"/>
      <c r="B903" s="70"/>
      <c r="C903" s="54"/>
      <c r="D903" s="55"/>
      <c r="E903" s="67"/>
      <c r="F903" s="56"/>
      <c r="G903" s="54"/>
      <c r="H903" s="58"/>
      <c r="I903" s="63">
        <v>903</v>
      </c>
      <c r="J903" s="63"/>
      <c r="K903" s="57"/>
      <c r="L903" s="57"/>
      <c r="M903" s="64"/>
      <c r="N903" s="72" t="s">
        <v>836</v>
      </c>
      <c r="O903" s="74">
        <v>40522.551064814812</v>
      </c>
    </row>
    <row r="904" spans="1:15">
      <c r="A904" s="70"/>
      <c r="B904" s="70"/>
      <c r="C904" s="54"/>
      <c r="D904" s="55"/>
      <c r="E904" s="67"/>
      <c r="F904" s="56"/>
      <c r="G904" s="54"/>
      <c r="H904" s="58"/>
      <c r="I904" s="63">
        <v>904</v>
      </c>
      <c r="J904" s="63"/>
      <c r="K904" s="57"/>
      <c r="L904" s="57"/>
      <c r="M904" s="64"/>
      <c r="N904" s="72" t="s">
        <v>836</v>
      </c>
      <c r="O904" s="74">
        <v>40522.551064814812</v>
      </c>
    </row>
    <row r="905" spans="1:15">
      <c r="A905" s="70"/>
      <c r="B905" s="70"/>
      <c r="C905" s="54"/>
      <c r="D905" s="55"/>
      <c r="E905" s="67"/>
      <c r="F905" s="56"/>
      <c r="G905" s="54"/>
      <c r="H905" s="58"/>
      <c r="I905" s="63">
        <v>905</v>
      </c>
      <c r="J905" s="63"/>
      <c r="K905" s="57"/>
      <c r="L905" s="57"/>
      <c r="M905" s="64"/>
      <c r="N905" s="72" t="s">
        <v>836</v>
      </c>
      <c r="O905" s="74">
        <v>40522.551064814812</v>
      </c>
    </row>
    <row r="906" spans="1:15">
      <c r="A906" s="70"/>
      <c r="B906" s="70"/>
      <c r="C906" s="54"/>
      <c r="D906" s="55"/>
      <c r="E906" s="67"/>
      <c r="F906" s="56"/>
      <c r="G906" s="54"/>
      <c r="H906" s="58"/>
      <c r="I906" s="63">
        <v>906</v>
      </c>
      <c r="J906" s="63"/>
      <c r="K906" s="57"/>
      <c r="L906" s="57"/>
      <c r="M906" s="64"/>
      <c r="N906" s="72" t="s">
        <v>836</v>
      </c>
      <c r="O906" s="74">
        <v>40522.551064814812</v>
      </c>
    </row>
    <row r="907" spans="1:15">
      <c r="A907" s="70"/>
      <c r="B907" s="70"/>
      <c r="C907" s="54"/>
      <c r="D907" s="55"/>
      <c r="E907" s="67"/>
      <c r="F907" s="56"/>
      <c r="G907" s="54"/>
      <c r="H907" s="58"/>
      <c r="I907" s="63">
        <v>907</v>
      </c>
      <c r="J907" s="63"/>
      <c r="K907" s="57"/>
      <c r="L907" s="57"/>
      <c r="M907" s="64"/>
      <c r="N907" s="72" t="s">
        <v>836</v>
      </c>
      <c r="O907" s="74">
        <v>40522.551064814812</v>
      </c>
    </row>
    <row r="908" spans="1:15">
      <c r="A908" s="70"/>
      <c r="B908" s="70"/>
      <c r="C908" s="54"/>
      <c r="D908" s="55"/>
      <c r="E908" s="67"/>
      <c r="F908" s="56"/>
      <c r="G908" s="54"/>
      <c r="H908" s="58"/>
      <c r="I908" s="63">
        <v>908</v>
      </c>
      <c r="J908" s="63"/>
      <c r="K908" s="57"/>
      <c r="L908" s="57"/>
      <c r="M908" s="64"/>
      <c r="N908" s="72" t="s">
        <v>836</v>
      </c>
      <c r="O908" s="74">
        <v>40522.551064814812</v>
      </c>
    </row>
    <row r="909" spans="1:15">
      <c r="A909" s="70"/>
      <c r="B909" s="70"/>
      <c r="C909" s="54"/>
      <c r="D909" s="55"/>
      <c r="E909" s="67"/>
      <c r="F909" s="56"/>
      <c r="G909" s="54"/>
      <c r="H909" s="58"/>
      <c r="I909" s="63">
        <v>909</v>
      </c>
      <c r="J909" s="63"/>
      <c r="K909" s="57"/>
      <c r="L909" s="57"/>
      <c r="M909" s="64"/>
      <c r="N909" s="72" t="s">
        <v>836</v>
      </c>
      <c r="O909" s="74">
        <v>40522.551064814812</v>
      </c>
    </row>
    <row r="910" spans="1:15">
      <c r="A910" s="70"/>
      <c r="B910" s="70"/>
      <c r="C910" s="54"/>
      <c r="D910" s="55"/>
      <c r="E910" s="67"/>
      <c r="F910" s="56"/>
      <c r="G910" s="54"/>
      <c r="H910" s="58"/>
      <c r="I910" s="63">
        <v>910</v>
      </c>
      <c r="J910" s="63"/>
      <c r="K910" s="57"/>
      <c r="L910" s="57"/>
      <c r="M910" s="64"/>
      <c r="N910" s="72" t="s">
        <v>836</v>
      </c>
      <c r="O910" s="74">
        <v>40522.551064814812</v>
      </c>
    </row>
    <row r="911" spans="1:15">
      <c r="A911" s="70"/>
      <c r="B911" s="70"/>
      <c r="C911" s="54"/>
      <c r="D911" s="55"/>
      <c r="E911" s="67"/>
      <c r="F911" s="56"/>
      <c r="G911" s="54"/>
      <c r="H911" s="58"/>
      <c r="I911" s="63">
        <v>911</v>
      </c>
      <c r="J911" s="63"/>
      <c r="K911" s="57"/>
      <c r="L911" s="57"/>
      <c r="M911" s="64"/>
      <c r="N911" s="72" t="s">
        <v>836</v>
      </c>
      <c r="O911" s="74">
        <v>40522.551064814812</v>
      </c>
    </row>
    <row r="912" spans="1:15">
      <c r="A912" s="70"/>
      <c r="B912" s="70"/>
      <c r="C912" s="54"/>
      <c r="D912" s="55"/>
      <c r="E912" s="67"/>
      <c r="F912" s="56"/>
      <c r="G912" s="54"/>
      <c r="H912" s="58"/>
      <c r="I912" s="63">
        <v>912</v>
      </c>
      <c r="J912" s="63"/>
      <c r="K912" s="57"/>
      <c r="L912" s="57"/>
      <c r="M912" s="64"/>
      <c r="N912" s="72" t="s">
        <v>836</v>
      </c>
      <c r="O912" s="74">
        <v>40522.551064814812</v>
      </c>
    </row>
    <row r="913" spans="1:15">
      <c r="A913" s="70"/>
      <c r="B913" s="70"/>
      <c r="C913" s="54"/>
      <c r="D913" s="55"/>
      <c r="E913" s="67"/>
      <c r="F913" s="56"/>
      <c r="G913" s="54"/>
      <c r="H913" s="58"/>
      <c r="I913" s="63">
        <v>913</v>
      </c>
      <c r="J913" s="63"/>
      <c r="K913" s="57"/>
      <c r="L913" s="57"/>
      <c r="M913" s="64"/>
      <c r="N913" s="72" t="s">
        <v>836</v>
      </c>
      <c r="O913" s="74">
        <v>40522.551064814812</v>
      </c>
    </row>
    <row r="914" spans="1:15">
      <c r="A914" s="70"/>
      <c r="B914" s="70"/>
      <c r="C914" s="54"/>
      <c r="D914" s="55"/>
      <c r="E914" s="67"/>
      <c r="F914" s="56"/>
      <c r="G914" s="54"/>
      <c r="H914" s="58"/>
      <c r="I914" s="63">
        <v>914</v>
      </c>
      <c r="J914" s="63"/>
      <c r="K914" s="57"/>
      <c r="L914" s="57"/>
      <c r="M914" s="64"/>
      <c r="N914" s="72" t="s">
        <v>836</v>
      </c>
      <c r="O914" s="74">
        <v>40522.551064814812</v>
      </c>
    </row>
    <row r="915" spans="1:15">
      <c r="A915" s="70"/>
      <c r="B915" s="70"/>
      <c r="C915" s="54"/>
      <c r="D915" s="55"/>
      <c r="E915" s="67"/>
      <c r="F915" s="56"/>
      <c r="G915" s="54"/>
      <c r="H915" s="58"/>
      <c r="I915" s="63">
        <v>915</v>
      </c>
      <c r="J915" s="63"/>
      <c r="K915" s="57"/>
      <c r="L915" s="57"/>
      <c r="M915" s="64"/>
      <c r="N915" s="72" t="s">
        <v>836</v>
      </c>
      <c r="O915" s="74">
        <v>40522.551064814812</v>
      </c>
    </row>
    <row r="916" spans="1:15">
      <c r="A916" s="70"/>
      <c r="B916" s="70"/>
      <c r="C916" s="54"/>
      <c r="D916" s="55"/>
      <c r="E916" s="67"/>
      <c r="F916" s="56"/>
      <c r="G916" s="54"/>
      <c r="H916" s="58"/>
      <c r="I916" s="63">
        <v>916</v>
      </c>
      <c r="J916" s="63"/>
      <c r="K916" s="57"/>
      <c r="L916" s="57"/>
      <c r="M916" s="64"/>
      <c r="N916" s="72" t="s">
        <v>836</v>
      </c>
      <c r="O916" s="74">
        <v>40522.551064814812</v>
      </c>
    </row>
    <row r="917" spans="1:15">
      <c r="A917" s="70"/>
      <c r="B917" s="70"/>
      <c r="C917" s="54"/>
      <c r="D917" s="55"/>
      <c r="E917" s="67"/>
      <c r="F917" s="56"/>
      <c r="G917" s="54"/>
      <c r="H917" s="58"/>
      <c r="I917" s="63">
        <v>917</v>
      </c>
      <c r="J917" s="63"/>
      <c r="K917" s="57"/>
      <c r="L917" s="57"/>
      <c r="M917" s="64"/>
      <c r="N917" s="72" t="s">
        <v>836</v>
      </c>
      <c r="O917" s="74">
        <v>40522.551064814812</v>
      </c>
    </row>
    <row r="918" spans="1:15">
      <c r="A918" s="70"/>
      <c r="B918" s="70"/>
      <c r="C918" s="54"/>
      <c r="D918" s="55"/>
      <c r="E918" s="67"/>
      <c r="F918" s="56"/>
      <c r="G918" s="54"/>
      <c r="H918" s="58"/>
      <c r="I918" s="63">
        <v>918</v>
      </c>
      <c r="J918" s="63"/>
      <c r="K918" s="57"/>
      <c r="L918" s="57"/>
      <c r="M918" s="64"/>
      <c r="N918" s="72" t="s">
        <v>836</v>
      </c>
      <c r="O918" s="74">
        <v>40522.551064814812</v>
      </c>
    </row>
    <row r="919" spans="1:15">
      <c r="A919" s="70"/>
      <c r="B919" s="70"/>
      <c r="C919" s="54"/>
      <c r="D919" s="55"/>
      <c r="E919" s="67"/>
      <c r="F919" s="56"/>
      <c r="G919" s="54"/>
      <c r="H919" s="58"/>
      <c r="I919" s="63">
        <v>919</v>
      </c>
      <c r="J919" s="63"/>
      <c r="K919" s="57"/>
      <c r="L919" s="57"/>
      <c r="M919" s="64"/>
      <c r="N919" s="72" t="s">
        <v>836</v>
      </c>
      <c r="O919" s="74">
        <v>40522.551064814812</v>
      </c>
    </row>
    <row r="920" spans="1:15">
      <c r="A920" s="70"/>
      <c r="B920" s="70"/>
      <c r="C920" s="54"/>
      <c r="D920" s="55"/>
      <c r="E920" s="67"/>
      <c r="F920" s="56"/>
      <c r="G920" s="54"/>
      <c r="H920" s="58"/>
      <c r="I920" s="63">
        <v>920</v>
      </c>
      <c r="J920" s="63"/>
      <c r="K920" s="57"/>
      <c r="L920" s="57"/>
      <c r="M920" s="64"/>
      <c r="N920" s="72" t="s">
        <v>834</v>
      </c>
      <c r="O920" s="74">
        <v>40522.045219907406</v>
      </c>
    </row>
    <row r="921" spans="1:15">
      <c r="A921" s="70"/>
      <c r="B921" s="70"/>
      <c r="C921" s="54"/>
      <c r="D921" s="55"/>
      <c r="E921" s="67"/>
      <c r="F921" s="56"/>
      <c r="G921" s="54"/>
      <c r="H921" s="58"/>
      <c r="I921" s="63">
        <v>921</v>
      </c>
      <c r="J921" s="63"/>
      <c r="K921" s="57"/>
      <c r="L921" s="57"/>
      <c r="M921" s="64"/>
      <c r="N921" s="72" t="s">
        <v>836</v>
      </c>
      <c r="O921" s="74">
        <v>40522.551064814812</v>
      </c>
    </row>
    <row r="922" spans="1:15">
      <c r="A922" s="70"/>
      <c r="B922" s="70"/>
      <c r="C922" s="54"/>
      <c r="D922" s="55"/>
      <c r="E922" s="67"/>
      <c r="F922" s="56"/>
      <c r="G922" s="54"/>
      <c r="H922" s="58"/>
      <c r="I922" s="63">
        <v>922</v>
      </c>
      <c r="J922" s="63"/>
      <c r="K922" s="57"/>
      <c r="L922" s="57"/>
      <c r="M922" s="64"/>
      <c r="N922" s="72" t="s">
        <v>836</v>
      </c>
      <c r="O922" s="74">
        <v>40522.551064814812</v>
      </c>
    </row>
    <row r="923" spans="1:15">
      <c r="A923" s="70"/>
      <c r="B923" s="70"/>
      <c r="C923" s="54"/>
      <c r="D923" s="55"/>
      <c r="E923" s="67"/>
      <c r="F923" s="56"/>
      <c r="G923" s="54"/>
      <c r="H923" s="58"/>
      <c r="I923" s="63">
        <v>923</v>
      </c>
      <c r="J923" s="63"/>
      <c r="K923" s="57"/>
      <c r="L923" s="57"/>
      <c r="M923" s="64"/>
      <c r="N923" s="72" t="s">
        <v>834</v>
      </c>
      <c r="O923" s="74">
        <v>40522.04787037037</v>
      </c>
    </row>
    <row r="924" spans="1:15">
      <c r="A924" s="70"/>
      <c r="B924" s="70"/>
      <c r="C924" s="54"/>
      <c r="D924" s="55"/>
      <c r="E924" s="67"/>
      <c r="F924" s="56"/>
      <c r="G924" s="54"/>
      <c r="H924" s="58"/>
      <c r="I924" s="63">
        <v>924</v>
      </c>
      <c r="J924" s="63"/>
      <c r="K924" s="57"/>
      <c r="L924" s="57"/>
      <c r="M924" s="64"/>
      <c r="N924" s="72" t="s">
        <v>836</v>
      </c>
      <c r="O924" s="74">
        <v>40522.551064814812</v>
      </c>
    </row>
    <row r="925" spans="1:15">
      <c r="A925" s="70"/>
      <c r="B925" s="70"/>
      <c r="C925" s="54"/>
      <c r="D925" s="55"/>
      <c r="E925" s="67"/>
      <c r="F925" s="56"/>
      <c r="G925" s="54"/>
      <c r="H925" s="58"/>
      <c r="I925" s="63">
        <v>925</v>
      </c>
      <c r="J925" s="63"/>
      <c r="K925" s="57"/>
      <c r="L925" s="57"/>
      <c r="M925" s="64"/>
      <c r="N925" s="72" t="s">
        <v>836</v>
      </c>
      <c r="O925" s="74">
        <v>40522.551064814812</v>
      </c>
    </row>
    <row r="926" spans="1:15">
      <c r="A926" s="70"/>
      <c r="B926" s="70"/>
      <c r="C926" s="54"/>
      <c r="D926" s="55"/>
      <c r="E926" s="67"/>
      <c r="F926" s="56"/>
      <c r="G926" s="54"/>
      <c r="H926" s="58"/>
      <c r="I926" s="63">
        <v>926</v>
      </c>
      <c r="J926" s="63"/>
      <c r="K926" s="57"/>
      <c r="L926" s="57"/>
      <c r="M926" s="64"/>
      <c r="N926" s="72" t="s">
        <v>836</v>
      </c>
      <c r="O926" s="74">
        <v>40522.551064814812</v>
      </c>
    </row>
    <row r="927" spans="1:15">
      <c r="A927" s="70"/>
      <c r="B927" s="70"/>
      <c r="C927" s="54"/>
      <c r="D927" s="55"/>
      <c r="E927" s="67"/>
      <c r="F927" s="56"/>
      <c r="G927" s="54"/>
      <c r="H927" s="58"/>
      <c r="I927" s="63">
        <v>927</v>
      </c>
      <c r="J927" s="63"/>
      <c r="K927" s="57"/>
      <c r="L927" s="57"/>
      <c r="M927" s="64"/>
      <c r="N927" s="72" t="s">
        <v>836</v>
      </c>
      <c r="O927" s="74">
        <v>40522.551064814812</v>
      </c>
    </row>
    <row r="928" spans="1:15">
      <c r="A928" s="70"/>
      <c r="B928" s="70"/>
      <c r="C928" s="54"/>
      <c r="D928" s="55"/>
      <c r="E928" s="67"/>
      <c r="F928" s="56"/>
      <c r="G928" s="54"/>
      <c r="H928" s="58"/>
      <c r="I928" s="63">
        <v>928</v>
      </c>
      <c r="J928" s="63"/>
      <c r="K928" s="57"/>
      <c r="L928" s="57"/>
      <c r="M928" s="64"/>
      <c r="N928" s="72" t="s">
        <v>836</v>
      </c>
      <c r="O928" s="74">
        <v>40522.551064814812</v>
      </c>
    </row>
    <row r="929" spans="1:15">
      <c r="A929" s="70"/>
      <c r="B929" s="70"/>
      <c r="C929" s="54"/>
      <c r="D929" s="55"/>
      <c r="E929" s="67"/>
      <c r="F929" s="56"/>
      <c r="G929" s="54"/>
      <c r="H929" s="58"/>
      <c r="I929" s="63">
        <v>929</v>
      </c>
      <c r="J929" s="63"/>
      <c r="K929" s="57"/>
      <c r="L929" s="57"/>
      <c r="M929" s="64"/>
      <c r="N929" s="72" t="s">
        <v>836</v>
      </c>
      <c r="O929" s="74">
        <v>40522.551064814812</v>
      </c>
    </row>
    <row r="930" spans="1:15">
      <c r="A930" s="70"/>
      <c r="B930" s="70"/>
      <c r="C930" s="54"/>
      <c r="D930" s="55"/>
      <c r="E930" s="67"/>
      <c r="F930" s="56"/>
      <c r="G930" s="54"/>
      <c r="H930" s="58"/>
      <c r="I930" s="63">
        <v>930</v>
      </c>
      <c r="J930" s="63"/>
      <c r="K930" s="57"/>
      <c r="L930" s="57"/>
      <c r="M930" s="64"/>
      <c r="N930" s="72" t="s">
        <v>836</v>
      </c>
      <c r="O930" s="74">
        <v>40522.551064814812</v>
      </c>
    </row>
    <row r="931" spans="1:15">
      <c r="A931" s="70"/>
      <c r="B931" s="70"/>
      <c r="C931" s="54"/>
      <c r="D931" s="55"/>
      <c r="E931" s="67"/>
      <c r="F931" s="56"/>
      <c r="G931" s="54"/>
      <c r="H931" s="58"/>
      <c r="I931" s="63">
        <v>931</v>
      </c>
      <c r="J931" s="63"/>
      <c r="K931" s="57"/>
      <c r="L931" s="57"/>
      <c r="M931" s="64"/>
      <c r="N931" s="72" t="s">
        <v>836</v>
      </c>
      <c r="O931" s="74">
        <v>40522.551064814812</v>
      </c>
    </row>
    <row r="932" spans="1:15">
      <c r="A932" s="70"/>
      <c r="B932" s="70"/>
      <c r="C932" s="54"/>
      <c r="D932" s="55"/>
      <c r="E932" s="67"/>
      <c r="F932" s="56"/>
      <c r="G932" s="54"/>
      <c r="H932" s="58"/>
      <c r="I932" s="63">
        <v>932</v>
      </c>
      <c r="J932" s="63"/>
      <c r="K932" s="57"/>
      <c r="L932" s="57"/>
      <c r="M932" s="64"/>
      <c r="N932" s="72" t="s">
        <v>834</v>
      </c>
      <c r="O932" s="74">
        <v>40522.048854166664</v>
      </c>
    </row>
    <row r="933" spans="1:15">
      <c r="A933" s="70"/>
      <c r="B933" s="70"/>
      <c r="C933" s="54"/>
      <c r="D933" s="55"/>
      <c r="E933" s="67"/>
      <c r="F933" s="56"/>
      <c r="G933" s="54"/>
      <c r="H933" s="58"/>
      <c r="I933" s="63">
        <v>933</v>
      </c>
      <c r="J933" s="63"/>
      <c r="K933" s="57"/>
      <c r="L933" s="57"/>
      <c r="M933" s="64"/>
      <c r="N933" s="72" t="s">
        <v>836</v>
      </c>
      <c r="O933" s="74">
        <v>40522.551064814812</v>
      </c>
    </row>
    <row r="934" spans="1:15">
      <c r="A934" s="70"/>
      <c r="B934" s="70"/>
      <c r="C934" s="54"/>
      <c r="D934" s="55"/>
      <c r="E934" s="67"/>
      <c r="F934" s="56"/>
      <c r="G934" s="54"/>
      <c r="H934" s="58"/>
      <c r="I934" s="63">
        <v>934</v>
      </c>
      <c r="J934" s="63"/>
      <c r="K934" s="57"/>
      <c r="L934" s="57"/>
      <c r="M934" s="64"/>
      <c r="N934" s="72" t="s">
        <v>836</v>
      </c>
      <c r="O934" s="74">
        <v>40522.551064814812</v>
      </c>
    </row>
    <row r="935" spans="1:15">
      <c r="A935" s="70"/>
      <c r="B935" s="70"/>
      <c r="C935" s="54"/>
      <c r="D935" s="55"/>
      <c r="E935" s="67"/>
      <c r="F935" s="56"/>
      <c r="G935" s="54"/>
      <c r="H935" s="58"/>
      <c r="I935" s="63">
        <v>935</v>
      </c>
      <c r="J935" s="63"/>
      <c r="K935" s="57"/>
      <c r="L935" s="57"/>
      <c r="M935" s="64"/>
      <c r="N935" s="72" t="s">
        <v>836</v>
      </c>
      <c r="O935" s="74">
        <v>40522.551064814812</v>
      </c>
    </row>
    <row r="936" spans="1:15">
      <c r="A936" s="70"/>
      <c r="B936" s="70"/>
      <c r="C936" s="54"/>
      <c r="D936" s="55"/>
      <c r="E936" s="67"/>
      <c r="F936" s="56"/>
      <c r="G936" s="54"/>
      <c r="H936" s="58"/>
      <c r="I936" s="63">
        <v>936</v>
      </c>
      <c r="J936" s="63"/>
      <c r="K936" s="57"/>
      <c r="L936" s="57"/>
      <c r="M936" s="64"/>
      <c r="N936" s="72" t="s">
        <v>836</v>
      </c>
      <c r="O936" s="74">
        <v>40522.551064814812</v>
      </c>
    </row>
    <row r="937" spans="1:15">
      <c r="A937" s="70"/>
      <c r="B937" s="70"/>
      <c r="C937" s="54"/>
      <c r="D937" s="55"/>
      <c r="E937" s="67"/>
      <c r="F937" s="56"/>
      <c r="G937" s="54"/>
      <c r="H937" s="58"/>
      <c r="I937" s="63">
        <v>937</v>
      </c>
      <c r="J937" s="63"/>
      <c r="K937" s="57"/>
      <c r="L937" s="57"/>
      <c r="M937" s="64"/>
      <c r="N937" s="72" t="s">
        <v>836</v>
      </c>
      <c r="O937" s="74">
        <v>40522.551064814812</v>
      </c>
    </row>
    <row r="938" spans="1:15">
      <c r="A938" s="70"/>
      <c r="B938" s="70"/>
      <c r="C938" s="54"/>
      <c r="D938" s="55"/>
      <c r="E938" s="67"/>
      <c r="F938" s="56"/>
      <c r="G938" s="54"/>
      <c r="H938" s="58"/>
      <c r="I938" s="63">
        <v>938</v>
      </c>
      <c r="J938" s="63"/>
      <c r="K938" s="57"/>
      <c r="L938" s="57"/>
      <c r="M938" s="64"/>
      <c r="N938" s="72" t="s">
        <v>836</v>
      </c>
      <c r="O938" s="74">
        <v>40522.551064814812</v>
      </c>
    </row>
    <row r="939" spans="1:15">
      <c r="A939" s="70"/>
      <c r="B939" s="70"/>
      <c r="C939" s="54"/>
      <c r="D939" s="55"/>
      <c r="E939" s="67"/>
      <c r="F939" s="56"/>
      <c r="G939" s="54"/>
      <c r="H939" s="58"/>
      <c r="I939" s="63">
        <v>939</v>
      </c>
      <c r="J939" s="63"/>
      <c r="K939" s="57"/>
      <c r="L939" s="57"/>
      <c r="M939" s="64"/>
      <c r="N939" s="72" t="s">
        <v>834</v>
      </c>
      <c r="O939" s="74">
        <v>40522.05028935185</v>
      </c>
    </row>
    <row r="940" spans="1:15">
      <c r="A940" s="70"/>
      <c r="B940" s="70"/>
      <c r="C940" s="54"/>
      <c r="D940" s="55"/>
      <c r="E940" s="67"/>
      <c r="F940" s="56"/>
      <c r="G940" s="54"/>
      <c r="H940" s="58"/>
      <c r="I940" s="63">
        <v>940</v>
      </c>
      <c r="J940" s="63"/>
      <c r="K940" s="57"/>
      <c r="L940" s="57"/>
      <c r="M940" s="64"/>
      <c r="N940" s="72" t="s">
        <v>836</v>
      </c>
      <c r="O940" s="74">
        <v>40522.551064814812</v>
      </c>
    </row>
    <row r="941" spans="1:15">
      <c r="A941" s="70"/>
      <c r="B941" s="70"/>
      <c r="C941" s="54"/>
      <c r="D941" s="55"/>
      <c r="E941" s="67"/>
      <c r="F941" s="56"/>
      <c r="G941" s="54"/>
      <c r="H941" s="58"/>
      <c r="I941" s="63">
        <v>941</v>
      </c>
      <c r="J941" s="63"/>
      <c r="K941" s="57"/>
      <c r="L941" s="57"/>
      <c r="M941" s="64"/>
      <c r="N941" s="72" t="s">
        <v>836</v>
      </c>
      <c r="O941" s="74">
        <v>40522.551064814812</v>
      </c>
    </row>
    <row r="942" spans="1:15">
      <c r="A942" s="70"/>
      <c r="B942" s="70"/>
      <c r="C942" s="54"/>
      <c r="D942" s="55"/>
      <c r="E942" s="67"/>
      <c r="F942" s="56"/>
      <c r="G942" s="54"/>
      <c r="H942" s="58"/>
      <c r="I942" s="63">
        <v>942</v>
      </c>
      <c r="J942" s="63"/>
      <c r="K942" s="57"/>
      <c r="L942" s="57"/>
      <c r="M942" s="64"/>
      <c r="N942" s="72" t="s">
        <v>836</v>
      </c>
      <c r="O942" s="74">
        <v>40522.551064814812</v>
      </c>
    </row>
    <row r="943" spans="1:15">
      <c r="A943" s="70"/>
      <c r="B943" s="70"/>
      <c r="C943" s="54"/>
      <c r="D943" s="55"/>
      <c r="E943" s="67"/>
      <c r="F943" s="56"/>
      <c r="G943" s="54"/>
      <c r="H943" s="58"/>
      <c r="I943" s="63">
        <v>943</v>
      </c>
      <c r="J943" s="63"/>
      <c r="K943" s="57"/>
      <c r="L943" s="57"/>
      <c r="M943" s="64"/>
      <c r="N943" s="72" t="s">
        <v>836</v>
      </c>
      <c r="O943" s="74">
        <v>40522.551064814812</v>
      </c>
    </row>
    <row r="944" spans="1:15">
      <c r="A944" s="70"/>
      <c r="B944" s="70"/>
      <c r="C944" s="54"/>
      <c r="D944" s="55"/>
      <c r="E944" s="67"/>
      <c r="F944" s="56"/>
      <c r="G944" s="54"/>
      <c r="H944" s="58"/>
      <c r="I944" s="63">
        <v>944</v>
      </c>
      <c r="J944" s="63"/>
      <c r="K944" s="57"/>
      <c r="L944" s="57"/>
      <c r="M944" s="64"/>
      <c r="N944" s="72" t="s">
        <v>836</v>
      </c>
      <c r="O944" s="74">
        <v>40522.551064814812</v>
      </c>
    </row>
    <row r="945" spans="1:15">
      <c r="A945" s="70"/>
      <c r="B945" s="70"/>
      <c r="C945" s="54"/>
      <c r="D945" s="55"/>
      <c r="E945" s="67"/>
      <c r="F945" s="56"/>
      <c r="G945" s="54"/>
      <c r="H945" s="58"/>
      <c r="I945" s="63">
        <v>945</v>
      </c>
      <c r="J945" s="63"/>
      <c r="K945" s="57"/>
      <c r="L945" s="57"/>
      <c r="M945" s="64"/>
      <c r="N945" s="72" t="s">
        <v>836</v>
      </c>
      <c r="O945" s="74">
        <v>40522.551064814812</v>
      </c>
    </row>
    <row r="946" spans="1:15">
      <c r="A946" s="70"/>
      <c r="B946" s="70"/>
      <c r="C946" s="54"/>
      <c r="D946" s="55"/>
      <c r="E946" s="67"/>
      <c r="F946" s="56"/>
      <c r="G946" s="54"/>
      <c r="H946" s="58"/>
      <c r="I946" s="63">
        <v>946</v>
      </c>
      <c r="J946" s="63"/>
      <c r="K946" s="57"/>
      <c r="L946" s="57"/>
      <c r="M946" s="64"/>
      <c r="N946" s="72" t="s">
        <v>836</v>
      </c>
      <c r="O946" s="74">
        <v>40522.551064814812</v>
      </c>
    </row>
    <row r="947" spans="1:15">
      <c r="A947" s="70"/>
      <c r="B947" s="70"/>
      <c r="C947" s="54"/>
      <c r="D947" s="55"/>
      <c r="E947" s="67"/>
      <c r="F947" s="56"/>
      <c r="G947" s="54"/>
      <c r="H947" s="58"/>
      <c r="I947" s="63">
        <v>947</v>
      </c>
      <c r="J947" s="63"/>
      <c r="K947" s="57"/>
      <c r="L947" s="57"/>
      <c r="M947" s="64"/>
      <c r="N947" s="72" t="s">
        <v>836</v>
      </c>
      <c r="O947" s="74">
        <v>40522.551064814812</v>
      </c>
    </row>
    <row r="948" spans="1:15">
      <c r="A948" s="70"/>
      <c r="B948" s="70"/>
      <c r="C948" s="54"/>
      <c r="D948" s="55"/>
      <c r="E948" s="67"/>
      <c r="F948" s="56"/>
      <c r="G948" s="54"/>
      <c r="H948" s="58"/>
      <c r="I948" s="63">
        <v>948</v>
      </c>
      <c r="J948" s="63"/>
      <c r="K948" s="57"/>
      <c r="L948" s="57"/>
      <c r="M948" s="64"/>
      <c r="N948" s="72" t="s">
        <v>836</v>
      </c>
      <c r="O948" s="74">
        <v>40522.551064814812</v>
      </c>
    </row>
    <row r="949" spans="1:15">
      <c r="A949" s="70"/>
      <c r="B949" s="70"/>
      <c r="C949" s="54"/>
      <c r="D949" s="55"/>
      <c r="E949" s="67"/>
      <c r="F949" s="56"/>
      <c r="G949" s="54"/>
      <c r="H949" s="58"/>
      <c r="I949" s="63">
        <v>949</v>
      </c>
      <c r="J949" s="63"/>
      <c r="K949" s="57"/>
      <c r="L949" s="57"/>
      <c r="M949" s="64"/>
      <c r="N949" s="72" t="s">
        <v>836</v>
      </c>
      <c r="O949" s="74">
        <v>40522.551064814812</v>
      </c>
    </row>
    <row r="950" spans="1:15">
      <c r="A950" s="70"/>
      <c r="B950" s="70"/>
      <c r="C950" s="54"/>
      <c r="D950" s="55"/>
      <c r="E950" s="67"/>
      <c r="F950" s="56"/>
      <c r="G950" s="54"/>
      <c r="H950" s="58"/>
      <c r="I950" s="63">
        <v>950</v>
      </c>
      <c r="J950" s="63"/>
      <c r="K950" s="57"/>
      <c r="L950" s="57"/>
      <c r="M950" s="64"/>
      <c r="N950" s="72" t="s">
        <v>836</v>
      </c>
      <c r="O950" s="74">
        <v>40522.551064814812</v>
      </c>
    </row>
    <row r="951" spans="1:15">
      <c r="A951" s="70"/>
      <c r="B951" s="70"/>
      <c r="C951" s="54"/>
      <c r="D951" s="55"/>
      <c r="E951" s="67"/>
      <c r="F951" s="56"/>
      <c r="G951" s="54"/>
      <c r="H951" s="58"/>
      <c r="I951" s="63">
        <v>951</v>
      </c>
      <c r="J951" s="63"/>
      <c r="K951" s="57"/>
      <c r="L951" s="57"/>
      <c r="M951" s="64"/>
      <c r="N951" s="72" t="s">
        <v>836</v>
      </c>
      <c r="O951" s="74">
        <v>40522.551064814812</v>
      </c>
    </row>
    <row r="952" spans="1:15">
      <c r="A952" s="70"/>
      <c r="B952" s="70"/>
      <c r="C952" s="54"/>
      <c r="D952" s="55"/>
      <c r="E952" s="67"/>
      <c r="F952" s="56"/>
      <c r="G952" s="54"/>
      <c r="H952" s="58"/>
      <c r="I952" s="63">
        <v>952</v>
      </c>
      <c r="J952" s="63"/>
      <c r="K952" s="57"/>
      <c r="L952" s="57"/>
      <c r="M952" s="64"/>
      <c r="N952" s="72" t="s">
        <v>834</v>
      </c>
      <c r="O952" s="74">
        <v>40522.047743055555</v>
      </c>
    </row>
    <row r="953" spans="1:15">
      <c r="A953" s="70"/>
      <c r="B953" s="70"/>
      <c r="C953" s="54"/>
      <c r="D953" s="55"/>
      <c r="E953" s="67"/>
      <c r="F953" s="56"/>
      <c r="G953" s="54"/>
      <c r="H953" s="58"/>
      <c r="I953" s="63">
        <v>953</v>
      </c>
      <c r="J953" s="63"/>
      <c r="K953" s="57"/>
      <c r="L953" s="57"/>
      <c r="M953" s="64"/>
      <c r="N953" s="72" t="s">
        <v>836</v>
      </c>
      <c r="O953" s="74">
        <v>40522.551064814812</v>
      </c>
    </row>
    <row r="954" spans="1:15">
      <c r="A954" s="70"/>
      <c r="B954" s="70"/>
      <c r="C954" s="54"/>
      <c r="D954" s="55"/>
      <c r="E954" s="67"/>
      <c r="F954" s="56"/>
      <c r="G954" s="54"/>
      <c r="H954" s="58"/>
      <c r="I954" s="63">
        <v>954</v>
      </c>
      <c r="J954" s="63"/>
      <c r="K954" s="57"/>
      <c r="L954" s="57"/>
      <c r="M954" s="64"/>
      <c r="N954" s="72" t="s">
        <v>836</v>
      </c>
      <c r="O954" s="74">
        <v>40522.551064814812</v>
      </c>
    </row>
    <row r="955" spans="1:15">
      <c r="A955" s="70"/>
      <c r="B955" s="70"/>
      <c r="C955" s="54"/>
      <c r="D955" s="55"/>
      <c r="E955" s="67"/>
      <c r="F955" s="56"/>
      <c r="G955" s="54"/>
      <c r="H955" s="58"/>
      <c r="I955" s="63">
        <v>955</v>
      </c>
      <c r="J955" s="63"/>
      <c r="K955" s="57"/>
      <c r="L955" s="57"/>
      <c r="M955" s="64"/>
      <c r="N955" s="72" t="s">
        <v>836</v>
      </c>
      <c r="O955" s="74">
        <v>40522.551064814812</v>
      </c>
    </row>
    <row r="956" spans="1:15">
      <c r="A956" s="70"/>
      <c r="B956" s="70"/>
      <c r="C956" s="54"/>
      <c r="D956" s="55"/>
      <c r="E956" s="67"/>
      <c r="F956" s="56"/>
      <c r="G956" s="54"/>
      <c r="H956" s="58"/>
      <c r="I956" s="63">
        <v>956</v>
      </c>
      <c r="J956" s="63"/>
      <c r="K956" s="57"/>
      <c r="L956" s="57"/>
      <c r="M956" s="64"/>
      <c r="N956" s="72" t="s">
        <v>836</v>
      </c>
      <c r="O956" s="74">
        <v>40522.551064814812</v>
      </c>
    </row>
    <row r="957" spans="1:15">
      <c r="A957" s="70"/>
      <c r="B957" s="70"/>
      <c r="C957" s="54"/>
      <c r="D957" s="55"/>
      <c r="E957" s="67"/>
      <c r="F957" s="56"/>
      <c r="G957" s="54"/>
      <c r="H957" s="58"/>
      <c r="I957" s="63">
        <v>957</v>
      </c>
      <c r="J957" s="63"/>
      <c r="K957" s="57"/>
      <c r="L957" s="57"/>
      <c r="M957" s="64"/>
      <c r="N957" s="72" t="s">
        <v>836</v>
      </c>
      <c r="O957" s="74">
        <v>40522.551064814812</v>
      </c>
    </row>
    <row r="958" spans="1:15">
      <c r="A958" s="70"/>
      <c r="B958" s="70"/>
      <c r="C958" s="54"/>
      <c r="D958" s="55"/>
      <c r="E958" s="67"/>
      <c r="F958" s="56"/>
      <c r="G958" s="54"/>
      <c r="H958" s="58"/>
      <c r="I958" s="63">
        <v>958</v>
      </c>
      <c r="J958" s="63"/>
      <c r="K958" s="57"/>
      <c r="L958" s="57"/>
      <c r="M958" s="64"/>
      <c r="N958" s="72" t="s">
        <v>834</v>
      </c>
      <c r="O958" s="74">
        <v>40522.050324074073</v>
      </c>
    </row>
    <row r="959" spans="1:15">
      <c r="A959" s="70"/>
      <c r="B959" s="70"/>
      <c r="C959" s="54"/>
      <c r="D959" s="55"/>
      <c r="E959" s="67"/>
      <c r="F959" s="56"/>
      <c r="G959" s="54"/>
      <c r="H959" s="58"/>
      <c r="I959" s="63">
        <v>959</v>
      </c>
      <c r="J959" s="63"/>
      <c r="K959" s="57"/>
      <c r="L959" s="57"/>
      <c r="M959" s="64"/>
      <c r="N959" s="72" t="s">
        <v>836</v>
      </c>
      <c r="O959" s="74">
        <v>40522.551064814812</v>
      </c>
    </row>
    <row r="960" spans="1:15">
      <c r="A960" s="70"/>
      <c r="B960" s="70"/>
      <c r="C960" s="54"/>
      <c r="D960" s="55"/>
      <c r="E960" s="67"/>
      <c r="F960" s="56"/>
      <c r="G960" s="54"/>
      <c r="H960" s="58"/>
      <c r="I960" s="63">
        <v>960</v>
      </c>
      <c r="J960" s="63"/>
      <c r="K960" s="57"/>
      <c r="L960" s="57"/>
      <c r="M960" s="64"/>
      <c r="N960" s="72" t="s">
        <v>834</v>
      </c>
      <c r="O960" s="74">
        <v>40522.050324074073</v>
      </c>
    </row>
    <row r="961" spans="1:15">
      <c r="A961" s="70"/>
      <c r="B961" s="70"/>
      <c r="C961" s="54"/>
      <c r="D961" s="55"/>
      <c r="E961" s="67"/>
      <c r="F961" s="56"/>
      <c r="G961" s="54"/>
      <c r="H961" s="58"/>
      <c r="I961" s="63">
        <v>961</v>
      </c>
      <c r="J961" s="63"/>
      <c r="K961" s="57"/>
      <c r="L961" s="57"/>
      <c r="M961" s="64"/>
      <c r="N961" s="72" t="s">
        <v>836</v>
      </c>
      <c r="O961" s="74">
        <v>40522.551064814812</v>
      </c>
    </row>
    <row r="962" spans="1:15">
      <c r="A962" s="70"/>
      <c r="B962" s="70"/>
      <c r="C962" s="54"/>
      <c r="D962" s="55"/>
      <c r="E962" s="67"/>
      <c r="F962" s="56"/>
      <c r="G962" s="54"/>
      <c r="H962" s="58"/>
      <c r="I962" s="63">
        <v>962</v>
      </c>
      <c r="J962" s="63"/>
      <c r="K962" s="57"/>
      <c r="L962" s="57"/>
      <c r="M962" s="64"/>
      <c r="N962" s="72" t="s">
        <v>836</v>
      </c>
      <c r="O962" s="74">
        <v>40522.551064814812</v>
      </c>
    </row>
    <row r="963" spans="1:15">
      <c r="A963" s="70"/>
      <c r="B963" s="70"/>
      <c r="C963" s="54"/>
      <c r="D963" s="55"/>
      <c r="E963" s="67"/>
      <c r="F963" s="56"/>
      <c r="G963" s="54"/>
      <c r="H963" s="58"/>
      <c r="I963" s="63">
        <v>963</v>
      </c>
      <c r="J963" s="63"/>
      <c r="K963" s="57"/>
      <c r="L963" s="57"/>
      <c r="M963" s="64"/>
      <c r="N963" s="72" t="s">
        <v>836</v>
      </c>
      <c r="O963" s="74">
        <v>40522.551064814812</v>
      </c>
    </row>
    <row r="964" spans="1:15">
      <c r="A964" s="70"/>
      <c r="B964" s="70"/>
      <c r="C964" s="54"/>
      <c r="D964" s="55"/>
      <c r="E964" s="67"/>
      <c r="F964" s="56"/>
      <c r="G964" s="54"/>
      <c r="H964" s="58"/>
      <c r="I964" s="63">
        <v>964</v>
      </c>
      <c r="J964" s="63"/>
      <c r="K964" s="57"/>
      <c r="L964" s="57"/>
      <c r="M964" s="64"/>
      <c r="N964" s="72" t="s">
        <v>836</v>
      </c>
      <c r="O964" s="74">
        <v>40522.551064814812</v>
      </c>
    </row>
    <row r="965" spans="1:15">
      <c r="A965" s="70"/>
      <c r="B965" s="70"/>
      <c r="C965" s="54"/>
      <c r="D965" s="55"/>
      <c r="E965" s="67"/>
      <c r="F965" s="56"/>
      <c r="G965" s="54"/>
      <c r="H965" s="58"/>
      <c r="I965" s="63">
        <v>965</v>
      </c>
      <c r="J965" s="63"/>
      <c r="K965" s="57"/>
      <c r="L965" s="57"/>
      <c r="M965" s="64"/>
      <c r="N965" s="72" t="s">
        <v>836</v>
      </c>
      <c r="O965" s="74">
        <v>40522.551064814812</v>
      </c>
    </row>
    <row r="966" spans="1:15">
      <c r="A966" s="70"/>
      <c r="B966" s="70"/>
      <c r="C966" s="54"/>
      <c r="D966" s="55"/>
      <c r="E966" s="67"/>
      <c r="F966" s="56"/>
      <c r="G966" s="54"/>
      <c r="H966" s="58"/>
      <c r="I966" s="63">
        <v>966</v>
      </c>
      <c r="J966" s="63"/>
      <c r="K966" s="57"/>
      <c r="L966" s="57"/>
      <c r="M966" s="64"/>
      <c r="N966" s="72" t="s">
        <v>836</v>
      </c>
      <c r="O966" s="74">
        <v>40522.551064814812</v>
      </c>
    </row>
    <row r="967" spans="1:15">
      <c r="A967" s="70"/>
      <c r="B967" s="70"/>
      <c r="C967" s="54"/>
      <c r="D967" s="55"/>
      <c r="E967" s="67"/>
      <c r="F967" s="56"/>
      <c r="G967" s="54"/>
      <c r="H967" s="58"/>
      <c r="I967" s="63">
        <v>967</v>
      </c>
      <c r="J967" s="63"/>
      <c r="K967" s="57"/>
      <c r="L967" s="57"/>
      <c r="M967" s="64"/>
      <c r="N967" s="72" t="s">
        <v>836</v>
      </c>
      <c r="O967" s="74">
        <v>40522.551064814812</v>
      </c>
    </row>
    <row r="968" spans="1:15">
      <c r="A968" s="70"/>
      <c r="B968" s="70"/>
      <c r="C968" s="54"/>
      <c r="D968" s="55"/>
      <c r="E968" s="67"/>
      <c r="F968" s="56"/>
      <c r="G968" s="54"/>
      <c r="H968" s="58"/>
      <c r="I968" s="63">
        <v>968</v>
      </c>
      <c r="J968" s="63"/>
      <c r="K968" s="57"/>
      <c r="L968" s="57"/>
      <c r="M968" s="64"/>
      <c r="N968" s="72" t="s">
        <v>836</v>
      </c>
      <c r="O968" s="74">
        <v>40522.551064814812</v>
      </c>
    </row>
    <row r="969" spans="1:15">
      <c r="A969" s="70"/>
      <c r="B969" s="70"/>
      <c r="C969" s="54"/>
      <c r="D969" s="55"/>
      <c r="E969" s="67"/>
      <c r="F969" s="56"/>
      <c r="G969" s="54"/>
      <c r="H969" s="58"/>
      <c r="I969" s="63">
        <v>969</v>
      </c>
      <c r="J969" s="63"/>
      <c r="K969" s="57"/>
      <c r="L969" s="57"/>
      <c r="M969" s="64"/>
      <c r="N969" s="72" t="s">
        <v>836</v>
      </c>
      <c r="O969" s="74">
        <v>40522.551064814812</v>
      </c>
    </row>
    <row r="970" spans="1:15">
      <c r="A970" s="70"/>
      <c r="B970" s="70"/>
      <c r="C970" s="54"/>
      <c r="D970" s="55"/>
      <c r="E970" s="67"/>
      <c r="F970" s="56"/>
      <c r="G970" s="54"/>
      <c r="H970" s="58"/>
      <c r="I970" s="63">
        <v>970</v>
      </c>
      <c r="J970" s="63"/>
      <c r="K970" s="57"/>
      <c r="L970" s="57"/>
      <c r="M970" s="64"/>
      <c r="N970" s="72" t="s">
        <v>836</v>
      </c>
      <c r="O970" s="74">
        <v>40522.551064814812</v>
      </c>
    </row>
    <row r="971" spans="1:15">
      <c r="A971" s="70"/>
      <c r="B971" s="70"/>
      <c r="C971" s="54"/>
      <c r="D971" s="55"/>
      <c r="E971" s="67"/>
      <c r="F971" s="56"/>
      <c r="G971" s="54"/>
      <c r="H971" s="58"/>
      <c r="I971" s="63">
        <v>971</v>
      </c>
      <c r="J971" s="63"/>
      <c r="K971" s="57"/>
      <c r="L971" s="57"/>
      <c r="M971" s="64"/>
      <c r="N971" s="72" t="s">
        <v>836</v>
      </c>
      <c r="O971" s="74">
        <v>40522.551064814812</v>
      </c>
    </row>
    <row r="972" spans="1:15">
      <c r="A972" s="70"/>
      <c r="B972" s="70"/>
      <c r="C972" s="54"/>
      <c r="D972" s="55"/>
      <c r="E972" s="67"/>
      <c r="F972" s="56"/>
      <c r="G972" s="54"/>
      <c r="H972" s="58"/>
      <c r="I972" s="63">
        <v>972</v>
      </c>
      <c r="J972" s="63"/>
      <c r="K972" s="57"/>
      <c r="L972" s="57"/>
      <c r="M972" s="64"/>
      <c r="N972" s="72" t="s">
        <v>836</v>
      </c>
      <c r="O972" s="74">
        <v>40522.551064814812</v>
      </c>
    </row>
    <row r="973" spans="1:15">
      <c r="A973" s="70"/>
      <c r="B973" s="70"/>
      <c r="C973" s="54"/>
      <c r="D973" s="55"/>
      <c r="E973" s="67"/>
      <c r="F973" s="56"/>
      <c r="G973" s="54"/>
      <c r="H973" s="58"/>
      <c r="I973" s="63">
        <v>973</v>
      </c>
      <c r="J973" s="63"/>
      <c r="K973" s="57"/>
      <c r="L973" s="57"/>
      <c r="M973" s="64"/>
      <c r="N973" s="72" t="s">
        <v>836</v>
      </c>
      <c r="O973" s="74">
        <v>40522.551064814812</v>
      </c>
    </row>
    <row r="974" spans="1:15">
      <c r="A974" s="70"/>
      <c r="B974" s="70"/>
      <c r="C974" s="54"/>
      <c r="D974" s="55"/>
      <c r="E974" s="67"/>
      <c r="F974" s="56"/>
      <c r="G974" s="54"/>
      <c r="H974" s="58"/>
      <c r="I974" s="63">
        <v>974</v>
      </c>
      <c r="J974" s="63"/>
      <c r="K974" s="57"/>
      <c r="L974" s="57"/>
      <c r="M974" s="64"/>
      <c r="N974" s="72" t="s">
        <v>836</v>
      </c>
      <c r="O974" s="74">
        <v>40522.551064814812</v>
      </c>
    </row>
    <row r="975" spans="1:15">
      <c r="A975" s="70"/>
      <c r="B975" s="70"/>
      <c r="C975" s="54"/>
      <c r="D975" s="55"/>
      <c r="E975" s="67"/>
      <c r="F975" s="56"/>
      <c r="G975" s="54"/>
      <c r="H975" s="58"/>
      <c r="I975" s="63">
        <v>975</v>
      </c>
      <c r="J975" s="63"/>
      <c r="K975" s="57"/>
      <c r="L975" s="57"/>
      <c r="M975" s="64"/>
      <c r="N975" s="72" t="s">
        <v>836</v>
      </c>
      <c r="O975" s="74">
        <v>40522.551064814812</v>
      </c>
    </row>
    <row r="976" spans="1:15">
      <c r="A976" s="70"/>
      <c r="B976" s="70"/>
      <c r="C976" s="54"/>
      <c r="D976" s="55"/>
      <c r="E976" s="67"/>
      <c r="F976" s="56"/>
      <c r="G976" s="54"/>
      <c r="H976" s="58"/>
      <c r="I976" s="63">
        <v>976</v>
      </c>
      <c r="J976" s="63"/>
      <c r="K976" s="57"/>
      <c r="L976" s="57"/>
      <c r="M976" s="64"/>
      <c r="N976" s="72" t="s">
        <v>836</v>
      </c>
      <c r="O976" s="74">
        <v>40522.551064814812</v>
      </c>
    </row>
    <row r="977" spans="1:15">
      <c r="A977" s="70"/>
      <c r="B977" s="70"/>
      <c r="C977" s="54"/>
      <c r="D977" s="55"/>
      <c r="E977" s="67"/>
      <c r="F977" s="56"/>
      <c r="G977" s="54"/>
      <c r="H977" s="58"/>
      <c r="I977" s="63">
        <v>977</v>
      </c>
      <c r="J977" s="63"/>
      <c r="K977" s="57"/>
      <c r="L977" s="57"/>
      <c r="M977" s="64"/>
      <c r="N977" s="72" t="s">
        <v>836</v>
      </c>
      <c r="O977" s="74">
        <v>40522.551064814812</v>
      </c>
    </row>
    <row r="978" spans="1:15">
      <c r="A978" s="70"/>
      <c r="B978" s="70"/>
      <c r="C978" s="54"/>
      <c r="D978" s="55"/>
      <c r="E978" s="67"/>
      <c r="F978" s="56"/>
      <c r="G978" s="54"/>
      <c r="H978" s="58"/>
      <c r="I978" s="63">
        <v>978</v>
      </c>
      <c r="J978" s="63"/>
      <c r="K978" s="57"/>
      <c r="L978" s="57"/>
      <c r="M978" s="64"/>
      <c r="N978" s="72" t="s">
        <v>836</v>
      </c>
      <c r="O978" s="74">
        <v>40522.551064814812</v>
      </c>
    </row>
    <row r="979" spans="1:15">
      <c r="A979" s="70"/>
      <c r="B979" s="70"/>
      <c r="C979" s="54"/>
      <c r="D979" s="55"/>
      <c r="E979" s="67"/>
      <c r="F979" s="56"/>
      <c r="G979" s="54"/>
      <c r="H979" s="58"/>
      <c r="I979" s="63">
        <v>979</v>
      </c>
      <c r="J979" s="63"/>
      <c r="K979" s="57"/>
      <c r="L979" s="57"/>
      <c r="M979" s="64"/>
      <c r="N979" s="72" t="s">
        <v>836</v>
      </c>
      <c r="O979" s="74">
        <v>40522.551064814812</v>
      </c>
    </row>
    <row r="980" spans="1:15">
      <c r="A980" s="70"/>
      <c r="B980" s="70"/>
      <c r="C980" s="54"/>
      <c r="D980" s="55"/>
      <c r="E980" s="67"/>
      <c r="F980" s="56"/>
      <c r="G980" s="54"/>
      <c r="H980" s="58"/>
      <c r="I980" s="63">
        <v>980</v>
      </c>
      <c r="J980" s="63"/>
      <c r="K980" s="57"/>
      <c r="L980" s="57"/>
      <c r="M980" s="64"/>
      <c r="N980" s="72" t="s">
        <v>836</v>
      </c>
      <c r="O980" s="74">
        <v>40522.551064814812</v>
      </c>
    </row>
    <row r="981" spans="1:15">
      <c r="A981" s="70"/>
      <c r="B981" s="70"/>
      <c r="C981" s="54"/>
      <c r="D981" s="55"/>
      <c r="E981" s="67"/>
      <c r="F981" s="56"/>
      <c r="G981" s="54"/>
      <c r="H981" s="58"/>
      <c r="I981" s="63">
        <v>981</v>
      </c>
      <c r="J981" s="63"/>
      <c r="K981" s="57"/>
      <c r="L981" s="57"/>
      <c r="M981" s="64"/>
      <c r="N981" s="72" t="s">
        <v>836</v>
      </c>
      <c r="O981" s="74">
        <v>40522.551064814812</v>
      </c>
    </row>
    <row r="982" spans="1:15">
      <c r="A982" s="70"/>
      <c r="B982" s="70"/>
      <c r="C982" s="54"/>
      <c r="D982" s="55"/>
      <c r="E982" s="67"/>
      <c r="F982" s="56"/>
      <c r="G982" s="54"/>
      <c r="H982" s="58"/>
      <c r="I982" s="63">
        <v>982</v>
      </c>
      <c r="J982" s="63"/>
      <c r="K982" s="57"/>
      <c r="L982" s="57"/>
      <c r="M982" s="64"/>
      <c r="N982" s="72" t="s">
        <v>834</v>
      </c>
      <c r="O982" s="74">
        <v>40522.049444444441</v>
      </c>
    </row>
    <row r="983" spans="1:15">
      <c r="A983" s="70"/>
      <c r="B983" s="70"/>
      <c r="C983" s="54"/>
      <c r="D983" s="55"/>
      <c r="E983" s="67"/>
      <c r="F983" s="56"/>
      <c r="G983" s="54"/>
      <c r="H983" s="58"/>
      <c r="I983" s="63">
        <v>983</v>
      </c>
      <c r="J983" s="63"/>
      <c r="K983" s="57"/>
      <c r="L983" s="57"/>
      <c r="M983" s="64"/>
      <c r="N983" s="72" t="s">
        <v>834</v>
      </c>
      <c r="O983" s="74">
        <v>40522.050335648149</v>
      </c>
    </row>
    <row r="984" spans="1:15">
      <c r="A984" s="70"/>
      <c r="B984" s="70"/>
      <c r="C984" s="54"/>
      <c r="D984" s="55"/>
      <c r="E984" s="67"/>
      <c r="F984" s="56"/>
      <c r="G984" s="54"/>
      <c r="H984" s="58"/>
      <c r="I984" s="63">
        <v>984</v>
      </c>
      <c r="J984" s="63"/>
      <c r="K984" s="57"/>
      <c r="L984" s="57"/>
      <c r="M984" s="64"/>
      <c r="N984" s="72" t="s">
        <v>836</v>
      </c>
      <c r="O984" s="74">
        <v>40522.551064814812</v>
      </c>
    </row>
    <row r="985" spans="1:15">
      <c r="A985" s="70"/>
      <c r="B985" s="70"/>
      <c r="C985" s="54"/>
      <c r="D985" s="55"/>
      <c r="E985" s="67"/>
      <c r="F985" s="56"/>
      <c r="G985" s="54"/>
      <c r="H985" s="58"/>
      <c r="I985" s="63">
        <v>985</v>
      </c>
      <c r="J985" s="63"/>
      <c r="K985" s="57"/>
      <c r="L985" s="57"/>
      <c r="M985" s="64"/>
      <c r="N985" s="72" t="s">
        <v>836</v>
      </c>
      <c r="O985" s="74">
        <v>40522.551064814812</v>
      </c>
    </row>
    <row r="986" spans="1:15">
      <c r="A986" s="70"/>
      <c r="B986" s="70"/>
      <c r="C986" s="54"/>
      <c r="D986" s="55"/>
      <c r="E986" s="67"/>
      <c r="F986" s="56"/>
      <c r="G986" s="54"/>
      <c r="H986" s="58"/>
      <c r="I986" s="63">
        <v>986</v>
      </c>
      <c r="J986" s="63"/>
      <c r="K986" s="57"/>
      <c r="L986" s="57"/>
      <c r="M986" s="64"/>
      <c r="N986" s="72" t="s">
        <v>836</v>
      </c>
      <c r="O986" s="74">
        <v>40522.551064814812</v>
      </c>
    </row>
    <row r="987" spans="1:15">
      <c r="A987" s="70"/>
      <c r="B987" s="70"/>
      <c r="C987" s="54"/>
      <c r="D987" s="55"/>
      <c r="E987" s="67"/>
      <c r="F987" s="56"/>
      <c r="G987" s="54"/>
      <c r="H987" s="58"/>
      <c r="I987" s="63">
        <v>987</v>
      </c>
      <c r="J987" s="63"/>
      <c r="K987" s="57"/>
      <c r="L987" s="57"/>
      <c r="M987" s="64"/>
      <c r="N987" s="72" t="s">
        <v>836</v>
      </c>
      <c r="O987" s="74">
        <v>40522.551064814812</v>
      </c>
    </row>
    <row r="988" spans="1:15">
      <c r="A988" s="70"/>
      <c r="B988" s="70"/>
      <c r="C988" s="54"/>
      <c r="D988" s="55"/>
      <c r="E988" s="67"/>
      <c r="F988" s="56"/>
      <c r="G988" s="54"/>
      <c r="H988" s="58"/>
      <c r="I988" s="63">
        <v>988</v>
      </c>
      <c r="J988" s="63"/>
      <c r="K988" s="57"/>
      <c r="L988" s="57"/>
      <c r="M988" s="64"/>
      <c r="N988" s="72" t="s">
        <v>836</v>
      </c>
      <c r="O988" s="74">
        <v>40522.551064814812</v>
      </c>
    </row>
    <row r="989" spans="1:15">
      <c r="A989" s="70"/>
      <c r="B989" s="70"/>
      <c r="C989" s="54"/>
      <c r="D989" s="55"/>
      <c r="E989" s="67"/>
      <c r="F989" s="56"/>
      <c r="G989" s="54"/>
      <c r="H989" s="58"/>
      <c r="I989" s="63">
        <v>989</v>
      </c>
      <c r="J989" s="63"/>
      <c r="K989" s="57"/>
      <c r="L989" s="57"/>
      <c r="M989" s="64"/>
      <c r="N989" s="72" t="s">
        <v>836</v>
      </c>
      <c r="O989" s="74">
        <v>40522.551064814812</v>
      </c>
    </row>
    <row r="990" spans="1:15">
      <c r="A990" s="70"/>
      <c r="B990" s="70"/>
      <c r="C990" s="54"/>
      <c r="D990" s="55"/>
      <c r="E990" s="67"/>
      <c r="F990" s="56"/>
      <c r="G990" s="54"/>
      <c r="H990" s="58"/>
      <c r="I990" s="63">
        <v>990</v>
      </c>
      <c r="J990" s="63"/>
      <c r="K990" s="57"/>
      <c r="L990" s="57"/>
      <c r="M990" s="64"/>
      <c r="N990" s="72" t="s">
        <v>836</v>
      </c>
      <c r="O990" s="74">
        <v>40522.551064814812</v>
      </c>
    </row>
    <row r="991" spans="1:15">
      <c r="A991" s="70"/>
      <c r="B991" s="70"/>
      <c r="C991" s="54"/>
      <c r="D991" s="55"/>
      <c r="E991" s="67"/>
      <c r="F991" s="56"/>
      <c r="G991" s="54"/>
      <c r="H991" s="58"/>
      <c r="I991" s="63">
        <v>991</v>
      </c>
      <c r="J991" s="63"/>
      <c r="K991" s="57"/>
      <c r="L991" s="57"/>
      <c r="M991" s="64"/>
      <c r="N991" s="72" t="s">
        <v>836</v>
      </c>
      <c r="O991" s="74">
        <v>40522.551064814812</v>
      </c>
    </row>
    <row r="992" spans="1:15">
      <c r="A992" s="70"/>
      <c r="B992" s="70"/>
      <c r="C992" s="54"/>
      <c r="D992" s="55"/>
      <c r="E992" s="67"/>
      <c r="F992" s="56"/>
      <c r="G992" s="54"/>
      <c r="H992" s="58"/>
      <c r="I992" s="63">
        <v>992</v>
      </c>
      <c r="J992" s="63"/>
      <c r="K992" s="57"/>
      <c r="L992" s="57"/>
      <c r="M992" s="64"/>
      <c r="N992" s="72" t="s">
        <v>836</v>
      </c>
      <c r="O992" s="74">
        <v>40522.551064814812</v>
      </c>
    </row>
    <row r="993" spans="1:15">
      <c r="A993" s="70"/>
      <c r="B993" s="70"/>
      <c r="C993" s="54"/>
      <c r="D993" s="55"/>
      <c r="E993" s="67"/>
      <c r="F993" s="56"/>
      <c r="G993" s="54"/>
      <c r="H993" s="58"/>
      <c r="I993" s="63">
        <v>993</v>
      </c>
      <c r="J993" s="63"/>
      <c r="K993" s="57"/>
      <c r="L993" s="57"/>
      <c r="M993" s="64"/>
      <c r="N993" s="72" t="s">
        <v>836</v>
      </c>
      <c r="O993" s="74">
        <v>40522.551064814812</v>
      </c>
    </row>
    <row r="994" spans="1:15">
      <c r="A994" s="70"/>
      <c r="B994" s="70"/>
      <c r="C994" s="54"/>
      <c r="D994" s="55"/>
      <c r="E994" s="67"/>
      <c r="F994" s="56"/>
      <c r="G994" s="54"/>
      <c r="H994" s="58"/>
      <c r="I994" s="63">
        <v>994</v>
      </c>
      <c r="J994" s="63"/>
      <c r="K994" s="57"/>
      <c r="L994" s="57"/>
      <c r="M994" s="64"/>
      <c r="N994" s="72" t="s">
        <v>836</v>
      </c>
      <c r="O994" s="74">
        <v>40522.551064814812</v>
      </c>
    </row>
    <row r="995" spans="1:15">
      <c r="A995" s="70"/>
      <c r="B995" s="70"/>
      <c r="C995" s="54"/>
      <c r="D995" s="55"/>
      <c r="E995" s="67"/>
      <c r="F995" s="56"/>
      <c r="G995" s="54"/>
      <c r="H995" s="58"/>
      <c r="I995" s="63">
        <v>995</v>
      </c>
      <c r="J995" s="63"/>
      <c r="K995" s="57"/>
      <c r="L995" s="57"/>
      <c r="M995" s="64"/>
      <c r="N995" s="72" t="s">
        <v>836</v>
      </c>
      <c r="O995" s="74">
        <v>40522.551064814812</v>
      </c>
    </row>
    <row r="996" spans="1:15">
      <c r="A996" s="70"/>
      <c r="B996" s="70"/>
      <c r="C996" s="54"/>
      <c r="D996" s="55"/>
      <c r="E996" s="67"/>
      <c r="F996" s="56"/>
      <c r="G996" s="54"/>
      <c r="H996" s="58"/>
      <c r="I996" s="63">
        <v>996</v>
      </c>
      <c r="J996" s="63"/>
      <c r="K996" s="57"/>
      <c r="L996" s="57"/>
      <c r="M996" s="64"/>
      <c r="N996" s="72" t="s">
        <v>836</v>
      </c>
      <c r="O996" s="74">
        <v>40522.551064814812</v>
      </c>
    </row>
    <row r="997" spans="1:15">
      <c r="A997" s="70"/>
      <c r="B997" s="70"/>
      <c r="C997" s="54"/>
      <c r="D997" s="55"/>
      <c r="E997" s="67"/>
      <c r="F997" s="56"/>
      <c r="G997" s="54"/>
      <c r="H997" s="58"/>
      <c r="I997" s="63">
        <v>997</v>
      </c>
      <c r="J997" s="63"/>
      <c r="K997" s="57"/>
      <c r="L997" s="57"/>
      <c r="M997" s="64"/>
      <c r="N997" s="72" t="s">
        <v>836</v>
      </c>
      <c r="O997" s="74">
        <v>40522.551064814812</v>
      </c>
    </row>
    <row r="998" spans="1:15">
      <c r="A998" s="70"/>
      <c r="B998" s="70"/>
      <c r="C998" s="54"/>
      <c r="D998" s="55"/>
      <c r="E998" s="67"/>
      <c r="F998" s="56"/>
      <c r="G998" s="54"/>
      <c r="H998" s="58"/>
      <c r="I998" s="63">
        <v>998</v>
      </c>
      <c r="J998" s="63"/>
      <c r="K998" s="57"/>
      <c r="L998" s="57"/>
      <c r="M998" s="64"/>
      <c r="N998" s="72" t="s">
        <v>836</v>
      </c>
      <c r="O998" s="74">
        <v>40522.551064814812</v>
      </c>
    </row>
    <row r="999" spans="1:15">
      <c r="A999" s="70"/>
      <c r="B999" s="70"/>
      <c r="C999" s="54"/>
      <c r="D999" s="55"/>
      <c r="E999" s="67"/>
      <c r="F999" s="56"/>
      <c r="G999" s="54"/>
      <c r="H999" s="58"/>
      <c r="I999" s="63">
        <v>999</v>
      </c>
      <c r="J999" s="63"/>
      <c r="K999" s="57"/>
      <c r="L999" s="57"/>
      <c r="M999" s="64"/>
      <c r="N999" s="72" t="s">
        <v>836</v>
      </c>
      <c r="O999" s="74">
        <v>40522.551064814812</v>
      </c>
    </row>
    <row r="1000" spans="1:15">
      <c r="A1000" s="70"/>
      <c r="B1000" s="70"/>
      <c r="C1000" s="54"/>
      <c r="D1000" s="55"/>
      <c r="E1000" s="67"/>
      <c r="F1000" s="56"/>
      <c r="G1000" s="54"/>
      <c r="H1000" s="58"/>
      <c r="I1000" s="63">
        <v>1000</v>
      </c>
      <c r="J1000" s="63"/>
      <c r="K1000" s="57"/>
      <c r="L1000" s="57"/>
      <c r="M1000" s="64"/>
      <c r="N1000" s="72" t="s">
        <v>836</v>
      </c>
      <c r="O1000" s="74">
        <v>40522.551064814812</v>
      </c>
    </row>
    <row r="1001" spans="1:15">
      <c r="A1001" s="70"/>
      <c r="B1001" s="70"/>
      <c r="C1001" s="54"/>
      <c r="D1001" s="55"/>
      <c r="E1001" s="67"/>
      <c r="F1001" s="56"/>
      <c r="G1001" s="54"/>
      <c r="H1001" s="58"/>
      <c r="I1001" s="63">
        <v>1001</v>
      </c>
      <c r="J1001" s="63"/>
      <c r="K1001" s="57"/>
      <c r="L1001" s="57"/>
      <c r="M1001" s="64"/>
      <c r="N1001" s="72" t="s">
        <v>836</v>
      </c>
      <c r="O1001" s="74">
        <v>40522.551064814812</v>
      </c>
    </row>
    <row r="1002" spans="1:15">
      <c r="A1002" s="70"/>
      <c r="B1002" s="70"/>
      <c r="C1002" s="54"/>
      <c r="D1002" s="55"/>
      <c r="E1002" s="67"/>
      <c r="F1002" s="56"/>
      <c r="G1002" s="54"/>
      <c r="H1002" s="58"/>
      <c r="I1002" s="63">
        <v>1002</v>
      </c>
      <c r="J1002" s="63"/>
      <c r="K1002" s="57"/>
      <c r="L1002" s="57"/>
      <c r="M1002" s="64"/>
      <c r="N1002" s="72" t="s">
        <v>836</v>
      </c>
      <c r="O1002" s="74">
        <v>40522.551064814812</v>
      </c>
    </row>
    <row r="1003" spans="1:15">
      <c r="A1003" s="70"/>
      <c r="B1003" s="70"/>
      <c r="C1003" s="54"/>
      <c r="D1003" s="55"/>
      <c r="E1003" s="67"/>
      <c r="F1003" s="56"/>
      <c r="G1003" s="54"/>
      <c r="H1003" s="58"/>
      <c r="I1003" s="63">
        <v>1003</v>
      </c>
      <c r="J1003" s="63"/>
      <c r="K1003" s="57"/>
      <c r="L1003" s="57"/>
      <c r="M1003" s="64"/>
      <c r="N1003" s="72" t="s">
        <v>836</v>
      </c>
      <c r="O1003" s="74">
        <v>40522.551064814812</v>
      </c>
    </row>
    <row r="1004" spans="1:15">
      <c r="A1004" s="70"/>
      <c r="B1004" s="70"/>
      <c r="C1004" s="54"/>
      <c r="D1004" s="55"/>
      <c r="E1004" s="67"/>
      <c r="F1004" s="56"/>
      <c r="G1004" s="54"/>
      <c r="H1004" s="58"/>
      <c r="I1004" s="63">
        <v>1004</v>
      </c>
      <c r="J1004" s="63"/>
      <c r="K1004" s="57"/>
      <c r="L1004" s="57"/>
      <c r="M1004" s="64"/>
      <c r="N1004" s="72" t="s">
        <v>836</v>
      </c>
      <c r="O1004" s="74">
        <v>40522.551064814812</v>
      </c>
    </row>
    <row r="1005" spans="1:15">
      <c r="A1005" s="70"/>
      <c r="B1005" s="70"/>
      <c r="C1005" s="54"/>
      <c r="D1005" s="55"/>
      <c r="E1005" s="67"/>
      <c r="F1005" s="56"/>
      <c r="G1005" s="54"/>
      <c r="H1005" s="58"/>
      <c r="I1005" s="63">
        <v>1005</v>
      </c>
      <c r="J1005" s="63"/>
      <c r="K1005" s="57"/>
      <c r="L1005" s="57"/>
      <c r="M1005" s="64"/>
      <c r="N1005" s="72" t="s">
        <v>836</v>
      </c>
      <c r="O1005" s="74">
        <v>40522.551064814812</v>
      </c>
    </row>
    <row r="1006" spans="1:15">
      <c r="A1006" s="70"/>
      <c r="B1006" s="70"/>
      <c r="C1006" s="54"/>
      <c r="D1006" s="55"/>
      <c r="E1006" s="67"/>
      <c r="F1006" s="56"/>
      <c r="G1006" s="54"/>
      <c r="H1006" s="58"/>
      <c r="I1006" s="63">
        <v>1006</v>
      </c>
      <c r="J1006" s="63"/>
      <c r="K1006" s="57"/>
      <c r="L1006" s="57"/>
      <c r="M1006" s="64"/>
      <c r="N1006" s="72" t="s">
        <v>836</v>
      </c>
      <c r="O1006" s="74">
        <v>40522.551064814812</v>
      </c>
    </row>
    <row r="1007" spans="1:15">
      <c r="A1007" s="70"/>
      <c r="B1007" s="70"/>
      <c r="C1007" s="54"/>
      <c r="D1007" s="55"/>
      <c r="E1007" s="67"/>
      <c r="F1007" s="56"/>
      <c r="G1007" s="54"/>
      <c r="H1007" s="58"/>
      <c r="I1007" s="63">
        <v>1007</v>
      </c>
      <c r="J1007" s="63"/>
      <c r="K1007" s="57"/>
      <c r="L1007" s="57"/>
      <c r="M1007" s="64"/>
      <c r="N1007" s="72" t="s">
        <v>836</v>
      </c>
      <c r="O1007" s="74">
        <v>40522.551064814812</v>
      </c>
    </row>
    <row r="1008" spans="1:15">
      <c r="A1008" s="70"/>
      <c r="B1008" s="70"/>
      <c r="C1008" s="54"/>
      <c r="D1008" s="55"/>
      <c r="E1008" s="67"/>
      <c r="F1008" s="56"/>
      <c r="G1008" s="54"/>
      <c r="H1008" s="58"/>
      <c r="I1008" s="63">
        <v>1008</v>
      </c>
      <c r="J1008" s="63"/>
      <c r="K1008" s="57"/>
      <c r="L1008" s="57"/>
      <c r="M1008" s="64"/>
      <c r="N1008" s="72" t="s">
        <v>836</v>
      </c>
      <c r="O1008" s="74">
        <v>40522.551064814812</v>
      </c>
    </row>
    <row r="1009" spans="1:15">
      <c r="A1009" s="70"/>
      <c r="B1009" s="70"/>
      <c r="C1009" s="54"/>
      <c r="D1009" s="55"/>
      <c r="E1009" s="67"/>
      <c r="F1009" s="56"/>
      <c r="G1009" s="54"/>
      <c r="H1009" s="58"/>
      <c r="I1009" s="63">
        <v>1009</v>
      </c>
      <c r="J1009" s="63"/>
      <c r="K1009" s="57"/>
      <c r="L1009" s="57"/>
      <c r="M1009" s="64"/>
      <c r="N1009" s="72" t="s">
        <v>836</v>
      </c>
      <c r="O1009" s="74">
        <v>40522.551064814812</v>
      </c>
    </row>
    <row r="1010" spans="1:15">
      <c r="A1010" s="70"/>
      <c r="B1010" s="70"/>
      <c r="C1010" s="54"/>
      <c r="D1010" s="55"/>
      <c r="E1010" s="67"/>
      <c r="F1010" s="56"/>
      <c r="G1010" s="54"/>
      <c r="H1010" s="58"/>
      <c r="I1010" s="63">
        <v>1010</v>
      </c>
      <c r="J1010" s="63"/>
      <c r="K1010" s="57"/>
      <c r="L1010" s="57"/>
      <c r="M1010" s="64"/>
      <c r="N1010" s="72" t="s">
        <v>836</v>
      </c>
      <c r="O1010" s="74">
        <v>40522.551064814812</v>
      </c>
    </row>
    <row r="1011" spans="1:15">
      <c r="A1011" s="70"/>
      <c r="B1011" s="70"/>
      <c r="C1011" s="54"/>
      <c r="D1011" s="55"/>
      <c r="E1011" s="67"/>
      <c r="F1011" s="56"/>
      <c r="G1011" s="54"/>
      <c r="H1011" s="58"/>
      <c r="I1011" s="63">
        <v>1011</v>
      </c>
      <c r="J1011" s="63"/>
      <c r="K1011" s="57"/>
      <c r="L1011" s="57"/>
      <c r="M1011" s="64"/>
      <c r="N1011" s="72" t="s">
        <v>836</v>
      </c>
      <c r="O1011" s="74">
        <v>40522.551064814812</v>
      </c>
    </row>
    <row r="1012" spans="1:15">
      <c r="A1012" s="70"/>
      <c r="B1012" s="70"/>
      <c r="C1012" s="54"/>
      <c r="D1012" s="55"/>
      <c r="E1012" s="67"/>
      <c r="F1012" s="56"/>
      <c r="G1012" s="54"/>
      <c r="H1012" s="58"/>
      <c r="I1012" s="63">
        <v>1012</v>
      </c>
      <c r="J1012" s="63"/>
      <c r="K1012" s="57"/>
      <c r="L1012" s="57"/>
      <c r="M1012" s="64"/>
      <c r="N1012" s="72" t="s">
        <v>836</v>
      </c>
      <c r="O1012" s="74">
        <v>40522.551064814812</v>
      </c>
    </row>
    <row r="1013" spans="1:15">
      <c r="A1013" s="70"/>
      <c r="B1013" s="70"/>
      <c r="C1013" s="54"/>
      <c r="D1013" s="55"/>
      <c r="E1013" s="67"/>
      <c r="F1013" s="56"/>
      <c r="G1013" s="54"/>
      <c r="H1013" s="58"/>
      <c r="I1013" s="63">
        <v>1013</v>
      </c>
      <c r="J1013" s="63"/>
      <c r="K1013" s="57"/>
      <c r="L1013" s="57"/>
      <c r="M1013" s="64"/>
      <c r="N1013" s="72" t="s">
        <v>836</v>
      </c>
      <c r="O1013" s="74">
        <v>40522.551064814812</v>
      </c>
    </row>
    <row r="1014" spans="1:15">
      <c r="A1014" s="70"/>
      <c r="B1014" s="70"/>
      <c r="C1014" s="54"/>
      <c r="D1014" s="55"/>
      <c r="E1014" s="67"/>
      <c r="F1014" s="56"/>
      <c r="G1014" s="54"/>
      <c r="H1014" s="58"/>
      <c r="I1014" s="63">
        <v>1014</v>
      </c>
      <c r="J1014" s="63"/>
      <c r="K1014" s="57"/>
      <c r="L1014" s="57"/>
      <c r="M1014" s="64"/>
      <c r="N1014" s="72" t="s">
        <v>836</v>
      </c>
      <c r="O1014" s="74">
        <v>40522.551064814812</v>
      </c>
    </row>
    <row r="1015" spans="1:15">
      <c r="A1015" s="70"/>
      <c r="B1015" s="70"/>
      <c r="C1015" s="54"/>
      <c r="D1015" s="55"/>
      <c r="E1015" s="67"/>
      <c r="F1015" s="56"/>
      <c r="G1015" s="54"/>
      <c r="H1015" s="58"/>
      <c r="I1015" s="63">
        <v>1015</v>
      </c>
      <c r="J1015" s="63"/>
      <c r="K1015" s="57"/>
      <c r="L1015" s="57"/>
      <c r="M1015" s="64"/>
      <c r="N1015" s="72" t="s">
        <v>836</v>
      </c>
      <c r="O1015" s="74">
        <v>40522.551064814812</v>
      </c>
    </row>
    <row r="1016" spans="1:15">
      <c r="A1016" s="70"/>
      <c r="B1016" s="70"/>
      <c r="C1016" s="54"/>
      <c r="D1016" s="55"/>
      <c r="E1016" s="67"/>
      <c r="F1016" s="56"/>
      <c r="G1016" s="54"/>
      <c r="H1016" s="58"/>
      <c r="I1016" s="63">
        <v>1016</v>
      </c>
      <c r="J1016" s="63"/>
      <c r="K1016" s="57"/>
      <c r="L1016" s="57"/>
      <c r="M1016" s="64"/>
      <c r="N1016" s="72" t="s">
        <v>834</v>
      </c>
      <c r="O1016" s="74">
        <v>40522.04792824074</v>
      </c>
    </row>
    <row r="1017" spans="1:15">
      <c r="A1017" s="70"/>
      <c r="B1017" s="70"/>
      <c r="C1017" s="54"/>
      <c r="D1017" s="55"/>
      <c r="E1017" s="67"/>
      <c r="F1017" s="56"/>
      <c r="G1017" s="54"/>
      <c r="H1017" s="58"/>
      <c r="I1017" s="63">
        <v>1017</v>
      </c>
      <c r="J1017" s="63"/>
      <c r="K1017" s="57"/>
      <c r="L1017" s="57"/>
      <c r="M1017" s="64"/>
      <c r="N1017" s="72" t="s">
        <v>836</v>
      </c>
      <c r="O1017" s="74">
        <v>40522.551064814812</v>
      </c>
    </row>
    <row r="1018" spans="1:15">
      <c r="A1018" s="70"/>
      <c r="B1018" s="70"/>
      <c r="C1018" s="54"/>
      <c r="D1018" s="55"/>
      <c r="E1018" s="67"/>
      <c r="F1018" s="56"/>
      <c r="G1018" s="54"/>
      <c r="H1018" s="58"/>
      <c r="I1018" s="63">
        <v>1018</v>
      </c>
      <c r="J1018" s="63"/>
      <c r="K1018" s="57"/>
      <c r="L1018" s="57"/>
      <c r="M1018" s="64"/>
      <c r="N1018" s="72" t="s">
        <v>836</v>
      </c>
      <c r="O1018" s="74">
        <v>40522.551064814812</v>
      </c>
    </row>
    <row r="1019" spans="1:15">
      <c r="A1019" s="70"/>
      <c r="B1019" s="70"/>
      <c r="C1019" s="54"/>
      <c r="D1019" s="55"/>
      <c r="E1019" s="67"/>
      <c r="F1019" s="56"/>
      <c r="G1019" s="54"/>
      <c r="H1019" s="58"/>
      <c r="I1019" s="63">
        <v>1019</v>
      </c>
      <c r="J1019" s="63"/>
      <c r="K1019" s="57"/>
      <c r="L1019" s="57"/>
      <c r="M1019" s="64"/>
      <c r="N1019" s="72" t="s">
        <v>836</v>
      </c>
      <c r="O1019" s="74">
        <v>40522.551064814812</v>
      </c>
    </row>
    <row r="1020" spans="1:15">
      <c r="A1020" s="70"/>
      <c r="B1020" s="70"/>
      <c r="C1020" s="54"/>
      <c r="D1020" s="55"/>
      <c r="E1020" s="67"/>
      <c r="F1020" s="56"/>
      <c r="G1020" s="54"/>
      <c r="H1020" s="58"/>
      <c r="I1020" s="63">
        <v>1020</v>
      </c>
      <c r="J1020" s="63"/>
      <c r="K1020" s="57"/>
      <c r="L1020" s="57"/>
      <c r="M1020" s="64"/>
      <c r="N1020" s="72" t="s">
        <v>836</v>
      </c>
      <c r="O1020" s="74">
        <v>40522.551064814812</v>
      </c>
    </row>
    <row r="1021" spans="1:15">
      <c r="A1021" s="70"/>
      <c r="B1021" s="70"/>
      <c r="C1021" s="54"/>
      <c r="D1021" s="55"/>
      <c r="E1021" s="67"/>
      <c r="F1021" s="56"/>
      <c r="G1021" s="54"/>
      <c r="H1021" s="58"/>
      <c r="I1021" s="63">
        <v>1021</v>
      </c>
      <c r="J1021" s="63"/>
      <c r="K1021" s="57"/>
      <c r="L1021" s="57"/>
      <c r="M1021" s="64"/>
      <c r="N1021" s="72" t="s">
        <v>836</v>
      </c>
      <c r="O1021" s="74">
        <v>40522.551064814812</v>
      </c>
    </row>
    <row r="1022" spans="1:15">
      <c r="A1022" s="70"/>
      <c r="B1022" s="70"/>
      <c r="C1022" s="54"/>
      <c r="D1022" s="55"/>
      <c r="E1022" s="67"/>
      <c r="F1022" s="56"/>
      <c r="G1022" s="54"/>
      <c r="H1022" s="58"/>
      <c r="I1022" s="63">
        <v>1022</v>
      </c>
      <c r="J1022" s="63"/>
      <c r="K1022" s="57"/>
      <c r="L1022" s="57"/>
      <c r="M1022" s="64"/>
      <c r="N1022" s="72" t="s">
        <v>836</v>
      </c>
      <c r="O1022" s="74">
        <v>40522.551064814812</v>
      </c>
    </row>
    <row r="1023" spans="1:15">
      <c r="A1023" s="70"/>
      <c r="B1023" s="70"/>
      <c r="C1023" s="54"/>
      <c r="D1023" s="55"/>
      <c r="E1023" s="67"/>
      <c r="F1023" s="56"/>
      <c r="G1023" s="54"/>
      <c r="H1023" s="58"/>
      <c r="I1023" s="63">
        <v>1023</v>
      </c>
      <c r="J1023" s="63"/>
      <c r="K1023" s="57"/>
      <c r="L1023" s="57"/>
      <c r="M1023" s="64"/>
      <c r="N1023" s="72" t="s">
        <v>836</v>
      </c>
      <c r="O1023" s="74">
        <v>40522.551064814812</v>
      </c>
    </row>
    <row r="1024" spans="1:15">
      <c r="A1024" s="70"/>
      <c r="B1024" s="70"/>
      <c r="C1024" s="54"/>
      <c r="D1024" s="55"/>
      <c r="E1024" s="67"/>
      <c r="F1024" s="56"/>
      <c r="G1024" s="54"/>
      <c r="H1024" s="58"/>
      <c r="I1024" s="63">
        <v>1024</v>
      </c>
      <c r="J1024" s="63"/>
      <c r="K1024" s="57"/>
      <c r="L1024" s="57"/>
      <c r="M1024" s="64"/>
      <c r="N1024" s="72" t="s">
        <v>836</v>
      </c>
      <c r="O1024" s="74">
        <v>40522.551064814812</v>
      </c>
    </row>
    <row r="1025" spans="1:15">
      <c r="A1025" s="70"/>
      <c r="B1025" s="70"/>
      <c r="C1025" s="54"/>
      <c r="D1025" s="55"/>
      <c r="E1025" s="67"/>
      <c r="F1025" s="56"/>
      <c r="G1025" s="54"/>
      <c r="H1025" s="58"/>
      <c r="I1025" s="63">
        <v>1025</v>
      </c>
      <c r="J1025" s="63"/>
      <c r="K1025" s="57"/>
      <c r="L1025" s="57"/>
      <c r="M1025" s="64"/>
      <c r="N1025" s="72" t="s">
        <v>836</v>
      </c>
      <c r="O1025" s="74">
        <v>40522.551064814812</v>
      </c>
    </row>
    <row r="1026" spans="1:15">
      <c r="A1026" s="70"/>
      <c r="B1026" s="70"/>
      <c r="C1026" s="54"/>
      <c r="D1026" s="55"/>
      <c r="E1026" s="67"/>
      <c r="F1026" s="56"/>
      <c r="G1026" s="54"/>
      <c r="H1026" s="58"/>
      <c r="I1026" s="63">
        <v>1026</v>
      </c>
      <c r="J1026" s="63"/>
      <c r="K1026" s="57"/>
      <c r="L1026" s="57"/>
      <c r="M1026" s="64"/>
      <c r="N1026" s="72" t="s">
        <v>836</v>
      </c>
      <c r="O1026" s="74">
        <v>40522.551064814812</v>
      </c>
    </row>
    <row r="1027" spans="1:15">
      <c r="A1027" s="70"/>
      <c r="B1027" s="70"/>
      <c r="C1027" s="54"/>
      <c r="D1027" s="55"/>
      <c r="E1027" s="67"/>
      <c r="F1027" s="56"/>
      <c r="G1027" s="54"/>
      <c r="H1027" s="58"/>
      <c r="I1027" s="63">
        <v>1027</v>
      </c>
      <c r="J1027" s="63"/>
      <c r="K1027" s="57"/>
      <c r="L1027" s="57"/>
      <c r="M1027" s="64"/>
      <c r="N1027" s="72" t="s">
        <v>836</v>
      </c>
      <c r="O1027" s="74">
        <v>40522.551064814812</v>
      </c>
    </row>
    <row r="1028" spans="1:15">
      <c r="A1028" s="70"/>
      <c r="B1028" s="70"/>
      <c r="C1028" s="54"/>
      <c r="D1028" s="55"/>
      <c r="E1028" s="67"/>
      <c r="F1028" s="56"/>
      <c r="G1028" s="54"/>
      <c r="H1028" s="58"/>
      <c r="I1028" s="63">
        <v>1028</v>
      </c>
      <c r="J1028" s="63"/>
      <c r="K1028" s="57"/>
      <c r="L1028" s="57"/>
      <c r="M1028" s="64"/>
      <c r="N1028" s="72" t="s">
        <v>836</v>
      </c>
      <c r="O1028" s="74">
        <v>40522.551064814812</v>
      </c>
    </row>
    <row r="1029" spans="1:15">
      <c r="A1029" s="70"/>
      <c r="B1029" s="70"/>
      <c r="C1029" s="54"/>
      <c r="D1029" s="55"/>
      <c r="E1029" s="67"/>
      <c r="F1029" s="56"/>
      <c r="G1029" s="54"/>
      <c r="H1029" s="58"/>
      <c r="I1029" s="63">
        <v>1029</v>
      </c>
      <c r="J1029" s="63"/>
      <c r="K1029" s="57"/>
      <c r="L1029" s="57"/>
      <c r="M1029" s="64"/>
      <c r="N1029" s="72" t="s">
        <v>836</v>
      </c>
      <c r="O1029" s="74">
        <v>40522.551064814812</v>
      </c>
    </row>
    <row r="1030" spans="1:15">
      <c r="A1030" s="70"/>
      <c r="B1030" s="70"/>
      <c r="C1030" s="54"/>
      <c r="D1030" s="55"/>
      <c r="E1030" s="67"/>
      <c r="F1030" s="56"/>
      <c r="G1030" s="54"/>
      <c r="H1030" s="58"/>
      <c r="I1030" s="63">
        <v>1030</v>
      </c>
      <c r="J1030" s="63"/>
      <c r="K1030" s="57"/>
      <c r="L1030" s="57"/>
      <c r="M1030" s="64"/>
      <c r="N1030" s="72" t="s">
        <v>836</v>
      </c>
      <c r="O1030" s="74">
        <v>40522.551064814812</v>
      </c>
    </row>
    <row r="1031" spans="1:15">
      <c r="A1031" s="70"/>
      <c r="B1031" s="70"/>
      <c r="C1031" s="54"/>
      <c r="D1031" s="55"/>
      <c r="E1031" s="67"/>
      <c r="F1031" s="56"/>
      <c r="G1031" s="54"/>
      <c r="H1031" s="58"/>
      <c r="I1031" s="63">
        <v>1031</v>
      </c>
      <c r="J1031" s="63"/>
      <c r="K1031" s="57"/>
      <c r="L1031" s="57"/>
      <c r="M1031" s="64"/>
      <c r="N1031" s="72" t="s">
        <v>836</v>
      </c>
      <c r="O1031" s="74">
        <v>40522.551064814812</v>
      </c>
    </row>
    <row r="1032" spans="1:15">
      <c r="A1032" s="70"/>
      <c r="B1032" s="70"/>
      <c r="C1032" s="54"/>
      <c r="D1032" s="55"/>
      <c r="E1032" s="67"/>
      <c r="F1032" s="56"/>
      <c r="G1032" s="54"/>
      <c r="H1032" s="58"/>
      <c r="I1032" s="63">
        <v>1032</v>
      </c>
      <c r="J1032" s="63"/>
      <c r="K1032" s="57"/>
      <c r="L1032" s="57"/>
      <c r="M1032" s="64"/>
      <c r="N1032" s="72" t="s">
        <v>836</v>
      </c>
      <c r="O1032" s="74">
        <v>40522.551064814812</v>
      </c>
    </row>
    <row r="1033" spans="1:15">
      <c r="A1033" s="70"/>
      <c r="B1033" s="70"/>
      <c r="C1033" s="54"/>
      <c r="D1033" s="55"/>
      <c r="E1033" s="67"/>
      <c r="F1033" s="56"/>
      <c r="G1033" s="54"/>
      <c r="H1033" s="58"/>
      <c r="I1033" s="63">
        <v>1033</v>
      </c>
      <c r="J1033" s="63"/>
      <c r="K1033" s="57"/>
      <c r="L1033" s="57"/>
      <c r="M1033" s="64"/>
      <c r="N1033" s="72" t="s">
        <v>836</v>
      </c>
      <c r="O1033" s="74">
        <v>40522.551064814812</v>
      </c>
    </row>
    <row r="1034" spans="1:15">
      <c r="A1034" s="70"/>
      <c r="B1034" s="70"/>
      <c r="C1034" s="54"/>
      <c r="D1034" s="55"/>
      <c r="E1034" s="67"/>
      <c r="F1034" s="56"/>
      <c r="G1034" s="54"/>
      <c r="H1034" s="58"/>
      <c r="I1034" s="63">
        <v>1034</v>
      </c>
      <c r="J1034" s="63"/>
      <c r="K1034" s="57"/>
      <c r="L1034" s="57"/>
      <c r="M1034" s="64"/>
      <c r="N1034" s="72" t="s">
        <v>834</v>
      </c>
      <c r="O1034" s="74">
        <v>40522.050428240742</v>
      </c>
    </row>
    <row r="1035" spans="1:15">
      <c r="A1035" s="70"/>
      <c r="B1035" s="70"/>
      <c r="C1035" s="54"/>
      <c r="D1035" s="55"/>
      <c r="E1035" s="67"/>
      <c r="F1035" s="56"/>
      <c r="G1035" s="54"/>
      <c r="H1035" s="58"/>
      <c r="I1035" s="63">
        <v>1035</v>
      </c>
      <c r="J1035" s="63"/>
      <c r="K1035" s="57"/>
      <c r="L1035" s="57"/>
      <c r="M1035" s="64"/>
      <c r="N1035" s="72" t="s">
        <v>836</v>
      </c>
      <c r="O1035" s="74">
        <v>40522.551064814812</v>
      </c>
    </row>
    <row r="1036" spans="1:15">
      <c r="A1036" s="70"/>
      <c r="B1036" s="70"/>
      <c r="C1036" s="54"/>
      <c r="D1036" s="55"/>
      <c r="E1036" s="67"/>
      <c r="F1036" s="56"/>
      <c r="G1036" s="54"/>
      <c r="H1036" s="58"/>
      <c r="I1036" s="63">
        <v>1036</v>
      </c>
      <c r="J1036" s="63"/>
      <c r="K1036" s="57"/>
      <c r="L1036" s="57"/>
      <c r="M1036" s="64"/>
      <c r="N1036" s="72" t="s">
        <v>836</v>
      </c>
      <c r="O1036" s="74">
        <v>40522.551064814812</v>
      </c>
    </row>
    <row r="1037" spans="1:15">
      <c r="A1037" s="70"/>
      <c r="B1037" s="70"/>
      <c r="C1037" s="54"/>
      <c r="D1037" s="55"/>
      <c r="E1037" s="67"/>
      <c r="F1037" s="56"/>
      <c r="G1037" s="54"/>
      <c r="H1037" s="58"/>
      <c r="I1037" s="63">
        <v>1037</v>
      </c>
      <c r="J1037" s="63"/>
      <c r="K1037" s="57"/>
      <c r="L1037" s="57"/>
      <c r="M1037" s="64"/>
      <c r="N1037" s="72" t="s">
        <v>836</v>
      </c>
      <c r="O1037" s="74">
        <v>40522.551064814812</v>
      </c>
    </row>
    <row r="1038" spans="1:15">
      <c r="A1038" s="70"/>
      <c r="B1038" s="70"/>
      <c r="C1038" s="54"/>
      <c r="D1038" s="55"/>
      <c r="E1038" s="67"/>
      <c r="F1038" s="56"/>
      <c r="G1038" s="54"/>
      <c r="H1038" s="58"/>
      <c r="I1038" s="63">
        <v>1038</v>
      </c>
      <c r="J1038" s="63"/>
      <c r="K1038" s="57"/>
      <c r="L1038" s="57"/>
      <c r="M1038" s="64"/>
      <c r="N1038" s="72" t="s">
        <v>836</v>
      </c>
      <c r="O1038" s="74">
        <v>40522.551064814812</v>
      </c>
    </row>
    <row r="1039" spans="1:15">
      <c r="A1039" s="70"/>
      <c r="B1039" s="70"/>
      <c r="C1039" s="54"/>
      <c r="D1039" s="55"/>
      <c r="E1039" s="67"/>
      <c r="F1039" s="56"/>
      <c r="G1039" s="54"/>
      <c r="H1039" s="58"/>
      <c r="I1039" s="63">
        <v>1039</v>
      </c>
      <c r="J1039" s="63"/>
      <c r="K1039" s="57"/>
      <c r="L1039" s="57"/>
      <c r="M1039" s="64"/>
      <c r="N1039" s="72" t="s">
        <v>834</v>
      </c>
      <c r="O1039" s="74">
        <v>40522.050462962965</v>
      </c>
    </row>
    <row r="1040" spans="1:15">
      <c r="A1040" s="70"/>
      <c r="B1040" s="70"/>
      <c r="C1040" s="54"/>
      <c r="D1040" s="55"/>
      <c r="E1040" s="67"/>
      <c r="F1040" s="56"/>
      <c r="G1040" s="54"/>
      <c r="H1040" s="58"/>
      <c r="I1040" s="63">
        <v>1040</v>
      </c>
      <c r="J1040" s="63"/>
      <c r="K1040" s="57"/>
      <c r="L1040" s="57"/>
      <c r="M1040" s="64"/>
      <c r="N1040" s="72" t="s">
        <v>836</v>
      </c>
      <c r="O1040" s="74">
        <v>40522.551064814812</v>
      </c>
    </row>
    <row r="1041" spans="1:15">
      <c r="A1041" s="70"/>
      <c r="B1041" s="70"/>
      <c r="C1041" s="54"/>
      <c r="D1041" s="55"/>
      <c r="E1041" s="67"/>
      <c r="F1041" s="56"/>
      <c r="G1041" s="54"/>
      <c r="H1041" s="58"/>
      <c r="I1041" s="63">
        <v>1041</v>
      </c>
      <c r="J1041" s="63"/>
      <c r="K1041" s="57"/>
      <c r="L1041" s="57"/>
      <c r="M1041" s="64"/>
      <c r="N1041" s="72" t="s">
        <v>836</v>
      </c>
      <c r="O1041" s="74">
        <v>40522.551064814812</v>
      </c>
    </row>
    <row r="1042" spans="1:15">
      <c r="A1042" s="70"/>
      <c r="B1042" s="70"/>
      <c r="C1042" s="54"/>
      <c r="D1042" s="55"/>
      <c r="E1042" s="67"/>
      <c r="F1042" s="56"/>
      <c r="G1042" s="54"/>
      <c r="H1042" s="58"/>
      <c r="I1042" s="63">
        <v>1042</v>
      </c>
      <c r="J1042" s="63"/>
      <c r="K1042" s="57"/>
      <c r="L1042" s="57"/>
      <c r="M1042" s="64"/>
      <c r="N1042" s="72" t="s">
        <v>836</v>
      </c>
      <c r="O1042" s="74">
        <v>40522.551064814812</v>
      </c>
    </row>
    <row r="1043" spans="1:15">
      <c r="A1043" s="70"/>
      <c r="B1043" s="70"/>
      <c r="C1043" s="54"/>
      <c r="D1043" s="55"/>
      <c r="E1043" s="67"/>
      <c r="F1043" s="56"/>
      <c r="G1043" s="54"/>
      <c r="H1043" s="58"/>
      <c r="I1043" s="63">
        <v>1043</v>
      </c>
      <c r="J1043" s="63"/>
      <c r="K1043" s="57"/>
      <c r="L1043" s="57"/>
      <c r="M1043" s="64"/>
      <c r="N1043" s="72" t="s">
        <v>836</v>
      </c>
      <c r="O1043" s="74">
        <v>40522.551064814812</v>
      </c>
    </row>
    <row r="1044" spans="1:15">
      <c r="A1044" s="70"/>
      <c r="B1044" s="70"/>
      <c r="C1044" s="54"/>
      <c r="D1044" s="55"/>
      <c r="E1044" s="67"/>
      <c r="F1044" s="56"/>
      <c r="G1044" s="54"/>
      <c r="H1044" s="58"/>
      <c r="I1044" s="63">
        <v>1044</v>
      </c>
      <c r="J1044" s="63"/>
      <c r="K1044" s="57"/>
      <c r="L1044" s="57"/>
      <c r="M1044" s="64"/>
      <c r="N1044" s="72" t="s">
        <v>836</v>
      </c>
      <c r="O1044" s="74">
        <v>40522.551064814812</v>
      </c>
    </row>
    <row r="1045" spans="1:15">
      <c r="A1045" s="70"/>
      <c r="B1045" s="70"/>
      <c r="C1045" s="54"/>
      <c r="D1045" s="55"/>
      <c r="E1045" s="67"/>
      <c r="F1045" s="56"/>
      <c r="G1045" s="54"/>
      <c r="H1045" s="58"/>
      <c r="I1045" s="63">
        <v>1045</v>
      </c>
      <c r="J1045" s="63"/>
      <c r="K1045" s="57"/>
      <c r="L1045" s="57"/>
      <c r="M1045" s="64"/>
      <c r="N1045" s="72" t="s">
        <v>836</v>
      </c>
      <c r="O1045" s="74">
        <v>40522.551064814812</v>
      </c>
    </row>
    <row r="1046" spans="1:15">
      <c r="A1046" s="70"/>
      <c r="B1046" s="70"/>
      <c r="C1046" s="54"/>
      <c r="D1046" s="55"/>
      <c r="E1046" s="67"/>
      <c r="F1046" s="56"/>
      <c r="G1046" s="54"/>
      <c r="H1046" s="58"/>
      <c r="I1046" s="63">
        <v>1046</v>
      </c>
      <c r="J1046" s="63"/>
      <c r="K1046" s="57"/>
      <c r="L1046" s="57"/>
      <c r="M1046" s="64"/>
      <c r="N1046" s="72" t="s">
        <v>836</v>
      </c>
      <c r="O1046" s="74">
        <v>40522.551064814812</v>
      </c>
    </row>
    <row r="1047" spans="1:15">
      <c r="A1047" s="70"/>
      <c r="B1047" s="70"/>
      <c r="C1047" s="54"/>
      <c r="D1047" s="55"/>
      <c r="E1047" s="67"/>
      <c r="F1047" s="56"/>
      <c r="G1047" s="54"/>
      <c r="H1047" s="58"/>
      <c r="I1047" s="63">
        <v>1047</v>
      </c>
      <c r="J1047" s="63"/>
      <c r="K1047" s="57"/>
      <c r="L1047" s="57"/>
      <c r="M1047" s="64"/>
      <c r="N1047" s="72" t="s">
        <v>836</v>
      </c>
      <c r="O1047" s="74">
        <v>40522.551064814812</v>
      </c>
    </row>
    <row r="1048" spans="1:15">
      <c r="A1048" s="70"/>
      <c r="B1048" s="70"/>
      <c r="C1048" s="54"/>
      <c r="D1048" s="55"/>
      <c r="E1048" s="67"/>
      <c r="F1048" s="56"/>
      <c r="G1048" s="54"/>
      <c r="H1048" s="58"/>
      <c r="I1048" s="63">
        <v>1048</v>
      </c>
      <c r="J1048" s="63"/>
      <c r="K1048" s="57"/>
      <c r="L1048" s="57"/>
      <c r="M1048" s="64"/>
      <c r="N1048" s="72" t="s">
        <v>836</v>
      </c>
      <c r="O1048" s="74">
        <v>40522.551064814812</v>
      </c>
    </row>
    <row r="1049" spans="1:15">
      <c r="A1049" s="70"/>
      <c r="B1049" s="70"/>
      <c r="C1049" s="54"/>
      <c r="D1049" s="55"/>
      <c r="E1049" s="67"/>
      <c r="F1049" s="56"/>
      <c r="G1049" s="54"/>
      <c r="H1049" s="58"/>
      <c r="I1049" s="63">
        <v>1049</v>
      </c>
      <c r="J1049" s="63"/>
      <c r="K1049" s="57"/>
      <c r="L1049" s="57"/>
      <c r="M1049" s="64"/>
      <c r="N1049" s="72" t="s">
        <v>836</v>
      </c>
      <c r="O1049" s="74">
        <v>40522.551064814812</v>
      </c>
    </row>
    <row r="1050" spans="1:15">
      <c r="A1050" s="70"/>
      <c r="B1050" s="70"/>
      <c r="C1050" s="54"/>
      <c r="D1050" s="55"/>
      <c r="E1050" s="67"/>
      <c r="F1050" s="56"/>
      <c r="G1050" s="54"/>
      <c r="H1050" s="58"/>
      <c r="I1050" s="63">
        <v>1050</v>
      </c>
      <c r="J1050" s="63"/>
      <c r="K1050" s="57"/>
      <c r="L1050" s="57"/>
      <c r="M1050" s="64"/>
      <c r="N1050" s="72" t="s">
        <v>836</v>
      </c>
      <c r="O1050" s="74">
        <v>40522.551064814812</v>
      </c>
    </row>
    <row r="1051" spans="1:15">
      <c r="A1051" s="70"/>
      <c r="B1051" s="70"/>
      <c r="C1051" s="54"/>
      <c r="D1051" s="55"/>
      <c r="E1051" s="67"/>
      <c r="F1051" s="56"/>
      <c r="G1051" s="54"/>
      <c r="H1051" s="58"/>
      <c r="I1051" s="63">
        <v>1051</v>
      </c>
      <c r="J1051" s="63"/>
      <c r="K1051" s="57"/>
      <c r="L1051" s="57"/>
      <c r="M1051" s="64"/>
      <c r="N1051" s="72" t="s">
        <v>836</v>
      </c>
      <c r="O1051" s="74">
        <v>40522.551064814812</v>
      </c>
    </row>
    <row r="1052" spans="1:15">
      <c r="A1052" s="70"/>
      <c r="B1052" s="70"/>
      <c r="C1052" s="54"/>
      <c r="D1052" s="55"/>
      <c r="E1052" s="67"/>
      <c r="F1052" s="56"/>
      <c r="G1052" s="54"/>
      <c r="H1052" s="58"/>
      <c r="I1052" s="63">
        <v>1052</v>
      </c>
      <c r="J1052" s="63"/>
      <c r="K1052" s="57"/>
      <c r="L1052" s="57"/>
      <c r="M1052" s="64"/>
      <c r="N1052" s="72" t="s">
        <v>836</v>
      </c>
      <c r="O1052" s="74">
        <v>40522.551064814812</v>
      </c>
    </row>
    <row r="1053" spans="1:15">
      <c r="A1053" s="70"/>
      <c r="B1053" s="70"/>
      <c r="C1053" s="54"/>
      <c r="D1053" s="55"/>
      <c r="E1053" s="67"/>
      <c r="F1053" s="56"/>
      <c r="G1053" s="54"/>
      <c r="H1053" s="58"/>
      <c r="I1053" s="63">
        <v>1053</v>
      </c>
      <c r="J1053" s="63"/>
      <c r="K1053" s="57"/>
      <c r="L1053" s="57"/>
      <c r="M1053" s="64"/>
      <c r="N1053" s="72" t="s">
        <v>836</v>
      </c>
      <c r="O1053" s="74">
        <v>40522.551064814812</v>
      </c>
    </row>
    <row r="1054" spans="1:15">
      <c r="A1054" s="70"/>
      <c r="B1054" s="70"/>
      <c r="C1054" s="54"/>
      <c r="D1054" s="55"/>
      <c r="E1054" s="67"/>
      <c r="F1054" s="56"/>
      <c r="G1054" s="54"/>
      <c r="H1054" s="58"/>
      <c r="I1054" s="63">
        <v>1054</v>
      </c>
      <c r="J1054" s="63"/>
      <c r="K1054" s="57"/>
      <c r="L1054" s="57"/>
      <c r="M1054" s="64"/>
      <c r="N1054" s="72" t="s">
        <v>836</v>
      </c>
      <c r="O1054" s="74">
        <v>40522.551064814812</v>
      </c>
    </row>
    <row r="1055" spans="1:15">
      <c r="A1055" s="70"/>
      <c r="B1055" s="70"/>
      <c r="C1055" s="54"/>
      <c r="D1055" s="55"/>
      <c r="E1055" s="67"/>
      <c r="F1055" s="56"/>
      <c r="G1055" s="54"/>
      <c r="H1055" s="58"/>
      <c r="I1055" s="63">
        <v>1055</v>
      </c>
      <c r="J1055" s="63"/>
      <c r="K1055" s="57"/>
      <c r="L1055" s="57"/>
      <c r="M1055" s="64"/>
      <c r="N1055" s="72" t="s">
        <v>836</v>
      </c>
      <c r="O1055" s="74">
        <v>40522.551064814812</v>
      </c>
    </row>
    <row r="1056" spans="1:15">
      <c r="A1056" s="70"/>
      <c r="B1056" s="70"/>
      <c r="C1056" s="54"/>
      <c r="D1056" s="55"/>
      <c r="E1056" s="67"/>
      <c r="F1056" s="56"/>
      <c r="G1056" s="54"/>
      <c r="H1056" s="58"/>
      <c r="I1056" s="63">
        <v>1056</v>
      </c>
      <c r="J1056" s="63"/>
      <c r="K1056" s="57"/>
      <c r="L1056" s="57"/>
      <c r="M1056" s="64"/>
      <c r="N1056" s="72" t="s">
        <v>836</v>
      </c>
      <c r="O1056" s="74">
        <v>40522.551064814812</v>
      </c>
    </row>
    <row r="1057" spans="1:15">
      <c r="A1057" s="70"/>
      <c r="B1057" s="70"/>
      <c r="C1057" s="54"/>
      <c r="D1057" s="55"/>
      <c r="E1057" s="67"/>
      <c r="F1057" s="56"/>
      <c r="G1057" s="54"/>
      <c r="H1057" s="58"/>
      <c r="I1057" s="63">
        <v>1057</v>
      </c>
      <c r="J1057" s="63"/>
      <c r="K1057" s="57"/>
      <c r="L1057" s="57"/>
      <c r="M1057" s="64"/>
      <c r="N1057" s="72" t="s">
        <v>836</v>
      </c>
      <c r="O1057" s="74">
        <v>40522.551064814812</v>
      </c>
    </row>
    <row r="1058" spans="1:15">
      <c r="A1058" s="70"/>
      <c r="B1058" s="70"/>
      <c r="C1058" s="54"/>
      <c r="D1058" s="55"/>
      <c r="E1058" s="67"/>
      <c r="F1058" s="56"/>
      <c r="G1058" s="54"/>
      <c r="H1058" s="58"/>
      <c r="I1058" s="63">
        <v>1058</v>
      </c>
      <c r="J1058" s="63"/>
      <c r="K1058" s="57"/>
      <c r="L1058" s="57"/>
      <c r="M1058" s="64"/>
      <c r="N1058" s="72" t="s">
        <v>836</v>
      </c>
      <c r="O1058" s="74">
        <v>40522.551064814812</v>
      </c>
    </row>
    <row r="1059" spans="1:15">
      <c r="A1059" s="70"/>
      <c r="B1059" s="70"/>
      <c r="C1059" s="54"/>
      <c r="D1059" s="55"/>
      <c r="E1059" s="67"/>
      <c r="F1059" s="56"/>
      <c r="G1059" s="54"/>
      <c r="H1059" s="58"/>
      <c r="I1059" s="63">
        <v>1059</v>
      </c>
      <c r="J1059" s="63"/>
      <c r="K1059" s="57"/>
      <c r="L1059" s="57"/>
      <c r="M1059" s="64"/>
      <c r="N1059" s="72" t="s">
        <v>836</v>
      </c>
      <c r="O1059" s="74">
        <v>40522.551064814812</v>
      </c>
    </row>
    <row r="1060" spans="1:15">
      <c r="A1060" s="70"/>
      <c r="B1060" s="70"/>
      <c r="C1060" s="54"/>
      <c r="D1060" s="55"/>
      <c r="E1060" s="67"/>
      <c r="F1060" s="56"/>
      <c r="G1060" s="54"/>
      <c r="H1060" s="58"/>
      <c r="I1060" s="63">
        <v>1060</v>
      </c>
      <c r="J1060" s="63"/>
      <c r="K1060" s="57"/>
      <c r="L1060" s="57"/>
      <c r="M1060" s="64"/>
      <c r="N1060" s="72" t="s">
        <v>836</v>
      </c>
      <c r="O1060" s="74">
        <v>40522.551064814812</v>
      </c>
    </row>
    <row r="1061" spans="1:15">
      <c r="A1061" s="70"/>
      <c r="B1061" s="70"/>
      <c r="C1061" s="54"/>
      <c r="D1061" s="55"/>
      <c r="E1061" s="67"/>
      <c r="F1061" s="56"/>
      <c r="G1061" s="54"/>
      <c r="H1061" s="58"/>
      <c r="I1061" s="63">
        <v>1061</v>
      </c>
      <c r="J1061" s="63"/>
      <c r="K1061" s="57"/>
      <c r="L1061" s="57"/>
      <c r="M1061" s="64"/>
      <c r="N1061" s="72" t="s">
        <v>836</v>
      </c>
      <c r="O1061" s="74">
        <v>40522.551064814812</v>
      </c>
    </row>
    <row r="1062" spans="1:15">
      <c r="A1062" s="70"/>
      <c r="B1062" s="70"/>
      <c r="C1062" s="54"/>
      <c r="D1062" s="55"/>
      <c r="E1062" s="67"/>
      <c r="F1062" s="56"/>
      <c r="G1062" s="54"/>
      <c r="H1062" s="58"/>
      <c r="I1062" s="63">
        <v>1062</v>
      </c>
      <c r="J1062" s="63"/>
      <c r="K1062" s="57"/>
      <c r="L1062" s="57"/>
      <c r="M1062" s="64"/>
      <c r="N1062" s="72" t="s">
        <v>836</v>
      </c>
      <c r="O1062" s="74">
        <v>40522.551064814812</v>
      </c>
    </row>
    <row r="1063" spans="1:15">
      <c r="A1063" s="70"/>
      <c r="B1063" s="70"/>
      <c r="C1063" s="54"/>
      <c r="D1063" s="55"/>
      <c r="E1063" s="67"/>
      <c r="F1063" s="56"/>
      <c r="G1063" s="54"/>
      <c r="H1063" s="58"/>
      <c r="I1063" s="63">
        <v>1063</v>
      </c>
      <c r="J1063" s="63"/>
      <c r="K1063" s="57"/>
      <c r="L1063" s="57"/>
      <c r="M1063" s="64"/>
      <c r="N1063" s="72" t="s">
        <v>836</v>
      </c>
      <c r="O1063" s="74">
        <v>40522.551064814812</v>
      </c>
    </row>
    <row r="1064" spans="1:15">
      <c r="A1064" s="70"/>
      <c r="B1064" s="70"/>
      <c r="C1064" s="54"/>
      <c r="D1064" s="55"/>
      <c r="E1064" s="67"/>
      <c r="F1064" s="56"/>
      <c r="G1064" s="54"/>
      <c r="H1064" s="58"/>
      <c r="I1064" s="63">
        <v>1064</v>
      </c>
      <c r="J1064" s="63"/>
      <c r="K1064" s="57"/>
      <c r="L1064" s="57"/>
      <c r="M1064" s="64"/>
      <c r="N1064" s="72" t="s">
        <v>836</v>
      </c>
      <c r="O1064" s="74">
        <v>40522.551064814812</v>
      </c>
    </row>
    <row r="1065" spans="1:15">
      <c r="A1065" s="70"/>
      <c r="B1065" s="70"/>
      <c r="C1065" s="54"/>
      <c r="D1065" s="55"/>
      <c r="E1065" s="67"/>
      <c r="F1065" s="56"/>
      <c r="G1065" s="54"/>
      <c r="H1065" s="58"/>
      <c r="I1065" s="63">
        <v>1065</v>
      </c>
      <c r="J1065" s="63"/>
      <c r="K1065" s="57"/>
      <c r="L1065" s="57"/>
      <c r="M1065" s="64"/>
      <c r="N1065" s="72" t="s">
        <v>836</v>
      </c>
      <c r="O1065" s="74">
        <v>40522.551064814812</v>
      </c>
    </row>
    <row r="1066" spans="1:15">
      <c r="A1066" s="70"/>
      <c r="B1066" s="70"/>
      <c r="C1066" s="54"/>
      <c r="D1066" s="55"/>
      <c r="E1066" s="67"/>
      <c r="F1066" s="56"/>
      <c r="G1066" s="54"/>
      <c r="H1066" s="58"/>
      <c r="I1066" s="63">
        <v>1066</v>
      </c>
      <c r="J1066" s="63"/>
      <c r="K1066" s="57"/>
      <c r="L1066" s="57"/>
      <c r="M1066" s="64"/>
      <c r="N1066" s="72" t="s">
        <v>836</v>
      </c>
      <c r="O1066" s="74">
        <v>40522.551064814812</v>
      </c>
    </row>
    <row r="1067" spans="1:15">
      <c r="A1067" s="70"/>
      <c r="B1067" s="70"/>
      <c r="C1067" s="54"/>
      <c r="D1067" s="55"/>
      <c r="E1067" s="67"/>
      <c r="F1067" s="56"/>
      <c r="G1067" s="54"/>
      <c r="H1067" s="58"/>
      <c r="I1067" s="63">
        <v>1067</v>
      </c>
      <c r="J1067" s="63"/>
      <c r="K1067" s="57"/>
      <c r="L1067" s="57"/>
      <c r="M1067" s="64"/>
      <c r="N1067" s="72" t="s">
        <v>836</v>
      </c>
      <c r="O1067" s="74">
        <v>40522.551064814812</v>
      </c>
    </row>
    <row r="1068" spans="1:15">
      <c r="A1068" s="70"/>
      <c r="B1068" s="70"/>
      <c r="C1068" s="54"/>
      <c r="D1068" s="55"/>
      <c r="E1068" s="67"/>
      <c r="F1068" s="56"/>
      <c r="G1068" s="54"/>
      <c r="H1068" s="58"/>
      <c r="I1068" s="63">
        <v>1068</v>
      </c>
      <c r="J1068" s="63"/>
      <c r="K1068" s="57"/>
      <c r="L1068" s="57"/>
      <c r="M1068" s="64"/>
      <c r="N1068" s="72" t="s">
        <v>836</v>
      </c>
      <c r="O1068" s="74">
        <v>40522.551064814812</v>
      </c>
    </row>
    <row r="1069" spans="1:15">
      <c r="A1069" s="70"/>
      <c r="B1069" s="70"/>
      <c r="C1069" s="54"/>
      <c r="D1069" s="55"/>
      <c r="E1069" s="67"/>
      <c r="F1069" s="56"/>
      <c r="G1069" s="54"/>
      <c r="H1069" s="58"/>
      <c r="I1069" s="63">
        <v>1069</v>
      </c>
      <c r="J1069" s="63"/>
      <c r="K1069" s="57"/>
      <c r="L1069" s="57"/>
      <c r="M1069" s="64"/>
      <c r="N1069" s="72" t="s">
        <v>836</v>
      </c>
      <c r="O1069" s="74">
        <v>40522.551064814812</v>
      </c>
    </row>
    <row r="1070" spans="1:15">
      <c r="A1070" s="70"/>
      <c r="B1070" s="70"/>
      <c r="C1070" s="54"/>
      <c r="D1070" s="55"/>
      <c r="E1070" s="67"/>
      <c r="F1070" s="56"/>
      <c r="G1070" s="54"/>
      <c r="H1070" s="58"/>
      <c r="I1070" s="63">
        <v>1070</v>
      </c>
      <c r="J1070" s="63"/>
      <c r="K1070" s="57"/>
      <c r="L1070" s="57"/>
      <c r="M1070" s="64"/>
      <c r="N1070" s="72" t="s">
        <v>836</v>
      </c>
      <c r="O1070" s="74">
        <v>40522.551064814812</v>
      </c>
    </row>
    <row r="1071" spans="1:15">
      <c r="A1071" s="70"/>
      <c r="B1071" s="70"/>
      <c r="C1071" s="54"/>
      <c r="D1071" s="55"/>
      <c r="E1071" s="67"/>
      <c r="F1071" s="56"/>
      <c r="G1071" s="54"/>
      <c r="H1071" s="58"/>
      <c r="I1071" s="63">
        <v>1071</v>
      </c>
      <c r="J1071" s="63"/>
      <c r="K1071" s="57"/>
      <c r="L1071" s="57"/>
      <c r="M1071" s="64"/>
      <c r="N1071" s="72" t="s">
        <v>836</v>
      </c>
      <c r="O1071" s="74">
        <v>40522.551064814812</v>
      </c>
    </row>
    <row r="1072" spans="1:15">
      <c r="A1072" s="70"/>
      <c r="B1072" s="70"/>
      <c r="C1072" s="54"/>
      <c r="D1072" s="55"/>
      <c r="E1072" s="67"/>
      <c r="F1072" s="56"/>
      <c r="G1072" s="54"/>
      <c r="H1072" s="58"/>
      <c r="I1072" s="63">
        <v>1072</v>
      </c>
      <c r="J1072" s="63"/>
      <c r="K1072" s="57"/>
      <c r="L1072" s="57"/>
      <c r="M1072" s="64"/>
      <c r="N1072" s="72" t="s">
        <v>836</v>
      </c>
      <c r="O1072" s="74">
        <v>40522.551064814812</v>
      </c>
    </row>
    <row r="1073" spans="1:15">
      <c r="A1073" s="70"/>
      <c r="B1073" s="70"/>
      <c r="C1073" s="54"/>
      <c r="D1073" s="55"/>
      <c r="E1073" s="67"/>
      <c r="F1073" s="56"/>
      <c r="G1073" s="54"/>
      <c r="H1073" s="58"/>
      <c r="I1073" s="63">
        <v>1073</v>
      </c>
      <c r="J1073" s="63"/>
      <c r="K1073" s="57"/>
      <c r="L1073" s="57"/>
      <c r="M1073" s="64"/>
      <c r="N1073" s="72" t="s">
        <v>836</v>
      </c>
      <c r="O1073" s="74">
        <v>40522.551064814812</v>
      </c>
    </row>
    <row r="1074" spans="1:15">
      <c r="A1074" s="70"/>
      <c r="B1074" s="70"/>
      <c r="C1074" s="54"/>
      <c r="D1074" s="55"/>
      <c r="E1074" s="67"/>
      <c r="F1074" s="56"/>
      <c r="G1074" s="54"/>
      <c r="H1074" s="58"/>
      <c r="I1074" s="63">
        <v>1074</v>
      </c>
      <c r="J1074" s="63"/>
      <c r="K1074" s="57"/>
      <c r="L1074" s="57"/>
      <c r="M1074" s="64"/>
      <c r="N1074" s="72" t="s">
        <v>836</v>
      </c>
      <c r="O1074" s="74">
        <v>40522.551064814812</v>
      </c>
    </row>
    <row r="1075" spans="1:15">
      <c r="A1075" s="70"/>
      <c r="B1075" s="70"/>
      <c r="C1075" s="54"/>
      <c r="D1075" s="55"/>
      <c r="E1075" s="67"/>
      <c r="F1075" s="56"/>
      <c r="G1075" s="54"/>
      <c r="H1075" s="58"/>
      <c r="I1075" s="63">
        <v>1075</v>
      </c>
      <c r="J1075" s="63"/>
      <c r="K1075" s="57"/>
      <c r="L1075" s="57"/>
      <c r="M1075" s="64"/>
      <c r="N1075" s="72" t="s">
        <v>836</v>
      </c>
      <c r="O1075" s="74">
        <v>40522.551064814812</v>
      </c>
    </row>
    <row r="1076" spans="1:15">
      <c r="A1076" s="70"/>
      <c r="B1076" s="70"/>
      <c r="C1076" s="54"/>
      <c r="D1076" s="55"/>
      <c r="E1076" s="67"/>
      <c r="F1076" s="56"/>
      <c r="G1076" s="54"/>
      <c r="H1076" s="58"/>
      <c r="I1076" s="63">
        <v>1076</v>
      </c>
      <c r="J1076" s="63"/>
      <c r="K1076" s="57"/>
      <c r="L1076" s="57"/>
      <c r="M1076" s="64"/>
      <c r="N1076" s="72" t="s">
        <v>836</v>
      </c>
      <c r="O1076" s="74">
        <v>40522.551064814812</v>
      </c>
    </row>
    <row r="1077" spans="1:15">
      <c r="A1077" s="70"/>
      <c r="B1077" s="70"/>
      <c r="C1077" s="54"/>
      <c r="D1077" s="55"/>
      <c r="E1077" s="67"/>
      <c r="F1077" s="56"/>
      <c r="G1077" s="54"/>
      <c r="H1077" s="58"/>
      <c r="I1077" s="63">
        <v>1077</v>
      </c>
      <c r="J1077" s="63"/>
      <c r="K1077" s="57"/>
      <c r="L1077" s="57"/>
      <c r="M1077" s="64"/>
      <c r="N1077" s="72" t="s">
        <v>836</v>
      </c>
      <c r="O1077" s="74">
        <v>40522.551064814812</v>
      </c>
    </row>
    <row r="1078" spans="1:15">
      <c r="A1078" s="70"/>
      <c r="B1078" s="70"/>
      <c r="C1078" s="54"/>
      <c r="D1078" s="55"/>
      <c r="E1078" s="67"/>
      <c r="F1078" s="56"/>
      <c r="G1078" s="54"/>
      <c r="H1078" s="58"/>
      <c r="I1078" s="63">
        <v>1078</v>
      </c>
      <c r="J1078" s="63"/>
      <c r="K1078" s="57"/>
      <c r="L1078" s="57"/>
      <c r="M1078" s="64"/>
      <c r="N1078" s="72" t="s">
        <v>836</v>
      </c>
      <c r="O1078" s="74">
        <v>40522.551064814812</v>
      </c>
    </row>
    <row r="1079" spans="1:15">
      <c r="A1079" s="70"/>
      <c r="B1079" s="70"/>
      <c r="C1079" s="54"/>
      <c r="D1079" s="55"/>
      <c r="E1079" s="67"/>
      <c r="F1079" s="56"/>
      <c r="G1079" s="54"/>
      <c r="H1079" s="58"/>
      <c r="I1079" s="63">
        <v>1079</v>
      </c>
      <c r="J1079" s="63"/>
      <c r="K1079" s="57"/>
      <c r="L1079" s="57"/>
      <c r="M1079" s="64"/>
      <c r="N1079" s="72" t="s">
        <v>836</v>
      </c>
      <c r="O1079" s="74">
        <v>40522.551064814812</v>
      </c>
    </row>
    <row r="1080" spans="1:15">
      <c r="A1080" s="70"/>
      <c r="B1080" s="70"/>
      <c r="C1080" s="54"/>
      <c r="D1080" s="55"/>
      <c r="E1080" s="67"/>
      <c r="F1080" s="56"/>
      <c r="G1080" s="54"/>
      <c r="H1080" s="58"/>
      <c r="I1080" s="63">
        <v>1080</v>
      </c>
      <c r="J1080" s="63"/>
      <c r="K1080" s="57"/>
      <c r="L1080" s="57"/>
      <c r="M1080" s="64"/>
      <c r="N1080" s="72" t="s">
        <v>836</v>
      </c>
      <c r="O1080" s="74">
        <v>40522.551064814812</v>
      </c>
    </row>
    <row r="1081" spans="1:15">
      <c r="A1081" s="70"/>
      <c r="B1081" s="70"/>
      <c r="C1081" s="54"/>
      <c r="D1081" s="55"/>
      <c r="E1081" s="67"/>
      <c r="F1081" s="56"/>
      <c r="G1081" s="54"/>
      <c r="H1081" s="58"/>
      <c r="I1081" s="63">
        <v>1081</v>
      </c>
      <c r="J1081" s="63"/>
      <c r="K1081" s="57"/>
      <c r="L1081" s="57"/>
      <c r="M1081" s="64"/>
      <c r="N1081" s="72" t="s">
        <v>834</v>
      </c>
      <c r="O1081" s="74">
        <v>40522.043854166666</v>
      </c>
    </row>
    <row r="1082" spans="1:15">
      <c r="A1082" s="70"/>
      <c r="B1082" s="70"/>
      <c r="C1082" s="54"/>
      <c r="D1082" s="55"/>
      <c r="E1082" s="67"/>
      <c r="F1082" s="56"/>
      <c r="G1082" s="54"/>
      <c r="H1082" s="58"/>
      <c r="I1082" s="63">
        <v>1082</v>
      </c>
      <c r="J1082" s="63"/>
      <c r="K1082" s="57"/>
      <c r="L1082" s="57"/>
      <c r="M1082" s="64"/>
      <c r="N1082" s="72" t="s">
        <v>836</v>
      </c>
      <c r="O1082" s="74">
        <v>40522.551064814812</v>
      </c>
    </row>
    <row r="1083" spans="1:15">
      <c r="A1083" s="70"/>
      <c r="B1083" s="70"/>
      <c r="C1083" s="54"/>
      <c r="D1083" s="55"/>
      <c r="E1083" s="67"/>
      <c r="F1083" s="56"/>
      <c r="G1083" s="54"/>
      <c r="H1083" s="58"/>
      <c r="I1083" s="63">
        <v>1083</v>
      </c>
      <c r="J1083" s="63"/>
      <c r="K1083" s="57"/>
      <c r="L1083" s="57"/>
      <c r="M1083" s="64"/>
      <c r="N1083" s="72" t="s">
        <v>836</v>
      </c>
      <c r="O1083" s="74">
        <v>40522.551064814812</v>
      </c>
    </row>
    <row r="1084" spans="1:15">
      <c r="A1084" s="70"/>
      <c r="B1084" s="70"/>
      <c r="C1084" s="54"/>
      <c r="D1084" s="55"/>
      <c r="E1084" s="67"/>
      <c r="F1084" s="56"/>
      <c r="G1084" s="54"/>
      <c r="H1084" s="58"/>
      <c r="I1084" s="63">
        <v>1084</v>
      </c>
      <c r="J1084" s="63"/>
      <c r="K1084" s="57"/>
      <c r="L1084" s="57"/>
      <c r="M1084" s="64"/>
      <c r="N1084" s="72" t="s">
        <v>836</v>
      </c>
      <c r="O1084" s="74">
        <v>40522.551064814812</v>
      </c>
    </row>
    <row r="1085" spans="1:15">
      <c r="A1085" s="70"/>
      <c r="B1085" s="70"/>
      <c r="C1085" s="54"/>
      <c r="D1085" s="55"/>
      <c r="E1085" s="67"/>
      <c r="F1085" s="56"/>
      <c r="G1085" s="54"/>
      <c r="H1085" s="58"/>
      <c r="I1085" s="63">
        <v>1085</v>
      </c>
      <c r="J1085" s="63"/>
      <c r="K1085" s="57"/>
      <c r="L1085" s="57"/>
      <c r="M1085" s="64"/>
      <c r="N1085" s="72" t="s">
        <v>836</v>
      </c>
      <c r="O1085" s="74">
        <v>40522.551064814812</v>
      </c>
    </row>
    <row r="1086" spans="1:15">
      <c r="A1086" s="70"/>
      <c r="B1086" s="70"/>
      <c r="C1086" s="54"/>
      <c r="D1086" s="55"/>
      <c r="E1086" s="67"/>
      <c r="F1086" s="56"/>
      <c r="G1086" s="54"/>
      <c r="H1086" s="58"/>
      <c r="I1086" s="63">
        <v>1086</v>
      </c>
      <c r="J1086" s="63"/>
      <c r="K1086" s="57"/>
      <c r="L1086" s="57"/>
      <c r="M1086" s="64"/>
      <c r="N1086" s="72" t="s">
        <v>836</v>
      </c>
      <c r="O1086" s="74">
        <v>40522.551064814812</v>
      </c>
    </row>
    <row r="1087" spans="1:15">
      <c r="A1087" s="70"/>
      <c r="B1087" s="70"/>
      <c r="C1087" s="54"/>
      <c r="D1087" s="55"/>
      <c r="E1087" s="67"/>
      <c r="F1087" s="56"/>
      <c r="G1087" s="54"/>
      <c r="H1087" s="58"/>
      <c r="I1087" s="63">
        <v>1087</v>
      </c>
      <c r="J1087" s="63"/>
      <c r="K1087" s="57"/>
      <c r="L1087" s="57"/>
      <c r="M1087" s="64"/>
      <c r="N1087" s="72" t="s">
        <v>836</v>
      </c>
      <c r="O1087" s="74">
        <v>40522.551064814812</v>
      </c>
    </row>
    <row r="1088" spans="1:15">
      <c r="A1088" s="70"/>
      <c r="B1088" s="70"/>
      <c r="C1088" s="54"/>
      <c r="D1088" s="55"/>
      <c r="E1088" s="67"/>
      <c r="F1088" s="56"/>
      <c r="G1088" s="54"/>
      <c r="H1088" s="58"/>
      <c r="I1088" s="63">
        <v>1088</v>
      </c>
      <c r="J1088" s="63"/>
      <c r="K1088" s="57"/>
      <c r="L1088" s="57"/>
      <c r="M1088" s="64"/>
      <c r="N1088" s="72" t="s">
        <v>836</v>
      </c>
      <c r="O1088" s="74">
        <v>40522.551064814812</v>
      </c>
    </row>
    <row r="1089" spans="1:15">
      <c r="A1089" s="70"/>
      <c r="B1089" s="70"/>
      <c r="C1089" s="54"/>
      <c r="D1089" s="55"/>
      <c r="E1089" s="67"/>
      <c r="F1089" s="56"/>
      <c r="G1089" s="54"/>
      <c r="H1089" s="58"/>
      <c r="I1089" s="63">
        <v>1089</v>
      </c>
      <c r="J1089" s="63"/>
      <c r="K1089" s="57"/>
      <c r="L1089" s="57"/>
      <c r="M1089" s="64"/>
      <c r="N1089" s="72" t="s">
        <v>836</v>
      </c>
      <c r="O1089" s="74">
        <v>40522.551064814812</v>
      </c>
    </row>
    <row r="1090" spans="1:15">
      <c r="A1090" s="70"/>
      <c r="B1090" s="70"/>
      <c r="C1090" s="54"/>
      <c r="D1090" s="55"/>
      <c r="E1090" s="67"/>
      <c r="F1090" s="56"/>
      <c r="G1090" s="54"/>
      <c r="H1090" s="58"/>
      <c r="I1090" s="63">
        <v>1090</v>
      </c>
      <c r="J1090" s="63"/>
      <c r="K1090" s="57"/>
      <c r="L1090" s="57"/>
      <c r="M1090" s="64"/>
      <c r="N1090" s="72" t="s">
        <v>836</v>
      </c>
      <c r="O1090" s="74">
        <v>40522.551064814812</v>
      </c>
    </row>
    <row r="1091" spans="1:15">
      <c r="A1091" s="70"/>
      <c r="B1091" s="70"/>
      <c r="C1091" s="54"/>
      <c r="D1091" s="55"/>
      <c r="E1091" s="67"/>
      <c r="F1091" s="56"/>
      <c r="G1091" s="54"/>
      <c r="H1091" s="58"/>
      <c r="I1091" s="63">
        <v>1091</v>
      </c>
      <c r="J1091" s="63"/>
      <c r="K1091" s="57"/>
      <c r="L1091" s="57"/>
      <c r="M1091" s="64"/>
      <c r="N1091" s="72" t="s">
        <v>836</v>
      </c>
      <c r="O1091" s="74">
        <v>40522.551064814812</v>
      </c>
    </row>
    <row r="1092" spans="1:15">
      <c r="A1092" s="70"/>
      <c r="B1092" s="70"/>
      <c r="C1092" s="54"/>
      <c r="D1092" s="55"/>
      <c r="E1092" s="67"/>
      <c r="F1092" s="56"/>
      <c r="G1092" s="54"/>
      <c r="H1092" s="58"/>
      <c r="I1092" s="63">
        <v>1092</v>
      </c>
      <c r="J1092" s="63"/>
      <c r="K1092" s="57"/>
      <c r="L1092" s="57"/>
      <c r="M1092" s="64"/>
      <c r="N1092" s="72" t="s">
        <v>836</v>
      </c>
      <c r="O1092" s="74">
        <v>40522.551064814812</v>
      </c>
    </row>
    <row r="1093" spans="1:15">
      <c r="A1093" s="70"/>
      <c r="B1093" s="70"/>
      <c r="C1093" s="54"/>
      <c r="D1093" s="55"/>
      <c r="E1093" s="67"/>
      <c r="F1093" s="56"/>
      <c r="G1093" s="54"/>
      <c r="H1093" s="58"/>
      <c r="I1093" s="63">
        <v>1093</v>
      </c>
      <c r="J1093" s="63"/>
      <c r="K1093" s="57"/>
      <c r="L1093" s="57"/>
      <c r="M1093" s="64"/>
      <c r="N1093" s="72" t="s">
        <v>836</v>
      </c>
      <c r="O1093" s="74">
        <v>40522.551064814812</v>
      </c>
    </row>
    <row r="1094" spans="1:15">
      <c r="A1094" s="70"/>
      <c r="B1094" s="70"/>
      <c r="C1094" s="54"/>
      <c r="D1094" s="55"/>
      <c r="E1094" s="67"/>
      <c r="F1094" s="56"/>
      <c r="G1094" s="54"/>
      <c r="H1094" s="58"/>
      <c r="I1094" s="63">
        <v>1094</v>
      </c>
      <c r="J1094" s="63"/>
      <c r="K1094" s="57"/>
      <c r="L1094" s="57"/>
      <c r="M1094" s="64"/>
      <c r="N1094" s="72" t="s">
        <v>836</v>
      </c>
      <c r="O1094" s="74">
        <v>40522.551064814812</v>
      </c>
    </row>
    <row r="1095" spans="1:15">
      <c r="A1095" s="70"/>
      <c r="B1095" s="70"/>
      <c r="C1095" s="54"/>
      <c r="D1095" s="55"/>
      <c r="E1095" s="67"/>
      <c r="F1095" s="56"/>
      <c r="G1095" s="54"/>
      <c r="H1095" s="58"/>
      <c r="I1095" s="63">
        <v>1095</v>
      </c>
      <c r="J1095" s="63"/>
      <c r="K1095" s="57"/>
      <c r="L1095" s="57"/>
      <c r="M1095" s="64"/>
      <c r="N1095" s="72" t="s">
        <v>836</v>
      </c>
      <c r="O1095" s="74">
        <v>40522.551064814812</v>
      </c>
    </row>
    <row r="1096" spans="1:15">
      <c r="A1096" s="70"/>
      <c r="B1096" s="70"/>
      <c r="C1096" s="54"/>
      <c r="D1096" s="55"/>
      <c r="E1096" s="67"/>
      <c r="F1096" s="56"/>
      <c r="G1096" s="54"/>
      <c r="H1096" s="58"/>
      <c r="I1096" s="63">
        <v>1096</v>
      </c>
      <c r="J1096" s="63"/>
      <c r="K1096" s="57"/>
      <c r="L1096" s="57"/>
      <c r="M1096" s="64"/>
      <c r="N1096" s="72" t="s">
        <v>836</v>
      </c>
      <c r="O1096" s="74">
        <v>40522.551064814812</v>
      </c>
    </row>
    <row r="1097" spans="1:15">
      <c r="A1097" s="70"/>
      <c r="B1097" s="70"/>
      <c r="C1097" s="54"/>
      <c r="D1097" s="55"/>
      <c r="E1097" s="67"/>
      <c r="F1097" s="56"/>
      <c r="G1097" s="54"/>
      <c r="H1097" s="58"/>
      <c r="I1097" s="63">
        <v>1097</v>
      </c>
      <c r="J1097" s="63"/>
      <c r="K1097" s="57"/>
      <c r="L1097" s="57"/>
      <c r="M1097" s="64"/>
      <c r="N1097" s="72" t="s">
        <v>836</v>
      </c>
      <c r="O1097" s="74">
        <v>40522.551064814812</v>
      </c>
    </row>
    <row r="1098" spans="1:15">
      <c r="A1098" s="70"/>
      <c r="B1098" s="70"/>
      <c r="C1098" s="54"/>
      <c r="D1098" s="55"/>
      <c r="E1098" s="67"/>
      <c r="F1098" s="56"/>
      <c r="G1098" s="54"/>
      <c r="H1098" s="58"/>
      <c r="I1098" s="63">
        <v>1098</v>
      </c>
      <c r="J1098" s="63"/>
      <c r="K1098" s="57"/>
      <c r="L1098" s="57"/>
      <c r="M1098" s="64"/>
      <c r="N1098" s="72" t="s">
        <v>836</v>
      </c>
      <c r="O1098" s="74">
        <v>40522.551064814812</v>
      </c>
    </row>
    <row r="1099" spans="1:15">
      <c r="A1099" s="70"/>
      <c r="B1099" s="70"/>
      <c r="C1099" s="54"/>
      <c r="D1099" s="55"/>
      <c r="E1099" s="67"/>
      <c r="F1099" s="56"/>
      <c r="G1099" s="54"/>
      <c r="H1099" s="58"/>
      <c r="I1099" s="63">
        <v>1099</v>
      </c>
      <c r="J1099" s="63"/>
      <c r="K1099" s="57"/>
      <c r="L1099" s="57"/>
      <c r="M1099" s="64"/>
      <c r="N1099" s="72" t="s">
        <v>836</v>
      </c>
      <c r="O1099" s="74">
        <v>40522.551064814812</v>
      </c>
    </row>
    <row r="1100" spans="1:15">
      <c r="A1100" s="70"/>
      <c r="B1100" s="70"/>
      <c r="C1100" s="54"/>
      <c r="D1100" s="55"/>
      <c r="E1100" s="67"/>
      <c r="F1100" s="56"/>
      <c r="G1100" s="54"/>
      <c r="H1100" s="58"/>
      <c r="I1100" s="63">
        <v>1100</v>
      </c>
      <c r="J1100" s="63"/>
      <c r="K1100" s="57"/>
      <c r="L1100" s="57"/>
      <c r="M1100" s="64"/>
      <c r="N1100" s="72" t="s">
        <v>836</v>
      </c>
      <c r="O1100" s="74">
        <v>40522.551064814812</v>
      </c>
    </row>
    <row r="1101" spans="1:15">
      <c r="A1101" s="70"/>
      <c r="B1101" s="70"/>
      <c r="C1101" s="54"/>
      <c r="D1101" s="55"/>
      <c r="E1101" s="67"/>
      <c r="F1101" s="56"/>
      <c r="G1101" s="54"/>
      <c r="H1101" s="58"/>
      <c r="I1101" s="63">
        <v>1101</v>
      </c>
      <c r="J1101" s="63"/>
      <c r="K1101" s="57"/>
      <c r="L1101" s="57"/>
      <c r="M1101" s="64"/>
      <c r="N1101" s="72" t="s">
        <v>836</v>
      </c>
      <c r="O1101" s="74">
        <v>40522.551064814812</v>
      </c>
    </row>
    <row r="1102" spans="1:15">
      <c r="A1102" s="70"/>
      <c r="B1102" s="70"/>
      <c r="C1102" s="54"/>
      <c r="D1102" s="55"/>
      <c r="E1102" s="67"/>
      <c r="F1102" s="56"/>
      <c r="G1102" s="54"/>
      <c r="H1102" s="58"/>
      <c r="I1102" s="63">
        <v>1102</v>
      </c>
      <c r="J1102" s="63"/>
      <c r="K1102" s="57"/>
      <c r="L1102" s="57"/>
      <c r="M1102" s="64"/>
      <c r="N1102" s="72" t="s">
        <v>836</v>
      </c>
      <c r="O1102" s="74">
        <v>40522.551064814812</v>
      </c>
    </row>
    <row r="1103" spans="1:15">
      <c r="A1103" s="70"/>
      <c r="B1103" s="70"/>
      <c r="C1103" s="54"/>
      <c r="D1103" s="55"/>
      <c r="E1103" s="67"/>
      <c r="F1103" s="56"/>
      <c r="G1103" s="54"/>
      <c r="H1103" s="58"/>
      <c r="I1103" s="63">
        <v>1103</v>
      </c>
      <c r="J1103" s="63"/>
      <c r="K1103" s="57"/>
      <c r="L1103" s="57"/>
      <c r="M1103" s="64"/>
      <c r="N1103" s="72" t="s">
        <v>834</v>
      </c>
      <c r="O1103" s="74">
        <v>40522.049097222225</v>
      </c>
    </row>
    <row r="1104" spans="1:15">
      <c r="A1104" s="70"/>
      <c r="B1104" s="70"/>
      <c r="C1104" s="54"/>
      <c r="D1104" s="55"/>
      <c r="E1104" s="67"/>
      <c r="F1104" s="56"/>
      <c r="G1104" s="54"/>
      <c r="H1104" s="58"/>
      <c r="I1104" s="63">
        <v>1104</v>
      </c>
      <c r="J1104" s="63"/>
      <c r="K1104" s="57"/>
      <c r="L1104" s="57"/>
      <c r="M1104" s="64"/>
      <c r="N1104" s="72" t="s">
        <v>836</v>
      </c>
      <c r="O1104" s="74">
        <v>40522.551064814812</v>
      </c>
    </row>
    <row r="1105" spans="1:15">
      <c r="A1105" s="70"/>
      <c r="B1105" s="70"/>
      <c r="C1105" s="54"/>
      <c r="D1105" s="55"/>
      <c r="E1105" s="67"/>
      <c r="F1105" s="56"/>
      <c r="G1105" s="54"/>
      <c r="H1105" s="58"/>
      <c r="I1105" s="63">
        <v>1105</v>
      </c>
      <c r="J1105" s="63"/>
      <c r="K1105" s="57"/>
      <c r="L1105" s="57"/>
      <c r="M1105" s="64"/>
      <c r="N1105" s="72" t="s">
        <v>836</v>
      </c>
      <c r="O1105" s="74">
        <v>40522.551064814812</v>
      </c>
    </row>
    <row r="1106" spans="1:15">
      <c r="A1106" s="70"/>
      <c r="B1106" s="70"/>
      <c r="C1106" s="54"/>
      <c r="D1106" s="55"/>
      <c r="E1106" s="67"/>
      <c r="F1106" s="56"/>
      <c r="G1106" s="54"/>
      <c r="H1106" s="58"/>
      <c r="I1106" s="63">
        <v>1106</v>
      </c>
      <c r="J1106" s="63"/>
      <c r="K1106" s="57"/>
      <c r="L1106" s="57"/>
      <c r="M1106" s="64"/>
      <c r="N1106" s="72" t="s">
        <v>836</v>
      </c>
      <c r="O1106" s="74">
        <v>40522.551064814812</v>
      </c>
    </row>
    <row r="1107" spans="1:15">
      <c r="A1107" s="70"/>
      <c r="B1107" s="70"/>
      <c r="C1107" s="54"/>
      <c r="D1107" s="55"/>
      <c r="E1107" s="67"/>
      <c r="F1107" s="56"/>
      <c r="G1107" s="54"/>
      <c r="H1107" s="58"/>
      <c r="I1107" s="63">
        <v>1107</v>
      </c>
      <c r="J1107" s="63"/>
      <c r="K1107" s="57"/>
      <c r="L1107" s="57"/>
      <c r="M1107" s="64"/>
      <c r="N1107" s="72" t="s">
        <v>836</v>
      </c>
      <c r="O1107" s="74">
        <v>40522.551064814812</v>
      </c>
    </row>
    <row r="1108" spans="1:15">
      <c r="A1108" s="70"/>
      <c r="B1108" s="70"/>
      <c r="C1108" s="54"/>
      <c r="D1108" s="55"/>
      <c r="E1108" s="67"/>
      <c r="F1108" s="56"/>
      <c r="G1108" s="54"/>
      <c r="H1108" s="58"/>
      <c r="I1108" s="63">
        <v>1108</v>
      </c>
      <c r="J1108" s="63"/>
      <c r="K1108" s="57"/>
      <c r="L1108" s="57"/>
      <c r="M1108" s="64"/>
      <c r="N1108" s="72" t="s">
        <v>834</v>
      </c>
      <c r="O1108" s="74">
        <v>40522.050497685188</v>
      </c>
    </row>
    <row r="1109" spans="1:15">
      <c r="A1109" s="70"/>
      <c r="B1109" s="70"/>
      <c r="C1109" s="54"/>
      <c r="D1109" s="55"/>
      <c r="E1109" s="67"/>
      <c r="F1109" s="56"/>
      <c r="G1109" s="54"/>
      <c r="H1109" s="58"/>
      <c r="I1109" s="63">
        <v>1109</v>
      </c>
      <c r="J1109" s="63"/>
      <c r="K1109" s="57"/>
      <c r="L1109" s="57"/>
      <c r="M1109" s="64"/>
      <c r="N1109" s="72" t="s">
        <v>836</v>
      </c>
      <c r="O1109" s="74">
        <v>40522.551064814812</v>
      </c>
    </row>
    <row r="1110" spans="1:15">
      <c r="A1110" s="70"/>
      <c r="B1110" s="70"/>
      <c r="C1110" s="54"/>
      <c r="D1110" s="55"/>
      <c r="E1110" s="67"/>
      <c r="F1110" s="56"/>
      <c r="G1110" s="54"/>
      <c r="H1110" s="58"/>
      <c r="I1110" s="63">
        <v>1110</v>
      </c>
      <c r="J1110" s="63"/>
      <c r="K1110" s="57"/>
      <c r="L1110" s="57"/>
      <c r="M1110" s="64"/>
      <c r="N1110" s="72" t="s">
        <v>836</v>
      </c>
      <c r="O1110" s="74">
        <v>40522.551064814812</v>
      </c>
    </row>
    <row r="1111" spans="1:15">
      <c r="A1111" s="70"/>
      <c r="B1111" s="70"/>
      <c r="C1111" s="54"/>
      <c r="D1111" s="55"/>
      <c r="E1111" s="67"/>
      <c r="F1111" s="56"/>
      <c r="G1111" s="54"/>
      <c r="H1111" s="58"/>
      <c r="I1111" s="63">
        <v>1111</v>
      </c>
      <c r="J1111" s="63"/>
      <c r="K1111" s="57"/>
      <c r="L1111" s="57"/>
      <c r="M1111" s="64"/>
      <c r="N1111" s="72" t="s">
        <v>836</v>
      </c>
      <c r="O1111" s="74">
        <v>40522.551064814812</v>
      </c>
    </row>
    <row r="1112" spans="1:15">
      <c r="A1112" s="70"/>
      <c r="B1112" s="70"/>
      <c r="C1112" s="54"/>
      <c r="D1112" s="55"/>
      <c r="E1112" s="67"/>
      <c r="F1112" s="56"/>
      <c r="G1112" s="54"/>
      <c r="H1112" s="58"/>
      <c r="I1112" s="63">
        <v>1112</v>
      </c>
      <c r="J1112" s="63"/>
      <c r="K1112" s="57"/>
      <c r="L1112" s="57"/>
      <c r="M1112" s="64"/>
      <c r="N1112" s="72" t="s">
        <v>834</v>
      </c>
      <c r="O1112" s="74">
        <v>40522.050578703704</v>
      </c>
    </row>
    <row r="1113" spans="1:15">
      <c r="A1113" s="70"/>
      <c r="B1113" s="70"/>
      <c r="C1113" s="54"/>
      <c r="D1113" s="55"/>
      <c r="E1113" s="67"/>
      <c r="F1113" s="56"/>
      <c r="G1113" s="54"/>
      <c r="H1113" s="58"/>
      <c r="I1113" s="63">
        <v>1113</v>
      </c>
      <c r="J1113" s="63"/>
      <c r="K1113" s="57"/>
      <c r="L1113" s="57"/>
      <c r="M1113" s="64"/>
      <c r="N1113" s="72" t="s">
        <v>836</v>
      </c>
      <c r="O1113" s="74">
        <v>40522.551064814812</v>
      </c>
    </row>
    <row r="1114" spans="1:15">
      <c r="A1114" s="70"/>
      <c r="B1114" s="70"/>
      <c r="C1114" s="54"/>
      <c r="D1114" s="55"/>
      <c r="E1114" s="67"/>
      <c r="F1114" s="56"/>
      <c r="G1114" s="54"/>
      <c r="H1114" s="58"/>
      <c r="I1114" s="63">
        <v>1114</v>
      </c>
      <c r="J1114" s="63"/>
      <c r="K1114" s="57"/>
      <c r="L1114" s="57"/>
      <c r="M1114" s="64"/>
      <c r="N1114" s="72" t="s">
        <v>836</v>
      </c>
      <c r="O1114" s="74">
        <v>40522.551064814812</v>
      </c>
    </row>
    <row r="1115" spans="1:15">
      <c r="A1115" s="70"/>
      <c r="B1115" s="70"/>
      <c r="C1115" s="54"/>
      <c r="D1115" s="55"/>
      <c r="E1115" s="67"/>
      <c r="F1115" s="56"/>
      <c r="G1115" s="54"/>
      <c r="H1115" s="58"/>
      <c r="I1115" s="63">
        <v>1115</v>
      </c>
      <c r="J1115" s="63"/>
      <c r="K1115" s="57"/>
      <c r="L1115" s="57"/>
      <c r="M1115" s="64"/>
      <c r="N1115" s="72" t="s">
        <v>836</v>
      </c>
      <c r="O1115" s="74">
        <v>40522.551064814812</v>
      </c>
    </row>
    <row r="1116" spans="1:15">
      <c r="A1116" s="70"/>
      <c r="B1116" s="70"/>
      <c r="C1116" s="54"/>
      <c r="D1116" s="55"/>
      <c r="E1116" s="67"/>
      <c r="F1116" s="56"/>
      <c r="G1116" s="54"/>
      <c r="H1116" s="58"/>
      <c r="I1116" s="63">
        <v>1116</v>
      </c>
      <c r="J1116" s="63"/>
      <c r="K1116" s="57"/>
      <c r="L1116" s="57"/>
      <c r="M1116" s="64"/>
      <c r="N1116" s="72" t="s">
        <v>834</v>
      </c>
      <c r="O1116" s="74">
        <v>40522.050578703704</v>
      </c>
    </row>
    <row r="1117" spans="1:15">
      <c r="A1117" s="70"/>
      <c r="B1117" s="70"/>
      <c r="C1117" s="54"/>
      <c r="D1117" s="55"/>
      <c r="E1117" s="67"/>
      <c r="F1117" s="56"/>
      <c r="G1117" s="54"/>
      <c r="H1117" s="58"/>
      <c r="I1117" s="63">
        <v>1117</v>
      </c>
      <c r="J1117" s="63"/>
      <c r="K1117" s="57"/>
      <c r="L1117" s="57"/>
      <c r="M1117" s="64"/>
      <c r="N1117" s="72" t="s">
        <v>836</v>
      </c>
      <c r="O1117" s="74">
        <v>40522.551064814812</v>
      </c>
    </row>
    <row r="1118" spans="1:15">
      <c r="A1118" s="70"/>
      <c r="B1118" s="70"/>
      <c r="C1118" s="54"/>
      <c r="D1118" s="55"/>
      <c r="E1118" s="67"/>
      <c r="F1118" s="56"/>
      <c r="G1118" s="54"/>
      <c r="H1118" s="58"/>
      <c r="I1118" s="63">
        <v>1118</v>
      </c>
      <c r="J1118" s="63"/>
      <c r="K1118" s="57"/>
      <c r="L1118" s="57"/>
      <c r="M1118" s="64"/>
      <c r="N1118" s="72" t="s">
        <v>836</v>
      </c>
      <c r="O1118" s="74">
        <v>40522.551064814812</v>
      </c>
    </row>
    <row r="1119" spans="1:15">
      <c r="A1119" s="70"/>
      <c r="B1119" s="70"/>
      <c r="C1119" s="54"/>
      <c r="D1119" s="55"/>
      <c r="E1119" s="67"/>
      <c r="F1119" s="56"/>
      <c r="G1119" s="54"/>
      <c r="H1119" s="58"/>
      <c r="I1119" s="63">
        <v>1119</v>
      </c>
      <c r="J1119" s="63"/>
      <c r="K1119" s="57"/>
      <c r="L1119" s="57"/>
      <c r="M1119" s="64"/>
      <c r="N1119" s="72" t="s">
        <v>836</v>
      </c>
      <c r="O1119" s="74">
        <v>40522.551064814812</v>
      </c>
    </row>
    <row r="1120" spans="1:15">
      <c r="A1120" s="70"/>
      <c r="B1120" s="70"/>
      <c r="C1120" s="54"/>
      <c r="D1120" s="55"/>
      <c r="E1120" s="67"/>
      <c r="F1120" s="56"/>
      <c r="G1120" s="54"/>
      <c r="H1120" s="58"/>
      <c r="I1120" s="63">
        <v>1120</v>
      </c>
      <c r="J1120" s="63"/>
      <c r="K1120" s="57"/>
      <c r="L1120" s="57"/>
      <c r="M1120" s="64"/>
      <c r="N1120" s="72" t="s">
        <v>834</v>
      </c>
      <c r="O1120" s="74">
        <v>40522.050520833334</v>
      </c>
    </row>
    <row r="1121" spans="1:15">
      <c r="A1121" s="70"/>
      <c r="B1121" s="70"/>
      <c r="C1121" s="54"/>
      <c r="D1121" s="55"/>
      <c r="E1121" s="67"/>
      <c r="F1121" s="56"/>
      <c r="G1121" s="54"/>
      <c r="H1121" s="58"/>
      <c r="I1121" s="63">
        <v>1121</v>
      </c>
      <c r="J1121" s="63"/>
      <c r="K1121" s="57"/>
      <c r="L1121" s="57"/>
      <c r="M1121" s="64"/>
      <c r="N1121" s="72" t="s">
        <v>836</v>
      </c>
      <c r="O1121" s="74">
        <v>40522.551064814812</v>
      </c>
    </row>
    <row r="1122" spans="1:15">
      <c r="A1122" s="70"/>
      <c r="B1122" s="70"/>
      <c r="C1122" s="54"/>
      <c r="D1122" s="55"/>
      <c r="E1122" s="67"/>
      <c r="F1122" s="56"/>
      <c r="G1122" s="54"/>
      <c r="H1122" s="58"/>
      <c r="I1122" s="63">
        <v>1122</v>
      </c>
      <c r="J1122" s="63"/>
      <c r="K1122" s="57"/>
      <c r="L1122" s="57"/>
      <c r="M1122" s="64"/>
      <c r="N1122" s="72" t="s">
        <v>836</v>
      </c>
      <c r="O1122" s="74">
        <v>40522.551064814812</v>
      </c>
    </row>
    <row r="1123" spans="1:15">
      <c r="A1123" s="70"/>
      <c r="B1123" s="70"/>
      <c r="C1123" s="54"/>
      <c r="D1123" s="55"/>
      <c r="E1123" s="67"/>
      <c r="F1123" s="56"/>
      <c r="G1123" s="54"/>
      <c r="H1123" s="58"/>
      <c r="I1123" s="63">
        <v>1123</v>
      </c>
      <c r="J1123" s="63"/>
      <c r="K1123" s="57"/>
      <c r="L1123" s="57"/>
      <c r="M1123" s="64"/>
      <c r="N1123" s="72" t="s">
        <v>834</v>
      </c>
      <c r="O1123" s="74">
        <v>40522.050543981481</v>
      </c>
    </row>
    <row r="1124" spans="1:15">
      <c r="A1124" s="70"/>
      <c r="B1124" s="70"/>
      <c r="C1124" s="54"/>
      <c r="D1124" s="55"/>
      <c r="E1124" s="67"/>
      <c r="F1124" s="56"/>
      <c r="G1124" s="54"/>
      <c r="H1124" s="58"/>
      <c r="I1124" s="63">
        <v>1124</v>
      </c>
      <c r="J1124" s="63"/>
      <c r="K1124" s="57"/>
      <c r="L1124" s="57"/>
      <c r="M1124" s="64"/>
      <c r="N1124" s="72" t="s">
        <v>836</v>
      </c>
      <c r="O1124" s="74">
        <v>40522.551064814812</v>
      </c>
    </row>
    <row r="1125" spans="1:15">
      <c r="A1125" s="70"/>
      <c r="B1125" s="70"/>
      <c r="C1125" s="54"/>
      <c r="D1125" s="55"/>
      <c r="E1125" s="67"/>
      <c r="F1125" s="56"/>
      <c r="G1125" s="54"/>
      <c r="H1125" s="58"/>
      <c r="I1125" s="63">
        <v>1125</v>
      </c>
      <c r="J1125" s="63"/>
      <c r="K1125" s="57"/>
      <c r="L1125" s="57"/>
      <c r="M1125" s="64"/>
      <c r="N1125" s="72" t="s">
        <v>836</v>
      </c>
      <c r="O1125" s="74">
        <v>40522.551064814812</v>
      </c>
    </row>
    <row r="1126" spans="1:15">
      <c r="A1126" s="70"/>
      <c r="B1126" s="70"/>
      <c r="C1126" s="54"/>
      <c r="D1126" s="55"/>
      <c r="E1126" s="67"/>
      <c r="F1126" s="56"/>
      <c r="G1126" s="54"/>
      <c r="H1126" s="58"/>
      <c r="I1126" s="63">
        <v>1126</v>
      </c>
      <c r="J1126" s="63"/>
      <c r="K1126" s="57"/>
      <c r="L1126" s="57"/>
      <c r="M1126" s="64"/>
      <c r="N1126" s="72" t="s">
        <v>834</v>
      </c>
      <c r="O1126" s="74">
        <v>40522.050555555557</v>
      </c>
    </row>
    <row r="1127" spans="1:15">
      <c r="A1127" s="70"/>
      <c r="B1127" s="70"/>
      <c r="C1127" s="54"/>
      <c r="D1127" s="55"/>
      <c r="E1127" s="67"/>
      <c r="F1127" s="56"/>
      <c r="G1127" s="54"/>
      <c r="H1127" s="58"/>
      <c r="I1127" s="63">
        <v>1127</v>
      </c>
      <c r="J1127" s="63"/>
      <c r="K1127" s="57"/>
      <c r="L1127" s="57"/>
      <c r="M1127" s="64"/>
      <c r="N1127" s="72" t="s">
        <v>836</v>
      </c>
      <c r="O1127" s="74">
        <v>40522.551064814812</v>
      </c>
    </row>
    <row r="1128" spans="1:15">
      <c r="A1128" s="70"/>
      <c r="B1128" s="70"/>
      <c r="C1128" s="54"/>
      <c r="D1128" s="55"/>
      <c r="E1128" s="67"/>
      <c r="F1128" s="56"/>
      <c r="G1128" s="54"/>
      <c r="H1128" s="58"/>
      <c r="I1128" s="63">
        <v>1128</v>
      </c>
      <c r="J1128" s="63"/>
      <c r="K1128" s="57"/>
      <c r="L1128" s="57"/>
      <c r="M1128" s="64"/>
      <c r="N1128" s="72" t="s">
        <v>836</v>
      </c>
      <c r="O1128" s="74">
        <v>40522.551064814812</v>
      </c>
    </row>
    <row r="1129" spans="1:15">
      <c r="A1129" s="70"/>
      <c r="B1129" s="70"/>
      <c r="C1129" s="54"/>
      <c r="D1129" s="55"/>
      <c r="E1129" s="67"/>
      <c r="F1129" s="56"/>
      <c r="G1129" s="54"/>
      <c r="H1129" s="58"/>
      <c r="I1129" s="63">
        <v>1129</v>
      </c>
      <c r="J1129" s="63"/>
      <c r="K1129" s="57"/>
      <c r="L1129" s="57"/>
      <c r="M1129" s="64"/>
      <c r="N1129" s="72" t="s">
        <v>836</v>
      </c>
      <c r="O1129" s="74">
        <v>40522.551064814812</v>
      </c>
    </row>
    <row r="1130" spans="1:15">
      <c r="A1130" s="70"/>
      <c r="B1130" s="70"/>
      <c r="C1130" s="54"/>
      <c r="D1130" s="55"/>
      <c r="E1130" s="67"/>
      <c r="F1130" s="56"/>
      <c r="G1130" s="54"/>
      <c r="H1130" s="58"/>
      <c r="I1130" s="63">
        <v>1130</v>
      </c>
      <c r="J1130" s="63"/>
      <c r="K1130" s="57"/>
      <c r="L1130" s="57"/>
      <c r="M1130" s="64"/>
      <c r="N1130" s="72" t="s">
        <v>834</v>
      </c>
      <c r="O1130" s="74">
        <v>40522.047638888886</v>
      </c>
    </row>
    <row r="1131" spans="1:15">
      <c r="A1131" s="70"/>
      <c r="B1131" s="70"/>
      <c r="C1131" s="54"/>
      <c r="D1131" s="55"/>
      <c r="E1131" s="67"/>
      <c r="F1131" s="56"/>
      <c r="G1131" s="54"/>
      <c r="H1131" s="58"/>
      <c r="I1131" s="63">
        <v>1131</v>
      </c>
      <c r="J1131" s="63"/>
      <c r="K1131" s="57"/>
      <c r="L1131" s="57"/>
      <c r="M1131" s="64"/>
      <c r="N1131" s="72" t="s">
        <v>836</v>
      </c>
      <c r="O1131" s="74">
        <v>40522.551064814812</v>
      </c>
    </row>
    <row r="1132" spans="1:15">
      <c r="A1132" s="70"/>
      <c r="B1132" s="70"/>
      <c r="C1132" s="54"/>
      <c r="D1132" s="55"/>
      <c r="E1132" s="67"/>
      <c r="F1132" s="56"/>
      <c r="G1132" s="54"/>
      <c r="H1132" s="58"/>
      <c r="I1132" s="63">
        <v>1132</v>
      </c>
      <c r="J1132" s="63"/>
      <c r="K1132" s="57"/>
      <c r="L1132" s="57"/>
      <c r="M1132" s="64"/>
      <c r="N1132" s="72" t="s">
        <v>836</v>
      </c>
      <c r="O1132" s="74">
        <v>40522.551064814812</v>
      </c>
    </row>
    <row r="1133" spans="1:15">
      <c r="A1133" s="70"/>
      <c r="B1133" s="70"/>
      <c r="C1133" s="54"/>
      <c r="D1133" s="55"/>
      <c r="E1133" s="67"/>
      <c r="F1133" s="56"/>
      <c r="G1133" s="54"/>
      <c r="H1133" s="58"/>
      <c r="I1133" s="63">
        <v>1133</v>
      </c>
      <c r="J1133" s="63"/>
      <c r="K1133" s="57"/>
      <c r="L1133" s="57"/>
      <c r="M1133" s="64"/>
      <c r="N1133" s="72" t="s">
        <v>836</v>
      </c>
      <c r="O1133" s="74">
        <v>40522.551064814812</v>
      </c>
    </row>
    <row r="1134" spans="1:15">
      <c r="A1134" s="70"/>
      <c r="B1134" s="70"/>
      <c r="C1134" s="54"/>
      <c r="D1134" s="55"/>
      <c r="E1134" s="67"/>
      <c r="F1134" s="56"/>
      <c r="G1134" s="54"/>
      <c r="H1134" s="58"/>
      <c r="I1134" s="63">
        <v>1134</v>
      </c>
      <c r="J1134" s="63"/>
      <c r="K1134" s="57"/>
      <c r="L1134" s="57"/>
      <c r="M1134" s="64"/>
      <c r="N1134" s="72" t="s">
        <v>836</v>
      </c>
      <c r="O1134" s="74">
        <v>40522.551064814812</v>
      </c>
    </row>
    <row r="1135" spans="1:15">
      <c r="A1135" s="70"/>
      <c r="B1135" s="70"/>
      <c r="C1135" s="54"/>
      <c r="D1135" s="55"/>
      <c r="E1135" s="67"/>
      <c r="F1135" s="56"/>
      <c r="G1135" s="54"/>
      <c r="H1135" s="58"/>
      <c r="I1135" s="63">
        <v>1135</v>
      </c>
      <c r="J1135" s="63"/>
      <c r="K1135" s="57"/>
      <c r="L1135" s="57"/>
      <c r="M1135" s="64"/>
      <c r="N1135" s="72" t="s">
        <v>836</v>
      </c>
      <c r="O1135" s="74">
        <v>40522.551064814812</v>
      </c>
    </row>
    <row r="1136" spans="1:15">
      <c r="A1136" s="70"/>
      <c r="B1136" s="70"/>
      <c r="C1136" s="54"/>
      <c r="D1136" s="55"/>
      <c r="E1136" s="67"/>
      <c r="F1136" s="56"/>
      <c r="G1136" s="54"/>
      <c r="H1136" s="58"/>
      <c r="I1136" s="63">
        <v>1136</v>
      </c>
      <c r="J1136" s="63"/>
      <c r="K1136" s="57"/>
      <c r="L1136" s="57"/>
      <c r="M1136" s="64"/>
      <c r="N1136" s="72" t="s">
        <v>836</v>
      </c>
      <c r="O1136" s="74">
        <v>40522.551064814812</v>
      </c>
    </row>
    <row r="1137" spans="1:15">
      <c r="A1137" s="70"/>
      <c r="B1137" s="70"/>
      <c r="C1137" s="54"/>
      <c r="D1137" s="55"/>
      <c r="E1137" s="67"/>
      <c r="F1137" s="56"/>
      <c r="G1137" s="54"/>
      <c r="H1137" s="58"/>
      <c r="I1137" s="63">
        <v>1137</v>
      </c>
      <c r="J1137" s="63"/>
      <c r="K1137" s="57"/>
      <c r="L1137" s="57"/>
      <c r="M1137" s="64"/>
      <c r="N1137" s="72" t="s">
        <v>836</v>
      </c>
      <c r="O1137" s="74">
        <v>40522.551064814812</v>
      </c>
    </row>
    <row r="1138" spans="1:15">
      <c r="A1138" s="70"/>
      <c r="B1138" s="70"/>
      <c r="C1138" s="54"/>
      <c r="D1138" s="55"/>
      <c r="E1138" s="67"/>
      <c r="F1138" s="56"/>
      <c r="G1138" s="54"/>
      <c r="H1138" s="58"/>
      <c r="I1138" s="63">
        <v>1138</v>
      </c>
      <c r="J1138" s="63"/>
      <c r="K1138" s="57"/>
      <c r="L1138" s="57"/>
      <c r="M1138" s="64"/>
      <c r="N1138" s="72" t="s">
        <v>834</v>
      </c>
      <c r="O1138" s="74">
        <v>40522.050613425927</v>
      </c>
    </row>
    <row r="1139" spans="1:15">
      <c r="A1139" s="70"/>
      <c r="B1139" s="70"/>
      <c r="C1139" s="54"/>
      <c r="D1139" s="55"/>
      <c r="E1139" s="67"/>
      <c r="F1139" s="56"/>
      <c r="G1139" s="54"/>
      <c r="H1139" s="58"/>
      <c r="I1139" s="63">
        <v>1139</v>
      </c>
      <c r="J1139" s="63"/>
      <c r="K1139" s="57"/>
      <c r="L1139" s="57"/>
      <c r="M1139" s="64"/>
      <c r="N1139" s="72" t="s">
        <v>836</v>
      </c>
      <c r="O1139" s="74">
        <v>40522.551064814812</v>
      </c>
    </row>
    <row r="1140" spans="1:15">
      <c r="A1140" s="70"/>
      <c r="B1140" s="70"/>
      <c r="C1140" s="54"/>
      <c r="D1140" s="55"/>
      <c r="E1140" s="67"/>
      <c r="F1140" s="56"/>
      <c r="G1140" s="54"/>
      <c r="H1140" s="58"/>
      <c r="I1140" s="63">
        <v>1140</v>
      </c>
      <c r="J1140" s="63"/>
      <c r="K1140" s="57"/>
      <c r="L1140" s="57"/>
      <c r="M1140" s="64"/>
      <c r="N1140" s="72" t="s">
        <v>836</v>
      </c>
      <c r="O1140" s="74">
        <v>40522.551064814812</v>
      </c>
    </row>
    <row r="1141" spans="1:15">
      <c r="A1141" s="70"/>
      <c r="B1141" s="70"/>
      <c r="C1141" s="54"/>
      <c r="D1141" s="55"/>
      <c r="E1141" s="67"/>
      <c r="F1141" s="56"/>
      <c r="G1141" s="54"/>
      <c r="H1141" s="58"/>
      <c r="I1141" s="63">
        <v>1141</v>
      </c>
      <c r="J1141" s="63"/>
      <c r="K1141" s="57"/>
      <c r="L1141" s="57"/>
      <c r="M1141" s="64"/>
      <c r="N1141" s="72" t="s">
        <v>834</v>
      </c>
      <c r="O1141" s="74">
        <v>40522.050613425927</v>
      </c>
    </row>
    <row r="1142" spans="1:15">
      <c r="A1142" s="70"/>
      <c r="B1142" s="70"/>
      <c r="C1142" s="54"/>
      <c r="D1142" s="55"/>
      <c r="E1142" s="67"/>
      <c r="F1142" s="56"/>
      <c r="G1142" s="54"/>
      <c r="H1142" s="58"/>
      <c r="I1142" s="63">
        <v>1142</v>
      </c>
      <c r="J1142" s="63"/>
      <c r="K1142" s="57"/>
      <c r="L1142" s="57"/>
      <c r="M1142" s="64"/>
      <c r="N1142" s="72" t="s">
        <v>836</v>
      </c>
      <c r="O1142" s="74">
        <v>40522.551064814812</v>
      </c>
    </row>
    <row r="1143" spans="1:15">
      <c r="A1143" s="70"/>
      <c r="B1143" s="70"/>
      <c r="C1143" s="54"/>
      <c r="D1143" s="55"/>
      <c r="E1143" s="67"/>
      <c r="F1143" s="56"/>
      <c r="G1143" s="54"/>
      <c r="H1143" s="58"/>
      <c r="I1143" s="63">
        <v>1143</v>
      </c>
      <c r="J1143" s="63"/>
      <c r="K1143" s="57"/>
      <c r="L1143" s="57"/>
      <c r="M1143" s="64"/>
      <c r="N1143" s="72" t="s">
        <v>836</v>
      </c>
      <c r="O1143" s="74">
        <v>40522.551064814812</v>
      </c>
    </row>
    <row r="1144" spans="1:15">
      <c r="A1144" s="70"/>
      <c r="B1144" s="70"/>
      <c r="C1144" s="54"/>
      <c r="D1144" s="55"/>
      <c r="E1144" s="67"/>
      <c r="F1144" s="56"/>
      <c r="G1144" s="54"/>
      <c r="H1144" s="58"/>
      <c r="I1144" s="63">
        <v>1144</v>
      </c>
      <c r="J1144" s="63"/>
      <c r="K1144" s="57"/>
      <c r="L1144" s="57"/>
      <c r="M1144" s="64"/>
      <c r="N1144" s="72" t="s">
        <v>834</v>
      </c>
      <c r="O1144" s="74">
        <v>40522.050625000003</v>
      </c>
    </row>
    <row r="1145" spans="1:15">
      <c r="A1145" s="70"/>
      <c r="B1145" s="70"/>
      <c r="C1145" s="54"/>
      <c r="D1145" s="55"/>
      <c r="E1145" s="67"/>
      <c r="F1145" s="56"/>
      <c r="G1145" s="54"/>
      <c r="H1145" s="58"/>
      <c r="I1145" s="63">
        <v>1145</v>
      </c>
      <c r="J1145" s="63"/>
      <c r="K1145" s="57"/>
      <c r="L1145" s="57"/>
      <c r="M1145" s="64"/>
      <c r="N1145" s="72" t="s">
        <v>836</v>
      </c>
      <c r="O1145" s="74">
        <v>40522.551064814812</v>
      </c>
    </row>
    <row r="1146" spans="1:15">
      <c r="A1146" s="70"/>
      <c r="B1146" s="70"/>
      <c r="C1146" s="54"/>
      <c r="D1146" s="55"/>
      <c r="E1146" s="67"/>
      <c r="F1146" s="56"/>
      <c r="G1146" s="54"/>
      <c r="H1146" s="58"/>
      <c r="I1146" s="63">
        <v>1146</v>
      </c>
      <c r="J1146" s="63"/>
      <c r="K1146" s="57"/>
      <c r="L1146" s="57"/>
      <c r="M1146" s="64"/>
      <c r="N1146" s="72" t="s">
        <v>836</v>
      </c>
      <c r="O1146" s="74">
        <v>40522.551064814812</v>
      </c>
    </row>
    <row r="1147" spans="1:15">
      <c r="A1147" s="70"/>
      <c r="B1147" s="70"/>
      <c r="C1147" s="54"/>
      <c r="D1147" s="55"/>
      <c r="E1147" s="67"/>
      <c r="F1147" s="56"/>
      <c r="G1147" s="54"/>
      <c r="H1147" s="58"/>
      <c r="I1147" s="63">
        <v>1147</v>
      </c>
      <c r="J1147" s="63"/>
      <c r="K1147" s="57"/>
      <c r="L1147" s="57"/>
      <c r="M1147" s="64"/>
      <c r="N1147" s="72" t="s">
        <v>836</v>
      </c>
      <c r="O1147" s="74">
        <v>40522.551064814812</v>
      </c>
    </row>
    <row r="1148" spans="1:15">
      <c r="A1148" s="70"/>
      <c r="B1148" s="70"/>
      <c r="C1148" s="54"/>
      <c r="D1148" s="55"/>
      <c r="E1148" s="67"/>
      <c r="F1148" s="56"/>
      <c r="G1148" s="54"/>
      <c r="H1148" s="58"/>
      <c r="I1148" s="63">
        <v>1148</v>
      </c>
      <c r="J1148" s="63"/>
      <c r="K1148" s="57"/>
      <c r="L1148" s="57"/>
      <c r="M1148" s="64"/>
      <c r="N1148" s="72" t="s">
        <v>836</v>
      </c>
      <c r="O1148" s="74">
        <v>40522.551064814812</v>
      </c>
    </row>
    <row r="1149" spans="1:15">
      <c r="A1149" s="70"/>
      <c r="B1149" s="70"/>
      <c r="C1149" s="54"/>
      <c r="D1149" s="55"/>
      <c r="E1149" s="67"/>
      <c r="F1149" s="56"/>
      <c r="G1149" s="54"/>
      <c r="H1149" s="58"/>
      <c r="I1149" s="63">
        <v>1149</v>
      </c>
      <c r="J1149" s="63"/>
      <c r="K1149" s="57"/>
      <c r="L1149" s="57"/>
      <c r="M1149" s="64"/>
      <c r="N1149" s="72" t="s">
        <v>836</v>
      </c>
      <c r="O1149" s="74">
        <v>40522.551064814812</v>
      </c>
    </row>
    <row r="1150" spans="1:15">
      <c r="A1150" s="70"/>
      <c r="B1150" s="70"/>
      <c r="C1150" s="54"/>
      <c r="D1150" s="55"/>
      <c r="E1150" s="67"/>
      <c r="F1150" s="56"/>
      <c r="G1150" s="54"/>
      <c r="H1150" s="58"/>
      <c r="I1150" s="63">
        <v>1150</v>
      </c>
      <c r="J1150" s="63"/>
      <c r="K1150" s="57"/>
      <c r="L1150" s="57"/>
      <c r="M1150" s="64"/>
      <c r="N1150" s="72" t="s">
        <v>836</v>
      </c>
      <c r="O1150" s="74">
        <v>40522.551064814812</v>
      </c>
    </row>
    <row r="1151" spans="1:15">
      <c r="A1151" s="70"/>
      <c r="B1151" s="70"/>
      <c r="C1151" s="54"/>
      <c r="D1151" s="55"/>
      <c r="E1151" s="67"/>
      <c r="F1151" s="56"/>
      <c r="G1151" s="54"/>
      <c r="H1151" s="58"/>
      <c r="I1151" s="63">
        <v>1151</v>
      </c>
      <c r="J1151" s="63"/>
      <c r="K1151" s="57"/>
      <c r="L1151" s="57"/>
      <c r="M1151" s="64"/>
      <c r="N1151" s="72" t="s">
        <v>834</v>
      </c>
      <c r="O1151" s="74">
        <v>40522.046087962961</v>
      </c>
    </row>
    <row r="1152" spans="1:15">
      <c r="A1152" s="70"/>
      <c r="B1152" s="70"/>
      <c r="C1152" s="54"/>
      <c r="D1152" s="55"/>
      <c r="E1152" s="67"/>
      <c r="F1152" s="56"/>
      <c r="G1152" s="54"/>
      <c r="H1152" s="58"/>
      <c r="I1152" s="63">
        <v>1152</v>
      </c>
      <c r="J1152" s="63"/>
      <c r="K1152" s="57"/>
      <c r="L1152" s="57"/>
      <c r="M1152" s="64"/>
      <c r="N1152" s="72" t="s">
        <v>836</v>
      </c>
      <c r="O1152" s="74">
        <v>40522.551064814812</v>
      </c>
    </row>
    <row r="1153" spans="1:15">
      <c r="A1153" s="70"/>
      <c r="B1153" s="70"/>
      <c r="C1153" s="54"/>
      <c r="D1153" s="55"/>
      <c r="E1153" s="67"/>
      <c r="F1153" s="56"/>
      <c r="G1153" s="54"/>
      <c r="H1153" s="58"/>
      <c r="I1153" s="63">
        <v>1153</v>
      </c>
      <c r="J1153" s="63"/>
      <c r="K1153" s="57"/>
      <c r="L1153" s="57"/>
      <c r="M1153" s="64"/>
      <c r="N1153" s="72" t="s">
        <v>836</v>
      </c>
      <c r="O1153" s="74">
        <v>40522.551064814812</v>
      </c>
    </row>
    <row r="1154" spans="1:15">
      <c r="A1154" s="70"/>
      <c r="B1154" s="70"/>
      <c r="C1154" s="54"/>
      <c r="D1154" s="55"/>
      <c r="E1154" s="67"/>
      <c r="F1154" s="56"/>
      <c r="G1154" s="54"/>
      <c r="H1154" s="58"/>
      <c r="I1154" s="63">
        <v>1154</v>
      </c>
      <c r="J1154" s="63"/>
      <c r="K1154" s="57"/>
      <c r="L1154" s="57"/>
      <c r="M1154" s="64"/>
      <c r="N1154" s="72" t="s">
        <v>836</v>
      </c>
      <c r="O1154" s="74">
        <v>40522.551064814812</v>
      </c>
    </row>
    <row r="1155" spans="1:15">
      <c r="A1155" s="70"/>
      <c r="B1155" s="70"/>
      <c r="C1155" s="54"/>
      <c r="D1155" s="55"/>
      <c r="E1155" s="67"/>
      <c r="F1155" s="56"/>
      <c r="G1155" s="54"/>
      <c r="H1155" s="58"/>
      <c r="I1155" s="63">
        <v>1155</v>
      </c>
      <c r="J1155" s="63"/>
      <c r="K1155" s="57"/>
      <c r="L1155" s="57"/>
      <c r="M1155" s="64"/>
      <c r="N1155" s="72" t="s">
        <v>836</v>
      </c>
      <c r="O1155" s="74">
        <v>40522.551064814812</v>
      </c>
    </row>
    <row r="1156" spans="1:15">
      <c r="A1156" s="70"/>
      <c r="B1156" s="70"/>
      <c r="C1156" s="54"/>
      <c r="D1156" s="55"/>
      <c r="E1156" s="67"/>
      <c r="F1156" s="56"/>
      <c r="G1156" s="54"/>
      <c r="H1156" s="58"/>
      <c r="I1156" s="63">
        <v>1156</v>
      </c>
      <c r="J1156" s="63"/>
      <c r="K1156" s="57"/>
      <c r="L1156" s="57"/>
      <c r="M1156" s="64"/>
      <c r="N1156" s="72" t="s">
        <v>836</v>
      </c>
      <c r="O1156" s="74">
        <v>40522.551064814812</v>
      </c>
    </row>
    <row r="1157" spans="1:15">
      <c r="A1157" s="70"/>
      <c r="B1157" s="70"/>
      <c r="C1157" s="54"/>
      <c r="D1157" s="55"/>
      <c r="E1157" s="67"/>
      <c r="F1157" s="56"/>
      <c r="G1157" s="54"/>
      <c r="H1157" s="58"/>
      <c r="I1157" s="63">
        <v>1157</v>
      </c>
      <c r="J1157" s="63"/>
      <c r="K1157" s="57"/>
      <c r="L1157" s="57"/>
      <c r="M1157" s="64"/>
      <c r="N1157" s="72" t="s">
        <v>836</v>
      </c>
      <c r="O1157" s="74">
        <v>40522.551064814812</v>
      </c>
    </row>
    <row r="1158" spans="1:15">
      <c r="A1158" s="70"/>
      <c r="B1158" s="70"/>
      <c r="C1158" s="54"/>
      <c r="D1158" s="55"/>
      <c r="E1158" s="67"/>
      <c r="F1158" s="56"/>
      <c r="G1158" s="54"/>
      <c r="H1158" s="58"/>
      <c r="I1158" s="63">
        <v>1158</v>
      </c>
      <c r="J1158" s="63"/>
      <c r="K1158" s="57"/>
      <c r="L1158" s="57"/>
      <c r="M1158" s="64"/>
      <c r="N1158" s="72" t="s">
        <v>836</v>
      </c>
      <c r="O1158" s="74">
        <v>40522.551064814812</v>
      </c>
    </row>
    <row r="1159" spans="1:15">
      <c r="A1159" s="70"/>
      <c r="B1159" s="70"/>
      <c r="C1159" s="54"/>
      <c r="D1159" s="55"/>
      <c r="E1159" s="67"/>
      <c r="F1159" s="56"/>
      <c r="G1159" s="54"/>
      <c r="H1159" s="58"/>
      <c r="I1159" s="63">
        <v>1159</v>
      </c>
      <c r="J1159" s="63"/>
      <c r="K1159" s="57"/>
      <c r="L1159" s="57"/>
      <c r="M1159" s="64"/>
      <c r="N1159" s="72" t="s">
        <v>836</v>
      </c>
      <c r="O1159" s="74">
        <v>40522.551064814812</v>
      </c>
    </row>
    <row r="1160" spans="1:15">
      <c r="A1160" s="70"/>
      <c r="B1160" s="70"/>
      <c r="C1160" s="54"/>
      <c r="D1160" s="55"/>
      <c r="E1160" s="67"/>
      <c r="F1160" s="56"/>
      <c r="G1160" s="54"/>
      <c r="H1160" s="58"/>
      <c r="I1160" s="63">
        <v>1160</v>
      </c>
      <c r="J1160" s="63"/>
      <c r="K1160" s="57"/>
      <c r="L1160" s="57"/>
      <c r="M1160" s="64"/>
      <c r="N1160" s="72" t="s">
        <v>836</v>
      </c>
      <c r="O1160" s="74">
        <v>40522.551064814812</v>
      </c>
    </row>
    <row r="1161" spans="1:15">
      <c r="A1161" s="70"/>
      <c r="B1161" s="70"/>
      <c r="C1161" s="54"/>
      <c r="D1161" s="55"/>
      <c r="E1161" s="67"/>
      <c r="F1161" s="56"/>
      <c r="G1161" s="54"/>
      <c r="H1161" s="58"/>
      <c r="I1161" s="63">
        <v>1161</v>
      </c>
      <c r="J1161" s="63"/>
      <c r="K1161" s="57"/>
      <c r="L1161" s="57"/>
      <c r="M1161" s="64"/>
      <c r="N1161" s="72" t="s">
        <v>836</v>
      </c>
      <c r="O1161" s="74">
        <v>40522.551064814812</v>
      </c>
    </row>
    <row r="1162" spans="1:15">
      <c r="A1162" s="70"/>
      <c r="B1162" s="70"/>
      <c r="C1162" s="54"/>
      <c r="D1162" s="55"/>
      <c r="E1162" s="67"/>
      <c r="F1162" s="56"/>
      <c r="G1162" s="54"/>
      <c r="H1162" s="58"/>
      <c r="I1162" s="63">
        <v>1162</v>
      </c>
      <c r="J1162" s="63"/>
      <c r="K1162" s="57"/>
      <c r="L1162" s="57"/>
      <c r="M1162" s="64"/>
      <c r="N1162" s="72" t="s">
        <v>836</v>
      </c>
      <c r="O1162" s="74">
        <v>40522.551064814812</v>
      </c>
    </row>
    <row r="1163" spans="1:15">
      <c r="A1163" s="70"/>
      <c r="B1163" s="70"/>
      <c r="C1163" s="54"/>
      <c r="D1163" s="55"/>
      <c r="E1163" s="67"/>
      <c r="F1163" s="56"/>
      <c r="G1163" s="54"/>
      <c r="H1163" s="58"/>
      <c r="I1163" s="63">
        <v>1163</v>
      </c>
      <c r="J1163" s="63"/>
      <c r="K1163" s="57"/>
      <c r="L1163" s="57"/>
      <c r="M1163" s="64"/>
      <c r="N1163" s="72" t="s">
        <v>836</v>
      </c>
      <c r="O1163" s="74">
        <v>40522.551064814812</v>
      </c>
    </row>
    <row r="1164" spans="1:15">
      <c r="A1164" s="70"/>
      <c r="B1164" s="70"/>
      <c r="C1164" s="54"/>
      <c r="D1164" s="55"/>
      <c r="E1164" s="67"/>
      <c r="F1164" s="56"/>
      <c r="G1164" s="54"/>
      <c r="H1164" s="58"/>
      <c r="I1164" s="63">
        <v>1164</v>
      </c>
      <c r="J1164" s="63"/>
      <c r="K1164" s="57"/>
      <c r="L1164" s="57"/>
      <c r="M1164" s="64"/>
      <c r="N1164" s="72" t="s">
        <v>836</v>
      </c>
      <c r="O1164" s="74">
        <v>40522.551064814812</v>
      </c>
    </row>
    <row r="1165" spans="1:15">
      <c r="A1165" s="70"/>
      <c r="B1165" s="70"/>
      <c r="C1165" s="54"/>
      <c r="D1165" s="55"/>
      <c r="E1165" s="67"/>
      <c r="F1165" s="56"/>
      <c r="G1165" s="54"/>
      <c r="H1165" s="58"/>
      <c r="I1165" s="63">
        <v>1165</v>
      </c>
      <c r="J1165" s="63"/>
      <c r="K1165" s="57"/>
      <c r="L1165" s="57"/>
      <c r="M1165" s="64"/>
      <c r="N1165" s="72" t="s">
        <v>836</v>
      </c>
      <c r="O1165" s="74">
        <v>40522.551064814812</v>
      </c>
    </row>
    <row r="1166" spans="1:15">
      <c r="A1166" s="70"/>
      <c r="B1166" s="70"/>
      <c r="C1166" s="54"/>
      <c r="D1166" s="55"/>
      <c r="E1166" s="67"/>
      <c r="F1166" s="56"/>
      <c r="G1166" s="54"/>
      <c r="H1166" s="58"/>
      <c r="I1166" s="63">
        <v>1166</v>
      </c>
      <c r="J1166" s="63"/>
      <c r="K1166" s="57"/>
      <c r="L1166" s="57"/>
      <c r="M1166" s="64"/>
      <c r="N1166" s="72" t="s">
        <v>836</v>
      </c>
      <c r="O1166" s="74">
        <v>40522.551064814812</v>
      </c>
    </row>
    <row r="1167" spans="1:15">
      <c r="A1167" s="70"/>
      <c r="B1167" s="70"/>
      <c r="C1167" s="54"/>
      <c r="D1167" s="55"/>
      <c r="E1167" s="67"/>
      <c r="F1167" s="56"/>
      <c r="G1167" s="54"/>
      <c r="H1167" s="58"/>
      <c r="I1167" s="63">
        <v>1167</v>
      </c>
      <c r="J1167" s="63"/>
      <c r="K1167" s="57"/>
      <c r="L1167" s="57"/>
      <c r="M1167" s="64"/>
      <c r="N1167" s="72" t="s">
        <v>836</v>
      </c>
      <c r="O1167" s="74">
        <v>40522.551064814812</v>
      </c>
    </row>
    <row r="1168" spans="1:15">
      <c r="A1168" s="70"/>
      <c r="B1168" s="70"/>
      <c r="C1168" s="54"/>
      <c r="D1168" s="55"/>
      <c r="E1168" s="67"/>
      <c r="F1168" s="56"/>
      <c r="G1168" s="54"/>
      <c r="H1168" s="58"/>
      <c r="I1168" s="63">
        <v>1168</v>
      </c>
      <c r="J1168" s="63"/>
      <c r="K1168" s="57"/>
      <c r="L1168" s="57"/>
      <c r="M1168" s="64"/>
      <c r="N1168" s="72" t="s">
        <v>836</v>
      </c>
      <c r="O1168" s="74">
        <v>40522.551064814812</v>
      </c>
    </row>
    <row r="1169" spans="1:15">
      <c r="A1169" s="70"/>
      <c r="B1169" s="70"/>
      <c r="C1169" s="54"/>
      <c r="D1169" s="55"/>
      <c r="E1169" s="67"/>
      <c r="F1169" s="56"/>
      <c r="G1169" s="54"/>
      <c r="H1169" s="58"/>
      <c r="I1169" s="63">
        <v>1169</v>
      </c>
      <c r="J1169" s="63"/>
      <c r="K1169" s="57"/>
      <c r="L1169" s="57"/>
      <c r="M1169" s="64"/>
      <c r="N1169" s="72" t="s">
        <v>836</v>
      </c>
      <c r="O1169" s="74">
        <v>40522.551064814812</v>
      </c>
    </row>
    <row r="1170" spans="1:15">
      <c r="A1170" s="70"/>
      <c r="B1170" s="70"/>
      <c r="C1170" s="54"/>
      <c r="D1170" s="55"/>
      <c r="E1170" s="67"/>
      <c r="F1170" s="56"/>
      <c r="G1170" s="54"/>
      <c r="H1170" s="58"/>
      <c r="I1170" s="63">
        <v>1170</v>
      </c>
      <c r="J1170" s="63"/>
      <c r="K1170" s="57"/>
      <c r="L1170" s="57"/>
      <c r="M1170" s="64"/>
      <c r="N1170" s="72" t="s">
        <v>836</v>
      </c>
      <c r="O1170" s="74">
        <v>40522.551064814812</v>
      </c>
    </row>
    <row r="1171" spans="1:15">
      <c r="A1171" s="70"/>
      <c r="B1171" s="70"/>
      <c r="C1171" s="54"/>
      <c r="D1171" s="55"/>
      <c r="E1171" s="67"/>
      <c r="F1171" s="56"/>
      <c r="G1171" s="54"/>
      <c r="H1171" s="58"/>
      <c r="I1171" s="63">
        <v>1171</v>
      </c>
      <c r="J1171" s="63"/>
      <c r="K1171" s="57"/>
      <c r="L1171" s="57"/>
      <c r="M1171" s="64"/>
      <c r="N1171" s="72" t="s">
        <v>836</v>
      </c>
      <c r="O1171" s="74">
        <v>40522.551064814812</v>
      </c>
    </row>
    <row r="1172" spans="1:15">
      <c r="A1172" s="70"/>
      <c r="B1172" s="70"/>
      <c r="C1172" s="54"/>
      <c r="D1172" s="55"/>
      <c r="E1172" s="67"/>
      <c r="F1172" s="56"/>
      <c r="G1172" s="54"/>
      <c r="H1172" s="58"/>
      <c r="I1172" s="63">
        <v>1172</v>
      </c>
      <c r="J1172" s="63"/>
      <c r="K1172" s="57"/>
      <c r="L1172" s="57"/>
      <c r="M1172" s="64"/>
      <c r="N1172" s="72" t="s">
        <v>836</v>
      </c>
      <c r="O1172" s="74">
        <v>40522.551064814812</v>
      </c>
    </row>
    <row r="1173" spans="1:15">
      <c r="A1173" s="70"/>
      <c r="B1173" s="70"/>
      <c r="C1173" s="54"/>
      <c r="D1173" s="55"/>
      <c r="E1173" s="67"/>
      <c r="F1173" s="56"/>
      <c r="G1173" s="54"/>
      <c r="H1173" s="58"/>
      <c r="I1173" s="63">
        <v>1173</v>
      </c>
      <c r="J1173" s="63"/>
      <c r="K1173" s="57"/>
      <c r="L1173" s="57"/>
      <c r="M1173" s="64"/>
      <c r="N1173" s="72" t="s">
        <v>836</v>
      </c>
      <c r="O1173" s="74">
        <v>40522.551064814812</v>
      </c>
    </row>
    <row r="1174" spans="1:15">
      <c r="A1174" s="70"/>
      <c r="B1174" s="70"/>
      <c r="C1174" s="54"/>
      <c r="D1174" s="55"/>
      <c r="E1174" s="67"/>
      <c r="F1174" s="56"/>
      <c r="G1174" s="54"/>
      <c r="H1174" s="58"/>
      <c r="I1174" s="63">
        <v>1174</v>
      </c>
      <c r="J1174" s="63"/>
      <c r="K1174" s="57"/>
      <c r="L1174" s="57"/>
      <c r="M1174" s="64"/>
      <c r="N1174" s="72" t="s">
        <v>836</v>
      </c>
      <c r="O1174" s="74">
        <v>40522.551064814812</v>
      </c>
    </row>
    <row r="1175" spans="1:15">
      <c r="A1175" s="70"/>
      <c r="B1175" s="70"/>
      <c r="C1175" s="54"/>
      <c r="D1175" s="55"/>
      <c r="E1175" s="67"/>
      <c r="F1175" s="56"/>
      <c r="G1175" s="54"/>
      <c r="H1175" s="58"/>
      <c r="I1175" s="63">
        <v>1175</v>
      </c>
      <c r="J1175" s="63"/>
      <c r="K1175" s="57"/>
      <c r="L1175" s="57"/>
      <c r="M1175" s="64"/>
      <c r="N1175" s="72" t="s">
        <v>836</v>
      </c>
      <c r="O1175" s="74">
        <v>40522.551064814812</v>
      </c>
    </row>
    <row r="1176" spans="1:15">
      <c r="A1176" s="70"/>
      <c r="B1176" s="70"/>
      <c r="C1176" s="54"/>
      <c r="D1176" s="55"/>
      <c r="E1176" s="67"/>
      <c r="F1176" s="56"/>
      <c r="G1176" s="54"/>
      <c r="H1176" s="58"/>
      <c r="I1176" s="63">
        <v>1176</v>
      </c>
      <c r="J1176" s="63"/>
      <c r="K1176" s="57"/>
      <c r="L1176" s="57"/>
      <c r="M1176" s="64"/>
      <c r="N1176" s="72" t="s">
        <v>836</v>
      </c>
      <c r="O1176" s="74">
        <v>40522.551064814812</v>
      </c>
    </row>
    <row r="1177" spans="1:15">
      <c r="A1177" s="70"/>
      <c r="B1177" s="70"/>
      <c r="C1177" s="54"/>
      <c r="D1177" s="55"/>
      <c r="E1177" s="67"/>
      <c r="F1177" s="56"/>
      <c r="G1177" s="54"/>
      <c r="H1177" s="58"/>
      <c r="I1177" s="63">
        <v>1177</v>
      </c>
      <c r="J1177" s="63"/>
      <c r="K1177" s="57"/>
      <c r="L1177" s="57"/>
      <c r="M1177" s="64"/>
      <c r="N1177" s="72" t="s">
        <v>836</v>
      </c>
      <c r="O1177" s="74">
        <v>40522.551064814812</v>
      </c>
    </row>
    <row r="1178" spans="1:15">
      <c r="A1178" s="70"/>
      <c r="B1178" s="70"/>
      <c r="C1178" s="54"/>
      <c r="D1178" s="55"/>
      <c r="E1178" s="67"/>
      <c r="F1178" s="56"/>
      <c r="G1178" s="54"/>
      <c r="H1178" s="58"/>
      <c r="I1178" s="63">
        <v>1178</v>
      </c>
      <c r="J1178" s="63"/>
      <c r="K1178" s="57"/>
      <c r="L1178" s="57"/>
      <c r="M1178" s="64"/>
      <c r="N1178" s="72" t="s">
        <v>836</v>
      </c>
      <c r="O1178" s="74">
        <v>40522.551064814812</v>
      </c>
    </row>
    <row r="1179" spans="1:15">
      <c r="A1179" s="70"/>
      <c r="B1179" s="70"/>
      <c r="C1179" s="54"/>
      <c r="D1179" s="55"/>
      <c r="E1179" s="67"/>
      <c r="F1179" s="56"/>
      <c r="G1179" s="54"/>
      <c r="H1179" s="58"/>
      <c r="I1179" s="63">
        <v>1179</v>
      </c>
      <c r="J1179" s="63"/>
      <c r="K1179" s="57"/>
      <c r="L1179" s="57"/>
      <c r="M1179" s="64"/>
      <c r="N1179" s="72" t="s">
        <v>836</v>
      </c>
      <c r="O1179" s="74">
        <v>40522.551064814812</v>
      </c>
    </row>
    <row r="1180" spans="1:15">
      <c r="A1180" s="70"/>
      <c r="B1180" s="70"/>
      <c r="C1180" s="54"/>
      <c r="D1180" s="55"/>
      <c r="E1180" s="67"/>
      <c r="F1180" s="56"/>
      <c r="G1180" s="54"/>
      <c r="H1180" s="58"/>
      <c r="I1180" s="63">
        <v>1180</v>
      </c>
      <c r="J1180" s="63"/>
      <c r="K1180" s="57"/>
      <c r="L1180" s="57"/>
      <c r="M1180" s="64"/>
      <c r="N1180" s="72" t="s">
        <v>836</v>
      </c>
      <c r="O1180" s="74">
        <v>40522.551064814812</v>
      </c>
    </row>
    <row r="1181" spans="1:15">
      <c r="A1181" s="70"/>
      <c r="B1181" s="70"/>
      <c r="C1181" s="54"/>
      <c r="D1181" s="55"/>
      <c r="E1181" s="67"/>
      <c r="F1181" s="56"/>
      <c r="G1181" s="54"/>
      <c r="H1181" s="58"/>
      <c r="I1181" s="63">
        <v>1181</v>
      </c>
      <c r="J1181" s="63"/>
      <c r="K1181" s="57"/>
      <c r="L1181" s="57"/>
      <c r="M1181" s="64"/>
      <c r="N1181" s="72" t="s">
        <v>836</v>
      </c>
      <c r="O1181" s="74">
        <v>40522.551064814812</v>
      </c>
    </row>
    <row r="1182" spans="1:15">
      <c r="A1182" s="70"/>
      <c r="B1182" s="70"/>
      <c r="C1182" s="54"/>
      <c r="D1182" s="55"/>
      <c r="E1182" s="67"/>
      <c r="F1182" s="56"/>
      <c r="G1182" s="54"/>
      <c r="H1182" s="58"/>
      <c r="I1182" s="63">
        <v>1182</v>
      </c>
      <c r="J1182" s="63"/>
      <c r="K1182" s="57"/>
      <c r="L1182" s="57"/>
      <c r="M1182" s="64"/>
      <c r="N1182" s="72" t="s">
        <v>836</v>
      </c>
      <c r="O1182" s="74">
        <v>40522.551064814812</v>
      </c>
    </row>
    <row r="1183" spans="1:15">
      <c r="A1183" s="70"/>
      <c r="B1183" s="70"/>
      <c r="C1183" s="54"/>
      <c r="D1183" s="55"/>
      <c r="E1183" s="67"/>
      <c r="F1183" s="56"/>
      <c r="G1183" s="54"/>
      <c r="H1183" s="58"/>
      <c r="I1183" s="63">
        <v>1183</v>
      </c>
      <c r="J1183" s="63"/>
      <c r="K1183" s="57"/>
      <c r="L1183" s="57"/>
      <c r="M1183" s="64"/>
      <c r="N1183" s="72" t="s">
        <v>834</v>
      </c>
      <c r="O1183" s="74">
        <v>40522.044999999998</v>
      </c>
    </row>
    <row r="1184" spans="1:15">
      <c r="A1184" s="70"/>
      <c r="B1184" s="70"/>
      <c r="C1184" s="54"/>
      <c r="D1184" s="55"/>
      <c r="E1184" s="67"/>
      <c r="F1184" s="56"/>
      <c r="G1184" s="54"/>
      <c r="H1184" s="58"/>
      <c r="I1184" s="63">
        <v>1184</v>
      </c>
      <c r="J1184" s="63"/>
      <c r="K1184" s="57"/>
      <c r="L1184" s="57"/>
      <c r="M1184" s="64"/>
      <c r="N1184" s="72" t="s">
        <v>836</v>
      </c>
      <c r="O1184" s="74">
        <v>40522.551064814812</v>
      </c>
    </row>
    <row r="1185" spans="1:15">
      <c r="A1185" s="70"/>
      <c r="B1185" s="70"/>
      <c r="C1185" s="54"/>
      <c r="D1185" s="55"/>
      <c r="E1185" s="67"/>
      <c r="F1185" s="56"/>
      <c r="G1185" s="54"/>
      <c r="H1185" s="58"/>
      <c r="I1185" s="63">
        <v>1185</v>
      </c>
      <c r="J1185" s="63"/>
      <c r="K1185" s="57"/>
      <c r="L1185" s="57"/>
      <c r="M1185" s="64"/>
      <c r="N1185" s="72" t="s">
        <v>836</v>
      </c>
      <c r="O1185" s="74">
        <v>40522.551064814812</v>
      </c>
    </row>
    <row r="1186" spans="1:15">
      <c r="A1186" s="70"/>
      <c r="B1186" s="70"/>
      <c r="C1186" s="54"/>
      <c r="D1186" s="55"/>
      <c r="E1186" s="67"/>
      <c r="F1186" s="56"/>
      <c r="G1186" s="54"/>
      <c r="H1186" s="58"/>
      <c r="I1186" s="63">
        <v>1186</v>
      </c>
      <c r="J1186" s="63"/>
      <c r="K1186" s="57"/>
      <c r="L1186" s="57"/>
      <c r="M1186" s="64"/>
      <c r="N1186" s="72" t="s">
        <v>836</v>
      </c>
      <c r="O1186" s="74">
        <v>40522.551064814812</v>
      </c>
    </row>
    <row r="1187" spans="1:15">
      <c r="A1187" s="70"/>
      <c r="B1187" s="70"/>
      <c r="C1187" s="54"/>
      <c r="D1187" s="55"/>
      <c r="E1187" s="67"/>
      <c r="F1187" s="56"/>
      <c r="G1187" s="54"/>
      <c r="H1187" s="58"/>
      <c r="I1187" s="63">
        <v>1187</v>
      </c>
      <c r="J1187" s="63"/>
      <c r="K1187" s="57"/>
      <c r="L1187" s="57"/>
      <c r="M1187" s="64"/>
      <c r="N1187" s="72" t="s">
        <v>836</v>
      </c>
      <c r="O1187" s="74">
        <v>40522.551064814812</v>
      </c>
    </row>
    <row r="1188" spans="1:15">
      <c r="A1188" s="70"/>
      <c r="B1188" s="70"/>
      <c r="C1188" s="54"/>
      <c r="D1188" s="55"/>
      <c r="E1188" s="67"/>
      <c r="F1188" s="56"/>
      <c r="G1188" s="54"/>
      <c r="H1188" s="58"/>
      <c r="I1188" s="63">
        <v>1188</v>
      </c>
      <c r="J1188" s="63"/>
      <c r="K1188" s="57"/>
      <c r="L1188" s="57"/>
      <c r="M1188" s="64"/>
      <c r="N1188" s="72" t="s">
        <v>836</v>
      </c>
      <c r="O1188" s="74">
        <v>40522.551064814812</v>
      </c>
    </row>
    <row r="1189" spans="1:15">
      <c r="A1189" s="70"/>
      <c r="B1189" s="70"/>
      <c r="C1189" s="54"/>
      <c r="D1189" s="55"/>
      <c r="E1189" s="67"/>
      <c r="F1189" s="56"/>
      <c r="G1189" s="54"/>
      <c r="H1189" s="58"/>
      <c r="I1189" s="63">
        <v>1189</v>
      </c>
      <c r="J1189" s="63"/>
      <c r="K1189" s="57"/>
      <c r="L1189" s="57"/>
      <c r="M1189" s="64"/>
      <c r="N1189" s="72" t="s">
        <v>836</v>
      </c>
      <c r="O1189" s="74">
        <v>40522.551064814812</v>
      </c>
    </row>
    <row r="1190" spans="1:15">
      <c r="A1190" s="70"/>
      <c r="B1190" s="70"/>
      <c r="C1190" s="54"/>
      <c r="D1190" s="55"/>
      <c r="E1190" s="67"/>
      <c r="F1190" s="56"/>
      <c r="G1190" s="54"/>
      <c r="H1190" s="58"/>
      <c r="I1190" s="63">
        <v>1190</v>
      </c>
      <c r="J1190" s="63"/>
      <c r="K1190" s="57"/>
      <c r="L1190" s="57"/>
      <c r="M1190" s="64"/>
      <c r="N1190" s="72" t="s">
        <v>836</v>
      </c>
      <c r="O1190" s="74">
        <v>40522.551064814812</v>
      </c>
    </row>
    <row r="1191" spans="1:15">
      <c r="A1191" s="70"/>
      <c r="B1191" s="70"/>
      <c r="C1191" s="54"/>
      <c r="D1191" s="55"/>
      <c r="E1191" s="67"/>
      <c r="F1191" s="56"/>
      <c r="G1191" s="54"/>
      <c r="H1191" s="58"/>
      <c r="I1191" s="63">
        <v>1191</v>
      </c>
      <c r="J1191" s="63"/>
      <c r="K1191" s="57"/>
      <c r="L1191" s="57"/>
      <c r="M1191" s="64"/>
      <c r="N1191" s="72" t="s">
        <v>836</v>
      </c>
      <c r="O1191" s="74">
        <v>40522.551064814812</v>
      </c>
    </row>
    <row r="1192" spans="1:15">
      <c r="A1192" s="70"/>
      <c r="B1192" s="70"/>
      <c r="C1192" s="54"/>
      <c r="D1192" s="55"/>
      <c r="E1192" s="67"/>
      <c r="F1192" s="56"/>
      <c r="G1192" s="54"/>
      <c r="H1192" s="58"/>
      <c r="I1192" s="63">
        <v>1192</v>
      </c>
      <c r="J1192" s="63"/>
      <c r="K1192" s="57"/>
      <c r="L1192" s="57"/>
      <c r="M1192" s="64"/>
      <c r="N1192" s="72" t="s">
        <v>836</v>
      </c>
      <c r="O1192" s="74">
        <v>40522.551064814812</v>
      </c>
    </row>
    <row r="1193" spans="1:15">
      <c r="A1193" s="70"/>
      <c r="B1193" s="70"/>
      <c r="C1193" s="54"/>
      <c r="D1193" s="55"/>
      <c r="E1193" s="67"/>
      <c r="F1193" s="56"/>
      <c r="G1193" s="54"/>
      <c r="H1193" s="58"/>
      <c r="I1193" s="63">
        <v>1193</v>
      </c>
      <c r="J1193" s="63"/>
      <c r="K1193" s="57"/>
      <c r="L1193" s="57"/>
      <c r="M1193" s="64"/>
      <c r="N1193" s="72" t="s">
        <v>836</v>
      </c>
      <c r="O1193" s="74">
        <v>40522.551064814812</v>
      </c>
    </row>
    <row r="1194" spans="1:15">
      <c r="A1194" s="70"/>
      <c r="B1194" s="70"/>
      <c r="C1194" s="54"/>
      <c r="D1194" s="55"/>
      <c r="E1194" s="67"/>
      <c r="F1194" s="56"/>
      <c r="G1194" s="54"/>
      <c r="H1194" s="58"/>
      <c r="I1194" s="63">
        <v>1194</v>
      </c>
      <c r="J1194" s="63"/>
      <c r="K1194" s="57"/>
      <c r="L1194" s="57"/>
      <c r="M1194" s="64"/>
      <c r="N1194" s="72" t="s">
        <v>836</v>
      </c>
      <c r="O1194" s="74">
        <v>40522.551064814812</v>
      </c>
    </row>
    <row r="1195" spans="1:15">
      <c r="A1195" s="70"/>
      <c r="B1195" s="70"/>
      <c r="C1195" s="54"/>
      <c r="D1195" s="55"/>
      <c r="E1195" s="67"/>
      <c r="F1195" s="56"/>
      <c r="G1195" s="54"/>
      <c r="H1195" s="58"/>
      <c r="I1195" s="63">
        <v>1195</v>
      </c>
      <c r="J1195" s="63"/>
      <c r="K1195" s="57"/>
      <c r="L1195" s="57"/>
      <c r="M1195" s="64"/>
      <c r="N1195" s="72" t="s">
        <v>836</v>
      </c>
      <c r="O1195" s="74">
        <v>40522.551064814812</v>
      </c>
    </row>
    <row r="1196" spans="1:15">
      <c r="A1196" s="70"/>
      <c r="B1196" s="70"/>
      <c r="C1196" s="54"/>
      <c r="D1196" s="55"/>
      <c r="E1196" s="67"/>
      <c r="F1196" s="56"/>
      <c r="G1196" s="54"/>
      <c r="H1196" s="58"/>
      <c r="I1196" s="63">
        <v>1196</v>
      </c>
      <c r="J1196" s="63"/>
      <c r="K1196" s="57"/>
      <c r="L1196" s="57"/>
      <c r="M1196" s="64"/>
      <c r="N1196" s="72" t="s">
        <v>836</v>
      </c>
      <c r="O1196" s="74">
        <v>40522.551064814812</v>
      </c>
    </row>
    <row r="1197" spans="1:15">
      <c r="A1197" s="70"/>
      <c r="B1197" s="70"/>
      <c r="C1197" s="54"/>
      <c r="D1197" s="55"/>
      <c r="E1197" s="67"/>
      <c r="F1197" s="56"/>
      <c r="G1197" s="54"/>
      <c r="H1197" s="58"/>
      <c r="I1197" s="63">
        <v>1197</v>
      </c>
      <c r="J1197" s="63"/>
      <c r="K1197" s="57"/>
      <c r="L1197" s="57"/>
      <c r="M1197" s="64"/>
      <c r="N1197" s="72" t="s">
        <v>836</v>
      </c>
      <c r="O1197" s="74">
        <v>40522.551064814812</v>
      </c>
    </row>
    <row r="1198" spans="1:15">
      <c r="A1198" s="70"/>
      <c r="B1198" s="70"/>
      <c r="C1198" s="54"/>
      <c r="D1198" s="55"/>
      <c r="E1198" s="67"/>
      <c r="F1198" s="56"/>
      <c r="G1198" s="54"/>
      <c r="H1198" s="58"/>
      <c r="I1198" s="63">
        <v>1198</v>
      </c>
      <c r="J1198" s="63"/>
      <c r="K1198" s="57"/>
      <c r="L1198" s="57"/>
      <c r="M1198" s="64"/>
      <c r="N1198" s="72" t="s">
        <v>836</v>
      </c>
      <c r="O1198" s="74">
        <v>40522.551064814812</v>
      </c>
    </row>
    <row r="1199" spans="1:15">
      <c r="A1199" s="70"/>
      <c r="B1199" s="70"/>
      <c r="C1199" s="54"/>
      <c r="D1199" s="55"/>
      <c r="E1199" s="67"/>
      <c r="F1199" s="56"/>
      <c r="G1199" s="54"/>
      <c r="H1199" s="58"/>
      <c r="I1199" s="63">
        <v>1199</v>
      </c>
      <c r="J1199" s="63"/>
      <c r="K1199" s="57"/>
      <c r="L1199" s="57"/>
      <c r="M1199" s="64"/>
      <c r="N1199" s="72" t="s">
        <v>836</v>
      </c>
      <c r="O1199" s="74">
        <v>40522.551064814812</v>
      </c>
    </row>
    <row r="1200" spans="1:15">
      <c r="A1200" s="70"/>
      <c r="B1200" s="70"/>
      <c r="C1200" s="54"/>
      <c r="D1200" s="55"/>
      <c r="E1200" s="67"/>
      <c r="F1200" s="56"/>
      <c r="G1200" s="54"/>
      <c r="H1200" s="58"/>
      <c r="I1200" s="63">
        <v>1200</v>
      </c>
      <c r="J1200" s="63"/>
      <c r="K1200" s="57"/>
      <c r="L1200" s="57"/>
      <c r="M1200" s="64"/>
      <c r="N1200" s="72" t="s">
        <v>836</v>
      </c>
      <c r="O1200" s="74">
        <v>40522.551064814812</v>
      </c>
    </row>
    <row r="1201" spans="1:15">
      <c r="A1201" s="70"/>
      <c r="B1201" s="70"/>
      <c r="C1201" s="54"/>
      <c r="D1201" s="55"/>
      <c r="E1201" s="67"/>
      <c r="F1201" s="56"/>
      <c r="G1201" s="54"/>
      <c r="H1201" s="58"/>
      <c r="I1201" s="63">
        <v>1201</v>
      </c>
      <c r="J1201" s="63"/>
      <c r="K1201" s="57"/>
      <c r="L1201" s="57"/>
      <c r="M1201" s="64"/>
      <c r="N1201" s="72" t="s">
        <v>836</v>
      </c>
      <c r="O1201" s="74">
        <v>40522.551064814812</v>
      </c>
    </row>
    <row r="1202" spans="1:15">
      <c r="A1202" s="70"/>
      <c r="B1202" s="70"/>
      <c r="C1202" s="54"/>
      <c r="D1202" s="55"/>
      <c r="E1202" s="67"/>
      <c r="F1202" s="56"/>
      <c r="G1202" s="54"/>
      <c r="H1202" s="58"/>
      <c r="I1202" s="63">
        <v>1202</v>
      </c>
      <c r="J1202" s="63"/>
      <c r="K1202" s="57"/>
      <c r="L1202" s="57"/>
      <c r="M1202" s="64"/>
      <c r="N1202" s="72" t="s">
        <v>836</v>
      </c>
      <c r="O1202" s="74">
        <v>40522.551064814812</v>
      </c>
    </row>
    <row r="1203" spans="1:15">
      <c r="A1203" s="70"/>
      <c r="B1203" s="70"/>
      <c r="C1203" s="54"/>
      <c r="D1203" s="55"/>
      <c r="E1203" s="67"/>
      <c r="F1203" s="56"/>
      <c r="G1203" s="54"/>
      <c r="H1203" s="58"/>
      <c r="I1203" s="63">
        <v>1203</v>
      </c>
      <c r="J1203" s="63"/>
      <c r="K1203" s="57"/>
      <c r="L1203" s="57"/>
      <c r="M1203" s="64"/>
      <c r="N1203" s="72" t="s">
        <v>836</v>
      </c>
      <c r="O1203" s="74">
        <v>40522.551064814812</v>
      </c>
    </row>
    <row r="1204" spans="1:15">
      <c r="A1204" s="70"/>
      <c r="B1204" s="70"/>
      <c r="C1204" s="54"/>
      <c r="D1204" s="55"/>
      <c r="E1204" s="67"/>
      <c r="F1204" s="56"/>
      <c r="G1204" s="54"/>
      <c r="H1204" s="58"/>
      <c r="I1204" s="63">
        <v>1204</v>
      </c>
      <c r="J1204" s="63"/>
      <c r="K1204" s="57"/>
      <c r="L1204" s="57"/>
      <c r="M1204" s="64"/>
      <c r="N1204" s="72" t="s">
        <v>836</v>
      </c>
      <c r="O1204" s="74">
        <v>40522.551064814812</v>
      </c>
    </row>
    <row r="1205" spans="1:15">
      <c r="A1205" s="70"/>
      <c r="B1205" s="70"/>
      <c r="C1205" s="54"/>
      <c r="D1205" s="55"/>
      <c r="E1205" s="67"/>
      <c r="F1205" s="56"/>
      <c r="G1205" s="54"/>
      <c r="H1205" s="58"/>
      <c r="I1205" s="63">
        <v>1205</v>
      </c>
      <c r="J1205" s="63"/>
      <c r="K1205" s="57"/>
      <c r="L1205" s="57"/>
      <c r="M1205" s="64"/>
      <c r="N1205" s="72" t="s">
        <v>836</v>
      </c>
      <c r="O1205" s="74">
        <v>40522.551064814812</v>
      </c>
    </row>
    <row r="1206" spans="1:15">
      <c r="A1206" s="70"/>
      <c r="B1206" s="70"/>
      <c r="C1206" s="54"/>
      <c r="D1206" s="55"/>
      <c r="E1206" s="67"/>
      <c r="F1206" s="56"/>
      <c r="G1206" s="54"/>
      <c r="H1206" s="58"/>
      <c r="I1206" s="63">
        <v>1206</v>
      </c>
      <c r="J1206" s="63"/>
      <c r="K1206" s="57"/>
      <c r="L1206" s="57"/>
      <c r="M1206" s="64"/>
      <c r="N1206" s="72" t="s">
        <v>836</v>
      </c>
      <c r="O1206" s="74">
        <v>40522.551064814812</v>
      </c>
    </row>
    <row r="1207" spans="1:15">
      <c r="A1207" s="70"/>
      <c r="B1207" s="70"/>
      <c r="C1207" s="54"/>
      <c r="D1207" s="55"/>
      <c r="E1207" s="67"/>
      <c r="F1207" s="56"/>
      <c r="G1207" s="54"/>
      <c r="H1207" s="58"/>
      <c r="I1207" s="63">
        <v>1207</v>
      </c>
      <c r="J1207" s="63"/>
      <c r="K1207" s="57"/>
      <c r="L1207" s="57"/>
      <c r="M1207" s="64"/>
      <c r="N1207" s="72" t="s">
        <v>836</v>
      </c>
      <c r="O1207" s="74">
        <v>40522.551064814812</v>
      </c>
    </row>
    <row r="1208" spans="1:15">
      <c r="A1208" s="70"/>
      <c r="B1208" s="70"/>
      <c r="C1208" s="54"/>
      <c r="D1208" s="55"/>
      <c r="E1208" s="67"/>
      <c r="F1208" s="56"/>
      <c r="G1208" s="54"/>
      <c r="H1208" s="58"/>
      <c r="I1208" s="63">
        <v>1208</v>
      </c>
      <c r="J1208" s="63"/>
      <c r="K1208" s="57"/>
      <c r="L1208" s="57"/>
      <c r="M1208" s="64"/>
      <c r="N1208" s="72" t="s">
        <v>836</v>
      </c>
      <c r="O1208" s="74">
        <v>40522.551064814812</v>
      </c>
    </row>
    <row r="1209" spans="1:15">
      <c r="A1209" s="70"/>
      <c r="B1209" s="70"/>
      <c r="C1209" s="54"/>
      <c r="D1209" s="55"/>
      <c r="E1209" s="67"/>
      <c r="F1209" s="56"/>
      <c r="G1209" s="54"/>
      <c r="H1209" s="58"/>
      <c r="I1209" s="63">
        <v>1209</v>
      </c>
      <c r="J1209" s="63"/>
      <c r="K1209" s="57"/>
      <c r="L1209" s="57"/>
      <c r="M1209" s="64"/>
      <c r="N1209" s="72" t="s">
        <v>836</v>
      </c>
      <c r="O1209" s="74">
        <v>40522.551064814812</v>
      </c>
    </row>
    <row r="1210" spans="1:15">
      <c r="A1210" s="70"/>
      <c r="B1210" s="70"/>
      <c r="C1210" s="54"/>
      <c r="D1210" s="55"/>
      <c r="E1210" s="67"/>
      <c r="F1210" s="56"/>
      <c r="G1210" s="54"/>
      <c r="H1210" s="58"/>
      <c r="I1210" s="63">
        <v>1210</v>
      </c>
      <c r="J1210" s="63"/>
      <c r="K1210" s="57"/>
      <c r="L1210" s="57"/>
      <c r="M1210" s="64"/>
      <c r="N1210" s="72" t="s">
        <v>836</v>
      </c>
      <c r="O1210" s="74">
        <v>40522.551064814812</v>
      </c>
    </row>
    <row r="1211" spans="1:15">
      <c r="A1211" s="70"/>
      <c r="B1211" s="70"/>
      <c r="C1211" s="54"/>
      <c r="D1211" s="55"/>
      <c r="E1211" s="67"/>
      <c r="F1211" s="56"/>
      <c r="G1211" s="54"/>
      <c r="H1211" s="58"/>
      <c r="I1211" s="63">
        <v>1211</v>
      </c>
      <c r="J1211" s="63"/>
      <c r="K1211" s="57"/>
      <c r="L1211" s="57"/>
      <c r="M1211" s="64"/>
      <c r="N1211" s="72" t="s">
        <v>836</v>
      </c>
      <c r="O1211" s="74">
        <v>40522.551064814812</v>
      </c>
    </row>
    <row r="1212" spans="1:15">
      <c r="A1212" s="70"/>
      <c r="B1212" s="70"/>
      <c r="C1212" s="54"/>
      <c r="D1212" s="55"/>
      <c r="E1212" s="67"/>
      <c r="F1212" s="56"/>
      <c r="G1212" s="54"/>
      <c r="H1212" s="58"/>
      <c r="I1212" s="63">
        <v>1212</v>
      </c>
      <c r="J1212" s="63"/>
      <c r="K1212" s="57"/>
      <c r="L1212" s="57"/>
      <c r="M1212" s="64"/>
      <c r="N1212" s="72" t="s">
        <v>836</v>
      </c>
      <c r="O1212" s="74">
        <v>40522.551064814812</v>
      </c>
    </row>
    <row r="1213" spans="1:15">
      <c r="A1213" s="70"/>
      <c r="B1213" s="70"/>
      <c r="C1213" s="54"/>
      <c r="D1213" s="55"/>
      <c r="E1213" s="67"/>
      <c r="F1213" s="56"/>
      <c r="G1213" s="54"/>
      <c r="H1213" s="58"/>
      <c r="I1213" s="63">
        <v>1213</v>
      </c>
      <c r="J1213" s="63"/>
      <c r="K1213" s="57"/>
      <c r="L1213" s="57"/>
      <c r="M1213" s="64"/>
      <c r="N1213" s="72" t="s">
        <v>836</v>
      </c>
      <c r="O1213" s="74">
        <v>40522.551064814812</v>
      </c>
    </row>
    <row r="1214" spans="1:15">
      <c r="A1214" s="70"/>
      <c r="B1214" s="70"/>
      <c r="C1214" s="54"/>
      <c r="D1214" s="55"/>
      <c r="E1214" s="67"/>
      <c r="F1214" s="56"/>
      <c r="G1214" s="54"/>
      <c r="H1214" s="58"/>
      <c r="I1214" s="63">
        <v>1214</v>
      </c>
      <c r="J1214" s="63"/>
      <c r="K1214" s="57"/>
      <c r="L1214" s="57"/>
      <c r="M1214" s="64"/>
      <c r="N1214" s="72" t="s">
        <v>834</v>
      </c>
      <c r="O1214" s="74">
        <v>40522.050682870373</v>
      </c>
    </row>
    <row r="1215" spans="1:15">
      <c r="A1215" s="70"/>
      <c r="B1215" s="70"/>
      <c r="C1215" s="54"/>
      <c r="D1215" s="55"/>
      <c r="E1215" s="67"/>
      <c r="F1215" s="56"/>
      <c r="G1215" s="54"/>
      <c r="H1215" s="58"/>
      <c r="I1215" s="63">
        <v>1215</v>
      </c>
      <c r="J1215" s="63"/>
      <c r="K1215" s="57"/>
      <c r="L1215" s="57"/>
      <c r="M1215" s="64"/>
      <c r="N1215" s="72" t="s">
        <v>836</v>
      </c>
      <c r="O1215" s="74">
        <v>40522.551064814812</v>
      </c>
    </row>
    <row r="1216" spans="1:15">
      <c r="A1216" s="70"/>
      <c r="B1216" s="70"/>
      <c r="C1216" s="54"/>
      <c r="D1216" s="55"/>
      <c r="E1216" s="67"/>
      <c r="F1216" s="56"/>
      <c r="G1216" s="54"/>
      <c r="H1216" s="58"/>
      <c r="I1216" s="63">
        <v>1216</v>
      </c>
      <c r="J1216" s="63"/>
      <c r="K1216" s="57"/>
      <c r="L1216" s="57"/>
      <c r="M1216" s="64"/>
      <c r="N1216" s="72" t="s">
        <v>836</v>
      </c>
      <c r="O1216" s="74">
        <v>40522.551064814812</v>
      </c>
    </row>
    <row r="1217" spans="1:15">
      <c r="A1217" s="70"/>
      <c r="B1217" s="70"/>
      <c r="C1217" s="54"/>
      <c r="D1217" s="55"/>
      <c r="E1217" s="67"/>
      <c r="F1217" s="56"/>
      <c r="G1217" s="54"/>
      <c r="H1217" s="58"/>
      <c r="I1217" s="63">
        <v>1217</v>
      </c>
      <c r="J1217" s="63"/>
      <c r="K1217" s="57"/>
      <c r="L1217" s="57"/>
      <c r="M1217" s="64"/>
      <c r="N1217" s="72" t="s">
        <v>836</v>
      </c>
      <c r="O1217" s="74">
        <v>40522.551064814812</v>
      </c>
    </row>
    <row r="1218" spans="1:15">
      <c r="A1218" s="70"/>
      <c r="B1218" s="70"/>
      <c r="C1218" s="54"/>
      <c r="D1218" s="55"/>
      <c r="E1218" s="67"/>
      <c r="F1218" s="56"/>
      <c r="G1218" s="54"/>
      <c r="H1218" s="58"/>
      <c r="I1218" s="63">
        <v>1218</v>
      </c>
      <c r="J1218" s="63"/>
      <c r="K1218" s="57"/>
      <c r="L1218" s="57"/>
      <c r="M1218" s="64"/>
      <c r="N1218" s="72" t="s">
        <v>836</v>
      </c>
      <c r="O1218" s="74">
        <v>40522.551064814812</v>
      </c>
    </row>
    <row r="1219" spans="1:15">
      <c r="A1219" s="70"/>
      <c r="B1219" s="70"/>
      <c r="C1219" s="54"/>
      <c r="D1219" s="55"/>
      <c r="E1219" s="67"/>
      <c r="F1219" s="56"/>
      <c r="G1219" s="54"/>
      <c r="H1219" s="58"/>
      <c r="I1219" s="63">
        <v>1219</v>
      </c>
      <c r="J1219" s="63"/>
      <c r="K1219" s="57"/>
      <c r="L1219" s="57"/>
      <c r="M1219" s="64"/>
      <c r="N1219" s="72" t="s">
        <v>836</v>
      </c>
      <c r="O1219" s="74">
        <v>40522.551064814812</v>
      </c>
    </row>
    <row r="1220" spans="1:15">
      <c r="A1220" s="70"/>
      <c r="B1220" s="70"/>
      <c r="C1220" s="54"/>
      <c r="D1220" s="55"/>
      <c r="E1220" s="67"/>
      <c r="F1220" s="56"/>
      <c r="G1220" s="54"/>
      <c r="H1220" s="58"/>
      <c r="I1220" s="63">
        <v>1220</v>
      </c>
      <c r="J1220" s="63"/>
      <c r="K1220" s="57"/>
      <c r="L1220" s="57"/>
      <c r="M1220" s="64"/>
      <c r="N1220" s="72" t="s">
        <v>836</v>
      </c>
      <c r="O1220" s="74">
        <v>40522.551064814812</v>
      </c>
    </row>
    <row r="1221" spans="1:15">
      <c r="A1221" s="70"/>
      <c r="B1221" s="70"/>
      <c r="C1221" s="54"/>
      <c r="D1221" s="55"/>
      <c r="E1221" s="67"/>
      <c r="F1221" s="56"/>
      <c r="G1221" s="54"/>
      <c r="H1221" s="58"/>
      <c r="I1221" s="63">
        <v>1221</v>
      </c>
      <c r="J1221" s="63"/>
      <c r="K1221" s="57"/>
      <c r="L1221" s="57"/>
      <c r="M1221" s="64"/>
      <c r="N1221" s="72" t="s">
        <v>836</v>
      </c>
      <c r="O1221" s="74">
        <v>40522.551064814812</v>
      </c>
    </row>
    <row r="1222" spans="1:15">
      <c r="A1222" s="70"/>
      <c r="B1222" s="70"/>
      <c r="C1222" s="54"/>
      <c r="D1222" s="55"/>
      <c r="E1222" s="67"/>
      <c r="F1222" s="56"/>
      <c r="G1222" s="54"/>
      <c r="H1222" s="58"/>
      <c r="I1222" s="63">
        <v>1222</v>
      </c>
      <c r="J1222" s="63"/>
      <c r="K1222" s="57"/>
      <c r="L1222" s="57"/>
      <c r="M1222" s="64"/>
      <c r="N1222" s="72" t="s">
        <v>836</v>
      </c>
      <c r="O1222" s="74">
        <v>40522.551064814812</v>
      </c>
    </row>
    <row r="1223" spans="1:15">
      <c r="A1223" s="70"/>
      <c r="B1223" s="70"/>
      <c r="C1223" s="54"/>
      <c r="D1223" s="55"/>
      <c r="E1223" s="67"/>
      <c r="F1223" s="56"/>
      <c r="G1223" s="54"/>
      <c r="H1223" s="58"/>
      <c r="I1223" s="63">
        <v>1223</v>
      </c>
      <c r="J1223" s="63"/>
      <c r="K1223" s="57"/>
      <c r="L1223" s="57"/>
      <c r="M1223" s="64"/>
      <c r="N1223" s="72" t="s">
        <v>836</v>
      </c>
      <c r="O1223" s="74">
        <v>40522.551064814812</v>
      </c>
    </row>
    <row r="1224" spans="1:15">
      <c r="A1224" s="70"/>
      <c r="B1224" s="70"/>
      <c r="C1224" s="54"/>
      <c r="D1224" s="55"/>
      <c r="E1224" s="67"/>
      <c r="F1224" s="56"/>
      <c r="G1224" s="54"/>
      <c r="H1224" s="58"/>
      <c r="I1224" s="63">
        <v>1224</v>
      </c>
      <c r="J1224" s="63"/>
      <c r="K1224" s="57"/>
      <c r="L1224" s="57"/>
      <c r="M1224" s="64"/>
      <c r="N1224" s="72" t="s">
        <v>836</v>
      </c>
      <c r="O1224" s="74">
        <v>40522.551064814812</v>
      </c>
    </row>
    <row r="1225" spans="1:15">
      <c r="A1225" s="70"/>
      <c r="B1225" s="70"/>
      <c r="C1225" s="54"/>
      <c r="D1225" s="55"/>
      <c r="E1225" s="67"/>
      <c r="F1225" s="56"/>
      <c r="G1225" s="54"/>
      <c r="H1225" s="58"/>
      <c r="I1225" s="63">
        <v>1225</v>
      </c>
      <c r="J1225" s="63"/>
      <c r="K1225" s="57"/>
      <c r="L1225" s="57"/>
      <c r="M1225" s="64"/>
      <c r="N1225" s="72" t="s">
        <v>836</v>
      </c>
      <c r="O1225" s="74">
        <v>40522.551064814812</v>
      </c>
    </row>
    <row r="1226" spans="1:15">
      <c r="A1226" s="70"/>
      <c r="B1226" s="70"/>
      <c r="C1226" s="54"/>
      <c r="D1226" s="55"/>
      <c r="E1226" s="67"/>
      <c r="F1226" s="56"/>
      <c r="G1226" s="54"/>
      <c r="H1226" s="58"/>
      <c r="I1226" s="63">
        <v>1226</v>
      </c>
      <c r="J1226" s="63"/>
      <c r="K1226" s="57"/>
      <c r="L1226" s="57"/>
      <c r="M1226" s="64"/>
      <c r="N1226" s="72" t="s">
        <v>836</v>
      </c>
      <c r="O1226" s="74">
        <v>40522.551064814812</v>
      </c>
    </row>
    <row r="1227" spans="1:15">
      <c r="A1227" s="70"/>
      <c r="B1227" s="70"/>
      <c r="C1227" s="54"/>
      <c r="D1227" s="55"/>
      <c r="E1227" s="67"/>
      <c r="F1227" s="56"/>
      <c r="G1227" s="54"/>
      <c r="H1227" s="58"/>
      <c r="I1227" s="63">
        <v>1227</v>
      </c>
      <c r="J1227" s="63"/>
      <c r="K1227" s="57"/>
      <c r="L1227" s="57"/>
      <c r="M1227" s="64"/>
      <c r="N1227" s="72" t="s">
        <v>836</v>
      </c>
      <c r="O1227" s="74">
        <v>40522.551064814812</v>
      </c>
    </row>
    <row r="1228" spans="1:15">
      <c r="A1228" s="70"/>
      <c r="B1228" s="70"/>
      <c r="C1228" s="54"/>
      <c r="D1228" s="55"/>
      <c r="E1228" s="67"/>
      <c r="F1228" s="56"/>
      <c r="G1228" s="54"/>
      <c r="H1228" s="58"/>
      <c r="I1228" s="63">
        <v>1228</v>
      </c>
      <c r="J1228" s="63"/>
      <c r="K1228" s="57"/>
      <c r="L1228" s="57"/>
      <c r="M1228" s="64"/>
      <c r="N1228" s="72" t="s">
        <v>836</v>
      </c>
      <c r="O1228" s="74">
        <v>40522.551064814812</v>
      </c>
    </row>
    <row r="1229" spans="1:15">
      <c r="A1229" s="70"/>
      <c r="B1229" s="70"/>
      <c r="C1229" s="54"/>
      <c r="D1229" s="55"/>
      <c r="E1229" s="67"/>
      <c r="F1229" s="56"/>
      <c r="G1229" s="54"/>
      <c r="H1229" s="58"/>
      <c r="I1229" s="63">
        <v>1229</v>
      </c>
      <c r="J1229" s="63"/>
      <c r="K1229" s="57"/>
      <c r="L1229" s="57"/>
      <c r="M1229" s="64"/>
      <c r="N1229" s="72" t="s">
        <v>836</v>
      </c>
      <c r="O1229" s="74">
        <v>40522.551064814812</v>
      </c>
    </row>
    <row r="1230" spans="1:15">
      <c r="A1230" s="70"/>
      <c r="B1230" s="70"/>
      <c r="C1230" s="54"/>
      <c r="D1230" s="55"/>
      <c r="E1230" s="67"/>
      <c r="F1230" s="56"/>
      <c r="G1230" s="54"/>
      <c r="H1230" s="58"/>
      <c r="I1230" s="63">
        <v>1230</v>
      </c>
      <c r="J1230" s="63"/>
      <c r="K1230" s="57"/>
      <c r="L1230" s="57"/>
      <c r="M1230" s="64"/>
      <c r="N1230" s="72" t="s">
        <v>836</v>
      </c>
      <c r="O1230" s="74">
        <v>40522.551064814812</v>
      </c>
    </row>
    <row r="1231" spans="1:15">
      <c r="A1231" s="70"/>
      <c r="B1231" s="70"/>
      <c r="C1231" s="54"/>
      <c r="D1231" s="55"/>
      <c r="E1231" s="67"/>
      <c r="F1231" s="56"/>
      <c r="G1231" s="54"/>
      <c r="H1231" s="58"/>
      <c r="I1231" s="63">
        <v>1231</v>
      </c>
      <c r="J1231" s="63"/>
      <c r="K1231" s="57"/>
      <c r="L1231" s="57"/>
      <c r="M1231" s="64"/>
      <c r="N1231" s="72" t="s">
        <v>836</v>
      </c>
      <c r="O1231" s="74">
        <v>40522.551064814812</v>
      </c>
    </row>
    <row r="1232" spans="1:15">
      <c r="A1232" s="70"/>
      <c r="B1232" s="70"/>
      <c r="C1232" s="54"/>
      <c r="D1232" s="55"/>
      <c r="E1232" s="67"/>
      <c r="F1232" s="56"/>
      <c r="G1232" s="54"/>
      <c r="H1232" s="58"/>
      <c r="I1232" s="63">
        <v>1232</v>
      </c>
      <c r="J1232" s="63"/>
      <c r="K1232" s="57"/>
      <c r="L1232" s="57"/>
      <c r="M1232" s="64"/>
      <c r="N1232" s="72" t="s">
        <v>836</v>
      </c>
      <c r="O1232" s="74">
        <v>40522.551064814812</v>
      </c>
    </row>
    <row r="1233" spans="1:15">
      <c r="A1233" s="70"/>
      <c r="B1233" s="70"/>
      <c r="C1233" s="54"/>
      <c r="D1233" s="55"/>
      <c r="E1233" s="67"/>
      <c r="F1233" s="56"/>
      <c r="G1233" s="54"/>
      <c r="H1233" s="58"/>
      <c r="I1233" s="63">
        <v>1233</v>
      </c>
      <c r="J1233" s="63"/>
      <c r="K1233" s="57"/>
      <c r="L1233" s="57"/>
      <c r="M1233" s="64"/>
      <c r="N1233" s="72" t="s">
        <v>836</v>
      </c>
      <c r="O1233" s="74">
        <v>40522.551064814812</v>
      </c>
    </row>
    <row r="1234" spans="1:15">
      <c r="A1234" s="70"/>
      <c r="B1234" s="70"/>
      <c r="C1234" s="54"/>
      <c r="D1234" s="55"/>
      <c r="E1234" s="67"/>
      <c r="F1234" s="56"/>
      <c r="G1234" s="54"/>
      <c r="H1234" s="58"/>
      <c r="I1234" s="63">
        <v>1234</v>
      </c>
      <c r="J1234" s="63"/>
      <c r="K1234" s="57"/>
      <c r="L1234" s="57"/>
      <c r="M1234" s="64"/>
      <c r="N1234" s="72" t="s">
        <v>836</v>
      </c>
      <c r="O1234" s="74">
        <v>40522.551064814812</v>
      </c>
    </row>
    <row r="1235" spans="1:15">
      <c r="A1235" s="70"/>
      <c r="B1235" s="70"/>
      <c r="C1235" s="54"/>
      <c r="D1235" s="55"/>
      <c r="E1235" s="67"/>
      <c r="F1235" s="56"/>
      <c r="G1235" s="54"/>
      <c r="H1235" s="58"/>
      <c r="I1235" s="63">
        <v>1235</v>
      </c>
      <c r="J1235" s="63"/>
      <c r="K1235" s="57"/>
      <c r="L1235" s="57"/>
      <c r="M1235" s="64"/>
      <c r="N1235" s="72" t="s">
        <v>836</v>
      </c>
      <c r="O1235" s="74">
        <v>40522.551064814812</v>
      </c>
    </row>
    <row r="1236" spans="1:15">
      <c r="A1236" s="70"/>
      <c r="B1236" s="70"/>
      <c r="C1236" s="54"/>
      <c r="D1236" s="55"/>
      <c r="E1236" s="67"/>
      <c r="F1236" s="56"/>
      <c r="G1236" s="54"/>
      <c r="H1236" s="58"/>
      <c r="I1236" s="63">
        <v>1236</v>
      </c>
      <c r="J1236" s="63"/>
      <c r="K1236" s="57"/>
      <c r="L1236" s="57"/>
      <c r="M1236" s="64"/>
      <c r="N1236" s="72" t="s">
        <v>834</v>
      </c>
      <c r="O1236" s="74">
        <v>40522.050694444442</v>
      </c>
    </row>
    <row r="1237" spans="1:15">
      <c r="A1237" s="70"/>
      <c r="B1237" s="70"/>
      <c r="C1237" s="54"/>
      <c r="D1237" s="55"/>
      <c r="E1237" s="67"/>
      <c r="F1237" s="56"/>
      <c r="G1237" s="54"/>
      <c r="H1237" s="58"/>
      <c r="I1237" s="63">
        <v>1237</v>
      </c>
      <c r="J1237" s="63"/>
      <c r="K1237" s="57"/>
      <c r="L1237" s="57"/>
      <c r="M1237" s="64"/>
      <c r="N1237" s="72" t="s">
        <v>836</v>
      </c>
      <c r="O1237" s="74">
        <v>40522.551064814812</v>
      </c>
    </row>
    <row r="1238" spans="1:15">
      <c r="A1238" s="70"/>
      <c r="B1238" s="70"/>
      <c r="C1238" s="54"/>
      <c r="D1238" s="55"/>
      <c r="E1238" s="67"/>
      <c r="F1238" s="56"/>
      <c r="G1238" s="54"/>
      <c r="H1238" s="58"/>
      <c r="I1238" s="63">
        <v>1238</v>
      </c>
      <c r="J1238" s="63"/>
      <c r="K1238" s="57"/>
      <c r="L1238" s="57"/>
      <c r="M1238" s="64"/>
      <c r="N1238" s="72" t="s">
        <v>836</v>
      </c>
      <c r="O1238" s="74">
        <v>40522.551064814812</v>
      </c>
    </row>
    <row r="1239" spans="1:15">
      <c r="A1239" s="70"/>
      <c r="B1239" s="70"/>
      <c r="C1239" s="54"/>
      <c r="D1239" s="55"/>
      <c r="E1239" s="67"/>
      <c r="F1239" s="56"/>
      <c r="G1239" s="54"/>
      <c r="H1239" s="58"/>
      <c r="I1239" s="63">
        <v>1239</v>
      </c>
      <c r="J1239" s="63"/>
      <c r="K1239" s="57"/>
      <c r="L1239" s="57"/>
      <c r="M1239" s="64"/>
      <c r="N1239" s="72" t="s">
        <v>836</v>
      </c>
      <c r="O1239" s="74">
        <v>40522.551064814812</v>
      </c>
    </row>
    <row r="1240" spans="1:15">
      <c r="A1240" s="70"/>
      <c r="B1240" s="70"/>
      <c r="C1240" s="54"/>
      <c r="D1240" s="55"/>
      <c r="E1240" s="67"/>
      <c r="F1240" s="56"/>
      <c r="G1240" s="54"/>
      <c r="H1240" s="58"/>
      <c r="I1240" s="63">
        <v>1240</v>
      </c>
      <c r="J1240" s="63"/>
      <c r="K1240" s="57"/>
      <c r="L1240" s="57"/>
      <c r="M1240" s="64"/>
      <c r="N1240" s="72" t="s">
        <v>836</v>
      </c>
      <c r="O1240" s="74">
        <v>40522.551064814812</v>
      </c>
    </row>
    <row r="1241" spans="1:15">
      <c r="A1241" s="70"/>
      <c r="B1241" s="70"/>
      <c r="C1241" s="54"/>
      <c r="D1241" s="55"/>
      <c r="E1241" s="67"/>
      <c r="F1241" s="56"/>
      <c r="G1241" s="54"/>
      <c r="H1241" s="58"/>
      <c r="I1241" s="63">
        <v>1241</v>
      </c>
      <c r="J1241" s="63"/>
      <c r="K1241" s="57"/>
      <c r="L1241" s="57"/>
      <c r="M1241" s="64"/>
      <c r="N1241" s="72" t="s">
        <v>836</v>
      </c>
      <c r="O1241" s="74">
        <v>40522.551064814812</v>
      </c>
    </row>
    <row r="1242" spans="1:15">
      <c r="A1242" s="70"/>
      <c r="B1242" s="70"/>
      <c r="C1242" s="54"/>
      <c r="D1242" s="55"/>
      <c r="E1242" s="67"/>
      <c r="F1242" s="56"/>
      <c r="G1242" s="54"/>
      <c r="H1242" s="58"/>
      <c r="I1242" s="63">
        <v>1242</v>
      </c>
      <c r="J1242" s="63"/>
      <c r="K1242" s="57"/>
      <c r="L1242" s="57"/>
      <c r="M1242" s="64"/>
      <c r="N1242" s="72" t="s">
        <v>836</v>
      </c>
      <c r="O1242" s="74">
        <v>40522.551064814812</v>
      </c>
    </row>
    <row r="1243" spans="1:15">
      <c r="A1243" s="70"/>
      <c r="B1243" s="70"/>
      <c r="C1243" s="54"/>
      <c r="D1243" s="55"/>
      <c r="E1243" s="67"/>
      <c r="F1243" s="56"/>
      <c r="G1243" s="54"/>
      <c r="H1243" s="58"/>
      <c r="I1243" s="63">
        <v>1243</v>
      </c>
      <c r="J1243" s="63"/>
      <c r="K1243" s="57"/>
      <c r="L1243" s="57"/>
      <c r="M1243" s="64"/>
      <c r="N1243" s="72" t="s">
        <v>836</v>
      </c>
      <c r="O1243" s="74">
        <v>40522.551064814812</v>
      </c>
    </row>
    <row r="1244" spans="1:15">
      <c r="A1244" s="70"/>
      <c r="B1244" s="70"/>
      <c r="C1244" s="54"/>
      <c r="D1244" s="55"/>
      <c r="E1244" s="67"/>
      <c r="F1244" s="56"/>
      <c r="G1244" s="54"/>
      <c r="H1244" s="58"/>
      <c r="I1244" s="63">
        <v>1244</v>
      </c>
      <c r="J1244" s="63"/>
      <c r="K1244" s="57"/>
      <c r="L1244" s="57"/>
      <c r="M1244" s="64"/>
      <c r="N1244" s="72" t="s">
        <v>836</v>
      </c>
      <c r="O1244" s="74">
        <v>40522.551064814812</v>
      </c>
    </row>
    <row r="1245" spans="1:15">
      <c r="A1245" s="70"/>
      <c r="B1245" s="70"/>
      <c r="C1245" s="54"/>
      <c r="D1245" s="55"/>
      <c r="E1245" s="67"/>
      <c r="F1245" s="56"/>
      <c r="G1245" s="54"/>
      <c r="H1245" s="58"/>
      <c r="I1245" s="63">
        <v>1245</v>
      </c>
      <c r="J1245" s="63"/>
      <c r="K1245" s="57"/>
      <c r="L1245" s="57"/>
      <c r="M1245" s="64"/>
      <c r="N1245" s="72" t="s">
        <v>836</v>
      </c>
      <c r="O1245" s="74">
        <v>40522.551064814812</v>
      </c>
    </row>
    <row r="1246" spans="1:15">
      <c r="A1246" s="70"/>
      <c r="B1246" s="70"/>
      <c r="C1246" s="54"/>
      <c r="D1246" s="55"/>
      <c r="E1246" s="67"/>
      <c r="F1246" s="56"/>
      <c r="G1246" s="54"/>
      <c r="H1246" s="58"/>
      <c r="I1246" s="63">
        <v>1246</v>
      </c>
      <c r="J1246" s="63"/>
      <c r="K1246" s="57"/>
      <c r="L1246" s="57"/>
      <c r="M1246" s="64"/>
      <c r="N1246" s="72" t="s">
        <v>836</v>
      </c>
      <c r="O1246" s="74">
        <v>40522.551064814812</v>
      </c>
    </row>
    <row r="1247" spans="1:15">
      <c r="A1247" s="70"/>
      <c r="B1247" s="70"/>
      <c r="C1247" s="54"/>
      <c r="D1247" s="55"/>
      <c r="E1247" s="67"/>
      <c r="F1247" s="56"/>
      <c r="G1247" s="54"/>
      <c r="H1247" s="58"/>
      <c r="I1247" s="63">
        <v>1247</v>
      </c>
      <c r="J1247" s="63"/>
      <c r="K1247" s="57"/>
      <c r="L1247" s="57"/>
      <c r="M1247" s="64"/>
      <c r="N1247" s="72" t="s">
        <v>836</v>
      </c>
      <c r="O1247" s="74">
        <v>40522.551064814812</v>
      </c>
    </row>
    <row r="1248" spans="1:15">
      <c r="A1248" s="70"/>
      <c r="B1248" s="70"/>
      <c r="C1248" s="54"/>
      <c r="D1248" s="55"/>
      <c r="E1248" s="67"/>
      <c r="F1248" s="56"/>
      <c r="G1248" s="54"/>
      <c r="H1248" s="58"/>
      <c r="I1248" s="63">
        <v>1248</v>
      </c>
      <c r="J1248" s="63"/>
      <c r="K1248" s="57"/>
      <c r="L1248" s="57"/>
      <c r="M1248" s="64"/>
      <c r="N1248" s="72" t="s">
        <v>836</v>
      </c>
      <c r="O1248" s="74">
        <v>40522.551064814812</v>
      </c>
    </row>
    <row r="1249" spans="1:15">
      <c r="A1249" s="70"/>
      <c r="B1249" s="70"/>
      <c r="C1249" s="54"/>
      <c r="D1249" s="55"/>
      <c r="E1249" s="67"/>
      <c r="F1249" s="56"/>
      <c r="G1249" s="54"/>
      <c r="H1249" s="58"/>
      <c r="I1249" s="63">
        <v>1249</v>
      </c>
      <c r="J1249" s="63"/>
      <c r="K1249" s="57"/>
      <c r="L1249" s="57"/>
      <c r="M1249" s="64"/>
      <c r="N1249" s="72" t="s">
        <v>836</v>
      </c>
      <c r="O1249" s="74">
        <v>40522.551064814812</v>
      </c>
    </row>
    <row r="1250" spans="1:15">
      <c r="A1250" s="70"/>
      <c r="B1250" s="70"/>
      <c r="C1250" s="54"/>
      <c r="D1250" s="55"/>
      <c r="E1250" s="67"/>
      <c r="F1250" s="56"/>
      <c r="G1250" s="54"/>
      <c r="H1250" s="58"/>
      <c r="I1250" s="63">
        <v>1250</v>
      </c>
      <c r="J1250" s="63"/>
      <c r="K1250" s="57"/>
      <c r="L1250" s="57"/>
      <c r="M1250" s="64"/>
      <c r="N1250" s="72" t="s">
        <v>836</v>
      </c>
      <c r="O1250" s="74">
        <v>40522.551064814812</v>
      </c>
    </row>
    <row r="1251" spans="1:15">
      <c r="A1251" s="70"/>
      <c r="B1251" s="70"/>
      <c r="C1251" s="54"/>
      <c r="D1251" s="55"/>
      <c r="E1251" s="67"/>
      <c r="F1251" s="56"/>
      <c r="G1251" s="54"/>
      <c r="H1251" s="58"/>
      <c r="I1251" s="63">
        <v>1251</v>
      </c>
      <c r="J1251" s="63"/>
      <c r="K1251" s="57"/>
      <c r="L1251" s="57"/>
      <c r="M1251" s="64"/>
      <c r="N1251" s="72" t="s">
        <v>836</v>
      </c>
      <c r="O1251" s="74">
        <v>40522.551064814812</v>
      </c>
    </row>
    <row r="1252" spans="1:15">
      <c r="A1252" s="70"/>
      <c r="B1252" s="70"/>
      <c r="C1252" s="54"/>
      <c r="D1252" s="55"/>
      <c r="E1252" s="67"/>
      <c r="F1252" s="56"/>
      <c r="G1252" s="54"/>
      <c r="H1252" s="58"/>
      <c r="I1252" s="63">
        <v>1252</v>
      </c>
      <c r="J1252" s="63"/>
      <c r="K1252" s="57"/>
      <c r="L1252" s="57"/>
      <c r="M1252" s="64"/>
      <c r="N1252" s="72" t="s">
        <v>836</v>
      </c>
      <c r="O1252" s="74">
        <v>40522.551064814812</v>
      </c>
    </row>
    <row r="1253" spans="1:15">
      <c r="A1253" s="70"/>
      <c r="B1253" s="70"/>
      <c r="C1253" s="54"/>
      <c r="D1253" s="55"/>
      <c r="E1253" s="67"/>
      <c r="F1253" s="56"/>
      <c r="G1253" s="54"/>
      <c r="H1253" s="58"/>
      <c r="I1253" s="63">
        <v>1253</v>
      </c>
      <c r="J1253" s="63"/>
      <c r="K1253" s="57"/>
      <c r="L1253" s="57"/>
      <c r="M1253" s="64"/>
      <c r="N1253" s="72" t="s">
        <v>834</v>
      </c>
      <c r="O1253" s="74">
        <v>40522.04954861111</v>
      </c>
    </row>
    <row r="1254" spans="1:15">
      <c r="A1254" s="70"/>
      <c r="B1254" s="70"/>
      <c r="C1254" s="54"/>
      <c r="D1254" s="55"/>
      <c r="E1254" s="67"/>
      <c r="F1254" s="56"/>
      <c r="G1254" s="54"/>
      <c r="H1254" s="58"/>
      <c r="I1254" s="63">
        <v>1254</v>
      </c>
      <c r="J1254" s="63"/>
      <c r="K1254" s="57"/>
      <c r="L1254" s="57"/>
      <c r="M1254" s="64"/>
      <c r="N1254" s="72" t="s">
        <v>836</v>
      </c>
      <c r="O1254" s="74">
        <v>40522.551064814812</v>
      </c>
    </row>
    <row r="1255" spans="1:15">
      <c r="A1255" s="70"/>
      <c r="B1255" s="70"/>
      <c r="C1255" s="54"/>
      <c r="D1255" s="55"/>
      <c r="E1255" s="67"/>
      <c r="F1255" s="56"/>
      <c r="G1255" s="54"/>
      <c r="H1255" s="58"/>
      <c r="I1255" s="63">
        <v>1255</v>
      </c>
      <c r="J1255" s="63"/>
      <c r="K1255" s="57"/>
      <c r="L1255" s="57"/>
      <c r="M1255" s="64"/>
      <c r="N1255" s="72" t="s">
        <v>836</v>
      </c>
      <c r="O1255" s="74">
        <v>40522.551064814812</v>
      </c>
    </row>
    <row r="1256" spans="1:15">
      <c r="A1256" s="70"/>
      <c r="B1256" s="70"/>
      <c r="C1256" s="54"/>
      <c r="D1256" s="55"/>
      <c r="E1256" s="67"/>
      <c r="F1256" s="56"/>
      <c r="G1256" s="54"/>
      <c r="H1256" s="58"/>
      <c r="I1256" s="63">
        <v>1256</v>
      </c>
      <c r="J1256" s="63"/>
      <c r="K1256" s="57"/>
      <c r="L1256" s="57"/>
      <c r="M1256" s="64"/>
      <c r="N1256" s="72" t="s">
        <v>836</v>
      </c>
      <c r="O1256" s="74">
        <v>40522.551064814812</v>
      </c>
    </row>
    <row r="1257" spans="1:15">
      <c r="A1257" s="70"/>
      <c r="B1257" s="70"/>
      <c r="C1257" s="54"/>
      <c r="D1257" s="55"/>
      <c r="E1257" s="67"/>
      <c r="F1257" s="56"/>
      <c r="G1257" s="54"/>
      <c r="H1257" s="58"/>
      <c r="I1257" s="63">
        <v>1257</v>
      </c>
      <c r="J1257" s="63"/>
      <c r="K1257" s="57"/>
      <c r="L1257" s="57"/>
      <c r="M1257" s="64"/>
      <c r="N1257" s="72" t="s">
        <v>836</v>
      </c>
      <c r="O1257" s="74">
        <v>40522.551064814812</v>
      </c>
    </row>
    <row r="1258" spans="1:15">
      <c r="A1258" s="70"/>
      <c r="B1258" s="70"/>
      <c r="C1258" s="54"/>
      <c r="D1258" s="55"/>
      <c r="E1258" s="67"/>
      <c r="F1258" s="56"/>
      <c r="G1258" s="54"/>
      <c r="H1258" s="58"/>
      <c r="I1258" s="63">
        <v>1258</v>
      </c>
      <c r="J1258" s="63"/>
      <c r="K1258" s="57"/>
      <c r="L1258" s="57"/>
      <c r="M1258" s="64"/>
      <c r="N1258" s="72" t="s">
        <v>836</v>
      </c>
      <c r="O1258" s="74">
        <v>40522.551064814812</v>
      </c>
    </row>
    <row r="1259" spans="1:15">
      <c r="A1259" s="70"/>
      <c r="B1259" s="70"/>
      <c r="C1259" s="54"/>
      <c r="D1259" s="55"/>
      <c r="E1259" s="67"/>
      <c r="F1259" s="56"/>
      <c r="G1259" s="54"/>
      <c r="H1259" s="58"/>
      <c r="I1259" s="63">
        <v>1259</v>
      </c>
      <c r="J1259" s="63"/>
      <c r="K1259" s="57"/>
      <c r="L1259" s="57"/>
      <c r="M1259" s="64"/>
      <c r="N1259" s="72" t="s">
        <v>836</v>
      </c>
      <c r="O1259" s="74">
        <v>40522.551064814812</v>
      </c>
    </row>
    <row r="1260" spans="1:15">
      <c r="A1260" s="70"/>
      <c r="B1260" s="70"/>
      <c r="C1260" s="54"/>
      <c r="D1260" s="55"/>
      <c r="E1260" s="67"/>
      <c r="F1260" s="56"/>
      <c r="G1260" s="54"/>
      <c r="H1260" s="58"/>
      <c r="I1260" s="63">
        <v>1260</v>
      </c>
      <c r="J1260" s="63"/>
      <c r="K1260" s="57"/>
      <c r="L1260" s="57"/>
      <c r="M1260" s="64"/>
      <c r="N1260" s="72" t="s">
        <v>836</v>
      </c>
      <c r="O1260" s="74">
        <v>40522.551064814812</v>
      </c>
    </row>
    <row r="1261" spans="1:15">
      <c r="A1261" s="70"/>
      <c r="B1261" s="70"/>
      <c r="C1261" s="54"/>
      <c r="D1261" s="55"/>
      <c r="E1261" s="67"/>
      <c r="F1261" s="56"/>
      <c r="G1261" s="54"/>
      <c r="H1261" s="58"/>
      <c r="I1261" s="63">
        <v>1261</v>
      </c>
      <c r="J1261" s="63"/>
      <c r="K1261" s="57"/>
      <c r="L1261" s="57"/>
      <c r="M1261" s="64"/>
      <c r="N1261" s="72" t="s">
        <v>836</v>
      </c>
      <c r="O1261" s="74">
        <v>40522.551064814812</v>
      </c>
    </row>
    <row r="1262" spans="1:15">
      <c r="A1262" s="70"/>
      <c r="B1262" s="70"/>
      <c r="C1262" s="54"/>
      <c r="D1262" s="55"/>
      <c r="E1262" s="67"/>
      <c r="F1262" s="56"/>
      <c r="G1262" s="54"/>
      <c r="H1262" s="58"/>
      <c r="I1262" s="63">
        <v>1262</v>
      </c>
      <c r="J1262" s="63"/>
      <c r="K1262" s="57"/>
      <c r="L1262" s="57"/>
      <c r="M1262" s="64"/>
      <c r="N1262" s="72" t="s">
        <v>834</v>
      </c>
      <c r="O1262" s="74">
        <v>40522.048032407409</v>
      </c>
    </row>
    <row r="1263" spans="1:15">
      <c r="A1263" s="70"/>
      <c r="B1263" s="70"/>
      <c r="C1263" s="54"/>
      <c r="D1263" s="55"/>
      <c r="E1263" s="67"/>
      <c r="F1263" s="56"/>
      <c r="G1263" s="54"/>
      <c r="H1263" s="58"/>
      <c r="I1263" s="63">
        <v>1263</v>
      </c>
      <c r="J1263" s="63"/>
      <c r="K1263" s="57"/>
      <c r="L1263" s="57"/>
      <c r="M1263" s="64"/>
      <c r="N1263" s="72" t="s">
        <v>834</v>
      </c>
      <c r="O1263" s="74">
        <v>40522.048032407409</v>
      </c>
    </row>
    <row r="1264" spans="1:15">
      <c r="A1264" s="70"/>
      <c r="B1264" s="70"/>
      <c r="C1264" s="54"/>
      <c r="D1264" s="55"/>
      <c r="E1264" s="67"/>
      <c r="F1264" s="56"/>
      <c r="G1264" s="54"/>
      <c r="H1264" s="58"/>
      <c r="I1264" s="63">
        <v>1264</v>
      </c>
      <c r="J1264" s="63"/>
      <c r="K1264" s="57"/>
      <c r="L1264" s="57"/>
      <c r="M1264" s="64"/>
      <c r="N1264" s="72" t="s">
        <v>836</v>
      </c>
      <c r="O1264" s="74">
        <v>40522.551064814812</v>
      </c>
    </row>
    <row r="1265" spans="1:15">
      <c r="A1265" s="70"/>
      <c r="B1265" s="70"/>
      <c r="C1265" s="54"/>
      <c r="D1265" s="55"/>
      <c r="E1265" s="67"/>
      <c r="F1265" s="56"/>
      <c r="G1265" s="54"/>
      <c r="H1265" s="58"/>
      <c r="I1265" s="63">
        <v>1265</v>
      </c>
      <c r="J1265" s="63"/>
      <c r="K1265" s="57"/>
      <c r="L1265" s="57"/>
      <c r="M1265" s="64"/>
      <c r="N1265" s="72" t="s">
        <v>836</v>
      </c>
      <c r="O1265" s="74">
        <v>40522.551064814812</v>
      </c>
    </row>
    <row r="1266" spans="1:15">
      <c r="A1266" s="70"/>
      <c r="B1266" s="70"/>
      <c r="C1266" s="54"/>
      <c r="D1266" s="55"/>
      <c r="E1266" s="67"/>
      <c r="F1266" s="56"/>
      <c r="G1266" s="54"/>
      <c r="H1266" s="58"/>
      <c r="I1266" s="63">
        <v>1266</v>
      </c>
      <c r="J1266" s="63"/>
      <c r="K1266" s="57"/>
      <c r="L1266" s="57"/>
      <c r="M1266" s="64"/>
      <c r="N1266" s="72" t="s">
        <v>836</v>
      </c>
      <c r="O1266" s="74">
        <v>40522.551064814812</v>
      </c>
    </row>
    <row r="1267" spans="1:15">
      <c r="A1267" s="70"/>
      <c r="B1267" s="70"/>
      <c r="C1267" s="54"/>
      <c r="D1267" s="55"/>
      <c r="E1267" s="67"/>
      <c r="F1267" s="56"/>
      <c r="G1267" s="54"/>
      <c r="H1267" s="58"/>
      <c r="I1267" s="63">
        <v>1267</v>
      </c>
      <c r="J1267" s="63"/>
      <c r="K1267" s="57"/>
      <c r="L1267" s="57"/>
      <c r="M1267" s="64"/>
      <c r="N1267" s="72" t="s">
        <v>836</v>
      </c>
      <c r="O1267" s="74">
        <v>40522.551064814812</v>
      </c>
    </row>
    <row r="1268" spans="1:15">
      <c r="A1268" s="70"/>
      <c r="B1268" s="70"/>
      <c r="C1268" s="54"/>
      <c r="D1268" s="55"/>
      <c r="E1268" s="67"/>
      <c r="F1268" s="56"/>
      <c r="G1268" s="54"/>
      <c r="H1268" s="58"/>
      <c r="I1268" s="63">
        <v>1268</v>
      </c>
      <c r="J1268" s="63"/>
      <c r="K1268" s="57"/>
      <c r="L1268" s="57"/>
      <c r="M1268" s="64"/>
      <c r="N1268" s="72" t="s">
        <v>836</v>
      </c>
      <c r="O1268" s="74">
        <v>40522.551064814812</v>
      </c>
    </row>
    <row r="1269" spans="1:15">
      <c r="A1269" s="70"/>
      <c r="B1269" s="70"/>
      <c r="C1269" s="54"/>
      <c r="D1269" s="55"/>
      <c r="E1269" s="67"/>
      <c r="F1269" s="56"/>
      <c r="G1269" s="54"/>
      <c r="H1269" s="58"/>
      <c r="I1269" s="63">
        <v>1269</v>
      </c>
      <c r="J1269" s="63"/>
      <c r="K1269" s="57"/>
      <c r="L1269" s="57"/>
      <c r="M1269" s="64"/>
      <c r="N1269" s="72" t="s">
        <v>834</v>
      </c>
      <c r="O1269" s="74">
        <v>40522.048842592594</v>
      </c>
    </row>
    <row r="1270" spans="1:15">
      <c r="A1270" s="70"/>
      <c r="B1270" s="70"/>
      <c r="C1270" s="54"/>
      <c r="D1270" s="55"/>
      <c r="E1270" s="67"/>
      <c r="F1270" s="56"/>
      <c r="G1270" s="54"/>
      <c r="H1270" s="58"/>
      <c r="I1270" s="63">
        <v>1270</v>
      </c>
      <c r="J1270" s="63"/>
      <c r="K1270" s="57"/>
      <c r="L1270" s="57"/>
      <c r="M1270" s="64"/>
      <c r="N1270" s="72" t="s">
        <v>834</v>
      </c>
      <c r="O1270" s="74">
        <v>40522.048842592594</v>
      </c>
    </row>
    <row r="1271" spans="1:15">
      <c r="A1271" s="70"/>
      <c r="B1271" s="70"/>
      <c r="C1271" s="54"/>
      <c r="D1271" s="55"/>
      <c r="E1271" s="67"/>
      <c r="F1271" s="56"/>
      <c r="G1271" s="54"/>
      <c r="H1271" s="58"/>
      <c r="I1271" s="63">
        <v>1271</v>
      </c>
      <c r="J1271" s="63"/>
      <c r="K1271" s="57"/>
      <c r="L1271" s="57"/>
      <c r="M1271" s="64"/>
      <c r="N1271" s="72" t="s">
        <v>836</v>
      </c>
      <c r="O1271" s="74">
        <v>40522.551064814812</v>
      </c>
    </row>
    <row r="1272" spans="1:15">
      <c r="A1272" s="70"/>
      <c r="B1272" s="70"/>
      <c r="C1272" s="54"/>
      <c r="D1272" s="55"/>
      <c r="E1272" s="67"/>
      <c r="F1272" s="56"/>
      <c r="G1272" s="54"/>
      <c r="H1272" s="58"/>
      <c r="I1272" s="63">
        <v>1272</v>
      </c>
      <c r="J1272" s="63"/>
      <c r="K1272" s="57"/>
      <c r="L1272" s="57"/>
      <c r="M1272" s="64"/>
      <c r="N1272" s="72" t="s">
        <v>836</v>
      </c>
      <c r="O1272" s="74">
        <v>40522.551064814812</v>
      </c>
    </row>
    <row r="1273" spans="1:15">
      <c r="A1273" s="70"/>
      <c r="B1273" s="70"/>
      <c r="C1273" s="54"/>
      <c r="D1273" s="55"/>
      <c r="E1273" s="67"/>
      <c r="F1273" s="56"/>
      <c r="G1273" s="54"/>
      <c r="H1273" s="58"/>
      <c r="I1273" s="63">
        <v>1273</v>
      </c>
      <c r="J1273" s="63"/>
      <c r="K1273" s="57"/>
      <c r="L1273" s="57"/>
      <c r="M1273" s="64"/>
      <c r="N1273" s="72" t="s">
        <v>836</v>
      </c>
      <c r="O1273" s="74">
        <v>40522.551064814812</v>
      </c>
    </row>
    <row r="1274" spans="1:15">
      <c r="A1274" s="70"/>
      <c r="B1274" s="70"/>
      <c r="C1274" s="54"/>
      <c r="D1274" s="55"/>
      <c r="E1274" s="67"/>
      <c r="F1274" s="56"/>
      <c r="G1274" s="54"/>
      <c r="H1274" s="58"/>
      <c r="I1274" s="63">
        <v>1274</v>
      </c>
      <c r="J1274" s="63"/>
      <c r="K1274" s="57"/>
      <c r="L1274" s="57"/>
      <c r="M1274" s="64"/>
      <c r="N1274" s="72" t="s">
        <v>836</v>
      </c>
      <c r="O1274" s="74">
        <v>40522.551064814812</v>
      </c>
    </row>
    <row r="1275" spans="1:15">
      <c r="A1275" s="70"/>
      <c r="B1275" s="70"/>
      <c r="C1275" s="54"/>
      <c r="D1275" s="55"/>
      <c r="E1275" s="67"/>
      <c r="F1275" s="56"/>
      <c r="G1275" s="54"/>
      <c r="H1275" s="58"/>
      <c r="I1275" s="63">
        <v>1275</v>
      </c>
      <c r="J1275" s="63"/>
      <c r="K1275" s="57"/>
      <c r="L1275" s="57"/>
      <c r="M1275" s="64"/>
      <c r="N1275" s="72" t="s">
        <v>834</v>
      </c>
      <c r="O1275" s="74">
        <v>40522.050740740742</v>
      </c>
    </row>
    <row r="1276" spans="1:15">
      <c r="A1276" s="70"/>
      <c r="B1276" s="70"/>
      <c r="C1276" s="54"/>
      <c r="D1276" s="55"/>
      <c r="E1276" s="67"/>
      <c r="F1276" s="56"/>
      <c r="G1276" s="54"/>
      <c r="H1276" s="58"/>
      <c r="I1276" s="63">
        <v>1276</v>
      </c>
      <c r="J1276" s="63"/>
      <c r="K1276" s="57"/>
      <c r="L1276" s="57"/>
      <c r="M1276" s="64"/>
      <c r="N1276" s="72" t="s">
        <v>836</v>
      </c>
      <c r="O1276" s="74">
        <v>40522.551064814812</v>
      </c>
    </row>
    <row r="1277" spans="1:15">
      <c r="A1277" s="70"/>
      <c r="B1277" s="70"/>
      <c r="C1277" s="54"/>
      <c r="D1277" s="55"/>
      <c r="E1277" s="67"/>
      <c r="F1277" s="56"/>
      <c r="G1277" s="54"/>
      <c r="H1277" s="58"/>
      <c r="I1277" s="63">
        <v>1277</v>
      </c>
      <c r="J1277" s="63"/>
      <c r="K1277" s="57"/>
      <c r="L1277" s="57"/>
      <c r="M1277" s="64"/>
      <c r="N1277" s="72" t="s">
        <v>836</v>
      </c>
      <c r="O1277" s="74">
        <v>40522.551064814812</v>
      </c>
    </row>
    <row r="1278" spans="1:15">
      <c r="A1278" s="70"/>
      <c r="B1278" s="70"/>
      <c r="C1278" s="54"/>
      <c r="D1278" s="55"/>
      <c r="E1278" s="67"/>
      <c r="F1278" s="56"/>
      <c r="G1278" s="54"/>
      <c r="H1278" s="58"/>
      <c r="I1278" s="63">
        <v>1278</v>
      </c>
      <c r="J1278" s="63"/>
      <c r="K1278" s="57"/>
      <c r="L1278" s="57"/>
      <c r="M1278" s="64"/>
      <c r="N1278" s="72" t="s">
        <v>836</v>
      </c>
      <c r="O1278" s="74">
        <v>40522.551064814812</v>
      </c>
    </row>
    <row r="1279" spans="1:15">
      <c r="A1279" s="70"/>
      <c r="B1279" s="70"/>
      <c r="C1279" s="54"/>
      <c r="D1279" s="55"/>
      <c r="E1279" s="67"/>
      <c r="F1279" s="56"/>
      <c r="G1279" s="54"/>
      <c r="H1279" s="58"/>
      <c r="I1279" s="63">
        <v>1279</v>
      </c>
      <c r="J1279" s="63"/>
      <c r="K1279" s="57"/>
      <c r="L1279" s="57"/>
      <c r="M1279" s="64"/>
      <c r="N1279" s="72" t="s">
        <v>836</v>
      </c>
      <c r="O1279" s="74">
        <v>40522.551064814812</v>
      </c>
    </row>
    <row r="1280" spans="1:15">
      <c r="A1280" s="70"/>
      <c r="B1280" s="70"/>
      <c r="C1280" s="54"/>
      <c r="D1280" s="55"/>
      <c r="E1280" s="67"/>
      <c r="F1280" s="56"/>
      <c r="G1280" s="54"/>
      <c r="H1280" s="58"/>
      <c r="I1280" s="63">
        <v>1280</v>
      </c>
      <c r="J1280" s="63"/>
      <c r="K1280" s="57"/>
      <c r="L1280" s="57"/>
      <c r="M1280" s="64"/>
      <c r="N1280" s="72" t="s">
        <v>836</v>
      </c>
      <c r="O1280" s="74">
        <v>40522.551064814812</v>
      </c>
    </row>
    <row r="1281" spans="1:15">
      <c r="A1281" s="70"/>
      <c r="B1281" s="70"/>
      <c r="C1281" s="54"/>
      <c r="D1281" s="55"/>
      <c r="E1281" s="67"/>
      <c r="F1281" s="56"/>
      <c r="G1281" s="54"/>
      <c r="H1281" s="58"/>
      <c r="I1281" s="63">
        <v>1281</v>
      </c>
      <c r="J1281" s="63"/>
      <c r="K1281" s="57"/>
      <c r="L1281" s="57"/>
      <c r="M1281" s="64"/>
      <c r="N1281" s="72" t="s">
        <v>836</v>
      </c>
      <c r="O1281" s="74">
        <v>40522.551064814812</v>
      </c>
    </row>
    <row r="1282" spans="1:15">
      <c r="A1282" s="70"/>
      <c r="B1282" s="70"/>
      <c r="C1282" s="54"/>
      <c r="D1282" s="55"/>
      <c r="E1282" s="67"/>
      <c r="F1282" s="56"/>
      <c r="G1282" s="54"/>
      <c r="H1282" s="58"/>
      <c r="I1282" s="63">
        <v>1282</v>
      </c>
      <c r="J1282" s="63"/>
      <c r="K1282" s="57"/>
      <c r="L1282" s="57"/>
      <c r="M1282" s="64"/>
      <c r="N1282" s="72" t="s">
        <v>836</v>
      </c>
      <c r="O1282" s="74">
        <v>40522.551064814812</v>
      </c>
    </row>
    <row r="1283" spans="1:15">
      <c r="A1283" s="70"/>
      <c r="B1283" s="70"/>
      <c r="C1283" s="54"/>
      <c r="D1283" s="55"/>
      <c r="E1283" s="67"/>
      <c r="F1283" s="56"/>
      <c r="G1283" s="54"/>
      <c r="H1283" s="58"/>
      <c r="I1283" s="63">
        <v>1283</v>
      </c>
      <c r="J1283" s="63"/>
      <c r="K1283" s="57"/>
      <c r="L1283" s="57"/>
      <c r="M1283" s="64"/>
      <c r="N1283" s="72" t="s">
        <v>836</v>
      </c>
      <c r="O1283" s="74">
        <v>40522.551064814812</v>
      </c>
    </row>
    <row r="1284" spans="1:15">
      <c r="A1284" s="70"/>
      <c r="B1284" s="70"/>
      <c r="C1284" s="54"/>
      <c r="D1284" s="55"/>
      <c r="E1284" s="67"/>
      <c r="F1284" s="56"/>
      <c r="G1284" s="54"/>
      <c r="H1284" s="58"/>
      <c r="I1284" s="63">
        <v>1284</v>
      </c>
      <c r="J1284" s="63"/>
      <c r="K1284" s="57"/>
      <c r="L1284" s="57"/>
      <c r="M1284" s="64"/>
      <c r="N1284" s="72" t="s">
        <v>836</v>
      </c>
      <c r="O1284" s="74">
        <v>40522.551064814812</v>
      </c>
    </row>
    <row r="1285" spans="1:15">
      <c r="A1285" s="70"/>
      <c r="B1285" s="70"/>
      <c r="C1285" s="54"/>
      <c r="D1285" s="55"/>
      <c r="E1285" s="67"/>
      <c r="F1285" s="56"/>
      <c r="G1285" s="54"/>
      <c r="H1285" s="58"/>
      <c r="I1285" s="63">
        <v>1285</v>
      </c>
      <c r="J1285" s="63"/>
      <c r="K1285" s="57"/>
      <c r="L1285" s="57"/>
      <c r="M1285" s="64"/>
      <c r="N1285" s="72" t="s">
        <v>836</v>
      </c>
      <c r="O1285" s="74">
        <v>40522.551064814812</v>
      </c>
    </row>
    <row r="1286" spans="1:15">
      <c r="A1286" s="70"/>
      <c r="B1286" s="70"/>
      <c r="C1286" s="54"/>
      <c r="D1286" s="55"/>
      <c r="E1286" s="67"/>
      <c r="F1286" s="56"/>
      <c r="G1286" s="54"/>
      <c r="H1286" s="58"/>
      <c r="I1286" s="63">
        <v>1286</v>
      </c>
      <c r="J1286" s="63"/>
      <c r="K1286" s="57"/>
      <c r="L1286" s="57"/>
      <c r="M1286" s="64"/>
      <c r="N1286" s="72" t="s">
        <v>836</v>
      </c>
      <c r="O1286" s="74">
        <v>40522.551064814812</v>
      </c>
    </row>
    <row r="1287" spans="1:15">
      <c r="A1287" s="70"/>
      <c r="B1287" s="70"/>
      <c r="C1287" s="54"/>
      <c r="D1287" s="55"/>
      <c r="E1287" s="67"/>
      <c r="F1287" s="56"/>
      <c r="G1287" s="54"/>
      <c r="H1287" s="58"/>
      <c r="I1287" s="63">
        <v>1287</v>
      </c>
      <c r="J1287" s="63"/>
      <c r="K1287" s="57"/>
      <c r="L1287" s="57"/>
      <c r="M1287" s="64"/>
      <c r="N1287" s="72" t="s">
        <v>836</v>
      </c>
      <c r="O1287" s="74">
        <v>40522.551064814812</v>
      </c>
    </row>
    <row r="1288" spans="1:15">
      <c r="A1288" s="70"/>
      <c r="B1288" s="70"/>
      <c r="C1288" s="54"/>
      <c r="D1288" s="55"/>
      <c r="E1288" s="67"/>
      <c r="F1288" s="56"/>
      <c r="G1288" s="54"/>
      <c r="H1288" s="58"/>
      <c r="I1288" s="63">
        <v>1288</v>
      </c>
      <c r="J1288" s="63"/>
      <c r="K1288" s="57"/>
      <c r="L1288" s="57"/>
      <c r="M1288" s="64"/>
      <c r="N1288" s="72" t="s">
        <v>836</v>
      </c>
      <c r="O1288" s="74">
        <v>40522.551064814812</v>
      </c>
    </row>
    <row r="1289" spans="1:15">
      <c r="A1289" s="70"/>
      <c r="B1289" s="70"/>
      <c r="C1289" s="54"/>
      <c r="D1289" s="55"/>
      <c r="E1289" s="67"/>
      <c r="F1289" s="56"/>
      <c r="G1289" s="54"/>
      <c r="H1289" s="58"/>
      <c r="I1289" s="63">
        <v>1289</v>
      </c>
      <c r="J1289" s="63"/>
      <c r="K1289" s="57"/>
      <c r="L1289" s="57"/>
      <c r="M1289" s="64"/>
      <c r="N1289" s="72" t="s">
        <v>836</v>
      </c>
      <c r="O1289" s="74">
        <v>40522.551064814812</v>
      </c>
    </row>
    <row r="1290" spans="1:15">
      <c r="A1290" s="70"/>
      <c r="B1290" s="70"/>
      <c r="C1290" s="54"/>
      <c r="D1290" s="55"/>
      <c r="E1290" s="67"/>
      <c r="F1290" s="56"/>
      <c r="G1290" s="54"/>
      <c r="H1290" s="58"/>
      <c r="I1290" s="63">
        <v>1290</v>
      </c>
      <c r="J1290" s="63"/>
      <c r="K1290" s="57"/>
      <c r="L1290" s="57"/>
      <c r="M1290" s="64"/>
      <c r="N1290" s="72" t="s">
        <v>836</v>
      </c>
      <c r="O1290" s="74">
        <v>40522.551064814812</v>
      </c>
    </row>
    <row r="1291" spans="1:15">
      <c r="A1291" s="70"/>
      <c r="B1291" s="70"/>
      <c r="C1291" s="54"/>
      <c r="D1291" s="55"/>
      <c r="E1291" s="67"/>
      <c r="F1291" s="56"/>
      <c r="G1291" s="54"/>
      <c r="H1291" s="58"/>
      <c r="I1291" s="63">
        <v>1291</v>
      </c>
      <c r="J1291" s="63"/>
      <c r="K1291" s="57"/>
      <c r="L1291" s="57"/>
      <c r="M1291" s="64"/>
      <c r="N1291" s="72" t="s">
        <v>836</v>
      </c>
      <c r="O1291" s="74">
        <v>40522.551064814812</v>
      </c>
    </row>
    <row r="1292" spans="1:15">
      <c r="A1292" s="70"/>
      <c r="B1292" s="70"/>
      <c r="C1292" s="54"/>
      <c r="D1292" s="55"/>
      <c r="E1292" s="67"/>
      <c r="F1292" s="56"/>
      <c r="G1292" s="54"/>
      <c r="H1292" s="58"/>
      <c r="I1292" s="63">
        <v>1292</v>
      </c>
      <c r="J1292" s="63"/>
      <c r="K1292" s="57"/>
      <c r="L1292" s="57"/>
      <c r="M1292" s="64"/>
      <c r="N1292" s="72" t="s">
        <v>836</v>
      </c>
      <c r="O1292" s="74">
        <v>40522.551064814812</v>
      </c>
    </row>
    <row r="1293" spans="1:15">
      <c r="A1293" s="70"/>
      <c r="B1293" s="70"/>
      <c r="C1293" s="54"/>
      <c r="D1293" s="55"/>
      <c r="E1293" s="67"/>
      <c r="F1293" s="56"/>
      <c r="G1293" s="54"/>
      <c r="H1293" s="58"/>
      <c r="I1293" s="63">
        <v>1293</v>
      </c>
      <c r="J1293" s="63"/>
      <c r="K1293" s="57"/>
      <c r="L1293" s="57"/>
      <c r="M1293" s="64"/>
      <c r="N1293" s="72" t="s">
        <v>836</v>
      </c>
      <c r="O1293" s="74">
        <v>40522.551064814812</v>
      </c>
    </row>
    <row r="1294" spans="1:15">
      <c r="A1294" s="70"/>
      <c r="B1294" s="70"/>
      <c r="C1294" s="54"/>
      <c r="D1294" s="55"/>
      <c r="E1294" s="67"/>
      <c r="F1294" s="56"/>
      <c r="G1294" s="54"/>
      <c r="H1294" s="58"/>
      <c r="I1294" s="63">
        <v>1294</v>
      </c>
      <c r="J1294" s="63"/>
      <c r="K1294" s="57"/>
      <c r="L1294" s="57"/>
      <c r="M1294" s="64"/>
      <c r="N1294" s="72" t="s">
        <v>836</v>
      </c>
      <c r="O1294" s="74">
        <v>40522.551064814812</v>
      </c>
    </row>
    <row r="1295" spans="1:15">
      <c r="A1295" s="70"/>
      <c r="B1295" s="70"/>
      <c r="C1295" s="54"/>
      <c r="D1295" s="55"/>
      <c r="E1295" s="67"/>
      <c r="F1295" s="56"/>
      <c r="G1295" s="54"/>
      <c r="H1295" s="58"/>
      <c r="I1295" s="63">
        <v>1295</v>
      </c>
      <c r="J1295" s="63"/>
      <c r="K1295" s="57"/>
      <c r="L1295" s="57"/>
      <c r="M1295" s="64"/>
      <c r="N1295" s="72" t="s">
        <v>836</v>
      </c>
      <c r="O1295" s="74">
        <v>40522.551064814812</v>
      </c>
    </row>
    <row r="1296" spans="1:15">
      <c r="A1296" s="70"/>
      <c r="B1296" s="70"/>
      <c r="C1296" s="54"/>
      <c r="D1296" s="55"/>
      <c r="E1296" s="67"/>
      <c r="F1296" s="56"/>
      <c r="G1296" s="54"/>
      <c r="H1296" s="58"/>
      <c r="I1296" s="63">
        <v>1296</v>
      </c>
      <c r="J1296" s="63"/>
      <c r="K1296" s="57"/>
      <c r="L1296" s="57"/>
      <c r="M1296" s="64"/>
      <c r="N1296" s="72" t="s">
        <v>836</v>
      </c>
      <c r="O1296" s="74">
        <v>40522.551064814812</v>
      </c>
    </row>
    <row r="1297" spans="1:15">
      <c r="A1297" s="70"/>
      <c r="B1297" s="70"/>
      <c r="C1297" s="54"/>
      <c r="D1297" s="55"/>
      <c r="E1297" s="67"/>
      <c r="F1297" s="56"/>
      <c r="G1297" s="54"/>
      <c r="H1297" s="58"/>
      <c r="I1297" s="63">
        <v>1297</v>
      </c>
      <c r="J1297" s="63"/>
      <c r="K1297" s="57"/>
      <c r="L1297" s="57"/>
      <c r="M1297" s="64"/>
      <c r="N1297" s="72" t="s">
        <v>836</v>
      </c>
      <c r="O1297" s="74">
        <v>40522.551064814812</v>
      </c>
    </row>
    <row r="1298" spans="1:15">
      <c r="A1298" s="70"/>
      <c r="B1298" s="70"/>
      <c r="C1298" s="54"/>
      <c r="D1298" s="55"/>
      <c r="E1298" s="67"/>
      <c r="F1298" s="56"/>
      <c r="G1298" s="54"/>
      <c r="H1298" s="58"/>
      <c r="I1298" s="63">
        <v>1298</v>
      </c>
      <c r="J1298" s="63"/>
      <c r="K1298" s="57"/>
      <c r="L1298" s="57"/>
      <c r="M1298" s="64"/>
      <c r="N1298" s="72" t="s">
        <v>836</v>
      </c>
      <c r="O1298" s="74">
        <v>40522.551064814812</v>
      </c>
    </row>
    <row r="1299" spans="1:15">
      <c r="A1299" s="70"/>
      <c r="B1299" s="70"/>
      <c r="C1299" s="54"/>
      <c r="D1299" s="55"/>
      <c r="E1299" s="67"/>
      <c r="F1299" s="56"/>
      <c r="G1299" s="54"/>
      <c r="H1299" s="58"/>
      <c r="I1299" s="63">
        <v>1299</v>
      </c>
      <c r="J1299" s="63"/>
      <c r="K1299" s="57"/>
      <c r="L1299" s="57"/>
      <c r="M1299" s="64"/>
      <c r="N1299" s="72" t="s">
        <v>834</v>
      </c>
      <c r="O1299" s="74">
        <v>40522.047523148147</v>
      </c>
    </row>
    <row r="1300" spans="1:15">
      <c r="A1300" s="70"/>
      <c r="B1300" s="70"/>
      <c r="C1300" s="54"/>
      <c r="D1300" s="55"/>
      <c r="E1300" s="67"/>
      <c r="F1300" s="56"/>
      <c r="G1300" s="54"/>
      <c r="H1300" s="58"/>
      <c r="I1300" s="63">
        <v>1300</v>
      </c>
      <c r="J1300" s="63"/>
      <c r="K1300" s="57"/>
      <c r="L1300" s="57"/>
      <c r="M1300" s="64"/>
      <c r="N1300" s="72" t="s">
        <v>836</v>
      </c>
      <c r="O1300" s="74">
        <v>40522.551064814812</v>
      </c>
    </row>
    <row r="1301" spans="1:15">
      <c r="A1301" s="70"/>
      <c r="B1301" s="70"/>
      <c r="C1301" s="54"/>
      <c r="D1301" s="55"/>
      <c r="E1301" s="67"/>
      <c r="F1301" s="56"/>
      <c r="G1301" s="54"/>
      <c r="H1301" s="58"/>
      <c r="I1301" s="63">
        <v>1301</v>
      </c>
      <c r="J1301" s="63"/>
      <c r="K1301" s="57"/>
      <c r="L1301" s="57"/>
      <c r="M1301" s="64"/>
      <c r="N1301" s="72" t="s">
        <v>836</v>
      </c>
      <c r="O1301" s="74">
        <v>40522.551064814812</v>
      </c>
    </row>
    <row r="1302" spans="1:15">
      <c r="A1302" s="70"/>
      <c r="B1302" s="70"/>
      <c r="C1302" s="54"/>
      <c r="D1302" s="55"/>
      <c r="E1302" s="67"/>
      <c r="F1302" s="56"/>
      <c r="G1302" s="54"/>
      <c r="H1302" s="58"/>
      <c r="I1302" s="63">
        <v>1302</v>
      </c>
      <c r="J1302" s="63"/>
      <c r="K1302" s="57"/>
      <c r="L1302" s="57"/>
      <c r="M1302" s="64"/>
      <c r="N1302" s="72" t="s">
        <v>836</v>
      </c>
      <c r="O1302" s="74">
        <v>40522.551064814812</v>
      </c>
    </row>
    <row r="1303" spans="1:15">
      <c r="A1303" s="70"/>
      <c r="B1303" s="70"/>
      <c r="C1303" s="54"/>
      <c r="D1303" s="55"/>
      <c r="E1303" s="67"/>
      <c r="F1303" s="56"/>
      <c r="G1303" s="54"/>
      <c r="H1303" s="58"/>
      <c r="I1303" s="63">
        <v>1303</v>
      </c>
      <c r="J1303" s="63"/>
      <c r="K1303" s="57"/>
      <c r="L1303" s="57"/>
      <c r="M1303" s="64"/>
      <c r="N1303" s="72" t="s">
        <v>836</v>
      </c>
      <c r="O1303" s="74">
        <v>40522.551064814812</v>
      </c>
    </row>
    <row r="1304" spans="1:15">
      <c r="A1304" s="70"/>
      <c r="B1304" s="70"/>
      <c r="C1304" s="54"/>
      <c r="D1304" s="55"/>
      <c r="E1304" s="67"/>
      <c r="F1304" s="56"/>
      <c r="G1304" s="54"/>
      <c r="H1304" s="58"/>
      <c r="I1304" s="63">
        <v>1304</v>
      </c>
      <c r="J1304" s="63"/>
      <c r="K1304" s="57"/>
      <c r="L1304" s="57"/>
      <c r="M1304" s="64"/>
      <c r="N1304" s="72" t="s">
        <v>836</v>
      </c>
      <c r="O1304" s="74">
        <v>40522.551064814812</v>
      </c>
    </row>
    <row r="1305" spans="1:15">
      <c r="A1305" s="70"/>
      <c r="B1305" s="70"/>
      <c r="C1305" s="54"/>
      <c r="D1305" s="55"/>
      <c r="E1305" s="67"/>
      <c r="F1305" s="56"/>
      <c r="G1305" s="54"/>
      <c r="H1305" s="58"/>
      <c r="I1305" s="63">
        <v>1305</v>
      </c>
      <c r="J1305" s="63"/>
      <c r="K1305" s="57"/>
      <c r="L1305" s="57"/>
      <c r="M1305" s="64"/>
      <c r="N1305" s="72" t="s">
        <v>836</v>
      </c>
      <c r="O1305" s="74">
        <v>40522.551064814812</v>
      </c>
    </row>
    <row r="1306" spans="1:15">
      <c r="A1306" s="70"/>
      <c r="B1306" s="70"/>
      <c r="C1306" s="54"/>
      <c r="D1306" s="55"/>
      <c r="E1306" s="67"/>
      <c r="F1306" s="56"/>
      <c r="G1306" s="54"/>
      <c r="H1306" s="58"/>
      <c r="I1306" s="63">
        <v>1306</v>
      </c>
      <c r="J1306" s="63"/>
      <c r="K1306" s="57"/>
      <c r="L1306" s="57"/>
      <c r="M1306" s="64"/>
      <c r="N1306" s="72" t="s">
        <v>834</v>
      </c>
      <c r="O1306" s="74">
        <v>40522.050775462965</v>
      </c>
    </row>
    <row r="1307" spans="1:15">
      <c r="A1307" s="70"/>
      <c r="B1307" s="70"/>
      <c r="C1307" s="54"/>
      <c r="D1307" s="55"/>
      <c r="E1307" s="67"/>
      <c r="F1307" s="56"/>
      <c r="G1307" s="54"/>
      <c r="H1307" s="58"/>
      <c r="I1307" s="63">
        <v>1307</v>
      </c>
      <c r="J1307" s="63"/>
      <c r="K1307" s="57"/>
      <c r="L1307" s="57"/>
      <c r="M1307" s="64"/>
      <c r="N1307" s="72" t="s">
        <v>836</v>
      </c>
      <c r="O1307" s="74">
        <v>40522.551064814812</v>
      </c>
    </row>
    <row r="1308" spans="1:15">
      <c r="A1308" s="70"/>
      <c r="B1308" s="70"/>
      <c r="C1308" s="54"/>
      <c r="D1308" s="55"/>
      <c r="E1308" s="67"/>
      <c r="F1308" s="56"/>
      <c r="G1308" s="54"/>
      <c r="H1308" s="58"/>
      <c r="I1308" s="63">
        <v>1308</v>
      </c>
      <c r="J1308" s="63"/>
      <c r="K1308" s="57"/>
      <c r="L1308" s="57"/>
      <c r="M1308" s="64"/>
      <c r="N1308" s="72" t="s">
        <v>836</v>
      </c>
      <c r="O1308" s="74">
        <v>40522.551064814812</v>
      </c>
    </row>
    <row r="1309" spans="1:15">
      <c r="A1309" s="70"/>
      <c r="B1309" s="70"/>
      <c r="C1309" s="54"/>
      <c r="D1309" s="55"/>
      <c r="E1309" s="67"/>
      <c r="F1309" s="56"/>
      <c r="G1309" s="54"/>
      <c r="H1309" s="58"/>
      <c r="I1309" s="63">
        <v>1309</v>
      </c>
      <c r="J1309" s="63"/>
      <c r="K1309" s="57"/>
      <c r="L1309" s="57"/>
      <c r="M1309" s="64"/>
      <c r="N1309" s="72" t="s">
        <v>836</v>
      </c>
      <c r="O1309" s="74">
        <v>40522.551064814812</v>
      </c>
    </row>
    <row r="1310" spans="1:15">
      <c r="A1310" s="70"/>
      <c r="B1310" s="70"/>
      <c r="C1310" s="54"/>
      <c r="D1310" s="55"/>
      <c r="E1310" s="67"/>
      <c r="F1310" s="56"/>
      <c r="G1310" s="54"/>
      <c r="H1310" s="58"/>
      <c r="I1310" s="63">
        <v>1310</v>
      </c>
      <c r="J1310" s="63"/>
      <c r="K1310" s="57"/>
      <c r="L1310" s="57"/>
      <c r="M1310" s="64"/>
      <c r="N1310" s="72" t="s">
        <v>836</v>
      </c>
      <c r="O1310" s="74">
        <v>40522.551064814812</v>
      </c>
    </row>
    <row r="1311" spans="1:15">
      <c r="A1311" s="70"/>
      <c r="B1311" s="70"/>
      <c r="C1311" s="54"/>
      <c r="D1311" s="55"/>
      <c r="E1311" s="67"/>
      <c r="F1311" s="56"/>
      <c r="G1311" s="54"/>
      <c r="H1311" s="58"/>
      <c r="I1311" s="63">
        <v>1311</v>
      </c>
      <c r="J1311" s="63"/>
      <c r="K1311" s="57"/>
      <c r="L1311" s="57"/>
      <c r="M1311" s="64"/>
      <c r="N1311" s="72" t="s">
        <v>836</v>
      </c>
      <c r="O1311" s="74">
        <v>40522.551064814812</v>
      </c>
    </row>
    <row r="1312" spans="1:15">
      <c r="A1312" s="70"/>
      <c r="B1312" s="70"/>
      <c r="C1312" s="54"/>
      <c r="D1312" s="55"/>
      <c r="E1312" s="67"/>
      <c r="F1312" s="56"/>
      <c r="G1312" s="54"/>
      <c r="H1312" s="58"/>
      <c r="I1312" s="63">
        <v>1312</v>
      </c>
      <c r="J1312" s="63"/>
      <c r="K1312" s="57"/>
      <c r="L1312" s="57"/>
      <c r="M1312" s="64"/>
      <c r="N1312" s="72" t="s">
        <v>836</v>
      </c>
      <c r="O1312" s="74">
        <v>40522.551064814812</v>
      </c>
    </row>
    <row r="1313" spans="1:15">
      <c r="A1313" s="70"/>
      <c r="B1313" s="70"/>
      <c r="C1313" s="54"/>
      <c r="D1313" s="55"/>
      <c r="E1313" s="67"/>
      <c r="F1313" s="56"/>
      <c r="G1313" s="54"/>
      <c r="H1313" s="58"/>
      <c r="I1313" s="63">
        <v>1313</v>
      </c>
      <c r="J1313" s="63"/>
      <c r="K1313" s="57"/>
      <c r="L1313" s="57"/>
      <c r="M1313" s="64"/>
      <c r="N1313" s="72" t="s">
        <v>836</v>
      </c>
      <c r="O1313" s="74">
        <v>40522.551064814812</v>
      </c>
    </row>
    <row r="1314" spans="1:15">
      <c r="A1314" s="70"/>
      <c r="B1314" s="70"/>
      <c r="C1314" s="54"/>
      <c r="D1314" s="55"/>
      <c r="E1314" s="67"/>
      <c r="F1314" s="56"/>
      <c r="G1314" s="54"/>
      <c r="H1314" s="58"/>
      <c r="I1314" s="63">
        <v>1314</v>
      </c>
      <c r="J1314" s="63"/>
      <c r="K1314" s="57"/>
      <c r="L1314" s="57"/>
      <c r="M1314" s="64"/>
      <c r="N1314" s="72" t="s">
        <v>836</v>
      </c>
      <c r="O1314" s="74">
        <v>40522.551064814812</v>
      </c>
    </row>
    <row r="1315" spans="1:15">
      <c r="A1315" s="70"/>
      <c r="B1315" s="70"/>
      <c r="C1315" s="54"/>
      <c r="D1315" s="55"/>
      <c r="E1315" s="67"/>
      <c r="F1315" s="56"/>
      <c r="G1315" s="54"/>
      <c r="H1315" s="58"/>
      <c r="I1315" s="63">
        <v>1315</v>
      </c>
      <c r="J1315" s="63"/>
      <c r="K1315" s="57"/>
      <c r="L1315" s="57"/>
      <c r="M1315" s="64"/>
      <c r="N1315" s="72" t="s">
        <v>836</v>
      </c>
      <c r="O1315" s="74">
        <v>40522.551064814812</v>
      </c>
    </row>
    <row r="1316" spans="1:15">
      <c r="A1316" s="70"/>
      <c r="B1316" s="70"/>
      <c r="C1316" s="54"/>
      <c r="D1316" s="55"/>
      <c r="E1316" s="67"/>
      <c r="F1316" s="56"/>
      <c r="G1316" s="54"/>
      <c r="H1316" s="58"/>
      <c r="I1316" s="63">
        <v>1316</v>
      </c>
      <c r="J1316" s="63"/>
      <c r="K1316" s="57"/>
      <c r="L1316" s="57"/>
      <c r="M1316" s="64"/>
      <c r="N1316" s="72" t="s">
        <v>836</v>
      </c>
      <c r="O1316" s="74">
        <v>40522.551064814812</v>
      </c>
    </row>
    <row r="1317" spans="1:15">
      <c r="A1317" s="70"/>
      <c r="B1317" s="70"/>
      <c r="C1317" s="54"/>
      <c r="D1317" s="55"/>
      <c r="E1317" s="67"/>
      <c r="F1317" s="56"/>
      <c r="G1317" s="54"/>
      <c r="H1317" s="58"/>
      <c r="I1317" s="63">
        <v>1317</v>
      </c>
      <c r="J1317" s="63"/>
      <c r="K1317" s="57"/>
      <c r="L1317" s="57"/>
      <c r="M1317" s="64"/>
      <c r="N1317" s="72" t="s">
        <v>836</v>
      </c>
      <c r="O1317" s="74">
        <v>40522.551064814812</v>
      </c>
    </row>
    <row r="1318" spans="1:15">
      <c r="A1318" s="70"/>
      <c r="B1318" s="70"/>
      <c r="C1318" s="54"/>
      <c r="D1318" s="55"/>
      <c r="E1318" s="67"/>
      <c r="F1318" s="56"/>
      <c r="G1318" s="54"/>
      <c r="H1318" s="58"/>
      <c r="I1318" s="63">
        <v>1318</v>
      </c>
      <c r="J1318" s="63"/>
      <c r="K1318" s="57"/>
      <c r="L1318" s="57"/>
      <c r="M1318" s="64"/>
      <c r="N1318" s="72" t="s">
        <v>836</v>
      </c>
      <c r="O1318" s="74">
        <v>40522.551064814812</v>
      </c>
    </row>
    <row r="1319" spans="1:15">
      <c r="A1319" s="70"/>
      <c r="B1319" s="70"/>
      <c r="C1319" s="54"/>
      <c r="D1319" s="55"/>
      <c r="E1319" s="67"/>
      <c r="F1319" s="56"/>
      <c r="G1319" s="54"/>
      <c r="H1319" s="58"/>
      <c r="I1319" s="63">
        <v>1319</v>
      </c>
      <c r="J1319" s="63"/>
      <c r="K1319" s="57"/>
      <c r="L1319" s="57"/>
      <c r="M1319" s="64"/>
      <c r="N1319" s="72" t="s">
        <v>836</v>
      </c>
      <c r="O1319" s="74">
        <v>40522.551064814812</v>
      </c>
    </row>
    <row r="1320" spans="1:15">
      <c r="A1320" s="70"/>
      <c r="B1320" s="70"/>
      <c r="C1320" s="54"/>
      <c r="D1320" s="55"/>
      <c r="E1320" s="67"/>
      <c r="F1320" s="56"/>
      <c r="G1320" s="54"/>
      <c r="H1320" s="58"/>
      <c r="I1320" s="63">
        <v>1320</v>
      </c>
      <c r="J1320" s="63"/>
      <c r="K1320" s="57"/>
      <c r="L1320" s="57"/>
      <c r="M1320" s="64"/>
      <c r="N1320" s="72" t="s">
        <v>836</v>
      </c>
      <c r="O1320" s="74">
        <v>40522.551064814812</v>
      </c>
    </row>
    <row r="1321" spans="1:15">
      <c r="A1321" s="70"/>
      <c r="B1321" s="70"/>
      <c r="C1321" s="54"/>
      <c r="D1321" s="55"/>
      <c r="E1321" s="67"/>
      <c r="F1321" s="56"/>
      <c r="G1321" s="54"/>
      <c r="H1321" s="58"/>
      <c r="I1321" s="63">
        <v>1321</v>
      </c>
      <c r="J1321" s="63"/>
      <c r="K1321" s="57"/>
      <c r="L1321" s="57"/>
      <c r="M1321" s="64"/>
      <c r="N1321" s="72" t="s">
        <v>836</v>
      </c>
      <c r="O1321" s="74">
        <v>40522.551064814812</v>
      </c>
    </row>
    <row r="1322" spans="1:15">
      <c r="A1322" s="70"/>
      <c r="B1322" s="70"/>
      <c r="C1322" s="54"/>
      <c r="D1322" s="55"/>
      <c r="E1322" s="67"/>
      <c r="F1322" s="56"/>
      <c r="G1322" s="54"/>
      <c r="H1322" s="58"/>
      <c r="I1322" s="63">
        <v>1322</v>
      </c>
      <c r="J1322" s="63"/>
      <c r="K1322" s="57"/>
      <c r="L1322" s="57"/>
      <c r="M1322" s="64"/>
      <c r="N1322" s="72" t="s">
        <v>836</v>
      </c>
      <c r="O1322" s="74">
        <v>40522.551064814812</v>
      </c>
    </row>
    <row r="1323" spans="1:15">
      <c r="A1323" s="70"/>
      <c r="B1323" s="70"/>
      <c r="C1323" s="54"/>
      <c r="D1323" s="55"/>
      <c r="E1323" s="67"/>
      <c r="F1323" s="56"/>
      <c r="G1323" s="54"/>
      <c r="H1323" s="58"/>
      <c r="I1323" s="63">
        <v>1323</v>
      </c>
      <c r="J1323" s="63"/>
      <c r="K1323" s="57"/>
      <c r="L1323" s="57"/>
      <c r="M1323" s="64"/>
      <c r="N1323" s="72" t="s">
        <v>836</v>
      </c>
      <c r="O1323" s="74">
        <v>40522.551064814812</v>
      </c>
    </row>
    <row r="1324" spans="1:15">
      <c r="A1324" s="70"/>
      <c r="B1324" s="70"/>
      <c r="C1324" s="54"/>
      <c r="D1324" s="55"/>
      <c r="E1324" s="67"/>
      <c r="F1324" s="56"/>
      <c r="G1324" s="54"/>
      <c r="H1324" s="58"/>
      <c r="I1324" s="63">
        <v>1324</v>
      </c>
      <c r="J1324" s="63"/>
      <c r="K1324" s="57"/>
      <c r="L1324" s="57"/>
      <c r="M1324" s="64"/>
      <c r="N1324" s="72" t="s">
        <v>836</v>
      </c>
      <c r="O1324" s="74">
        <v>40522.551064814812</v>
      </c>
    </row>
    <row r="1325" spans="1:15">
      <c r="A1325" s="70"/>
      <c r="B1325" s="70"/>
      <c r="C1325" s="54"/>
      <c r="D1325" s="55"/>
      <c r="E1325" s="67"/>
      <c r="F1325" s="56"/>
      <c r="G1325" s="54"/>
      <c r="H1325" s="58"/>
      <c r="I1325" s="63">
        <v>1325</v>
      </c>
      <c r="J1325" s="63"/>
      <c r="K1325" s="57"/>
      <c r="L1325" s="57"/>
      <c r="M1325" s="64"/>
      <c r="N1325" s="72" t="s">
        <v>836</v>
      </c>
      <c r="O1325" s="74">
        <v>40522.551064814812</v>
      </c>
    </row>
    <row r="1326" spans="1:15">
      <c r="A1326" s="70"/>
      <c r="B1326" s="70"/>
      <c r="C1326" s="54"/>
      <c r="D1326" s="55"/>
      <c r="E1326" s="67"/>
      <c r="F1326" s="56"/>
      <c r="G1326" s="54"/>
      <c r="H1326" s="58"/>
      <c r="I1326" s="63">
        <v>1326</v>
      </c>
      <c r="J1326" s="63"/>
      <c r="K1326" s="57"/>
      <c r="L1326" s="57"/>
      <c r="M1326" s="64"/>
      <c r="N1326" s="72" t="s">
        <v>836</v>
      </c>
      <c r="O1326" s="74">
        <v>40522.551064814812</v>
      </c>
    </row>
    <row r="1327" spans="1:15">
      <c r="A1327" s="70"/>
      <c r="B1327" s="70"/>
      <c r="C1327" s="54"/>
      <c r="D1327" s="55"/>
      <c r="E1327" s="67"/>
      <c r="F1327" s="56"/>
      <c r="G1327" s="54"/>
      <c r="H1327" s="58"/>
      <c r="I1327" s="63">
        <v>1327</v>
      </c>
      <c r="J1327" s="63"/>
      <c r="K1327" s="57"/>
      <c r="L1327" s="57"/>
      <c r="M1327" s="64"/>
      <c r="N1327" s="72" t="s">
        <v>836</v>
      </c>
      <c r="O1327" s="74">
        <v>40522.551064814812</v>
      </c>
    </row>
    <row r="1328" spans="1:15">
      <c r="A1328" s="70"/>
      <c r="B1328" s="70"/>
      <c r="C1328" s="54"/>
      <c r="D1328" s="55"/>
      <c r="E1328" s="67"/>
      <c r="F1328" s="56"/>
      <c r="G1328" s="54"/>
      <c r="H1328" s="58"/>
      <c r="I1328" s="63">
        <v>1328</v>
      </c>
      <c r="J1328" s="63"/>
      <c r="K1328" s="57"/>
      <c r="L1328" s="57"/>
      <c r="M1328" s="64"/>
      <c r="N1328" s="72" t="s">
        <v>836</v>
      </c>
      <c r="O1328" s="74">
        <v>40522.551064814812</v>
      </c>
    </row>
    <row r="1329" spans="1:15">
      <c r="A1329" s="70"/>
      <c r="B1329" s="70"/>
      <c r="C1329" s="54"/>
      <c r="D1329" s="55"/>
      <c r="E1329" s="67"/>
      <c r="F1329" s="56"/>
      <c r="G1329" s="54"/>
      <c r="H1329" s="58"/>
      <c r="I1329" s="63">
        <v>1329</v>
      </c>
      <c r="J1329" s="63"/>
      <c r="K1329" s="57"/>
      <c r="L1329" s="57"/>
      <c r="M1329" s="64"/>
      <c r="N1329" s="72" t="s">
        <v>836</v>
      </c>
      <c r="O1329" s="74">
        <v>40522.551064814812</v>
      </c>
    </row>
    <row r="1330" spans="1:15">
      <c r="A1330" s="70"/>
      <c r="B1330" s="70"/>
      <c r="C1330" s="54"/>
      <c r="D1330" s="55"/>
      <c r="E1330" s="67"/>
      <c r="F1330" s="56"/>
      <c r="G1330" s="54"/>
      <c r="H1330" s="58"/>
      <c r="I1330" s="63">
        <v>1330</v>
      </c>
      <c r="J1330" s="63"/>
      <c r="K1330" s="57"/>
      <c r="L1330" s="57"/>
      <c r="M1330" s="64"/>
      <c r="N1330" s="72" t="s">
        <v>836</v>
      </c>
      <c r="O1330" s="74">
        <v>40522.551064814812</v>
      </c>
    </row>
    <row r="1331" spans="1:15">
      <c r="A1331" s="70"/>
      <c r="B1331" s="70"/>
      <c r="C1331" s="54"/>
      <c r="D1331" s="55"/>
      <c r="E1331" s="67"/>
      <c r="F1331" s="56"/>
      <c r="G1331" s="54"/>
      <c r="H1331" s="58"/>
      <c r="I1331" s="63">
        <v>1331</v>
      </c>
      <c r="J1331" s="63"/>
      <c r="K1331" s="57"/>
      <c r="L1331" s="57"/>
      <c r="M1331" s="64"/>
      <c r="N1331" s="72" t="s">
        <v>836</v>
      </c>
      <c r="O1331" s="74">
        <v>40522.551064814812</v>
      </c>
    </row>
    <row r="1332" spans="1:15">
      <c r="A1332" s="70"/>
      <c r="B1332" s="70"/>
      <c r="C1332" s="54"/>
      <c r="D1332" s="55"/>
      <c r="E1332" s="67"/>
      <c r="F1332" s="56"/>
      <c r="G1332" s="54"/>
      <c r="H1332" s="58"/>
      <c r="I1332" s="63">
        <v>1332</v>
      </c>
      <c r="J1332" s="63"/>
      <c r="K1332" s="57"/>
      <c r="L1332" s="57"/>
      <c r="M1332" s="64"/>
      <c r="N1332" s="72" t="s">
        <v>836</v>
      </c>
      <c r="O1332" s="74">
        <v>40522.551064814812</v>
      </c>
    </row>
    <row r="1333" spans="1:15">
      <c r="A1333" s="70"/>
      <c r="B1333" s="70"/>
      <c r="C1333" s="54"/>
      <c r="D1333" s="55"/>
      <c r="E1333" s="67"/>
      <c r="F1333" s="56"/>
      <c r="G1333" s="54"/>
      <c r="H1333" s="58"/>
      <c r="I1333" s="63">
        <v>1333</v>
      </c>
      <c r="J1333" s="63"/>
      <c r="K1333" s="57"/>
      <c r="L1333" s="57"/>
      <c r="M1333" s="64"/>
      <c r="N1333" s="72" t="s">
        <v>836</v>
      </c>
      <c r="O1333" s="74">
        <v>40522.551064814812</v>
      </c>
    </row>
    <row r="1334" spans="1:15">
      <c r="A1334" s="70"/>
      <c r="B1334" s="70"/>
      <c r="C1334" s="54"/>
      <c r="D1334" s="55"/>
      <c r="E1334" s="67"/>
      <c r="F1334" s="56"/>
      <c r="G1334" s="54"/>
      <c r="H1334" s="58"/>
      <c r="I1334" s="63">
        <v>1334</v>
      </c>
      <c r="J1334" s="63"/>
      <c r="K1334" s="57"/>
      <c r="L1334" s="57"/>
      <c r="M1334" s="64"/>
      <c r="N1334" s="72" t="s">
        <v>834</v>
      </c>
      <c r="O1334" s="74">
        <v>40522.048784722225</v>
      </c>
    </row>
    <row r="1335" spans="1:15">
      <c r="A1335" s="70"/>
      <c r="B1335" s="70"/>
      <c r="C1335" s="54"/>
      <c r="D1335" s="55"/>
      <c r="E1335" s="67"/>
      <c r="F1335" s="56"/>
      <c r="G1335" s="54"/>
      <c r="H1335" s="58"/>
      <c r="I1335" s="63">
        <v>1335</v>
      </c>
      <c r="J1335" s="63"/>
      <c r="K1335" s="57"/>
      <c r="L1335" s="57"/>
      <c r="M1335" s="64"/>
      <c r="N1335" s="72" t="s">
        <v>836</v>
      </c>
      <c r="O1335" s="74">
        <v>40522.551064814812</v>
      </c>
    </row>
    <row r="1336" spans="1:15">
      <c r="A1336" s="70"/>
      <c r="B1336" s="70"/>
      <c r="C1336" s="54"/>
      <c r="D1336" s="55"/>
      <c r="E1336" s="67"/>
      <c r="F1336" s="56"/>
      <c r="G1336" s="54"/>
      <c r="H1336" s="58"/>
      <c r="I1336" s="63">
        <v>1336</v>
      </c>
      <c r="J1336" s="63"/>
      <c r="K1336" s="57"/>
      <c r="L1336" s="57"/>
      <c r="M1336" s="64"/>
      <c r="N1336" s="72" t="s">
        <v>836</v>
      </c>
      <c r="O1336" s="74">
        <v>40522.551064814812</v>
      </c>
    </row>
    <row r="1337" spans="1:15">
      <c r="A1337" s="70"/>
      <c r="B1337" s="70"/>
      <c r="C1337" s="54"/>
      <c r="D1337" s="55"/>
      <c r="E1337" s="67"/>
      <c r="F1337" s="56"/>
      <c r="G1337" s="54"/>
      <c r="H1337" s="58"/>
      <c r="I1337" s="63">
        <v>1337</v>
      </c>
      <c r="J1337" s="63"/>
      <c r="K1337" s="57"/>
      <c r="L1337" s="57"/>
      <c r="M1337" s="64"/>
      <c r="N1337" s="72" t="s">
        <v>836</v>
      </c>
      <c r="O1337" s="74">
        <v>40522.551064814812</v>
      </c>
    </row>
    <row r="1338" spans="1:15">
      <c r="A1338" s="70"/>
      <c r="B1338" s="70"/>
      <c r="C1338" s="54"/>
      <c r="D1338" s="55"/>
      <c r="E1338" s="67"/>
      <c r="F1338" s="56"/>
      <c r="G1338" s="54"/>
      <c r="H1338" s="58"/>
      <c r="I1338" s="63">
        <v>1338</v>
      </c>
      <c r="J1338" s="63"/>
      <c r="K1338" s="57"/>
      <c r="L1338" s="57"/>
      <c r="M1338" s="64"/>
      <c r="N1338" s="72" t="s">
        <v>834</v>
      </c>
      <c r="O1338" s="74">
        <v>40522.046134259261</v>
      </c>
    </row>
    <row r="1339" spans="1:15">
      <c r="A1339" s="70"/>
      <c r="B1339" s="70"/>
      <c r="C1339" s="54"/>
      <c r="D1339" s="55"/>
      <c r="E1339" s="67"/>
      <c r="F1339" s="56"/>
      <c r="G1339" s="54"/>
      <c r="H1339" s="58"/>
      <c r="I1339" s="63">
        <v>1339</v>
      </c>
      <c r="J1339" s="63"/>
      <c r="K1339" s="57"/>
      <c r="L1339" s="57"/>
      <c r="M1339" s="64"/>
      <c r="N1339" s="72" t="s">
        <v>836</v>
      </c>
      <c r="O1339" s="74">
        <v>40522.551064814812</v>
      </c>
    </row>
    <row r="1340" spans="1:15">
      <c r="A1340" s="70"/>
      <c r="B1340" s="70"/>
      <c r="C1340" s="54"/>
      <c r="D1340" s="55"/>
      <c r="E1340" s="67"/>
      <c r="F1340" s="56"/>
      <c r="G1340" s="54"/>
      <c r="H1340" s="58"/>
      <c r="I1340" s="63">
        <v>1340</v>
      </c>
      <c r="J1340" s="63"/>
      <c r="K1340" s="57"/>
      <c r="L1340" s="57"/>
      <c r="M1340" s="64"/>
      <c r="N1340" s="72" t="s">
        <v>836</v>
      </c>
      <c r="O1340" s="74">
        <v>40522.551064814812</v>
      </c>
    </row>
    <row r="1341" spans="1:15">
      <c r="A1341" s="70"/>
      <c r="B1341" s="70"/>
      <c r="C1341" s="54"/>
      <c r="D1341" s="55"/>
      <c r="E1341" s="67"/>
      <c r="F1341" s="56"/>
      <c r="G1341" s="54"/>
      <c r="H1341" s="58"/>
      <c r="I1341" s="63">
        <v>1341</v>
      </c>
      <c r="J1341" s="63"/>
      <c r="K1341" s="57"/>
      <c r="L1341" s="57"/>
      <c r="M1341" s="64"/>
      <c r="N1341" s="72" t="s">
        <v>836</v>
      </c>
      <c r="O1341" s="74">
        <v>40522.551064814812</v>
      </c>
    </row>
    <row r="1342" spans="1:15">
      <c r="A1342" s="70"/>
      <c r="B1342" s="70"/>
      <c r="C1342" s="54"/>
      <c r="D1342" s="55"/>
      <c r="E1342" s="67"/>
      <c r="F1342" s="56"/>
      <c r="G1342" s="54"/>
      <c r="H1342" s="58"/>
      <c r="I1342" s="63">
        <v>1342</v>
      </c>
      <c r="J1342" s="63"/>
      <c r="K1342" s="57"/>
      <c r="L1342" s="57"/>
      <c r="M1342" s="64"/>
      <c r="N1342" s="72" t="s">
        <v>836</v>
      </c>
      <c r="O1342" s="74">
        <v>40522.551064814812</v>
      </c>
    </row>
    <row r="1343" spans="1:15">
      <c r="A1343" s="70"/>
      <c r="B1343" s="70"/>
      <c r="C1343" s="54"/>
      <c r="D1343" s="55"/>
      <c r="E1343" s="67"/>
      <c r="F1343" s="56"/>
      <c r="G1343" s="54"/>
      <c r="H1343" s="58"/>
      <c r="I1343" s="63">
        <v>1343</v>
      </c>
      <c r="J1343" s="63"/>
      <c r="K1343" s="57"/>
      <c r="L1343" s="57"/>
      <c r="M1343" s="64"/>
      <c r="N1343" s="72" t="s">
        <v>836</v>
      </c>
      <c r="O1343" s="74">
        <v>40522.551064814812</v>
      </c>
    </row>
    <row r="1344" spans="1:15">
      <c r="A1344" s="70"/>
      <c r="B1344" s="70"/>
      <c r="C1344" s="54"/>
      <c r="D1344" s="55"/>
      <c r="E1344" s="67"/>
      <c r="F1344" s="56"/>
      <c r="G1344" s="54"/>
      <c r="H1344" s="58"/>
      <c r="I1344" s="63">
        <v>1344</v>
      </c>
      <c r="J1344" s="63"/>
      <c r="K1344" s="57"/>
      <c r="L1344" s="57"/>
      <c r="M1344" s="64"/>
      <c r="N1344" s="72" t="s">
        <v>836</v>
      </c>
      <c r="O1344" s="74">
        <v>40522.551064814812</v>
      </c>
    </row>
    <row r="1345" spans="1:15">
      <c r="A1345" s="70"/>
      <c r="B1345" s="70"/>
      <c r="C1345" s="54"/>
      <c r="D1345" s="55"/>
      <c r="E1345" s="67"/>
      <c r="F1345" s="56"/>
      <c r="G1345" s="54"/>
      <c r="H1345" s="58"/>
      <c r="I1345" s="63">
        <v>1345</v>
      </c>
      <c r="J1345" s="63"/>
      <c r="K1345" s="57"/>
      <c r="L1345" s="57"/>
      <c r="M1345" s="64"/>
      <c r="N1345" s="72" t="s">
        <v>836</v>
      </c>
      <c r="O1345" s="74">
        <v>40522.551064814812</v>
      </c>
    </row>
    <row r="1346" spans="1:15">
      <c r="A1346" s="70"/>
      <c r="B1346" s="70"/>
      <c r="C1346" s="54"/>
      <c r="D1346" s="55"/>
      <c r="E1346" s="67"/>
      <c r="F1346" s="56"/>
      <c r="G1346" s="54"/>
      <c r="H1346" s="58"/>
      <c r="I1346" s="63">
        <v>1346</v>
      </c>
      <c r="J1346" s="63"/>
      <c r="K1346" s="57"/>
      <c r="L1346" s="57"/>
      <c r="M1346" s="64"/>
      <c r="N1346" s="72" t="s">
        <v>836</v>
      </c>
      <c r="O1346" s="74">
        <v>40522.551064814812</v>
      </c>
    </row>
    <row r="1347" spans="1:15">
      <c r="A1347" s="70"/>
      <c r="B1347" s="70"/>
      <c r="C1347" s="54"/>
      <c r="D1347" s="55"/>
      <c r="E1347" s="67"/>
      <c r="F1347" s="56"/>
      <c r="G1347" s="54"/>
      <c r="H1347" s="58"/>
      <c r="I1347" s="63">
        <v>1347</v>
      </c>
      <c r="J1347" s="63"/>
      <c r="K1347" s="57"/>
      <c r="L1347" s="57"/>
      <c r="M1347" s="64"/>
      <c r="N1347" s="72" t="s">
        <v>836</v>
      </c>
      <c r="O1347" s="74">
        <v>40522.551064814812</v>
      </c>
    </row>
    <row r="1348" spans="1:15">
      <c r="A1348" s="70"/>
      <c r="B1348" s="70"/>
      <c r="C1348" s="54"/>
      <c r="D1348" s="55"/>
      <c r="E1348" s="67"/>
      <c r="F1348" s="56"/>
      <c r="G1348" s="54"/>
      <c r="H1348" s="58"/>
      <c r="I1348" s="63">
        <v>1348</v>
      </c>
      <c r="J1348" s="63"/>
      <c r="K1348" s="57"/>
      <c r="L1348" s="57"/>
      <c r="M1348" s="64"/>
      <c r="N1348" s="72" t="s">
        <v>836</v>
      </c>
      <c r="O1348" s="74">
        <v>40522.551064814812</v>
      </c>
    </row>
    <row r="1349" spans="1:15">
      <c r="A1349" s="70"/>
      <c r="B1349" s="70"/>
      <c r="C1349" s="54"/>
      <c r="D1349" s="55"/>
      <c r="E1349" s="67"/>
      <c r="F1349" s="56"/>
      <c r="G1349" s="54"/>
      <c r="H1349" s="58"/>
      <c r="I1349" s="63">
        <v>1349</v>
      </c>
      <c r="J1349" s="63"/>
      <c r="K1349" s="57"/>
      <c r="L1349" s="57"/>
      <c r="M1349" s="64"/>
      <c r="N1349" s="72" t="s">
        <v>836</v>
      </c>
      <c r="O1349" s="74">
        <v>40522.551064814812</v>
      </c>
    </row>
    <row r="1350" spans="1:15">
      <c r="A1350" s="70"/>
      <c r="B1350" s="70"/>
      <c r="C1350" s="54"/>
      <c r="D1350" s="55"/>
      <c r="E1350" s="67"/>
      <c r="F1350" s="56"/>
      <c r="G1350" s="54"/>
      <c r="H1350" s="58"/>
      <c r="I1350" s="63">
        <v>1350</v>
      </c>
      <c r="J1350" s="63"/>
      <c r="K1350" s="57"/>
      <c r="L1350" s="57"/>
      <c r="M1350" s="64"/>
      <c r="N1350" s="72" t="s">
        <v>836</v>
      </c>
      <c r="O1350" s="74">
        <v>40522.551064814812</v>
      </c>
    </row>
    <row r="1351" spans="1:15">
      <c r="A1351" s="70"/>
      <c r="B1351" s="70"/>
      <c r="C1351" s="54"/>
      <c r="D1351" s="55"/>
      <c r="E1351" s="67"/>
      <c r="F1351" s="56"/>
      <c r="G1351" s="54"/>
      <c r="H1351" s="58"/>
      <c r="I1351" s="63">
        <v>1351</v>
      </c>
      <c r="J1351" s="63"/>
      <c r="K1351" s="57"/>
      <c r="L1351" s="57"/>
      <c r="M1351" s="64"/>
      <c r="N1351" s="72" t="s">
        <v>836</v>
      </c>
      <c r="O1351" s="74">
        <v>40522.551064814812</v>
      </c>
    </row>
    <row r="1352" spans="1:15">
      <c r="A1352" s="70"/>
      <c r="B1352" s="70"/>
      <c r="C1352" s="54"/>
      <c r="D1352" s="55"/>
      <c r="E1352" s="67"/>
      <c r="F1352" s="56"/>
      <c r="G1352" s="54"/>
      <c r="H1352" s="58"/>
      <c r="I1352" s="63">
        <v>1352</v>
      </c>
      <c r="J1352" s="63"/>
      <c r="K1352" s="57"/>
      <c r="L1352" s="57"/>
      <c r="M1352" s="64"/>
      <c r="N1352" s="72" t="s">
        <v>836</v>
      </c>
      <c r="O1352" s="74">
        <v>40522.551064814812</v>
      </c>
    </row>
    <row r="1353" spans="1:15">
      <c r="A1353" s="70"/>
      <c r="B1353" s="70"/>
      <c r="C1353" s="54"/>
      <c r="D1353" s="55"/>
      <c r="E1353" s="67"/>
      <c r="F1353" s="56"/>
      <c r="G1353" s="54"/>
      <c r="H1353" s="58"/>
      <c r="I1353" s="63">
        <v>1353</v>
      </c>
      <c r="J1353" s="63"/>
      <c r="K1353" s="57"/>
      <c r="L1353" s="57"/>
      <c r="M1353" s="64"/>
      <c r="N1353" s="72" t="s">
        <v>836</v>
      </c>
      <c r="O1353" s="74">
        <v>40522.551064814812</v>
      </c>
    </row>
    <row r="1354" spans="1:15">
      <c r="A1354" s="70"/>
      <c r="B1354" s="70"/>
      <c r="C1354" s="54"/>
      <c r="D1354" s="55"/>
      <c r="E1354" s="67"/>
      <c r="F1354" s="56"/>
      <c r="G1354" s="54"/>
      <c r="H1354" s="58"/>
      <c r="I1354" s="63">
        <v>1354</v>
      </c>
      <c r="J1354" s="63"/>
      <c r="K1354" s="57"/>
      <c r="L1354" s="57"/>
      <c r="M1354" s="64"/>
      <c r="N1354" s="72" t="s">
        <v>836</v>
      </c>
      <c r="O1354" s="74">
        <v>40522.551064814812</v>
      </c>
    </row>
    <row r="1355" spans="1:15">
      <c r="A1355" s="70"/>
      <c r="B1355" s="70"/>
      <c r="C1355" s="54"/>
      <c r="D1355" s="55"/>
      <c r="E1355" s="67"/>
      <c r="F1355" s="56"/>
      <c r="G1355" s="54"/>
      <c r="H1355" s="58"/>
      <c r="I1355" s="63">
        <v>1355</v>
      </c>
      <c r="J1355" s="63"/>
      <c r="K1355" s="57"/>
      <c r="L1355" s="57"/>
      <c r="M1355" s="64"/>
      <c r="N1355" s="72" t="s">
        <v>836</v>
      </c>
      <c r="O1355" s="74">
        <v>40522.551064814812</v>
      </c>
    </row>
    <row r="1356" spans="1:15">
      <c r="A1356" s="70"/>
      <c r="B1356" s="70"/>
      <c r="C1356" s="54"/>
      <c r="D1356" s="55"/>
      <c r="E1356" s="67"/>
      <c r="F1356" s="56"/>
      <c r="G1356" s="54"/>
      <c r="H1356" s="58"/>
      <c r="I1356" s="63">
        <v>1356</v>
      </c>
      <c r="J1356" s="63"/>
      <c r="K1356" s="57"/>
      <c r="L1356" s="57"/>
      <c r="M1356" s="64"/>
      <c r="N1356" s="72" t="s">
        <v>834</v>
      </c>
      <c r="O1356" s="74">
        <v>40522.050810185188</v>
      </c>
    </row>
    <row r="1357" spans="1:15">
      <c r="A1357" s="70"/>
      <c r="B1357" s="70"/>
      <c r="C1357" s="54"/>
      <c r="D1357" s="55"/>
      <c r="E1357" s="67"/>
      <c r="F1357" s="56"/>
      <c r="G1357" s="54"/>
      <c r="H1357" s="58"/>
      <c r="I1357" s="63">
        <v>1357</v>
      </c>
      <c r="J1357" s="63"/>
      <c r="K1357" s="57"/>
      <c r="L1357" s="57"/>
      <c r="M1357" s="64"/>
      <c r="N1357" s="72" t="s">
        <v>836</v>
      </c>
      <c r="O1357" s="74">
        <v>40522.551064814812</v>
      </c>
    </row>
    <row r="1358" spans="1:15">
      <c r="A1358" s="70"/>
      <c r="B1358" s="70"/>
      <c r="C1358" s="54"/>
      <c r="D1358" s="55"/>
      <c r="E1358" s="67"/>
      <c r="F1358" s="56"/>
      <c r="G1358" s="54"/>
      <c r="H1358" s="58"/>
      <c r="I1358" s="63">
        <v>1358</v>
      </c>
      <c r="J1358" s="63"/>
      <c r="K1358" s="57"/>
      <c r="L1358" s="57"/>
      <c r="M1358" s="64"/>
      <c r="N1358" s="72" t="s">
        <v>836</v>
      </c>
      <c r="O1358" s="74">
        <v>40522.551064814812</v>
      </c>
    </row>
    <row r="1359" spans="1:15">
      <c r="A1359" s="70"/>
      <c r="B1359" s="70"/>
      <c r="C1359" s="54"/>
      <c r="D1359" s="55"/>
      <c r="E1359" s="67"/>
      <c r="F1359" s="56"/>
      <c r="G1359" s="54"/>
      <c r="H1359" s="58"/>
      <c r="I1359" s="63">
        <v>1359</v>
      </c>
      <c r="J1359" s="63"/>
      <c r="K1359" s="57"/>
      <c r="L1359" s="57"/>
      <c r="M1359" s="64"/>
      <c r="N1359" s="72" t="s">
        <v>836</v>
      </c>
      <c r="O1359" s="74">
        <v>40522.551064814812</v>
      </c>
    </row>
    <row r="1360" spans="1:15">
      <c r="A1360" s="70"/>
      <c r="B1360" s="70"/>
      <c r="C1360" s="54"/>
      <c r="D1360" s="55"/>
      <c r="E1360" s="67"/>
      <c r="F1360" s="56"/>
      <c r="G1360" s="54"/>
      <c r="H1360" s="58"/>
      <c r="I1360" s="63">
        <v>1360</v>
      </c>
      <c r="J1360" s="63"/>
      <c r="K1360" s="57"/>
      <c r="L1360" s="57"/>
      <c r="M1360" s="64"/>
      <c r="N1360" s="72" t="s">
        <v>836</v>
      </c>
      <c r="O1360" s="74">
        <v>40522.551064814812</v>
      </c>
    </row>
    <row r="1361" spans="1:15">
      <c r="A1361" s="70"/>
      <c r="B1361" s="70"/>
      <c r="C1361" s="54"/>
      <c r="D1361" s="55"/>
      <c r="E1361" s="67"/>
      <c r="F1361" s="56"/>
      <c r="G1361" s="54"/>
      <c r="H1361" s="58"/>
      <c r="I1361" s="63">
        <v>1361</v>
      </c>
      <c r="J1361" s="63"/>
      <c r="K1361" s="57"/>
      <c r="L1361" s="57"/>
      <c r="M1361" s="64"/>
      <c r="N1361" s="72" t="s">
        <v>836</v>
      </c>
      <c r="O1361" s="74">
        <v>40522.551064814812</v>
      </c>
    </row>
    <row r="1362" spans="1:15">
      <c r="A1362" s="70"/>
      <c r="B1362" s="70"/>
      <c r="C1362" s="54"/>
      <c r="D1362" s="55"/>
      <c r="E1362" s="67"/>
      <c r="F1362" s="56"/>
      <c r="G1362" s="54"/>
      <c r="H1362" s="58"/>
      <c r="I1362" s="63">
        <v>1362</v>
      </c>
      <c r="J1362" s="63"/>
      <c r="K1362" s="57"/>
      <c r="L1362" s="57"/>
      <c r="M1362" s="64"/>
      <c r="N1362" s="72" t="s">
        <v>836</v>
      </c>
      <c r="O1362" s="74">
        <v>40522.551064814812</v>
      </c>
    </row>
    <row r="1363" spans="1:15">
      <c r="A1363" s="70"/>
      <c r="B1363" s="70"/>
      <c r="C1363" s="54"/>
      <c r="D1363" s="55"/>
      <c r="E1363" s="67"/>
      <c r="F1363" s="56"/>
      <c r="G1363" s="54"/>
      <c r="H1363" s="58"/>
      <c r="I1363" s="63">
        <v>1363</v>
      </c>
      <c r="J1363" s="63"/>
      <c r="K1363" s="57"/>
      <c r="L1363" s="57"/>
      <c r="M1363" s="64"/>
      <c r="N1363" s="72" t="s">
        <v>836</v>
      </c>
      <c r="O1363" s="74">
        <v>40522.551064814812</v>
      </c>
    </row>
    <row r="1364" spans="1:15">
      <c r="A1364" s="70"/>
      <c r="B1364" s="70"/>
      <c r="C1364" s="54"/>
      <c r="D1364" s="55"/>
      <c r="E1364" s="67"/>
      <c r="F1364" s="56"/>
      <c r="G1364" s="54"/>
      <c r="H1364" s="58"/>
      <c r="I1364" s="63">
        <v>1364</v>
      </c>
      <c r="J1364" s="63"/>
      <c r="K1364" s="57"/>
      <c r="L1364" s="57"/>
      <c r="M1364" s="64"/>
      <c r="N1364" s="72" t="s">
        <v>836</v>
      </c>
      <c r="O1364" s="74">
        <v>40522.551064814812</v>
      </c>
    </row>
    <row r="1365" spans="1:15">
      <c r="A1365" s="70"/>
      <c r="B1365" s="70"/>
      <c r="C1365" s="54"/>
      <c r="D1365" s="55"/>
      <c r="E1365" s="67"/>
      <c r="F1365" s="56"/>
      <c r="G1365" s="54"/>
      <c r="H1365" s="58"/>
      <c r="I1365" s="63">
        <v>1365</v>
      </c>
      <c r="J1365" s="63"/>
      <c r="K1365" s="57"/>
      <c r="L1365" s="57"/>
      <c r="M1365" s="64"/>
      <c r="N1365" s="72" t="s">
        <v>836</v>
      </c>
      <c r="O1365" s="74">
        <v>40522.551064814812</v>
      </c>
    </row>
    <row r="1366" spans="1:15">
      <c r="A1366" s="70"/>
      <c r="B1366" s="70"/>
      <c r="C1366" s="54"/>
      <c r="D1366" s="55"/>
      <c r="E1366" s="67"/>
      <c r="F1366" s="56"/>
      <c r="G1366" s="54"/>
      <c r="H1366" s="58"/>
      <c r="I1366" s="63">
        <v>1366</v>
      </c>
      <c r="J1366" s="63"/>
      <c r="K1366" s="57"/>
      <c r="L1366" s="57"/>
      <c r="M1366" s="64"/>
      <c r="N1366" s="72" t="s">
        <v>836</v>
      </c>
      <c r="O1366" s="74">
        <v>40522.551064814812</v>
      </c>
    </row>
    <row r="1367" spans="1:15">
      <c r="A1367" s="70"/>
      <c r="B1367" s="70"/>
      <c r="C1367" s="54"/>
      <c r="D1367" s="55"/>
      <c r="E1367" s="67"/>
      <c r="F1367" s="56"/>
      <c r="G1367" s="54"/>
      <c r="H1367" s="58"/>
      <c r="I1367" s="63">
        <v>1367</v>
      </c>
      <c r="J1367" s="63"/>
      <c r="K1367" s="57"/>
      <c r="L1367" s="57"/>
      <c r="M1367" s="64"/>
      <c r="N1367" s="72" t="s">
        <v>836</v>
      </c>
      <c r="O1367" s="74">
        <v>40522.551064814812</v>
      </c>
    </row>
    <row r="1368" spans="1:15">
      <c r="A1368" s="70"/>
      <c r="B1368" s="70"/>
      <c r="C1368" s="54"/>
      <c r="D1368" s="55"/>
      <c r="E1368" s="67"/>
      <c r="F1368" s="56"/>
      <c r="G1368" s="54"/>
      <c r="H1368" s="58"/>
      <c r="I1368" s="63">
        <v>1368</v>
      </c>
      <c r="J1368" s="63"/>
      <c r="K1368" s="57"/>
      <c r="L1368" s="57"/>
      <c r="M1368" s="64"/>
      <c r="N1368" s="72" t="s">
        <v>836</v>
      </c>
      <c r="O1368" s="74">
        <v>40522.551064814812</v>
      </c>
    </row>
    <row r="1369" spans="1:15">
      <c r="A1369" s="70"/>
      <c r="B1369" s="70"/>
      <c r="C1369" s="54"/>
      <c r="D1369" s="55"/>
      <c r="E1369" s="67"/>
      <c r="F1369" s="56"/>
      <c r="G1369" s="54"/>
      <c r="H1369" s="58"/>
      <c r="I1369" s="63">
        <v>1369</v>
      </c>
      <c r="J1369" s="63"/>
      <c r="K1369" s="57"/>
      <c r="L1369" s="57"/>
      <c r="M1369" s="64"/>
      <c r="N1369" s="72" t="s">
        <v>836</v>
      </c>
      <c r="O1369" s="74">
        <v>40522.551064814812</v>
      </c>
    </row>
    <row r="1370" spans="1:15">
      <c r="A1370" s="70"/>
      <c r="B1370" s="70"/>
      <c r="C1370" s="54"/>
      <c r="D1370" s="55"/>
      <c r="E1370" s="67"/>
      <c r="F1370" s="56"/>
      <c r="G1370" s="54"/>
      <c r="H1370" s="58"/>
      <c r="I1370" s="63">
        <v>1370</v>
      </c>
      <c r="J1370" s="63"/>
      <c r="K1370" s="57"/>
      <c r="L1370" s="57"/>
      <c r="M1370" s="64"/>
      <c r="N1370" s="72" t="s">
        <v>834</v>
      </c>
      <c r="O1370" s="74">
        <v>40522.05028935185</v>
      </c>
    </row>
    <row r="1371" spans="1:15">
      <c r="A1371" s="70"/>
      <c r="B1371" s="70"/>
      <c r="C1371" s="54"/>
      <c r="D1371" s="55"/>
      <c r="E1371" s="67"/>
      <c r="F1371" s="56"/>
      <c r="G1371" s="54"/>
      <c r="H1371" s="58"/>
      <c r="I1371" s="63">
        <v>1371</v>
      </c>
      <c r="J1371" s="63"/>
      <c r="K1371" s="57"/>
      <c r="L1371" s="57"/>
      <c r="M1371" s="64"/>
      <c r="N1371" s="72" t="s">
        <v>836</v>
      </c>
      <c r="O1371" s="74">
        <v>40522.551064814812</v>
      </c>
    </row>
    <row r="1372" spans="1:15">
      <c r="A1372" s="70"/>
      <c r="B1372" s="70"/>
      <c r="C1372" s="54"/>
      <c r="D1372" s="55"/>
      <c r="E1372" s="67"/>
      <c r="F1372" s="56"/>
      <c r="G1372" s="54"/>
      <c r="H1372" s="58"/>
      <c r="I1372" s="63">
        <v>1372</v>
      </c>
      <c r="J1372" s="63"/>
      <c r="K1372" s="57"/>
      <c r="L1372" s="57"/>
      <c r="M1372" s="64"/>
      <c r="N1372" s="72" t="s">
        <v>836</v>
      </c>
      <c r="O1372" s="74">
        <v>40522.551064814812</v>
      </c>
    </row>
    <row r="1373" spans="1:15">
      <c r="A1373" s="70"/>
      <c r="B1373" s="70"/>
      <c r="C1373" s="54"/>
      <c r="D1373" s="55"/>
      <c r="E1373" s="67"/>
      <c r="F1373" s="56"/>
      <c r="G1373" s="54"/>
      <c r="H1373" s="58"/>
      <c r="I1373" s="63">
        <v>1373</v>
      </c>
      <c r="J1373" s="63"/>
      <c r="K1373" s="57"/>
      <c r="L1373" s="57"/>
      <c r="M1373" s="64"/>
      <c r="N1373" s="72" t="s">
        <v>836</v>
      </c>
      <c r="O1373" s="74">
        <v>40522.551064814812</v>
      </c>
    </row>
    <row r="1374" spans="1:15">
      <c r="A1374" s="70"/>
      <c r="B1374" s="70"/>
      <c r="C1374" s="54"/>
      <c r="D1374" s="55"/>
      <c r="E1374" s="67"/>
      <c r="F1374" s="56"/>
      <c r="G1374" s="54"/>
      <c r="H1374" s="58"/>
      <c r="I1374" s="63">
        <v>1374</v>
      </c>
      <c r="J1374" s="63"/>
      <c r="K1374" s="57"/>
      <c r="L1374" s="57"/>
      <c r="M1374" s="64"/>
      <c r="N1374" s="72" t="s">
        <v>834</v>
      </c>
      <c r="O1374" s="74">
        <v>40522.050868055558</v>
      </c>
    </row>
    <row r="1375" spans="1:15">
      <c r="A1375" s="70"/>
      <c r="B1375" s="70"/>
      <c r="C1375" s="54"/>
      <c r="D1375" s="55"/>
      <c r="E1375" s="67"/>
      <c r="F1375" s="56"/>
      <c r="G1375" s="54"/>
      <c r="H1375" s="58"/>
      <c r="I1375" s="63">
        <v>1375</v>
      </c>
      <c r="J1375" s="63"/>
      <c r="K1375" s="57"/>
      <c r="L1375" s="57"/>
      <c r="M1375" s="64"/>
      <c r="N1375" s="72" t="s">
        <v>836</v>
      </c>
      <c r="O1375" s="74">
        <v>40522.551064814812</v>
      </c>
    </row>
    <row r="1376" spans="1:15">
      <c r="A1376" s="70"/>
      <c r="B1376" s="70"/>
      <c r="C1376" s="54"/>
      <c r="D1376" s="55"/>
      <c r="E1376" s="67"/>
      <c r="F1376" s="56"/>
      <c r="G1376" s="54"/>
      <c r="H1376" s="58"/>
      <c r="I1376" s="63">
        <v>1376</v>
      </c>
      <c r="J1376" s="63"/>
      <c r="K1376" s="57"/>
      <c r="L1376" s="57"/>
      <c r="M1376" s="64"/>
      <c r="N1376" s="72" t="s">
        <v>836</v>
      </c>
      <c r="O1376" s="74">
        <v>40522.551064814812</v>
      </c>
    </row>
    <row r="1377" spans="1:15">
      <c r="A1377" s="70"/>
      <c r="B1377" s="70"/>
      <c r="C1377" s="54"/>
      <c r="D1377" s="55"/>
      <c r="E1377" s="67"/>
      <c r="F1377" s="56"/>
      <c r="G1377" s="54"/>
      <c r="H1377" s="58"/>
      <c r="I1377" s="63">
        <v>1377</v>
      </c>
      <c r="J1377" s="63"/>
      <c r="K1377" s="57"/>
      <c r="L1377" s="57"/>
      <c r="M1377" s="64"/>
      <c r="N1377" s="72" t="s">
        <v>836</v>
      </c>
      <c r="O1377" s="74">
        <v>40522.551064814812</v>
      </c>
    </row>
    <row r="1378" spans="1:15">
      <c r="A1378" s="70"/>
      <c r="B1378" s="70"/>
      <c r="C1378" s="54"/>
      <c r="D1378" s="55"/>
      <c r="E1378" s="67"/>
      <c r="F1378" s="56"/>
      <c r="G1378" s="54"/>
      <c r="H1378" s="58"/>
      <c r="I1378" s="63">
        <v>1378</v>
      </c>
      <c r="J1378" s="63"/>
      <c r="K1378" s="57"/>
      <c r="L1378" s="57"/>
      <c r="M1378" s="64"/>
      <c r="N1378" s="72" t="s">
        <v>834</v>
      </c>
      <c r="O1378" s="74">
        <v>40522.043946759259</v>
      </c>
    </row>
    <row r="1379" spans="1:15">
      <c r="A1379" s="70"/>
      <c r="B1379" s="70"/>
      <c r="C1379" s="54"/>
      <c r="D1379" s="55"/>
      <c r="E1379" s="67"/>
      <c r="F1379" s="56"/>
      <c r="G1379" s="54"/>
      <c r="H1379" s="58"/>
      <c r="I1379" s="63">
        <v>1379</v>
      </c>
      <c r="J1379" s="63"/>
      <c r="K1379" s="57"/>
      <c r="L1379" s="57"/>
      <c r="M1379" s="64"/>
      <c r="N1379" s="72" t="s">
        <v>836</v>
      </c>
      <c r="O1379" s="74">
        <v>40522.551064814812</v>
      </c>
    </row>
    <row r="1380" spans="1:15">
      <c r="A1380" s="70"/>
      <c r="B1380" s="70"/>
      <c r="C1380" s="54"/>
      <c r="D1380" s="55"/>
      <c r="E1380" s="67"/>
      <c r="F1380" s="56"/>
      <c r="G1380" s="54"/>
      <c r="H1380" s="58"/>
      <c r="I1380" s="63">
        <v>1380</v>
      </c>
      <c r="J1380" s="63"/>
      <c r="K1380" s="57"/>
      <c r="L1380" s="57"/>
      <c r="M1380" s="64"/>
      <c r="N1380" s="72" t="s">
        <v>836</v>
      </c>
      <c r="O1380" s="74">
        <v>40522.551064814812</v>
      </c>
    </row>
    <row r="1381" spans="1:15">
      <c r="A1381" s="70"/>
      <c r="B1381" s="70"/>
      <c r="C1381" s="54"/>
      <c r="D1381" s="55"/>
      <c r="E1381" s="67"/>
      <c r="F1381" s="56"/>
      <c r="G1381" s="54"/>
      <c r="H1381" s="58"/>
      <c r="I1381" s="63">
        <v>1381</v>
      </c>
      <c r="J1381" s="63"/>
      <c r="K1381" s="57"/>
      <c r="L1381" s="57"/>
      <c r="M1381" s="64"/>
      <c r="N1381" s="72" t="s">
        <v>836</v>
      </c>
      <c r="O1381" s="74">
        <v>40522.551064814812</v>
      </c>
    </row>
    <row r="1382" spans="1:15">
      <c r="A1382" s="70"/>
      <c r="B1382" s="70"/>
      <c r="C1382" s="54"/>
      <c r="D1382" s="55"/>
      <c r="E1382" s="67"/>
      <c r="F1382" s="56"/>
      <c r="G1382" s="54"/>
      <c r="H1382" s="58"/>
      <c r="I1382" s="63">
        <v>1382</v>
      </c>
      <c r="J1382" s="63"/>
      <c r="K1382" s="57"/>
      <c r="L1382" s="57"/>
      <c r="M1382" s="64"/>
      <c r="N1382" s="72" t="s">
        <v>836</v>
      </c>
      <c r="O1382" s="74">
        <v>40522.551064814812</v>
      </c>
    </row>
    <row r="1383" spans="1:15">
      <c r="A1383" s="70"/>
      <c r="B1383" s="70"/>
      <c r="C1383" s="54"/>
      <c r="D1383" s="55"/>
      <c r="E1383" s="67"/>
      <c r="F1383" s="56"/>
      <c r="G1383" s="54"/>
      <c r="H1383" s="58"/>
      <c r="I1383" s="63">
        <v>1383</v>
      </c>
      <c r="J1383" s="63"/>
      <c r="K1383" s="57"/>
      <c r="L1383" s="57"/>
      <c r="M1383" s="64"/>
      <c r="N1383" s="72" t="s">
        <v>836</v>
      </c>
      <c r="O1383" s="74">
        <v>40522.551064814812</v>
      </c>
    </row>
    <row r="1384" spans="1:15">
      <c r="A1384" s="70"/>
      <c r="B1384" s="70"/>
      <c r="C1384" s="54"/>
      <c r="D1384" s="55"/>
      <c r="E1384" s="67"/>
      <c r="F1384" s="56"/>
      <c r="G1384" s="54"/>
      <c r="H1384" s="58"/>
      <c r="I1384" s="63">
        <v>1384</v>
      </c>
      <c r="J1384" s="63"/>
      <c r="K1384" s="57"/>
      <c r="L1384" s="57"/>
      <c r="M1384" s="64"/>
      <c r="N1384" s="72" t="s">
        <v>834</v>
      </c>
      <c r="O1384" s="74">
        <v>40522.04519675926</v>
      </c>
    </row>
    <row r="1385" spans="1:15">
      <c r="A1385" s="70"/>
      <c r="B1385" s="70"/>
      <c r="C1385" s="54"/>
      <c r="D1385" s="55"/>
      <c r="E1385" s="67"/>
      <c r="F1385" s="56"/>
      <c r="G1385" s="54"/>
      <c r="H1385" s="58"/>
      <c r="I1385" s="63">
        <v>1385</v>
      </c>
      <c r="J1385" s="63"/>
      <c r="K1385" s="57"/>
      <c r="L1385" s="57"/>
      <c r="M1385" s="64"/>
      <c r="N1385" s="72" t="s">
        <v>836</v>
      </c>
      <c r="O1385" s="74">
        <v>40522.551064814812</v>
      </c>
    </row>
    <row r="1386" spans="1:15">
      <c r="A1386" s="70"/>
      <c r="B1386" s="70"/>
      <c r="C1386" s="54"/>
      <c r="D1386" s="55"/>
      <c r="E1386" s="67"/>
      <c r="F1386" s="56"/>
      <c r="G1386" s="54"/>
      <c r="H1386" s="58"/>
      <c r="I1386" s="63">
        <v>1386</v>
      </c>
      <c r="J1386" s="63"/>
      <c r="K1386" s="57"/>
      <c r="L1386" s="57"/>
      <c r="M1386" s="64"/>
      <c r="N1386" s="72" t="s">
        <v>836</v>
      </c>
      <c r="O1386" s="74">
        <v>40522.551064814812</v>
      </c>
    </row>
    <row r="1387" spans="1:15">
      <c r="A1387" s="70"/>
      <c r="B1387" s="70"/>
      <c r="C1387" s="54"/>
      <c r="D1387" s="55"/>
      <c r="E1387" s="67"/>
      <c r="F1387" s="56"/>
      <c r="G1387" s="54"/>
      <c r="H1387" s="58"/>
      <c r="I1387" s="63">
        <v>1387</v>
      </c>
      <c r="J1387" s="63"/>
      <c r="K1387" s="57"/>
      <c r="L1387" s="57"/>
      <c r="M1387" s="64"/>
      <c r="N1387" s="72" t="s">
        <v>836</v>
      </c>
      <c r="O1387" s="74">
        <v>40522.551064814812</v>
      </c>
    </row>
    <row r="1388" spans="1:15">
      <c r="A1388" s="70"/>
      <c r="B1388" s="70"/>
      <c r="C1388" s="54"/>
      <c r="D1388" s="55"/>
      <c r="E1388" s="67"/>
      <c r="F1388" s="56"/>
      <c r="G1388" s="54"/>
      <c r="H1388" s="58"/>
      <c r="I1388" s="63">
        <v>1388</v>
      </c>
      <c r="J1388" s="63"/>
      <c r="K1388" s="57"/>
      <c r="L1388" s="57"/>
      <c r="M1388" s="64"/>
      <c r="N1388" s="72" t="s">
        <v>836</v>
      </c>
      <c r="O1388" s="74">
        <v>40522.551064814812</v>
      </c>
    </row>
    <row r="1389" spans="1:15">
      <c r="A1389" s="70"/>
      <c r="B1389" s="70"/>
      <c r="C1389" s="54"/>
      <c r="D1389" s="55"/>
      <c r="E1389" s="67"/>
      <c r="F1389" s="56"/>
      <c r="G1389" s="54"/>
      <c r="H1389" s="58"/>
      <c r="I1389" s="63">
        <v>1389</v>
      </c>
      <c r="J1389" s="63"/>
      <c r="K1389" s="57"/>
      <c r="L1389" s="57"/>
      <c r="M1389" s="64"/>
      <c r="N1389" s="72" t="s">
        <v>836</v>
      </c>
      <c r="O1389" s="74">
        <v>40522.551064814812</v>
      </c>
    </row>
    <row r="1390" spans="1:15">
      <c r="A1390" s="70"/>
      <c r="B1390" s="70"/>
      <c r="C1390" s="54"/>
      <c r="D1390" s="55"/>
      <c r="E1390" s="67"/>
      <c r="F1390" s="56"/>
      <c r="G1390" s="54"/>
      <c r="H1390" s="58"/>
      <c r="I1390" s="63">
        <v>1390</v>
      </c>
      <c r="J1390" s="63"/>
      <c r="K1390" s="57"/>
      <c r="L1390" s="57"/>
      <c r="M1390" s="64"/>
      <c r="N1390" s="72" t="s">
        <v>836</v>
      </c>
      <c r="O1390" s="74">
        <v>40522.551064814812</v>
      </c>
    </row>
    <row r="1391" spans="1:15">
      <c r="A1391" s="70"/>
      <c r="B1391" s="70"/>
      <c r="C1391" s="54"/>
      <c r="D1391" s="55"/>
      <c r="E1391" s="67"/>
      <c r="F1391" s="56"/>
      <c r="G1391" s="54"/>
      <c r="H1391" s="58"/>
      <c r="I1391" s="63">
        <v>1391</v>
      </c>
      <c r="J1391" s="63"/>
      <c r="K1391" s="57"/>
      <c r="L1391" s="57"/>
      <c r="M1391" s="64"/>
      <c r="N1391" s="72" t="s">
        <v>836</v>
      </c>
      <c r="O1391" s="74">
        <v>40522.551064814812</v>
      </c>
    </row>
    <row r="1392" spans="1:15">
      <c r="A1392" s="70"/>
      <c r="B1392" s="70"/>
      <c r="C1392" s="54"/>
      <c r="D1392" s="55"/>
      <c r="E1392" s="67"/>
      <c r="F1392" s="56"/>
      <c r="G1392" s="54"/>
      <c r="H1392" s="58"/>
      <c r="I1392" s="63">
        <v>1392</v>
      </c>
      <c r="J1392" s="63"/>
      <c r="K1392" s="57"/>
      <c r="L1392" s="57"/>
      <c r="M1392" s="64"/>
      <c r="N1392" s="72" t="s">
        <v>836</v>
      </c>
      <c r="O1392" s="74">
        <v>40522.551064814812</v>
      </c>
    </row>
    <row r="1393" spans="1:15">
      <c r="A1393" s="70"/>
      <c r="B1393" s="70"/>
      <c r="C1393" s="54"/>
      <c r="D1393" s="55"/>
      <c r="E1393" s="67"/>
      <c r="F1393" s="56"/>
      <c r="G1393" s="54"/>
      <c r="H1393" s="58"/>
      <c r="I1393" s="63">
        <v>1393</v>
      </c>
      <c r="J1393" s="63"/>
      <c r="K1393" s="57"/>
      <c r="L1393" s="57"/>
      <c r="M1393" s="64"/>
      <c r="N1393" s="72" t="s">
        <v>836</v>
      </c>
      <c r="O1393" s="74">
        <v>40522.551064814812</v>
      </c>
    </row>
    <row r="1394" spans="1:15">
      <c r="A1394" s="70"/>
      <c r="B1394" s="70"/>
      <c r="C1394" s="54"/>
      <c r="D1394" s="55"/>
      <c r="E1394" s="67"/>
      <c r="F1394" s="56"/>
      <c r="G1394" s="54"/>
      <c r="H1394" s="58"/>
      <c r="I1394" s="63">
        <v>1394</v>
      </c>
      <c r="J1394" s="63"/>
      <c r="K1394" s="57"/>
      <c r="L1394" s="57"/>
      <c r="M1394" s="64"/>
      <c r="N1394" s="72" t="s">
        <v>836</v>
      </c>
      <c r="O1394" s="74">
        <v>40522.551064814812</v>
      </c>
    </row>
    <row r="1395" spans="1:15">
      <c r="A1395" s="70"/>
      <c r="B1395" s="70"/>
      <c r="C1395" s="54"/>
      <c r="D1395" s="55"/>
      <c r="E1395" s="67"/>
      <c r="F1395" s="56"/>
      <c r="G1395" s="54"/>
      <c r="H1395" s="58"/>
      <c r="I1395" s="63">
        <v>1395</v>
      </c>
      <c r="J1395" s="63"/>
      <c r="K1395" s="57"/>
      <c r="L1395" s="57"/>
      <c r="M1395" s="64"/>
      <c r="N1395" s="72" t="s">
        <v>836</v>
      </c>
      <c r="O1395" s="74">
        <v>40522.551064814812</v>
      </c>
    </row>
    <row r="1396" spans="1:15">
      <c r="A1396" s="70"/>
      <c r="B1396" s="70"/>
      <c r="C1396" s="54"/>
      <c r="D1396" s="55"/>
      <c r="E1396" s="67"/>
      <c r="F1396" s="56"/>
      <c r="G1396" s="54"/>
      <c r="H1396" s="58"/>
      <c r="I1396" s="63">
        <v>1396</v>
      </c>
      <c r="J1396" s="63"/>
      <c r="K1396" s="57"/>
      <c r="L1396" s="57"/>
      <c r="M1396" s="64"/>
      <c r="N1396" s="72" t="s">
        <v>836</v>
      </c>
      <c r="O1396" s="74">
        <v>40522.551064814812</v>
      </c>
    </row>
    <row r="1397" spans="1:15">
      <c r="A1397" s="70"/>
      <c r="B1397" s="70"/>
      <c r="C1397" s="54"/>
      <c r="D1397" s="55"/>
      <c r="E1397" s="67"/>
      <c r="F1397" s="56"/>
      <c r="G1397" s="54"/>
      <c r="H1397" s="58"/>
      <c r="I1397" s="63">
        <v>1397</v>
      </c>
      <c r="J1397" s="63"/>
      <c r="K1397" s="57"/>
      <c r="L1397" s="57"/>
      <c r="M1397" s="64"/>
      <c r="N1397" s="72" t="s">
        <v>836</v>
      </c>
      <c r="O1397" s="74">
        <v>40522.551064814812</v>
      </c>
    </row>
    <row r="1398" spans="1:15">
      <c r="A1398" s="70"/>
      <c r="B1398" s="70"/>
      <c r="C1398" s="54"/>
      <c r="D1398" s="55"/>
      <c r="E1398" s="67"/>
      <c r="F1398" s="56"/>
      <c r="G1398" s="54"/>
      <c r="H1398" s="58"/>
      <c r="I1398" s="63">
        <v>1398</v>
      </c>
      <c r="J1398" s="63"/>
      <c r="K1398" s="57"/>
      <c r="L1398" s="57"/>
      <c r="M1398" s="64"/>
      <c r="N1398" s="72" t="s">
        <v>836</v>
      </c>
      <c r="O1398" s="74">
        <v>40522.551064814812</v>
      </c>
    </row>
    <row r="1399" spans="1:15">
      <c r="A1399" s="70"/>
      <c r="B1399" s="70"/>
      <c r="C1399" s="54"/>
      <c r="D1399" s="55"/>
      <c r="E1399" s="67"/>
      <c r="F1399" s="56"/>
      <c r="G1399" s="54"/>
      <c r="H1399" s="58"/>
      <c r="I1399" s="63">
        <v>1399</v>
      </c>
      <c r="J1399" s="63"/>
      <c r="K1399" s="57"/>
      <c r="L1399" s="57"/>
      <c r="M1399" s="64"/>
      <c r="N1399" s="72" t="s">
        <v>836</v>
      </c>
      <c r="O1399" s="74">
        <v>40522.551064814812</v>
      </c>
    </row>
    <row r="1400" spans="1:15">
      <c r="A1400" s="70"/>
      <c r="B1400" s="70"/>
      <c r="C1400" s="54"/>
      <c r="D1400" s="55"/>
      <c r="E1400" s="67"/>
      <c r="F1400" s="56"/>
      <c r="G1400" s="54"/>
      <c r="H1400" s="58"/>
      <c r="I1400" s="63">
        <v>1400</v>
      </c>
      <c r="J1400" s="63"/>
      <c r="K1400" s="57"/>
      <c r="L1400" s="57"/>
      <c r="M1400" s="64"/>
      <c r="N1400" s="72" t="s">
        <v>836</v>
      </c>
      <c r="O1400" s="74">
        <v>40522.551064814812</v>
      </c>
    </row>
    <row r="1401" spans="1:15">
      <c r="A1401" s="70"/>
      <c r="B1401" s="70"/>
      <c r="C1401" s="54"/>
      <c r="D1401" s="55"/>
      <c r="E1401" s="67"/>
      <c r="F1401" s="56"/>
      <c r="G1401" s="54"/>
      <c r="H1401" s="58"/>
      <c r="I1401" s="63">
        <v>1401</v>
      </c>
      <c r="J1401" s="63"/>
      <c r="K1401" s="57"/>
      <c r="L1401" s="57"/>
      <c r="M1401" s="64"/>
      <c r="N1401" s="72" t="s">
        <v>836</v>
      </c>
      <c r="O1401" s="74">
        <v>40522.551064814812</v>
      </c>
    </row>
    <row r="1402" spans="1:15">
      <c r="A1402" s="70"/>
      <c r="B1402" s="70"/>
      <c r="C1402" s="54"/>
      <c r="D1402" s="55"/>
      <c r="E1402" s="67"/>
      <c r="F1402" s="56"/>
      <c r="G1402" s="54"/>
      <c r="H1402" s="58"/>
      <c r="I1402" s="63">
        <v>1402</v>
      </c>
      <c r="J1402" s="63"/>
      <c r="K1402" s="57"/>
      <c r="L1402" s="57"/>
      <c r="M1402" s="64"/>
      <c r="N1402" s="72" t="s">
        <v>836</v>
      </c>
      <c r="O1402" s="74">
        <v>40522.551064814812</v>
      </c>
    </row>
    <row r="1403" spans="1:15">
      <c r="A1403" s="70"/>
      <c r="B1403" s="70"/>
      <c r="C1403" s="54"/>
      <c r="D1403" s="55"/>
      <c r="E1403" s="67"/>
      <c r="F1403" s="56"/>
      <c r="G1403" s="54"/>
      <c r="H1403" s="58"/>
      <c r="I1403" s="63">
        <v>1403</v>
      </c>
      <c r="J1403" s="63"/>
      <c r="K1403" s="57"/>
      <c r="L1403" s="57"/>
      <c r="M1403" s="64"/>
      <c r="N1403" s="72" t="s">
        <v>836</v>
      </c>
      <c r="O1403" s="74">
        <v>40522.551064814812</v>
      </c>
    </row>
    <row r="1404" spans="1:15">
      <c r="A1404" s="70"/>
      <c r="B1404" s="70"/>
      <c r="C1404" s="54"/>
      <c r="D1404" s="55"/>
      <c r="E1404" s="67"/>
      <c r="F1404" s="56"/>
      <c r="G1404" s="54"/>
      <c r="H1404" s="58"/>
      <c r="I1404" s="63">
        <v>1404</v>
      </c>
      <c r="J1404" s="63"/>
      <c r="K1404" s="57"/>
      <c r="L1404" s="57"/>
      <c r="M1404" s="64"/>
      <c r="N1404" s="72" t="s">
        <v>836</v>
      </c>
      <c r="O1404" s="74">
        <v>40522.551064814812</v>
      </c>
    </row>
    <row r="1405" spans="1:15">
      <c r="A1405" s="70"/>
      <c r="B1405" s="70"/>
      <c r="C1405" s="54"/>
      <c r="D1405" s="55"/>
      <c r="E1405" s="67"/>
      <c r="F1405" s="56"/>
      <c r="G1405" s="54"/>
      <c r="H1405" s="58"/>
      <c r="I1405" s="63">
        <v>1405</v>
      </c>
      <c r="J1405" s="63"/>
      <c r="K1405" s="57"/>
      <c r="L1405" s="57"/>
      <c r="M1405" s="64"/>
      <c r="N1405" s="72" t="s">
        <v>836</v>
      </c>
      <c r="O1405" s="74">
        <v>40522.551064814812</v>
      </c>
    </row>
    <row r="1406" spans="1:15">
      <c r="A1406" s="70"/>
      <c r="B1406" s="70"/>
      <c r="C1406" s="54"/>
      <c r="D1406" s="55"/>
      <c r="E1406" s="67"/>
      <c r="F1406" s="56"/>
      <c r="G1406" s="54"/>
      <c r="H1406" s="58"/>
      <c r="I1406" s="63">
        <v>1406</v>
      </c>
      <c r="J1406" s="63"/>
      <c r="K1406" s="57"/>
      <c r="L1406" s="57"/>
      <c r="M1406" s="64"/>
      <c r="N1406" s="72" t="s">
        <v>836</v>
      </c>
      <c r="O1406" s="74">
        <v>40522.551064814812</v>
      </c>
    </row>
    <row r="1407" spans="1:15">
      <c r="A1407" s="70"/>
      <c r="B1407" s="70"/>
      <c r="C1407" s="54"/>
      <c r="D1407" s="55"/>
      <c r="E1407" s="67"/>
      <c r="F1407" s="56"/>
      <c r="G1407" s="54"/>
      <c r="H1407" s="58"/>
      <c r="I1407" s="63">
        <v>1407</v>
      </c>
      <c r="J1407" s="63"/>
      <c r="K1407" s="57"/>
      <c r="L1407" s="57"/>
      <c r="M1407" s="64"/>
      <c r="N1407" s="72" t="s">
        <v>836</v>
      </c>
      <c r="O1407" s="74">
        <v>40522.551064814812</v>
      </c>
    </row>
    <row r="1408" spans="1:15">
      <c r="A1408" s="70"/>
      <c r="B1408" s="70"/>
      <c r="C1408" s="54"/>
      <c r="D1408" s="55"/>
      <c r="E1408" s="67"/>
      <c r="F1408" s="56"/>
      <c r="G1408" s="54"/>
      <c r="H1408" s="58"/>
      <c r="I1408" s="63">
        <v>1408</v>
      </c>
      <c r="J1408" s="63"/>
      <c r="K1408" s="57"/>
      <c r="L1408" s="57"/>
      <c r="M1408" s="64"/>
      <c r="N1408" s="72" t="s">
        <v>836</v>
      </c>
      <c r="O1408" s="74">
        <v>40522.551064814812</v>
      </c>
    </row>
    <row r="1409" spans="1:15">
      <c r="A1409" s="70"/>
      <c r="B1409" s="70"/>
      <c r="C1409" s="54"/>
      <c r="D1409" s="55"/>
      <c r="E1409" s="67"/>
      <c r="F1409" s="56"/>
      <c r="G1409" s="54"/>
      <c r="H1409" s="58"/>
      <c r="I1409" s="63">
        <v>1409</v>
      </c>
      <c r="J1409" s="63"/>
      <c r="K1409" s="57"/>
      <c r="L1409" s="57"/>
      <c r="M1409" s="64"/>
      <c r="N1409" s="72" t="s">
        <v>836</v>
      </c>
      <c r="O1409" s="74">
        <v>40522.551064814812</v>
      </c>
    </row>
    <row r="1410" spans="1:15">
      <c r="A1410" s="70"/>
      <c r="B1410" s="70"/>
      <c r="C1410" s="54"/>
      <c r="D1410" s="55"/>
      <c r="E1410" s="67"/>
      <c r="F1410" s="56"/>
      <c r="G1410" s="54"/>
      <c r="H1410" s="58"/>
      <c r="I1410" s="63">
        <v>1410</v>
      </c>
      <c r="J1410" s="63"/>
      <c r="K1410" s="57"/>
      <c r="L1410" s="57"/>
      <c r="M1410" s="64"/>
      <c r="N1410" s="72" t="s">
        <v>836</v>
      </c>
      <c r="O1410" s="74">
        <v>40522.551064814812</v>
      </c>
    </row>
    <row r="1411" spans="1:15">
      <c r="A1411" s="70"/>
      <c r="B1411" s="70"/>
      <c r="C1411" s="54"/>
      <c r="D1411" s="55"/>
      <c r="E1411" s="67"/>
      <c r="F1411" s="56"/>
      <c r="G1411" s="54"/>
      <c r="H1411" s="58"/>
      <c r="I1411" s="63">
        <v>1411</v>
      </c>
      <c r="J1411" s="63"/>
      <c r="K1411" s="57"/>
      <c r="L1411" s="57"/>
      <c r="M1411" s="64"/>
      <c r="N1411" s="72" t="s">
        <v>836</v>
      </c>
      <c r="O1411" s="74">
        <v>40522.551064814812</v>
      </c>
    </row>
    <row r="1412" spans="1:15">
      <c r="A1412" s="70"/>
      <c r="B1412" s="70"/>
      <c r="C1412" s="54"/>
      <c r="D1412" s="55"/>
      <c r="E1412" s="67"/>
      <c r="F1412" s="56"/>
      <c r="G1412" s="54"/>
      <c r="H1412" s="58"/>
      <c r="I1412" s="63">
        <v>1412</v>
      </c>
      <c r="J1412" s="63"/>
      <c r="K1412" s="57"/>
      <c r="L1412" s="57"/>
      <c r="M1412" s="64"/>
      <c r="N1412" s="72" t="s">
        <v>836</v>
      </c>
      <c r="O1412" s="74">
        <v>40522.551064814812</v>
      </c>
    </row>
    <row r="1413" spans="1:15">
      <c r="A1413" s="70"/>
      <c r="B1413" s="70"/>
      <c r="C1413" s="54"/>
      <c r="D1413" s="55"/>
      <c r="E1413" s="67"/>
      <c r="F1413" s="56"/>
      <c r="G1413" s="54"/>
      <c r="H1413" s="58"/>
      <c r="I1413" s="63">
        <v>1413</v>
      </c>
      <c r="J1413" s="63"/>
      <c r="K1413" s="57"/>
      <c r="L1413" s="57"/>
      <c r="M1413" s="64"/>
      <c r="N1413" s="72" t="s">
        <v>836</v>
      </c>
      <c r="O1413" s="74">
        <v>40522.551064814812</v>
      </c>
    </row>
    <row r="1414" spans="1:15">
      <c r="A1414" s="70"/>
      <c r="B1414" s="70"/>
      <c r="C1414" s="54"/>
      <c r="D1414" s="55"/>
      <c r="E1414" s="67"/>
      <c r="F1414" s="56"/>
      <c r="G1414" s="54"/>
      <c r="H1414" s="58"/>
      <c r="I1414" s="63">
        <v>1414</v>
      </c>
      <c r="J1414" s="63"/>
      <c r="K1414" s="57"/>
      <c r="L1414" s="57"/>
      <c r="M1414" s="64"/>
      <c r="N1414" s="72" t="s">
        <v>836</v>
      </c>
      <c r="O1414" s="74">
        <v>40522.551064814812</v>
      </c>
    </row>
    <row r="1415" spans="1:15">
      <c r="A1415" s="70"/>
      <c r="B1415" s="70"/>
      <c r="C1415" s="54"/>
      <c r="D1415" s="55"/>
      <c r="E1415" s="67"/>
      <c r="F1415" s="56"/>
      <c r="G1415" s="54"/>
      <c r="H1415" s="58"/>
      <c r="I1415" s="63">
        <v>1415</v>
      </c>
      <c r="J1415" s="63"/>
      <c r="K1415" s="57"/>
      <c r="L1415" s="57"/>
      <c r="M1415" s="64"/>
      <c r="N1415" s="72" t="s">
        <v>836</v>
      </c>
      <c r="O1415" s="74">
        <v>40522.551064814812</v>
      </c>
    </row>
    <row r="1416" spans="1:15">
      <c r="A1416" s="70"/>
      <c r="B1416" s="70"/>
      <c r="C1416" s="54"/>
      <c r="D1416" s="55"/>
      <c r="E1416" s="67"/>
      <c r="F1416" s="56"/>
      <c r="G1416" s="54"/>
      <c r="H1416" s="58"/>
      <c r="I1416" s="63">
        <v>1416</v>
      </c>
      <c r="J1416" s="63"/>
      <c r="K1416" s="57"/>
      <c r="L1416" s="57"/>
      <c r="M1416" s="64"/>
      <c r="N1416" s="72" t="s">
        <v>836</v>
      </c>
      <c r="O1416" s="74">
        <v>40522.551064814812</v>
      </c>
    </row>
    <row r="1417" spans="1:15">
      <c r="A1417" s="70"/>
      <c r="B1417" s="70"/>
      <c r="C1417" s="54"/>
      <c r="D1417" s="55"/>
      <c r="E1417" s="67"/>
      <c r="F1417" s="56"/>
      <c r="G1417" s="54"/>
      <c r="H1417" s="58"/>
      <c r="I1417" s="63">
        <v>1417</v>
      </c>
      <c r="J1417" s="63"/>
      <c r="K1417" s="57"/>
      <c r="L1417" s="57"/>
      <c r="M1417" s="64"/>
      <c r="N1417" s="72" t="s">
        <v>836</v>
      </c>
      <c r="O1417" s="74">
        <v>40522.551064814812</v>
      </c>
    </row>
    <row r="1418" spans="1:15">
      <c r="A1418" s="70"/>
      <c r="B1418" s="70"/>
      <c r="C1418" s="54"/>
      <c r="D1418" s="55"/>
      <c r="E1418" s="67"/>
      <c r="F1418" s="56"/>
      <c r="G1418" s="54"/>
      <c r="H1418" s="58"/>
      <c r="I1418" s="63">
        <v>1418</v>
      </c>
      <c r="J1418" s="63"/>
      <c r="K1418" s="57"/>
      <c r="L1418" s="57"/>
      <c r="M1418" s="64"/>
      <c r="N1418" s="72" t="s">
        <v>836</v>
      </c>
      <c r="O1418" s="74">
        <v>40522.551064814812</v>
      </c>
    </row>
    <row r="1419" spans="1:15">
      <c r="A1419" s="70"/>
      <c r="B1419" s="70"/>
      <c r="C1419" s="54"/>
      <c r="D1419" s="55"/>
      <c r="E1419" s="67"/>
      <c r="F1419" s="56"/>
      <c r="G1419" s="54"/>
      <c r="H1419" s="58"/>
      <c r="I1419" s="63">
        <v>1419</v>
      </c>
      <c r="J1419" s="63"/>
      <c r="K1419" s="57"/>
      <c r="L1419" s="57"/>
      <c r="M1419" s="64"/>
      <c r="N1419" s="72" t="s">
        <v>836</v>
      </c>
      <c r="O1419" s="74">
        <v>40522.551064814812</v>
      </c>
    </row>
    <row r="1420" spans="1:15">
      <c r="A1420" s="70"/>
      <c r="B1420" s="70"/>
      <c r="C1420" s="54"/>
      <c r="D1420" s="55"/>
      <c r="E1420" s="67"/>
      <c r="F1420" s="56"/>
      <c r="G1420" s="54"/>
      <c r="H1420" s="58"/>
      <c r="I1420" s="63">
        <v>1420</v>
      </c>
      <c r="J1420" s="63"/>
      <c r="K1420" s="57"/>
      <c r="L1420" s="57"/>
      <c r="M1420" s="64"/>
      <c r="N1420" s="72" t="s">
        <v>836</v>
      </c>
      <c r="O1420" s="74">
        <v>40522.551064814812</v>
      </c>
    </row>
    <row r="1421" spans="1:15">
      <c r="A1421" s="70"/>
      <c r="B1421" s="70"/>
      <c r="C1421" s="54"/>
      <c r="D1421" s="55"/>
      <c r="E1421" s="67"/>
      <c r="F1421" s="56"/>
      <c r="G1421" s="54"/>
      <c r="H1421" s="58"/>
      <c r="I1421" s="63">
        <v>1421</v>
      </c>
      <c r="J1421" s="63"/>
      <c r="K1421" s="57"/>
      <c r="L1421" s="57"/>
      <c r="M1421" s="64"/>
      <c r="N1421" s="72" t="s">
        <v>836</v>
      </c>
      <c r="O1421" s="74">
        <v>40522.551064814812</v>
      </c>
    </row>
    <row r="1422" spans="1:15">
      <c r="A1422" s="70"/>
      <c r="B1422" s="70"/>
      <c r="C1422" s="54"/>
      <c r="D1422" s="55"/>
      <c r="E1422" s="67"/>
      <c r="F1422" s="56"/>
      <c r="G1422" s="54"/>
      <c r="H1422" s="58"/>
      <c r="I1422" s="63">
        <v>1422</v>
      </c>
      <c r="J1422" s="63"/>
      <c r="K1422" s="57"/>
      <c r="L1422" s="57"/>
      <c r="M1422" s="64"/>
      <c r="N1422" s="72" t="s">
        <v>836</v>
      </c>
      <c r="O1422" s="74">
        <v>40522.551064814812</v>
      </c>
    </row>
    <row r="1423" spans="1:15">
      <c r="A1423" s="70"/>
      <c r="B1423" s="70"/>
      <c r="C1423" s="54"/>
      <c r="D1423" s="55"/>
      <c r="E1423" s="67"/>
      <c r="F1423" s="56"/>
      <c r="G1423" s="54"/>
      <c r="H1423" s="58"/>
      <c r="I1423" s="63">
        <v>1423</v>
      </c>
      <c r="J1423" s="63"/>
      <c r="K1423" s="57"/>
      <c r="L1423" s="57"/>
      <c r="M1423" s="64"/>
      <c r="N1423" s="72" t="s">
        <v>836</v>
      </c>
      <c r="O1423" s="74">
        <v>40522.551064814812</v>
      </c>
    </row>
    <row r="1424" spans="1:15">
      <c r="A1424" s="70"/>
      <c r="B1424" s="70"/>
      <c r="C1424" s="54"/>
      <c r="D1424" s="55"/>
      <c r="E1424" s="67"/>
      <c r="F1424" s="56"/>
      <c r="G1424" s="54"/>
      <c r="H1424" s="58"/>
      <c r="I1424" s="63">
        <v>1424</v>
      </c>
      <c r="J1424" s="63"/>
      <c r="K1424" s="57"/>
      <c r="L1424" s="57"/>
      <c r="M1424" s="64"/>
      <c r="N1424" s="72" t="s">
        <v>836</v>
      </c>
      <c r="O1424" s="74">
        <v>40522.551064814812</v>
      </c>
    </row>
    <row r="1425" spans="1:15">
      <c r="A1425" s="70"/>
      <c r="B1425" s="70"/>
      <c r="C1425" s="54"/>
      <c r="D1425" s="55"/>
      <c r="E1425" s="67"/>
      <c r="F1425" s="56"/>
      <c r="G1425" s="54"/>
      <c r="H1425" s="58"/>
      <c r="I1425" s="63">
        <v>1425</v>
      </c>
      <c r="J1425" s="63"/>
      <c r="K1425" s="57"/>
      <c r="L1425" s="57"/>
      <c r="M1425" s="64"/>
      <c r="N1425" s="72" t="s">
        <v>834</v>
      </c>
      <c r="O1425" s="74">
        <v>40522.05091435185</v>
      </c>
    </row>
    <row r="1426" spans="1:15">
      <c r="A1426" s="70"/>
      <c r="B1426" s="70"/>
      <c r="C1426" s="54"/>
      <c r="D1426" s="55"/>
      <c r="E1426" s="67"/>
      <c r="F1426" s="56"/>
      <c r="G1426" s="54"/>
      <c r="H1426" s="58"/>
      <c r="I1426" s="63">
        <v>1426</v>
      </c>
      <c r="J1426" s="63"/>
      <c r="K1426" s="57"/>
      <c r="L1426" s="57"/>
      <c r="M1426" s="64"/>
      <c r="N1426" s="72" t="s">
        <v>836</v>
      </c>
      <c r="O1426" s="74">
        <v>40522.551064814812</v>
      </c>
    </row>
    <row r="1427" spans="1:15">
      <c r="A1427" s="70"/>
      <c r="B1427" s="70"/>
      <c r="C1427" s="54"/>
      <c r="D1427" s="55"/>
      <c r="E1427" s="67"/>
      <c r="F1427" s="56"/>
      <c r="G1427" s="54"/>
      <c r="H1427" s="58"/>
      <c r="I1427" s="63">
        <v>1427</v>
      </c>
      <c r="J1427" s="63"/>
      <c r="K1427" s="57"/>
      <c r="L1427" s="57"/>
      <c r="M1427" s="64"/>
      <c r="N1427" s="72" t="s">
        <v>836</v>
      </c>
      <c r="O1427" s="74">
        <v>40522.551064814812</v>
      </c>
    </row>
    <row r="1428" spans="1:15">
      <c r="A1428" s="70"/>
      <c r="B1428" s="70"/>
      <c r="C1428" s="54"/>
      <c r="D1428" s="55"/>
      <c r="E1428" s="67"/>
      <c r="F1428" s="56"/>
      <c r="G1428" s="54"/>
      <c r="H1428" s="58"/>
      <c r="I1428" s="63">
        <v>1428</v>
      </c>
      <c r="J1428" s="63"/>
      <c r="K1428" s="57"/>
      <c r="L1428" s="57"/>
      <c r="M1428" s="64"/>
      <c r="N1428" s="72" t="s">
        <v>836</v>
      </c>
      <c r="O1428" s="74">
        <v>40522.551064814812</v>
      </c>
    </row>
    <row r="1429" spans="1:15">
      <c r="A1429" s="70"/>
      <c r="B1429" s="70"/>
      <c r="C1429" s="54"/>
      <c r="D1429" s="55"/>
      <c r="E1429" s="67"/>
      <c r="F1429" s="56"/>
      <c r="G1429" s="54"/>
      <c r="H1429" s="58"/>
      <c r="I1429" s="63">
        <v>1429</v>
      </c>
      <c r="J1429" s="63"/>
      <c r="K1429" s="57"/>
      <c r="L1429" s="57"/>
      <c r="M1429" s="64"/>
      <c r="N1429" s="72" t="s">
        <v>836</v>
      </c>
      <c r="O1429" s="74">
        <v>40522.551064814812</v>
      </c>
    </row>
    <row r="1430" spans="1:15">
      <c r="A1430" s="70"/>
      <c r="B1430" s="70"/>
      <c r="C1430" s="54"/>
      <c r="D1430" s="55"/>
      <c r="E1430" s="67"/>
      <c r="F1430" s="56"/>
      <c r="G1430" s="54"/>
      <c r="H1430" s="58"/>
      <c r="I1430" s="63">
        <v>1430</v>
      </c>
      <c r="J1430" s="63"/>
      <c r="K1430" s="57"/>
      <c r="L1430" s="57"/>
      <c r="M1430" s="64"/>
      <c r="N1430" s="72" t="s">
        <v>836</v>
      </c>
      <c r="O1430" s="74">
        <v>40522.551064814812</v>
      </c>
    </row>
    <row r="1431" spans="1:15">
      <c r="A1431" s="70"/>
      <c r="B1431" s="70"/>
      <c r="C1431" s="54"/>
      <c r="D1431" s="55"/>
      <c r="E1431" s="67"/>
      <c r="F1431" s="56"/>
      <c r="G1431" s="54"/>
      <c r="H1431" s="58"/>
      <c r="I1431" s="63">
        <v>1431</v>
      </c>
      <c r="J1431" s="63"/>
      <c r="K1431" s="57"/>
      <c r="L1431" s="57"/>
      <c r="M1431" s="64"/>
      <c r="N1431" s="72" t="s">
        <v>836</v>
      </c>
      <c r="O1431" s="74">
        <v>40522.551064814812</v>
      </c>
    </row>
    <row r="1432" spans="1:15">
      <c r="A1432" s="70"/>
      <c r="B1432" s="70"/>
      <c r="C1432" s="54"/>
      <c r="D1432" s="55"/>
      <c r="E1432" s="67"/>
      <c r="F1432" s="56"/>
      <c r="G1432" s="54"/>
      <c r="H1432" s="58"/>
      <c r="I1432" s="63">
        <v>1432</v>
      </c>
      <c r="J1432" s="63"/>
      <c r="K1432" s="57"/>
      <c r="L1432" s="57"/>
      <c r="M1432" s="64"/>
      <c r="N1432" s="72" t="s">
        <v>836</v>
      </c>
      <c r="O1432" s="74">
        <v>40522.551064814812</v>
      </c>
    </row>
    <row r="1433" spans="1:15">
      <c r="A1433" s="70"/>
      <c r="B1433" s="70"/>
      <c r="C1433" s="54"/>
      <c r="D1433" s="55"/>
      <c r="E1433" s="67"/>
      <c r="F1433" s="56"/>
      <c r="G1433" s="54"/>
      <c r="H1433" s="58"/>
      <c r="I1433" s="63">
        <v>1433</v>
      </c>
      <c r="J1433" s="63"/>
      <c r="K1433" s="57"/>
      <c r="L1433" s="57"/>
      <c r="M1433" s="64"/>
      <c r="N1433" s="72" t="s">
        <v>836</v>
      </c>
      <c r="O1433" s="74">
        <v>40522.551064814812</v>
      </c>
    </row>
    <row r="1434" spans="1:15">
      <c r="A1434" s="70"/>
      <c r="B1434" s="70"/>
      <c r="C1434" s="54"/>
      <c r="D1434" s="55"/>
      <c r="E1434" s="67"/>
      <c r="F1434" s="56"/>
      <c r="G1434" s="54"/>
      <c r="H1434" s="58"/>
      <c r="I1434" s="63">
        <v>1434</v>
      </c>
      <c r="J1434" s="63"/>
      <c r="K1434" s="57"/>
      <c r="L1434" s="57"/>
      <c r="M1434" s="64"/>
      <c r="N1434" s="72" t="s">
        <v>836</v>
      </c>
      <c r="O1434" s="74">
        <v>40522.551064814812</v>
      </c>
    </row>
    <row r="1435" spans="1:15">
      <c r="A1435" s="70"/>
      <c r="B1435" s="70"/>
      <c r="C1435" s="54"/>
      <c r="D1435" s="55"/>
      <c r="E1435" s="67"/>
      <c r="F1435" s="56"/>
      <c r="G1435" s="54"/>
      <c r="H1435" s="58"/>
      <c r="I1435" s="63">
        <v>1435</v>
      </c>
      <c r="J1435" s="63"/>
      <c r="K1435" s="57"/>
      <c r="L1435" s="57"/>
      <c r="M1435" s="64"/>
      <c r="N1435" s="72" t="s">
        <v>836</v>
      </c>
      <c r="O1435" s="74">
        <v>40522.551064814812</v>
      </c>
    </row>
    <row r="1436" spans="1:15">
      <c r="A1436" s="70"/>
      <c r="B1436" s="70"/>
      <c r="C1436" s="54"/>
      <c r="D1436" s="55"/>
      <c r="E1436" s="67"/>
      <c r="F1436" s="56"/>
      <c r="G1436" s="54"/>
      <c r="H1436" s="58"/>
      <c r="I1436" s="63">
        <v>1436</v>
      </c>
      <c r="J1436" s="63"/>
      <c r="K1436" s="57"/>
      <c r="L1436" s="57"/>
      <c r="M1436" s="64"/>
      <c r="N1436" s="72" t="s">
        <v>836</v>
      </c>
      <c r="O1436" s="74">
        <v>40522.551064814812</v>
      </c>
    </row>
    <row r="1437" spans="1:15">
      <c r="A1437" s="70"/>
      <c r="B1437" s="70"/>
      <c r="C1437" s="54"/>
      <c r="D1437" s="55"/>
      <c r="E1437" s="67"/>
      <c r="F1437" s="56"/>
      <c r="G1437" s="54"/>
      <c r="H1437" s="58"/>
      <c r="I1437" s="63">
        <v>1437</v>
      </c>
      <c r="J1437" s="63"/>
      <c r="K1437" s="57"/>
      <c r="L1437" s="57"/>
      <c r="M1437" s="64"/>
      <c r="N1437" s="72" t="s">
        <v>836</v>
      </c>
      <c r="O1437" s="74">
        <v>40522.551064814812</v>
      </c>
    </row>
    <row r="1438" spans="1:15">
      <c r="A1438" s="70"/>
      <c r="B1438" s="70"/>
      <c r="C1438" s="54"/>
      <c r="D1438" s="55"/>
      <c r="E1438" s="67"/>
      <c r="F1438" s="56"/>
      <c r="G1438" s="54"/>
      <c r="H1438" s="58"/>
      <c r="I1438" s="63">
        <v>1438</v>
      </c>
      <c r="J1438" s="63"/>
      <c r="K1438" s="57"/>
      <c r="L1438" s="57"/>
      <c r="M1438" s="64"/>
      <c r="N1438" s="72" t="s">
        <v>836</v>
      </c>
      <c r="O1438" s="74">
        <v>40522.551064814812</v>
      </c>
    </row>
    <row r="1439" spans="1:15">
      <c r="A1439" s="70"/>
      <c r="B1439" s="70"/>
      <c r="C1439" s="54"/>
      <c r="D1439" s="55"/>
      <c r="E1439" s="67"/>
      <c r="F1439" s="56"/>
      <c r="G1439" s="54"/>
      <c r="H1439" s="58"/>
      <c r="I1439" s="63">
        <v>1439</v>
      </c>
      <c r="J1439" s="63"/>
      <c r="K1439" s="57"/>
      <c r="L1439" s="57"/>
      <c r="M1439" s="64"/>
      <c r="N1439" s="72" t="s">
        <v>836</v>
      </c>
      <c r="O1439" s="74">
        <v>40522.551064814812</v>
      </c>
    </row>
    <row r="1440" spans="1:15">
      <c r="A1440" s="70"/>
      <c r="B1440" s="70"/>
      <c r="C1440" s="54"/>
      <c r="D1440" s="55"/>
      <c r="E1440" s="67"/>
      <c r="F1440" s="56"/>
      <c r="G1440" s="54"/>
      <c r="H1440" s="58"/>
      <c r="I1440" s="63">
        <v>1440</v>
      </c>
      <c r="J1440" s="63"/>
      <c r="K1440" s="57"/>
      <c r="L1440" s="57"/>
      <c r="M1440" s="64"/>
      <c r="N1440" s="72" t="s">
        <v>836</v>
      </c>
      <c r="O1440" s="74">
        <v>40522.551064814812</v>
      </c>
    </row>
    <row r="1441" spans="1:15">
      <c r="A1441" s="70"/>
      <c r="B1441" s="70"/>
      <c r="C1441" s="54"/>
      <c r="D1441" s="55"/>
      <c r="E1441" s="67"/>
      <c r="F1441" s="56"/>
      <c r="G1441" s="54"/>
      <c r="H1441" s="58"/>
      <c r="I1441" s="63">
        <v>1441</v>
      </c>
      <c r="J1441" s="63"/>
      <c r="K1441" s="57"/>
      <c r="L1441" s="57"/>
      <c r="M1441" s="64"/>
      <c r="N1441" s="72" t="s">
        <v>836</v>
      </c>
      <c r="O1441" s="74">
        <v>40522.551064814812</v>
      </c>
    </row>
    <row r="1442" spans="1:15">
      <c r="A1442" s="70"/>
      <c r="B1442" s="70"/>
      <c r="C1442" s="54"/>
      <c r="D1442" s="55"/>
      <c r="E1442" s="67"/>
      <c r="F1442" s="56"/>
      <c r="G1442" s="54"/>
      <c r="H1442" s="58"/>
      <c r="I1442" s="63">
        <v>1442</v>
      </c>
      <c r="J1442" s="63"/>
      <c r="K1442" s="57"/>
      <c r="L1442" s="57"/>
      <c r="M1442" s="64"/>
      <c r="N1442" s="72" t="s">
        <v>834</v>
      </c>
      <c r="O1442" s="74">
        <v>40522.050925925927</v>
      </c>
    </row>
    <row r="1443" spans="1:15">
      <c r="A1443" s="70"/>
      <c r="B1443" s="70"/>
      <c r="C1443" s="54"/>
      <c r="D1443" s="55"/>
      <c r="E1443" s="67"/>
      <c r="F1443" s="56"/>
      <c r="G1443" s="54"/>
      <c r="H1443" s="58"/>
      <c r="I1443" s="63">
        <v>1443</v>
      </c>
      <c r="J1443" s="63"/>
      <c r="K1443" s="57"/>
      <c r="L1443" s="57"/>
      <c r="M1443" s="64"/>
      <c r="N1443" s="72" t="s">
        <v>836</v>
      </c>
      <c r="O1443" s="74">
        <v>40522.551064814812</v>
      </c>
    </row>
    <row r="1444" spans="1:15">
      <c r="A1444" s="70"/>
      <c r="B1444" s="70"/>
      <c r="C1444" s="54"/>
      <c r="D1444" s="55"/>
      <c r="E1444" s="67"/>
      <c r="F1444" s="56"/>
      <c r="G1444" s="54"/>
      <c r="H1444" s="58"/>
      <c r="I1444" s="63">
        <v>1444</v>
      </c>
      <c r="J1444" s="63"/>
      <c r="K1444" s="57"/>
      <c r="L1444" s="57"/>
      <c r="M1444" s="64"/>
      <c r="N1444" s="72" t="s">
        <v>834</v>
      </c>
      <c r="O1444" s="74">
        <v>40522.050925925927</v>
      </c>
    </row>
    <row r="1445" spans="1:15">
      <c r="A1445" s="70"/>
      <c r="B1445" s="70"/>
      <c r="C1445" s="54"/>
      <c r="D1445" s="55"/>
      <c r="E1445" s="67"/>
      <c r="F1445" s="56"/>
      <c r="G1445" s="54"/>
      <c r="H1445" s="58"/>
      <c r="I1445" s="63">
        <v>1445</v>
      </c>
      <c r="J1445" s="63"/>
      <c r="K1445" s="57"/>
      <c r="L1445" s="57"/>
      <c r="M1445" s="64"/>
      <c r="N1445" s="72" t="s">
        <v>836</v>
      </c>
      <c r="O1445" s="74">
        <v>40522.551064814812</v>
      </c>
    </row>
    <row r="1446" spans="1:15">
      <c r="A1446" s="70"/>
      <c r="B1446" s="70"/>
      <c r="C1446" s="54"/>
      <c r="D1446" s="55"/>
      <c r="E1446" s="67"/>
      <c r="F1446" s="56"/>
      <c r="G1446" s="54"/>
      <c r="H1446" s="58"/>
      <c r="I1446" s="63">
        <v>1446</v>
      </c>
      <c r="J1446" s="63"/>
      <c r="K1446" s="57"/>
      <c r="L1446" s="57"/>
      <c r="M1446" s="64"/>
      <c r="N1446" s="72" t="s">
        <v>836</v>
      </c>
      <c r="O1446" s="74">
        <v>40522.551064814812</v>
      </c>
    </row>
    <row r="1447" spans="1:15">
      <c r="A1447" s="70"/>
      <c r="B1447" s="70"/>
      <c r="C1447" s="54"/>
      <c r="D1447" s="55"/>
      <c r="E1447" s="67"/>
      <c r="F1447" s="56"/>
      <c r="G1447" s="54"/>
      <c r="H1447" s="58"/>
      <c r="I1447" s="63">
        <v>1447</v>
      </c>
      <c r="J1447" s="63"/>
      <c r="K1447" s="57"/>
      <c r="L1447" s="57"/>
      <c r="M1447" s="64"/>
      <c r="N1447" s="72" t="s">
        <v>836</v>
      </c>
      <c r="O1447" s="74">
        <v>40522.551064814812</v>
      </c>
    </row>
    <row r="1448" spans="1:15">
      <c r="A1448" s="70"/>
      <c r="B1448" s="70"/>
      <c r="C1448" s="54"/>
      <c r="D1448" s="55"/>
      <c r="E1448" s="67"/>
      <c r="F1448" s="56"/>
      <c r="G1448" s="54"/>
      <c r="H1448" s="58"/>
      <c r="I1448" s="63">
        <v>1448</v>
      </c>
      <c r="J1448" s="63"/>
      <c r="K1448" s="57"/>
      <c r="L1448" s="57"/>
      <c r="M1448" s="64"/>
      <c r="N1448" s="72" t="s">
        <v>836</v>
      </c>
      <c r="O1448" s="74">
        <v>40522.551064814812</v>
      </c>
    </row>
    <row r="1449" spans="1:15">
      <c r="A1449" s="70"/>
      <c r="B1449" s="70"/>
      <c r="C1449" s="54"/>
      <c r="D1449" s="55"/>
      <c r="E1449" s="67"/>
      <c r="F1449" s="56"/>
      <c r="G1449" s="54"/>
      <c r="H1449" s="58"/>
      <c r="I1449" s="63">
        <v>1449</v>
      </c>
      <c r="J1449" s="63"/>
      <c r="K1449" s="57"/>
      <c r="L1449" s="57"/>
      <c r="M1449" s="64"/>
      <c r="N1449" s="72" t="s">
        <v>836</v>
      </c>
      <c r="O1449" s="74">
        <v>40522.551064814812</v>
      </c>
    </row>
    <row r="1450" spans="1:15">
      <c r="A1450" s="70"/>
      <c r="B1450" s="70"/>
      <c r="C1450" s="54"/>
      <c r="D1450" s="55"/>
      <c r="E1450" s="67"/>
      <c r="F1450" s="56"/>
      <c r="G1450" s="54"/>
      <c r="H1450" s="58"/>
      <c r="I1450" s="63">
        <v>1450</v>
      </c>
      <c r="J1450" s="63"/>
      <c r="K1450" s="57"/>
      <c r="L1450" s="57"/>
      <c r="M1450" s="64"/>
      <c r="N1450" s="72" t="s">
        <v>836</v>
      </c>
      <c r="O1450" s="74">
        <v>40522.551064814812</v>
      </c>
    </row>
    <row r="1451" spans="1:15">
      <c r="A1451" s="70"/>
      <c r="B1451" s="70"/>
      <c r="C1451" s="54"/>
      <c r="D1451" s="55"/>
      <c r="E1451" s="67"/>
      <c r="F1451" s="56"/>
      <c r="G1451" s="54"/>
      <c r="H1451" s="58"/>
      <c r="I1451" s="63">
        <v>1451</v>
      </c>
      <c r="J1451" s="63"/>
      <c r="K1451" s="57"/>
      <c r="L1451" s="57"/>
      <c r="M1451" s="64"/>
      <c r="N1451" s="72" t="s">
        <v>836</v>
      </c>
      <c r="O1451" s="74">
        <v>40522.551064814812</v>
      </c>
    </row>
    <row r="1452" spans="1:15">
      <c r="A1452" s="70"/>
      <c r="B1452" s="70"/>
      <c r="C1452" s="54"/>
      <c r="D1452" s="55"/>
      <c r="E1452" s="67"/>
      <c r="F1452" s="56"/>
      <c r="G1452" s="54"/>
      <c r="H1452" s="58"/>
      <c r="I1452" s="63">
        <v>1452</v>
      </c>
      <c r="J1452" s="63"/>
      <c r="K1452" s="57"/>
      <c r="L1452" s="57"/>
      <c r="M1452" s="64"/>
      <c r="N1452" s="72" t="s">
        <v>836</v>
      </c>
      <c r="O1452" s="74">
        <v>40522.551064814812</v>
      </c>
    </row>
    <row r="1453" spans="1:15">
      <c r="A1453" s="70"/>
      <c r="B1453" s="70"/>
      <c r="C1453" s="54"/>
      <c r="D1453" s="55"/>
      <c r="E1453" s="67"/>
      <c r="F1453" s="56"/>
      <c r="G1453" s="54"/>
      <c r="H1453" s="58"/>
      <c r="I1453" s="63">
        <v>1453</v>
      </c>
      <c r="J1453" s="63"/>
      <c r="K1453" s="57"/>
      <c r="L1453" s="57"/>
      <c r="M1453" s="64"/>
      <c r="N1453" s="72" t="s">
        <v>836</v>
      </c>
      <c r="O1453" s="74">
        <v>40522.551064814812</v>
      </c>
    </row>
    <row r="1454" spans="1:15">
      <c r="A1454" s="70"/>
      <c r="B1454" s="70"/>
      <c r="C1454" s="54"/>
      <c r="D1454" s="55"/>
      <c r="E1454" s="67"/>
      <c r="F1454" s="56"/>
      <c r="G1454" s="54"/>
      <c r="H1454" s="58"/>
      <c r="I1454" s="63">
        <v>1454</v>
      </c>
      <c r="J1454" s="63"/>
      <c r="K1454" s="57"/>
      <c r="L1454" s="57"/>
      <c r="M1454" s="64"/>
      <c r="N1454" s="72" t="s">
        <v>836</v>
      </c>
      <c r="O1454" s="74">
        <v>40522.551064814812</v>
      </c>
    </row>
    <row r="1455" spans="1:15">
      <c r="A1455" s="70"/>
      <c r="B1455" s="70"/>
      <c r="C1455" s="54"/>
      <c r="D1455" s="55"/>
      <c r="E1455" s="67"/>
      <c r="F1455" s="56"/>
      <c r="G1455" s="54"/>
      <c r="H1455" s="58"/>
      <c r="I1455" s="63">
        <v>1455</v>
      </c>
      <c r="J1455" s="63"/>
      <c r="K1455" s="57"/>
      <c r="L1455" s="57"/>
      <c r="M1455" s="64"/>
      <c r="N1455" s="72" t="s">
        <v>836</v>
      </c>
      <c r="O1455" s="74">
        <v>40522.551064814812</v>
      </c>
    </row>
    <row r="1456" spans="1:15">
      <c r="A1456" s="70"/>
      <c r="B1456" s="70"/>
      <c r="C1456" s="54"/>
      <c r="D1456" s="55"/>
      <c r="E1456" s="67"/>
      <c r="F1456" s="56"/>
      <c r="G1456" s="54"/>
      <c r="H1456" s="58"/>
      <c r="I1456" s="63">
        <v>1456</v>
      </c>
      <c r="J1456" s="63"/>
      <c r="K1456" s="57"/>
      <c r="L1456" s="57"/>
      <c r="M1456" s="64"/>
      <c r="N1456" s="72" t="s">
        <v>836</v>
      </c>
      <c r="O1456" s="74">
        <v>40522.551064814812</v>
      </c>
    </row>
    <row r="1457" spans="1:15">
      <c r="A1457" s="70"/>
      <c r="B1457" s="70"/>
      <c r="C1457" s="54"/>
      <c r="D1457" s="55"/>
      <c r="E1457" s="67"/>
      <c r="F1457" s="56"/>
      <c r="G1457" s="54"/>
      <c r="H1457" s="58"/>
      <c r="I1457" s="63">
        <v>1457</v>
      </c>
      <c r="J1457" s="63"/>
      <c r="K1457" s="57"/>
      <c r="L1457" s="57"/>
      <c r="M1457" s="64"/>
      <c r="N1457" s="72" t="s">
        <v>836</v>
      </c>
      <c r="O1457" s="74">
        <v>40522.551064814812</v>
      </c>
    </row>
    <row r="1458" spans="1:15">
      <c r="A1458" s="70"/>
      <c r="B1458" s="70"/>
      <c r="C1458" s="54"/>
      <c r="D1458" s="55"/>
      <c r="E1458" s="67"/>
      <c r="F1458" s="56"/>
      <c r="G1458" s="54"/>
      <c r="H1458" s="58"/>
      <c r="I1458" s="63">
        <v>1458</v>
      </c>
      <c r="J1458" s="63"/>
      <c r="K1458" s="57"/>
      <c r="L1458" s="57"/>
      <c r="M1458" s="64"/>
      <c r="N1458" s="72" t="s">
        <v>836</v>
      </c>
      <c r="O1458" s="74">
        <v>40522.551064814812</v>
      </c>
    </row>
    <row r="1459" spans="1:15">
      <c r="A1459" s="70"/>
      <c r="B1459" s="70"/>
      <c r="C1459" s="54"/>
      <c r="D1459" s="55"/>
      <c r="E1459" s="67"/>
      <c r="F1459" s="56"/>
      <c r="G1459" s="54"/>
      <c r="H1459" s="58"/>
      <c r="I1459" s="63">
        <v>1459</v>
      </c>
      <c r="J1459" s="63"/>
      <c r="K1459" s="57"/>
      <c r="L1459" s="57"/>
      <c r="M1459" s="64"/>
      <c r="N1459" s="72" t="s">
        <v>836</v>
      </c>
      <c r="O1459" s="74">
        <v>40522.551064814812</v>
      </c>
    </row>
    <row r="1460" spans="1:15">
      <c r="A1460" s="70"/>
      <c r="B1460" s="70"/>
      <c r="C1460" s="54"/>
      <c r="D1460" s="55"/>
      <c r="E1460" s="67"/>
      <c r="F1460" s="56"/>
      <c r="G1460" s="54"/>
      <c r="H1460" s="58"/>
      <c r="I1460" s="63">
        <v>1460</v>
      </c>
      <c r="J1460" s="63"/>
      <c r="K1460" s="57"/>
      <c r="L1460" s="57"/>
      <c r="M1460" s="64"/>
      <c r="N1460" s="72" t="s">
        <v>836</v>
      </c>
      <c r="O1460" s="74">
        <v>40522.551064814812</v>
      </c>
    </row>
    <row r="1461" spans="1:15">
      <c r="A1461" s="70"/>
      <c r="B1461" s="70"/>
      <c r="C1461" s="54"/>
      <c r="D1461" s="55"/>
      <c r="E1461" s="67"/>
      <c r="F1461" s="56"/>
      <c r="G1461" s="54"/>
      <c r="H1461" s="58"/>
      <c r="I1461" s="63">
        <v>1461</v>
      </c>
      <c r="J1461" s="63"/>
      <c r="K1461" s="57"/>
      <c r="L1461" s="57"/>
      <c r="M1461" s="64"/>
      <c r="N1461" s="72" t="s">
        <v>836</v>
      </c>
      <c r="O1461" s="74">
        <v>40522.551064814812</v>
      </c>
    </row>
    <row r="1462" spans="1:15">
      <c r="A1462" s="70"/>
      <c r="B1462" s="70"/>
      <c r="C1462" s="54"/>
      <c r="D1462" s="55"/>
      <c r="E1462" s="67"/>
      <c r="F1462" s="56"/>
      <c r="G1462" s="54"/>
      <c r="H1462" s="58"/>
      <c r="I1462" s="63">
        <v>1462</v>
      </c>
      <c r="J1462" s="63"/>
      <c r="K1462" s="57"/>
      <c r="L1462" s="57"/>
      <c r="M1462" s="64"/>
      <c r="N1462" s="72" t="s">
        <v>836</v>
      </c>
      <c r="O1462" s="74">
        <v>40522.551064814812</v>
      </c>
    </row>
    <row r="1463" spans="1:15">
      <c r="A1463" s="70"/>
      <c r="B1463" s="70"/>
      <c r="C1463" s="54"/>
      <c r="D1463" s="55"/>
      <c r="E1463" s="67"/>
      <c r="F1463" s="56"/>
      <c r="G1463" s="54"/>
      <c r="H1463" s="58"/>
      <c r="I1463" s="63">
        <v>1463</v>
      </c>
      <c r="J1463" s="63"/>
      <c r="K1463" s="57"/>
      <c r="L1463" s="57"/>
      <c r="M1463" s="64"/>
      <c r="N1463" s="72" t="s">
        <v>836</v>
      </c>
      <c r="O1463" s="74">
        <v>40522.551064814812</v>
      </c>
    </row>
    <row r="1464" spans="1:15">
      <c r="A1464" s="70"/>
      <c r="B1464" s="70"/>
      <c r="C1464" s="54"/>
      <c r="D1464" s="55"/>
      <c r="E1464" s="67"/>
      <c r="F1464" s="56"/>
      <c r="G1464" s="54"/>
      <c r="H1464" s="58"/>
      <c r="I1464" s="63">
        <v>1464</v>
      </c>
      <c r="J1464" s="63"/>
      <c r="K1464" s="57"/>
      <c r="L1464" s="57"/>
      <c r="M1464" s="64"/>
      <c r="N1464" s="72" t="s">
        <v>836</v>
      </c>
      <c r="O1464" s="74">
        <v>40522.551064814812</v>
      </c>
    </row>
    <row r="1465" spans="1:15">
      <c r="A1465" s="70"/>
      <c r="B1465" s="70"/>
      <c r="C1465" s="54"/>
      <c r="D1465" s="55"/>
      <c r="E1465" s="67"/>
      <c r="F1465" s="56"/>
      <c r="G1465" s="54"/>
      <c r="H1465" s="58"/>
      <c r="I1465" s="63">
        <v>1465</v>
      </c>
      <c r="J1465" s="63"/>
      <c r="K1465" s="57"/>
      <c r="L1465" s="57"/>
      <c r="M1465" s="64"/>
      <c r="N1465" s="72" t="s">
        <v>836</v>
      </c>
      <c r="O1465" s="74">
        <v>40522.551064814812</v>
      </c>
    </row>
    <row r="1466" spans="1:15">
      <c r="A1466" s="70"/>
      <c r="B1466" s="70"/>
      <c r="C1466" s="54"/>
      <c r="D1466" s="55"/>
      <c r="E1466" s="67"/>
      <c r="F1466" s="56"/>
      <c r="G1466" s="54"/>
      <c r="H1466" s="58"/>
      <c r="I1466" s="63">
        <v>1466</v>
      </c>
      <c r="J1466" s="63"/>
      <c r="K1466" s="57"/>
      <c r="L1466" s="57"/>
      <c r="M1466" s="64"/>
      <c r="N1466" s="72" t="s">
        <v>836</v>
      </c>
      <c r="O1466" s="74">
        <v>40522.551064814812</v>
      </c>
    </row>
    <row r="1467" spans="1:15">
      <c r="A1467" s="70"/>
      <c r="B1467" s="70"/>
      <c r="C1467" s="54"/>
      <c r="D1467" s="55"/>
      <c r="E1467" s="67"/>
      <c r="F1467" s="56"/>
      <c r="G1467" s="54"/>
      <c r="H1467" s="58"/>
      <c r="I1467" s="63">
        <v>1467</v>
      </c>
      <c r="J1467" s="63"/>
      <c r="K1467" s="57"/>
      <c r="L1467" s="57"/>
      <c r="M1467" s="64"/>
      <c r="N1467" s="72" t="s">
        <v>834</v>
      </c>
      <c r="O1467" s="74">
        <v>40522.05097222222</v>
      </c>
    </row>
    <row r="1468" spans="1:15">
      <c r="A1468" s="70"/>
      <c r="B1468" s="70"/>
      <c r="C1468" s="54"/>
      <c r="D1468" s="55"/>
      <c r="E1468" s="67"/>
      <c r="F1468" s="56"/>
      <c r="G1468" s="54"/>
      <c r="H1468" s="58"/>
      <c r="I1468" s="63">
        <v>1468</v>
      </c>
      <c r="J1468" s="63"/>
      <c r="K1468" s="57"/>
      <c r="L1468" s="57"/>
      <c r="M1468" s="64"/>
      <c r="N1468" s="72" t="s">
        <v>836</v>
      </c>
      <c r="O1468" s="74">
        <v>40522.551064814812</v>
      </c>
    </row>
    <row r="1469" spans="1:15">
      <c r="A1469" s="70"/>
      <c r="B1469" s="70"/>
      <c r="C1469" s="54"/>
      <c r="D1469" s="55"/>
      <c r="E1469" s="67"/>
      <c r="F1469" s="56"/>
      <c r="G1469" s="54"/>
      <c r="H1469" s="58"/>
      <c r="I1469" s="63">
        <v>1469</v>
      </c>
      <c r="J1469" s="63"/>
      <c r="K1469" s="57"/>
      <c r="L1469" s="57"/>
      <c r="M1469" s="64"/>
      <c r="N1469" s="72" t="s">
        <v>836</v>
      </c>
      <c r="O1469" s="74">
        <v>40522.551064814812</v>
      </c>
    </row>
    <row r="1470" spans="1:15">
      <c r="A1470" s="70"/>
      <c r="B1470" s="70"/>
      <c r="C1470" s="54"/>
      <c r="D1470" s="55"/>
      <c r="E1470" s="67"/>
      <c r="F1470" s="56"/>
      <c r="G1470" s="54"/>
      <c r="H1470" s="58"/>
      <c r="I1470" s="63">
        <v>1470</v>
      </c>
      <c r="J1470" s="63"/>
      <c r="K1470" s="57"/>
      <c r="L1470" s="57"/>
      <c r="M1470" s="64"/>
      <c r="N1470" s="72" t="s">
        <v>836</v>
      </c>
      <c r="O1470" s="74">
        <v>40522.551064814812</v>
      </c>
    </row>
    <row r="1471" spans="1:15">
      <c r="A1471" s="70"/>
      <c r="B1471" s="70"/>
      <c r="C1471" s="54"/>
      <c r="D1471" s="55"/>
      <c r="E1471" s="67"/>
      <c r="F1471" s="56"/>
      <c r="G1471" s="54"/>
      <c r="H1471" s="58"/>
      <c r="I1471" s="63">
        <v>1471</v>
      </c>
      <c r="J1471" s="63"/>
      <c r="K1471" s="57"/>
      <c r="L1471" s="57"/>
      <c r="M1471" s="64"/>
      <c r="N1471" s="72" t="s">
        <v>836</v>
      </c>
      <c r="O1471" s="74">
        <v>40522.551064814812</v>
      </c>
    </row>
    <row r="1472" spans="1:15">
      <c r="A1472" s="70"/>
      <c r="B1472" s="70"/>
      <c r="C1472" s="54"/>
      <c r="D1472" s="55"/>
      <c r="E1472" s="67"/>
      <c r="F1472" s="56"/>
      <c r="G1472" s="54"/>
      <c r="H1472" s="58"/>
      <c r="I1472" s="63">
        <v>1472</v>
      </c>
      <c r="J1472" s="63"/>
      <c r="K1472" s="57"/>
      <c r="L1472" s="57"/>
      <c r="M1472" s="64"/>
      <c r="N1472" s="72" t="s">
        <v>836</v>
      </c>
      <c r="O1472" s="74">
        <v>40522.551064814812</v>
      </c>
    </row>
    <row r="1473" spans="1:15">
      <c r="A1473" s="70"/>
      <c r="B1473" s="70"/>
      <c r="C1473" s="54"/>
      <c r="D1473" s="55"/>
      <c r="E1473" s="67"/>
      <c r="F1473" s="56"/>
      <c r="G1473" s="54"/>
      <c r="H1473" s="58"/>
      <c r="I1473" s="63">
        <v>1473</v>
      </c>
      <c r="J1473" s="63"/>
      <c r="K1473" s="57"/>
      <c r="L1473" s="57"/>
      <c r="M1473" s="64"/>
      <c r="N1473" s="72" t="s">
        <v>836</v>
      </c>
      <c r="O1473" s="74">
        <v>40522.551064814812</v>
      </c>
    </row>
    <row r="1474" spans="1:15">
      <c r="A1474" s="70"/>
      <c r="B1474" s="70"/>
      <c r="C1474" s="54"/>
      <c r="D1474" s="55"/>
      <c r="E1474" s="67"/>
      <c r="F1474" s="56"/>
      <c r="G1474" s="54"/>
      <c r="H1474" s="58"/>
      <c r="I1474" s="63">
        <v>1474</v>
      </c>
      <c r="J1474" s="63"/>
      <c r="K1474" s="57"/>
      <c r="L1474" s="57"/>
      <c r="M1474" s="64"/>
      <c r="N1474" s="72" t="s">
        <v>834</v>
      </c>
      <c r="O1474" s="74">
        <v>40522.047731481478</v>
      </c>
    </row>
    <row r="1475" spans="1:15">
      <c r="A1475" s="70"/>
      <c r="B1475" s="70"/>
      <c r="C1475" s="54"/>
      <c r="D1475" s="55"/>
      <c r="E1475" s="67"/>
      <c r="F1475" s="56"/>
      <c r="G1475" s="54"/>
      <c r="H1475" s="58"/>
      <c r="I1475" s="63">
        <v>1475</v>
      </c>
      <c r="J1475" s="63"/>
      <c r="K1475" s="57"/>
      <c r="L1475" s="57"/>
      <c r="M1475" s="64"/>
      <c r="N1475" s="72" t="s">
        <v>836</v>
      </c>
      <c r="O1475" s="74">
        <v>40522.551064814812</v>
      </c>
    </row>
    <row r="1476" spans="1:15">
      <c r="A1476" s="70"/>
      <c r="B1476" s="70"/>
      <c r="C1476" s="54"/>
      <c r="D1476" s="55"/>
      <c r="E1476" s="67"/>
      <c r="F1476" s="56"/>
      <c r="G1476" s="54"/>
      <c r="H1476" s="58"/>
      <c r="I1476" s="63">
        <v>1476</v>
      </c>
      <c r="J1476" s="63"/>
      <c r="K1476" s="57"/>
      <c r="L1476" s="57"/>
      <c r="M1476" s="64"/>
      <c r="N1476" s="72" t="s">
        <v>834</v>
      </c>
      <c r="O1476" s="74">
        <v>40522.051018518519</v>
      </c>
    </row>
    <row r="1477" spans="1:15">
      <c r="A1477" s="70"/>
      <c r="B1477" s="70"/>
      <c r="C1477" s="54"/>
      <c r="D1477" s="55"/>
      <c r="E1477" s="67"/>
      <c r="F1477" s="56"/>
      <c r="G1477" s="54"/>
      <c r="H1477" s="58"/>
      <c r="I1477" s="63">
        <v>1477</v>
      </c>
      <c r="J1477" s="63"/>
      <c r="K1477" s="57"/>
      <c r="L1477" s="57"/>
      <c r="M1477" s="64"/>
      <c r="N1477" s="72" t="s">
        <v>836</v>
      </c>
      <c r="O1477" s="74">
        <v>40522.551064814812</v>
      </c>
    </row>
    <row r="1478" spans="1:15">
      <c r="A1478" s="70"/>
      <c r="B1478" s="70"/>
      <c r="C1478" s="54"/>
      <c r="D1478" s="55"/>
      <c r="E1478" s="67"/>
      <c r="F1478" s="56"/>
      <c r="G1478" s="54"/>
      <c r="H1478" s="58"/>
      <c r="I1478" s="63">
        <v>1478</v>
      </c>
      <c r="J1478" s="63"/>
      <c r="K1478" s="57"/>
      <c r="L1478" s="57"/>
      <c r="M1478" s="64"/>
      <c r="N1478" s="72" t="s">
        <v>836</v>
      </c>
      <c r="O1478" s="74">
        <v>40522.551064814812</v>
      </c>
    </row>
    <row r="1479" spans="1:15">
      <c r="A1479" s="70"/>
      <c r="B1479" s="70"/>
      <c r="C1479" s="54"/>
      <c r="D1479" s="55"/>
      <c r="E1479" s="67"/>
      <c r="F1479" s="56"/>
      <c r="G1479" s="54"/>
      <c r="H1479" s="58"/>
      <c r="I1479" s="63">
        <v>1479</v>
      </c>
      <c r="J1479" s="63"/>
      <c r="K1479" s="57"/>
      <c r="L1479" s="57"/>
      <c r="M1479" s="64"/>
      <c r="N1479" s="72" t="s">
        <v>834</v>
      </c>
      <c r="O1479" s="74">
        <v>40522.051018518519</v>
      </c>
    </row>
    <row r="1480" spans="1:15">
      <c r="A1480" s="70"/>
      <c r="B1480" s="70"/>
      <c r="C1480" s="54"/>
      <c r="D1480" s="55"/>
      <c r="E1480" s="67"/>
      <c r="F1480" s="56"/>
      <c r="G1480" s="54"/>
      <c r="H1480" s="58"/>
      <c r="I1480" s="63">
        <v>1480</v>
      </c>
      <c r="J1480" s="63"/>
      <c r="K1480" s="57"/>
      <c r="L1480" s="57"/>
      <c r="M1480" s="64"/>
      <c r="N1480" s="72" t="s">
        <v>836</v>
      </c>
      <c r="O1480" s="74">
        <v>40522.551064814812</v>
      </c>
    </row>
    <row r="1481" spans="1:15">
      <c r="A1481" s="70"/>
      <c r="B1481" s="70"/>
      <c r="C1481" s="54"/>
      <c r="D1481" s="55"/>
      <c r="E1481" s="67"/>
      <c r="F1481" s="56"/>
      <c r="G1481" s="54"/>
      <c r="H1481" s="58"/>
      <c r="I1481" s="63">
        <v>1481</v>
      </c>
      <c r="J1481" s="63"/>
      <c r="K1481" s="57"/>
      <c r="L1481" s="57"/>
      <c r="M1481" s="64"/>
      <c r="N1481" s="72" t="s">
        <v>836</v>
      </c>
      <c r="O1481" s="74">
        <v>40522.551064814812</v>
      </c>
    </row>
    <row r="1482" spans="1:15">
      <c r="A1482" s="70"/>
      <c r="B1482" s="70"/>
      <c r="C1482" s="54"/>
      <c r="D1482" s="55"/>
      <c r="E1482" s="67"/>
      <c r="F1482" s="56"/>
      <c r="G1482" s="54"/>
      <c r="H1482" s="58"/>
      <c r="I1482" s="63">
        <v>1482</v>
      </c>
      <c r="J1482" s="63"/>
      <c r="K1482" s="57"/>
      <c r="L1482" s="57"/>
      <c r="M1482" s="64"/>
      <c r="N1482" s="72" t="s">
        <v>836</v>
      </c>
      <c r="O1482" s="74">
        <v>40522.551064814812</v>
      </c>
    </row>
    <row r="1483" spans="1:15">
      <c r="A1483" s="70"/>
      <c r="B1483" s="70"/>
      <c r="C1483" s="54"/>
      <c r="D1483" s="55"/>
      <c r="E1483" s="67"/>
      <c r="F1483" s="56"/>
      <c r="G1483" s="54"/>
      <c r="H1483" s="58"/>
      <c r="I1483" s="63">
        <v>1483</v>
      </c>
      <c r="J1483" s="63"/>
      <c r="K1483" s="57"/>
      <c r="L1483" s="57"/>
      <c r="M1483" s="64"/>
      <c r="N1483" s="72" t="s">
        <v>836</v>
      </c>
      <c r="O1483" s="74">
        <v>40522.551064814812</v>
      </c>
    </row>
    <row r="1484" spans="1:15">
      <c r="A1484" s="70"/>
      <c r="B1484" s="70"/>
      <c r="C1484" s="54"/>
      <c r="D1484" s="55"/>
      <c r="E1484" s="67"/>
      <c r="F1484" s="56"/>
      <c r="G1484" s="54"/>
      <c r="H1484" s="58"/>
      <c r="I1484" s="63">
        <v>1484</v>
      </c>
      <c r="J1484" s="63"/>
      <c r="K1484" s="57"/>
      <c r="L1484" s="57"/>
      <c r="M1484" s="64"/>
      <c r="N1484" s="72" t="s">
        <v>836</v>
      </c>
      <c r="O1484" s="74">
        <v>40522.551064814812</v>
      </c>
    </row>
    <row r="1485" spans="1:15">
      <c r="A1485" s="70"/>
      <c r="B1485" s="70"/>
      <c r="C1485" s="54"/>
      <c r="D1485" s="55"/>
      <c r="E1485" s="67"/>
      <c r="F1485" s="56"/>
      <c r="G1485" s="54"/>
      <c r="H1485" s="58"/>
      <c r="I1485" s="63">
        <v>1485</v>
      </c>
      <c r="J1485" s="63"/>
      <c r="K1485" s="57"/>
      <c r="L1485" s="57"/>
      <c r="M1485" s="64"/>
      <c r="N1485" s="72" t="s">
        <v>836</v>
      </c>
      <c r="O1485" s="74">
        <v>40522.551064814812</v>
      </c>
    </row>
    <row r="1486" spans="1:15">
      <c r="A1486" s="70"/>
      <c r="B1486" s="70"/>
      <c r="C1486" s="54"/>
      <c r="D1486" s="55"/>
      <c r="E1486" s="67"/>
      <c r="F1486" s="56"/>
      <c r="G1486" s="54"/>
      <c r="H1486" s="58"/>
      <c r="I1486" s="63">
        <v>1486</v>
      </c>
      <c r="J1486" s="63"/>
      <c r="K1486" s="57"/>
      <c r="L1486" s="57"/>
      <c r="M1486" s="64"/>
      <c r="N1486" s="72" t="s">
        <v>836</v>
      </c>
      <c r="O1486" s="74">
        <v>40522.551064814812</v>
      </c>
    </row>
    <row r="1487" spans="1:15">
      <c r="A1487" s="70"/>
      <c r="B1487" s="70"/>
      <c r="C1487" s="54"/>
      <c r="D1487" s="55"/>
      <c r="E1487" s="67"/>
      <c r="F1487" s="56"/>
      <c r="G1487" s="54"/>
      <c r="H1487" s="58"/>
      <c r="I1487" s="63">
        <v>1487</v>
      </c>
      <c r="J1487" s="63"/>
      <c r="K1487" s="57"/>
      <c r="L1487" s="57"/>
      <c r="M1487" s="64"/>
      <c r="N1487" s="72" t="s">
        <v>834</v>
      </c>
      <c r="O1487" s="74">
        <v>40522.051030092596</v>
      </c>
    </row>
    <row r="1488" spans="1:15">
      <c r="A1488" s="70"/>
      <c r="B1488" s="70"/>
      <c r="C1488" s="54"/>
      <c r="D1488" s="55"/>
      <c r="E1488" s="67"/>
      <c r="F1488" s="56"/>
      <c r="G1488" s="54"/>
      <c r="H1488" s="58"/>
      <c r="I1488" s="63">
        <v>1488</v>
      </c>
      <c r="J1488" s="63"/>
      <c r="K1488" s="57"/>
      <c r="L1488" s="57"/>
      <c r="M1488" s="64"/>
      <c r="N1488" s="72" t="s">
        <v>836</v>
      </c>
      <c r="O1488" s="74">
        <v>40522.551064814812</v>
      </c>
    </row>
    <row r="1489" spans="1:15">
      <c r="A1489" s="70"/>
      <c r="B1489" s="70"/>
      <c r="C1489" s="54"/>
      <c r="D1489" s="55"/>
      <c r="E1489" s="67"/>
      <c r="F1489" s="56"/>
      <c r="G1489" s="54"/>
      <c r="H1489" s="58"/>
      <c r="I1489" s="63">
        <v>1489</v>
      </c>
      <c r="J1489" s="63"/>
      <c r="K1489" s="57"/>
      <c r="L1489" s="57"/>
      <c r="M1489" s="64"/>
      <c r="N1489" s="72" t="s">
        <v>836</v>
      </c>
      <c r="O1489" s="74">
        <v>40522.551064814812</v>
      </c>
    </row>
    <row r="1490" spans="1:15">
      <c r="A1490" s="70"/>
      <c r="B1490" s="70"/>
      <c r="C1490" s="54"/>
      <c r="D1490" s="55"/>
      <c r="E1490" s="67"/>
      <c r="F1490" s="56"/>
      <c r="G1490" s="54"/>
      <c r="H1490" s="58"/>
      <c r="I1490" s="63">
        <v>1490</v>
      </c>
      <c r="J1490" s="63"/>
      <c r="K1490" s="57"/>
      <c r="L1490" s="57"/>
      <c r="M1490" s="64"/>
      <c r="N1490" s="72" t="s">
        <v>836</v>
      </c>
      <c r="O1490" s="74">
        <v>40522.551064814812</v>
      </c>
    </row>
    <row r="1491" spans="1:15">
      <c r="A1491" s="70"/>
      <c r="B1491" s="70"/>
      <c r="C1491" s="54"/>
      <c r="D1491" s="55"/>
      <c r="E1491" s="67"/>
      <c r="F1491" s="56"/>
      <c r="G1491" s="54"/>
      <c r="H1491" s="58"/>
      <c r="I1491" s="63">
        <v>1491</v>
      </c>
      <c r="J1491" s="63"/>
      <c r="K1491" s="57"/>
      <c r="L1491" s="57"/>
      <c r="M1491" s="64"/>
      <c r="N1491" s="72" t="s">
        <v>836</v>
      </c>
      <c r="O1491" s="74">
        <v>40522.551064814812</v>
      </c>
    </row>
    <row r="1492" spans="1:15">
      <c r="A1492" s="70"/>
      <c r="B1492" s="70"/>
      <c r="C1492" s="54"/>
      <c r="D1492" s="55"/>
      <c r="E1492" s="67"/>
      <c r="F1492" s="56"/>
      <c r="G1492" s="54"/>
      <c r="H1492" s="58"/>
      <c r="I1492" s="63">
        <v>1492</v>
      </c>
      <c r="J1492" s="63"/>
      <c r="K1492" s="57"/>
      <c r="L1492" s="57"/>
      <c r="M1492" s="64"/>
      <c r="N1492" s="72" t="s">
        <v>836</v>
      </c>
      <c r="O1492" s="74">
        <v>40522.551064814812</v>
      </c>
    </row>
    <row r="1493" spans="1:15">
      <c r="A1493" s="70"/>
      <c r="B1493" s="70"/>
      <c r="C1493" s="54"/>
      <c r="D1493" s="55"/>
      <c r="E1493" s="67"/>
      <c r="F1493" s="56"/>
      <c r="G1493" s="54"/>
      <c r="H1493" s="58"/>
      <c r="I1493" s="63">
        <v>1493</v>
      </c>
      <c r="J1493" s="63"/>
      <c r="K1493" s="57"/>
      <c r="L1493" s="57"/>
      <c r="M1493" s="64"/>
      <c r="N1493" s="72" t="s">
        <v>836</v>
      </c>
      <c r="O1493" s="74">
        <v>40522.551064814812</v>
      </c>
    </row>
    <row r="1494" spans="1:15">
      <c r="A1494" s="70"/>
      <c r="B1494" s="70"/>
      <c r="C1494" s="54"/>
      <c r="D1494" s="55"/>
      <c r="E1494" s="67"/>
      <c r="F1494" s="56"/>
      <c r="G1494" s="54"/>
      <c r="H1494" s="58"/>
      <c r="I1494" s="63">
        <v>1494</v>
      </c>
      <c r="J1494" s="63"/>
      <c r="K1494" s="57"/>
      <c r="L1494" s="57"/>
      <c r="M1494" s="64"/>
      <c r="N1494" s="72" t="s">
        <v>836</v>
      </c>
      <c r="O1494" s="74">
        <v>40522.551064814812</v>
      </c>
    </row>
    <row r="1495" spans="1:15">
      <c r="A1495" s="70"/>
      <c r="B1495" s="70"/>
      <c r="C1495" s="54"/>
      <c r="D1495" s="55"/>
      <c r="E1495" s="67"/>
      <c r="F1495" s="56"/>
      <c r="G1495" s="54"/>
      <c r="H1495" s="58"/>
      <c r="I1495" s="63">
        <v>1495</v>
      </c>
      <c r="J1495" s="63"/>
      <c r="K1495" s="57"/>
      <c r="L1495" s="57"/>
      <c r="M1495" s="64"/>
      <c r="N1495" s="72" t="s">
        <v>836</v>
      </c>
      <c r="O1495" s="74">
        <v>40522.551064814812</v>
      </c>
    </row>
    <row r="1496" spans="1:15">
      <c r="A1496" s="70"/>
      <c r="B1496" s="70"/>
      <c r="C1496" s="54"/>
      <c r="D1496" s="55"/>
      <c r="E1496" s="67"/>
      <c r="F1496" s="56"/>
      <c r="G1496" s="54"/>
      <c r="H1496" s="58"/>
      <c r="I1496" s="63">
        <v>1496</v>
      </c>
      <c r="J1496" s="63"/>
      <c r="K1496" s="57"/>
      <c r="L1496" s="57"/>
      <c r="M1496" s="64"/>
      <c r="N1496" s="72" t="s">
        <v>836</v>
      </c>
      <c r="O1496" s="74">
        <v>40522.551064814812</v>
      </c>
    </row>
    <row r="1497" spans="1:15">
      <c r="A1497" s="70"/>
      <c r="B1497" s="70"/>
      <c r="C1497" s="54"/>
      <c r="D1497" s="55"/>
      <c r="E1497" s="67"/>
      <c r="F1497" s="56"/>
      <c r="G1497" s="54"/>
      <c r="H1497" s="58"/>
      <c r="I1497" s="63">
        <v>1497</v>
      </c>
      <c r="J1497" s="63"/>
      <c r="K1497" s="57"/>
      <c r="L1497" s="57"/>
      <c r="M1497" s="64"/>
      <c r="N1497" s="72" t="s">
        <v>836</v>
      </c>
      <c r="O1497" s="74">
        <v>40522.551064814812</v>
      </c>
    </row>
    <row r="1498" spans="1:15">
      <c r="A1498" s="70"/>
      <c r="B1498" s="70"/>
      <c r="C1498" s="54"/>
      <c r="D1498" s="55"/>
      <c r="E1498" s="67"/>
      <c r="F1498" s="56"/>
      <c r="G1498" s="54"/>
      <c r="H1498" s="58"/>
      <c r="I1498" s="63">
        <v>1498</v>
      </c>
      <c r="J1498" s="63"/>
      <c r="K1498" s="57"/>
      <c r="L1498" s="57"/>
      <c r="M1498" s="64"/>
      <c r="N1498" s="72" t="s">
        <v>836</v>
      </c>
      <c r="O1498" s="74">
        <v>40522.551064814812</v>
      </c>
    </row>
    <row r="1499" spans="1:15">
      <c r="A1499" s="70"/>
      <c r="B1499" s="70"/>
      <c r="C1499" s="54"/>
      <c r="D1499" s="55"/>
      <c r="E1499" s="67"/>
      <c r="F1499" s="56"/>
      <c r="G1499" s="54"/>
      <c r="H1499" s="58"/>
      <c r="I1499" s="63">
        <v>1499</v>
      </c>
      <c r="J1499" s="63"/>
      <c r="K1499" s="57"/>
      <c r="L1499" s="57"/>
      <c r="M1499" s="64"/>
      <c r="N1499" s="72" t="s">
        <v>836</v>
      </c>
      <c r="O1499" s="74">
        <v>40522.551064814812</v>
      </c>
    </row>
    <row r="1500" spans="1:15">
      <c r="A1500" s="70"/>
      <c r="B1500" s="70"/>
      <c r="C1500" s="54"/>
      <c r="D1500" s="55"/>
      <c r="E1500" s="67"/>
      <c r="F1500" s="56"/>
      <c r="G1500" s="54"/>
      <c r="H1500" s="58"/>
      <c r="I1500" s="63">
        <v>1500</v>
      </c>
      <c r="J1500" s="63"/>
      <c r="K1500" s="57"/>
      <c r="L1500" s="57"/>
      <c r="M1500" s="64"/>
      <c r="N1500" s="72" t="s">
        <v>836</v>
      </c>
      <c r="O1500" s="74">
        <v>40522.551064814812</v>
      </c>
    </row>
    <row r="1501" spans="1:15">
      <c r="A1501" s="70"/>
      <c r="B1501" s="70"/>
      <c r="C1501" s="54"/>
      <c r="D1501" s="55"/>
      <c r="E1501" s="67"/>
      <c r="F1501" s="56"/>
      <c r="G1501" s="54"/>
      <c r="H1501" s="58"/>
      <c r="I1501" s="63">
        <v>1501</v>
      </c>
      <c r="J1501" s="63"/>
      <c r="K1501" s="57"/>
      <c r="L1501" s="57"/>
      <c r="M1501" s="64"/>
      <c r="N1501" s="72" t="s">
        <v>836</v>
      </c>
      <c r="O1501" s="74">
        <v>40522.551064814812</v>
      </c>
    </row>
    <row r="1502" spans="1:15">
      <c r="A1502" s="70"/>
      <c r="B1502" s="70"/>
      <c r="C1502" s="54"/>
      <c r="D1502" s="55"/>
      <c r="E1502" s="67"/>
      <c r="F1502" s="56"/>
      <c r="G1502" s="54"/>
      <c r="H1502" s="58"/>
      <c r="I1502" s="63">
        <v>1502</v>
      </c>
      <c r="J1502" s="63"/>
      <c r="K1502" s="57"/>
      <c r="L1502" s="57"/>
      <c r="M1502" s="64"/>
      <c r="N1502" s="72" t="s">
        <v>834</v>
      </c>
      <c r="O1502" s="74">
        <v>40522.051099537035</v>
      </c>
    </row>
    <row r="1503" spans="1:15">
      <c r="A1503" s="70"/>
      <c r="B1503" s="70"/>
      <c r="C1503" s="54"/>
      <c r="D1503" s="55"/>
      <c r="E1503" s="67"/>
      <c r="F1503" s="56"/>
      <c r="G1503" s="54"/>
      <c r="H1503" s="58"/>
      <c r="I1503" s="63">
        <v>1503</v>
      </c>
      <c r="J1503" s="63"/>
      <c r="K1503" s="57"/>
      <c r="L1503" s="57"/>
      <c r="M1503" s="64"/>
      <c r="N1503" s="72" t="s">
        <v>836</v>
      </c>
      <c r="O1503" s="74">
        <v>40522.551064814812</v>
      </c>
    </row>
    <row r="1504" spans="1:15">
      <c r="A1504" s="70"/>
      <c r="B1504" s="70"/>
      <c r="C1504" s="54"/>
      <c r="D1504" s="55"/>
      <c r="E1504" s="67"/>
      <c r="F1504" s="56"/>
      <c r="G1504" s="54"/>
      <c r="H1504" s="58"/>
      <c r="I1504" s="63">
        <v>1504</v>
      </c>
      <c r="J1504" s="63"/>
      <c r="K1504" s="57"/>
      <c r="L1504" s="57"/>
      <c r="M1504" s="64"/>
      <c r="N1504" s="72" t="s">
        <v>834</v>
      </c>
      <c r="O1504" s="74">
        <v>40522.051111111112</v>
      </c>
    </row>
    <row r="1505" spans="1:15">
      <c r="A1505" s="70"/>
      <c r="B1505" s="70"/>
      <c r="C1505" s="54"/>
      <c r="D1505" s="55"/>
      <c r="E1505" s="67"/>
      <c r="F1505" s="56"/>
      <c r="G1505" s="54"/>
      <c r="H1505" s="58"/>
      <c r="I1505" s="63">
        <v>1505</v>
      </c>
      <c r="J1505" s="63"/>
      <c r="K1505" s="57"/>
      <c r="L1505" s="57"/>
      <c r="M1505" s="64"/>
      <c r="N1505" s="72" t="s">
        <v>836</v>
      </c>
      <c r="O1505" s="74">
        <v>40522.551064814812</v>
      </c>
    </row>
    <row r="1506" spans="1:15">
      <c r="A1506" s="70"/>
      <c r="B1506" s="70"/>
      <c r="C1506" s="54"/>
      <c r="D1506" s="55"/>
      <c r="E1506" s="67"/>
      <c r="F1506" s="56"/>
      <c r="G1506" s="54"/>
      <c r="H1506" s="58"/>
      <c r="I1506" s="63">
        <v>1506</v>
      </c>
      <c r="J1506" s="63"/>
      <c r="K1506" s="57"/>
      <c r="L1506" s="57"/>
      <c r="M1506" s="64"/>
      <c r="N1506" s="72" t="s">
        <v>836</v>
      </c>
      <c r="O1506" s="74">
        <v>40522.551064814812</v>
      </c>
    </row>
    <row r="1507" spans="1:15">
      <c r="A1507" s="70"/>
      <c r="B1507" s="70"/>
      <c r="C1507" s="54"/>
      <c r="D1507" s="55"/>
      <c r="E1507" s="67"/>
      <c r="F1507" s="56"/>
      <c r="G1507" s="54"/>
      <c r="H1507" s="58"/>
      <c r="I1507" s="63">
        <v>1507</v>
      </c>
      <c r="J1507" s="63"/>
      <c r="K1507" s="57"/>
      <c r="L1507" s="57"/>
      <c r="M1507" s="64"/>
      <c r="N1507" s="72" t="s">
        <v>836</v>
      </c>
      <c r="O1507" s="74">
        <v>40522.551064814812</v>
      </c>
    </row>
    <row r="1508" spans="1:15">
      <c r="A1508" s="70"/>
      <c r="B1508" s="70"/>
      <c r="C1508" s="54"/>
      <c r="D1508" s="55"/>
      <c r="E1508" s="67"/>
      <c r="F1508" s="56"/>
      <c r="G1508" s="54"/>
      <c r="H1508" s="58"/>
      <c r="I1508" s="63">
        <v>1508</v>
      </c>
      <c r="J1508" s="63"/>
      <c r="K1508" s="57"/>
      <c r="L1508" s="57"/>
      <c r="M1508" s="64"/>
      <c r="N1508" s="72" t="s">
        <v>836</v>
      </c>
      <c r="O1508" s="74">
        <v>40522.551064814812</v>
      </c>
    </row>
  </sheetData>
  <dataConsolidate/>
  <phoneticPr fontId="12" type="noConversion"/>
  <dataValidations count="13">
    <dataValidation allowBlank="1" showInputMessage="1" promptTitle="Edge Color" prompt="To select an optional edge color, right-click and select Select Color on the right-click menu." sqref="C3:C1508"/>
    <dataValidation allowBlank="1" showInputMessage="1" errorTitle="Invalid Edge Width" error="The optional edge width must be a whole number between 1 and 10." promptTitle="Edge Width" prompt="Enter an optional edge width between 1 and 10." sqref="D3:D1508"/>
    <dataValidation allowBlank="1" showInputMessage="1" errorTitle="Invalid Edge Opacity" error="The optional edge opacity must be a whole number between 0 and 10." promptTitle="Edge Opacity" prompt="Enter an optional edge opacity between 0 (transparent) and 100 (opaque)." sqref="F3:F1508"/>
    <dataValidation type="list" allowBlank="1" showInputMessage="1" showErrorMessage="1" errorTitle="Invalid Edge Visibility" error="You have entered an unrecognized edge visibility.  Try selecting from the drop-down list instead." promptTitle="Edge Visibility" prompt="Select an optional edge visibility.  Edges are shown by default." sqref="G3:G1508">
      <formula1>ValidEdgeVisibilities</formula1>
    </dataValidation>
    <dataValidation allowBlank="1" showInputMessage="1" showErrorMessage="1" promptTitle="Vertex 1 Name" prompt="Enter the name of the edge's first vertex." sqref="A3:A1508"/>
    <dataValidation allowBlank="1" showInputMessage="1" showErrorMessage="1" promptTitle="Vertex 2 Name" prompt="Enter the name of the edge's second vertex." sqref="B3:B1508"/>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I3:I1508"/>
    <dataValidation allowBlank="1" showErrorMessage="1" sqref="M2:M1508"/>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J3:J1508"/>
    <dataValidation allowBlank="1" showInputMessage="1" showErrorMessage="1" errorTitle="Invalid Edge Visibility" error="You have entered an unrecognized edge visibility.  Try selecting from the drop-down list instead." promptTitle="Edge Label" prompt="Enter an optional edge label." sqref="H3:H1508"/>
    <dataValidation type="list" allowBlank="1" showInputMessage="1" showErrorMessage="1" errorTitle="Invalid Edge Style" error="You have entered an unrecognized edge style.  Try selecting from the drop-down list instead." promptTitle="Edge Style" prompt="Select an optional edge style.  Edges are Solid by default." sqref="E3:E1508">
      <formula1>ValidEdgeStyles</formula1>
    </dataValidation>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K3:K1508"/>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L3:L1508"/>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sheetPr codeName="Sheet2"/>
  <dimension ref="A1:AS1326"/>
  <sheetViews>
    <sheetView workbookViewId="0">
      <pane xSplit="1" ySplit="2" topLeftCell="B796" activePane="bottomRight" state="frozen"/>
      <selection pane="topRight" activeCell="B1" sqref="B1"/>
      <selection pane="bottomLeft" activeCell="A3" sqref="A3"/>
      <selection pane="bottomRight" activeCell="A796" sqref="A796"/>
    </sheetView>
  </sheetViews>
  <sheetFormatPr defaultRowHeight="15.75"/>
  <cols>
    <col min="1" max="1" width="15.85546875" style="1" bestFit="1" customWidth="1"/>
    <col min="2" max="2" width="11.7109375" customWidth="1"/>
    <col min="3" max="3" width="9.28515625" style="3" customWidth="1"/>
    <col min="4" max="4" width="9.5703125" style="6" customWidth="1"/>
    <col min="5" max="5" width="14.28515625" style="2" customWidth="1"/>
    <col min="6" max="7" width="14.28515625" style="3" customWidth="1"/>
    <col min="8" max="8" width="11.85546875" style="3" customWidth="1"/>
    <col min="9" max="9" width="14.42578125" style="3" customWidth="1"/>
    <col min="10" max="10" width="7.85546875" style="3" customWidth="1"/>
    <col min="11" max="11" width="8.5703125" customWidth="1"/>
    <col min="12" max="12" width="6.7109375" bestFit="1" customWidth="1"/>
    <col min="13" max="13" width="9.85546875" customWidth="1"/>
    <col min="14" max="14" width="7.7109375" customWidth="1"/>
    <col min="15" max="15" width="11" customWidth="1"/>
    <col min="16" max="16" width="8.5703125" customWidth="1"/>
    <col min="17" max="17" width="9.7109375" customWidth="1"/>
    <col min="18" max="18" width="10.5703125" customWidth="1"/>
    <col min="19" max="19" width="9.140625" customWidth="1"/>
    <col min="20" max="20" width="9.140625" hidden="1" customWidth="1"/>
    <col min="21" max="22" width="4.28515625" hidden="1" customWidth="1"/>
    <col min="23" max="23" width="10.28515625" hidden="1" customWidth="1"/>
    <col min="24" max="24" width="6.42578125" hidden="1" customWidth="1"/>
    <col min="25" max="25" width="8.28515625" hidden="1" customWidth="1"/>
    <col min="26" max="26" width="5" hidden="1" customWidth="1"/>
    <col min="27" max="27" width="16" hidden="1" customWidth="1"/>
    <col min="28" max="28" width="16" bestFit="1" customWidth="1"/>
    <col min="29" max="29" width="10.28515625" bestFit="1" customWidth="1"/>
    <col min="30" max="30" width="11" bestFit="1" customWidth="1"/>
    <col min="31" max="31" width="9.5703125" bestFit="1" customWidth="1"/>
    <col min="32" max="32" width="11.28515625" bestFit="1" customWidth="1"/>
    <col min="33" max="33" width="11" bestFit="1" customWidth="1"/>
    <col min="34" max="34" width="7.5703125" bestFit="1" customWidth="1"/>
    <col min="35" max="35" width="18" bestFit="1" customWidth="1"/>
    <col min="36" max="36" width="16" bestFit="1" customWidth="1"/>
    <col min="37" max="38" width="15.5703125" bestFit="1" customWidth="1"/>
    <col min="39" max="39" width="8.7109375" bestFit="1" customWidth="1"/>
    <col min="40" max="40" width="25.7109375" customWidth="1"/>
    <col min="41" max="41" width="10.42578125" bestFit="1" customWidth="1"/>
    <col min="42" max="42" width="10.85546875" bestFit="1" customWidth="1"/>
    <col min="43" max="43" width="10.28515625" bestFit="1" customWidth="1"/>
  </cols>
  <sheetData>
    <row r="1" spans="1:45">
      <c r="C1" s="25" t="s">
        <v>50</v>
      </c>
      <c r="D1" s="23"/>
      <c r="E1" s="24"/>
      <c r="F1" s="22"/>
      <c r="G1" s="22"/>
      <c r="H1" s="22"/>
      <c r="I1" s="22"/>
      <c r="J1" s="26" t="s">
        <v>47</v>
      </c>
      <c r="K1" s="19"/>
      <c r="L1" s="19"/>
      <c r="M1" s="19"/>
      <c r="N1" s="19"/>
      <c r="O1" s="19"/>
      <c r="P1" s="28" t="s">
        <v>51</v>
      </c>
      <c r="Q1" s="27"/>
      <c r="R1" s="27"/>
      <c r="S1" s="27"/>
      <c r="T1" s="30" t="s">
        <v>52</v>
      </c>
      <c r="U1" s="29"/>
      <c r="V1" s="29"/>
      <c r="W1" s="29"/>
      <c r="X1" s="29"/>
      <c r="Y1" s="29"/>
      <c r="Z1" s="31" t="s">
        <v>48</v>
      </c>
      <c r="AA1" s="21"/>
      <c r="AB1" s="32" t="s">
        <v>49</v>
      </c>
    </row>
    <row r="2" spans="1:45" ht="30" customHeight="1">
      <c r="A2" s="11" t="s">
        <v>5</v>
      </c>
      <c r="B2" t="s">
        <v>5079</v>
      </c>
      <c r="C2" s="14" t="s">
        <v>33</v>
      </c>
      <c r="D2" s="14" t="s">
        <v>34</v>
      </c>
      <c r="E2" s="14" t="s">
        <v>35</v>
      </c>
      <c r="F2" s="14" t="s">
        <v>36</v>
      </c>
      <c r="G2" s="14" t="s">
        <v>37</v>
      </c>
      <c r="H2" s="14" t="s">
        <v>148</v>
      </c>
      <c r="I2" s="14" t="s">
        <v>38</v>
      </c>
      <c r="J2" s="8" t="s">
        <v>2</v>
      </c>
      <c r="K2" s="8" t="s">
        <v>8</v>
      </c>
      <c r="L2" s="9" t="s">
        <v>53</v>
      </c>
      <c r="M2" s="10" t="s">
        <v>4</v>
      </c>
      <c r="N2" s="8" t="s">
        <v>56</v>
      </c>
      <c r="O2" s="8" t="s">
        <v>11</v>
      </c>
      <c r="P2" s="8" t="s">
        <v>54</v>
      </c>
      <c r="Q2" s="8" t="s">
        <v>55</v>
      </c>
      <c r="R2" s="8" t="s">
        <v>85</v>
      </c>
      <c r="S2" s="8" t="s">
        <v>10</v>
      </c>
      <c r="T2" s="8" t="s">
        <v>28</v>
      </c>
      <c r="U2" s="8" t="s">
        <v>15</v>
      </c>
      <c r="V2" s="8" t="s">
        <v>16</v>
      </c>
      <c r="W2" s="8" t="s">
        <v>13</v>
      </c>
      <c r="X2" s="8" t="s">
        <v>29</v>
      </c>
      <c r="Y2" s="8" t="s">
        <v>30</v>
      </c>
      <c r="Z2" s="11" t="s">
        <v>12</v>
      </c>
      <c r="AA2" s="11" t="s">
        <v>44</v>
      </c>
      <c r="AB2" s="8" t="s">
        <v>27</v>
      </c>
      <c r="AC2" t="s">
        <v>836</v>
      </c>
      <c r="AD2" t="s">
        <v>1235</v>
      </c>
      <c r="AE2" t="s">
        <v>1236</v>
      </c>
      <c r="AF2" t="s">
        <v>1237</v>
      </c>
      <c r="AG2" t="s">
        <v>1238</v>
      </c>
      <c r="AH2" t="s">
        <v>1239</v>
      </c>
      <c r="AI2" t="s">
        <v>1240</v>
      </c>
      <c r="AJ2" t="s">
        <v>1241</v>
      </c>
      <c r="AK2" t="s">
        <v>1242</v>
      </c>
      <c r="AL2" t="s">
        <v>1243</v>
      </c>
      <c r="AM2" t="s">
        <v>1244</v>
      </c>
      <c r="AN2" t="s">
        <v>1245</v>
      </c>
      <c r="AO2" t="s">
        <v>1246</v>
      </c>
      <c r="AP2" t="s">
        <v>1247</v>
      </c>
      <c r="AQ2" t="s">
        <v>5116</v>
      </c>
      <c r="AR2" s="3"/>
      <c r="AS2" s="3"/>
    </row>
    <row r="3" spans="1:45" ht="41.45" customHeight="1">
      <c r="A3" s="15" t="s">
        <v>785</v>
      </c>
      <c r="C3" s="52">
        <v>350</v>
      </c>
      <c r="D3" s="52">
        <v>0</v>
      </c>
      <c r="E3" s="53">
        <v>356360.78648100002</v>
      </c>
      <c r="F3" s="53">
        <v>9.3599999999999998E-4</v>
      </c>
      <c r="G3" s="53">
        <v>4.6293000000000001E-2</v>
      </c>
      <c r="H3" s="53">
        <v>102.684363</v>
      </c>
      <c r="I3" s="53">
        <v>1.8911174785100286E-3</v>
      </c>
      <c r="J3" s="16" t="s">
        <v>5680</v>
      </c>
      <c r="K3" s="16"/>
      <c r="L3" s="75">
        <v>50</v>
      </c>
      <c r="M3" s="68"/>
      <c r="N3" s="95" t="s">
        <v>2118</v>
      </c>
      <c r="O3" s="16"/>
      <c r="P3" s="17"/>
      <c r="Q3" s="76" t="s">
        <v>5686</v>
      </c>
      <c r="R3" s="76"/>
      <c r="S3" s="17"/>
      <c r="T3" s="78"/>
      <c r="U3" s="79"/>
      <c r="V3" s="79"/>
      <c r="W3" s="77"/>
      <c r="X3" s="80"/>
      <c r="Y3" s="80"/>
      <c r="Z3" s="69">
        <v>3</v>
      </c>
      <c r="AA3" s="69"/>
      <c r="AB3" s="81"/>
      <c r="AC3" s="71">
        <v>1</v>
      </c>
      <c r="AD3" s="71">
        <v>488288</v>
      </c>
      <c r="AE3" s="71">
        <v>2868</v>
      </c>
      <c r="AF3" s="71">
        <v>1</v>
      </c>
      <c r="AG3" s="71" t="s">
        <v>1248</v>
      </c>
      <c r="AH3" s="71" t="s">
        <v>2040</v>
      </c>
      <c r="AI3" s="71">
        <v>-28800</v>
      </c>
      <c r="AJ3" s="73">
        <v>39725.27853009259</v>
      </c>
      <c r="AK3" s="71" t="s">
        <v>3133</v>
      </c>
      <c r="AL3" s="71" t="s">
        <v>3135</v>
      </c>
      <c r="AM3" s="71" t="s">
        <v>4185</v>
      </c>
      <c r="AN3" s="73">
        <v>40522.05064814815</v>
      </c>
      <c r="AO3" s="71"/>
      <c r="AP3" s="71"/>
      <c r="AR3" s="3"/>
      <c r="AS3" s="3"/>
    </row>
    <row r="4" spans="1:45" ht="41.45" customHeight="1">
      <c r="A4" s="15" t="s">
        <v>351</v>
      </c>
      <c r="C4" s="52">
        <v>49</v>
      </c>
      <c r="D4" s="52">
        <v>4</v>
      </c>
      <c r="E4" s="53">
        <v>43975.545348</v>
      </c>
      <c r="F4" s="53">
        <v>4.9299999999999995E-4</v>
      </c>
      <c r="G4" s="53">
        <v>1.7279999999999999E-3</v>
      </c>
      <c r="H4" s="53">
        <v>16.555914000000001</v>
      </c>
      <c r="I4" s="53">
        <v>2.8571428571428571E-3</v>
      </c>
      <c r="J4" s="16" t="s">
        <v>5681</v>
      </c>
      <c r="K4" s="16"/>
      <c r="L4" s="75">
        <v>10.997246693734663</v>
      </c>
      <c r="M4" s="68"/>
      <c r="N4" s="95" t="s">
        <v>2184</v>
      </c>
      <c r="O4" s="16"/>
      <c r="P4" s="17"/>
      <c r="Q4" s="76" t="s">
        <v>5687</v>
      </c>
      <c r="R4" s="76"/>
      <c r="S4" s="17"/>
      <c r="T4" s="78"/>
      <c r="U4" s="79"/>
      <c r="V4" s="79"/>
      <c r="W4" s="77"/>
      <c r="X4" s="80"/>
      <c r="Y4" s="80"/>
      <c r="Z4" s="69">
        <v>4</v>
      </c>
      <c r="AA4" s="69"/>
      <c r="AB4" s="81"/>
      <c r="AC4" s="71">
        <v>8008</v>
      </c>
      <c r="AD4" s="71">
        <v>371987</v>
      </c>
      <c r="AE4" s="71">
        <v>3804</v>
      </c>
      <c r="AF4" s="71">
        <v>2</v>
      </c>
      <c r="AG4" s="71" t="s">
        <v>1298</v>
      </c>
      <c r="AH4" s="71" t="s">
        <v>2041</v>
      </c>
      <c r="AI4" s="71">
        <v>-10800</v>
      </c>
      <c r="AJ4" s="73">
        <v>39907.551226851851</v>
      </c>
      <c r="AK4" s="71" t="s">
        <v>3133</v>
      </c>
      <c r="AL4" s="71" t="s">
        <v>3201</v>
      </c>
      <c r="AM4" s="71" t="s">
        <v>4248</v>
      </c>
      <c r="AN4" s="73">
        <v>40522.047129629631</v>
      </c>
      <c r="AO4" s="71"/>
      <c r="AP4" s="71"/>
    </row>
    <row r="5" spans="1:45" ht="41.45" customHeight="1">
      <c r="A5" s="15" t="s">
        <v>610</v>
      </c>
      <c r="C5" s="52">
        <v>7</v>
      </c>
      <c r="D5" s="52">
        <v>18</v>
      </c>
      <c r="E5" s="53">
        <v>19697.871479000001</v>
      </c>
      <c r="F5" s="53">
        <v>4.7600000000000002E-4</v>
      </c>
      <c r="G5" s="53">
        <v>4.4799999999999999E-4</v>
      </c>
      <c r="H5" s="53">
        <v>5.741949</v>
      </c>
      <c r="I5" s="53">
        <v>6.5359477124183009E-3</v>
      </c>
      <c r="J5" s="16" t="s">
        <v>5682</v>
      </c>
      <c r="K5" s="16"/>
      <c r="L5" s="75">
        <v>6.1002072827778067</v>
      </c>
      <c r="M5" s="68"/>
      <c r="N5" s="95" t="s">
        <v>2600</v>
      </c>
      <c r="O5" s="16"/>
      <c r="P5" s="17"/>
      <c r="Q5" s="76" t="s">
        <v>5688</v>
      </c>
      <c r="R5" s="76"/>
      <c r="S5" s="17"/>
      <c r="T5" s="78"/>
      <c r="U5" s="79"/>
      <c r="V5" s="79"/>
      <c r="W5" s="77"/>
      <c r="X5" s="80"/>
      <c r="Y5" s="80"/>
      <c r="Z5" s="69">
        <v>5</v>
      </c>
      <c r="AA5" s="69"/>
      <c r="AB5" s="81"/>
      <c r="AC5" s="71">
        <v>1674</v>
      </c>
      <c r="AD5" s="71">
        <v>656</v>
      </c>
      <c r="AE5" s="71">
        <v>5150</v>
      </c>
      <c r="AF5" s="71">
        <v>0</v>
      </c>
      <c r="AG5" s="71" t="s">
        <v>1633</v>
      </c>
      <c r="AH5" s="71" t="s">
        <v>2039</v>
      </c>
      <c r="AI5" s="71">
        <v>0</v>
      </c>
      <c r="AJ5" s="73">
        <v>40203.577708333331</v>
      </c>
      <c r="AK5" s="71" t="s">
        <v>3133</v>
      </c>
      <c r="AL5" s="71" t="s">
        <v>3620</v>
      </c>
      <c r="AM5" s="71" t="s">
        <v>4595</v>
      </c>
      <c r="AN5" s="73">
        <v>40522.050115740742</v>
      </c>
      <c r="AO5" s="71"/>
      <c r="AP5" s="71"/>
    </row>
    <row r="6" spans="1:45" ht="41.45" customHeight="1">
      <c r="A6" s="15" t="s">
        <v>324</v>
      </c>
      <c r="C6" s="52">
        <v>12</v>
      </c>
      <c r="D6" s="52">
        <v>16</v>
      </c>
      <c r="E6" s="53">
        <v>16273.42448</v>
      </c>
      <c r="F6" s="53">
        <v>6.3000000000000003E-4</v>
      </c>
      <c r="G6" s="53">
        <v>4.4990000000000004E-3</v>
      </c>
      <c r="H6" s="53">
        <v>4.8599059999999996</v>
      </c>
      <c r="I6" s="53">
        <v>4.736842105263158E-2</v>
      </c>
      <c r="J6" s="16" t="s">
        <v>5683</v>
      </c>
      <c r="K6" s="16"/>
      <c r="L6" s="75">
        <v>5.7007793825433772</v>
      </c>
      <c r="M6" s="68"/>
      <c r="N6" s="95" t="s">
        <v>2142</v>
      </c>
      <c r="O6" s="16"/>
      <c r="P6" s="17"/>
      <c r="Q6" s="76" t="s">
        <v>5689</v>
      </c>
      <c r="R6" s="76"/>
      <c r="S6" s="17"/>
      <c r="T6" s="78"/>
      <c r="U6" s="79"/>
      <c r="V6" s="79"/>
      <c r="W6" s="77"/>
      <c r="X6" s="80"/>
      <c r="Y6" s="80"/>
      <c r="Z6" s="69">
        <v>6</v>
      </c>
      <c r="AA6" s="69"/>
      <c r="AB6" s="81"/>
      <c r="AC6" s="71">
        <v>2186</v>
      </c>
      <c r="AD6" s="71">
        <v>2106</v>
      </c>
      <c r="AE6" s="71">
        <v>1985</v>
      </c>
      <c r="AF6" s="71">
        <v>0</v>
      </c>
      <c r="AG6" s="71" t="s">
        <v>1266</v>
      </c>
      <c r="AH6" s="71" t="s">
        <v>2054</v>
      </c>
      <c r="AI6" s="71">
        <v>0</v>
      </c>
      <c r="AJ6" s="73">
        <v>40199.294664351852</v>
      </c>
      <c r="AK6" s="71" t="s">
        <v>3133</v>
      </c>
      <c r="AL6" s="71" t="s">
        <v>3159</v>
      </c>
      <c r="AM6" s="71" t="s">
        <v>4207</v>
      </c>
      <c r="AN6" s="73">
        <v>40522.046134259261</v>
      </c>
      <c r="AO6" s="71"/>
      <c r="AP6" s="71"/>
    </row>
    <row r="7" spans="1:45" ht="41.45" customHeight="1">
      <c r="A7" s="15" t="s">
        <v>780</v>
      </c>
      <c r="C7" s="52">
        <v>29</v>
      </c>
      <c r="D7" s="52">
        <v>1</v>
      </c>
      <c r="E7" s="53">
        <v>15210.608979000001</v>
      </c>
      <c r="F7" s="53">
        <v>4.7100000000000001E-4</v>
      </c>
      <c r="G7" s="53">
        <v>6.1399999999999996E-4</v>
      </c>
      <c r="H7" s="53">
        <v>6.6727509999999999</v>
      </c>
      <c r="I7" s="53">
        <v>4.6798029556650245E-2</v>
      </c>
      <c r="J7" s="16" t="s">
        <v>5684</v>
      </c>
      <c r="K7" s="16"/>
      <c r="L7" s="75">
        <v>6.5217154047106467</v>
      </c>
      <c r="M7" s="68"/>
      <c r="N7" s="95" t="s">
        <v>2163</v>
      </c>
      <c r="O7" s="16"/>
      <c r="P7" s="17"/>
      <c r="Q7" s="76" t="s">
        <v>5690</v>
      </c>
      <c r="R7" s="76"/>
      <c r="S7" s="17"/>
      <c r="T7" s="78"/>
      <c r="U7" s="79"/>
      <c r="V7" s="79"/>
      <c r="W7" s="77"/>
      <c r="X7" s="80"/>
      <c r="Y7" s="80"/>
      <c r="Z7" s="69">
        <v>7</v>
      </c>
      <c r="AA7" s="69"/>
      <c r="AB7" s="81"/>
      <c r="AC7" s="71">
        <v>232</v>
      </c>
      <c r="AD7" s="71">
        <v>282310</v>
      </c>
      <c r="AE7" s="71">
        <v>33797</v>
      </c>
      <c r="AF7" s="71">
        <v>7</v>
      </c>
      <c r="AG7" s="71" t="s">
        <v>1282</v>
      </c>
      <c r="AH7" s="71" t="s">
        <v>2046</v>
      </c>
      <c r="AI7" s="71">
        <v>-16200</v>
      </c>
      <c r="AJ7" s="73">
        <v>39883.164699074077</v>
      </c>
      <c r="AK7" s="71" t="s">
        <v>3133</v>
      </c>
      <c r="AL7" s="71" t="s">
        <v>3180</v>
      </c>
      <c r="AM7" s="71" t="s">
        <v>4227</v>
      </c>
      <c r="AN7" s="73">
        <v>40522.051076388889</v>
      </c>
      <c r="AO7" s="71"/>
      <c r="AP7" s="71"/>
    </row>
    <row r="8" spans="1:45" ht="41.45" customHeight="1">
      <c r="A8" s="15" t="s">
        <v>456</v>
      </c>
      <c r="C8" s="52">
        <v>15</v>
      </c>
      <c r="D8" s="52">
        <v>15</v>
      </c>
      <c r="E8" s="53">
        <v>13491.661838</v>
      </c>
      <c r="F8" s="53">
        <v>4.6500000000000003E-4</v>
      </c>
      <c r="G8" s="53">
        <v>4.2400000000000001E-4</v>
      </c>
      <c r="H8" s="53">
        <v>5.198677</v>
      </c>
      <c r="I8" s="53">
        <v>4.7619047619047623E-3</v>
      </c>
      <c r="J8" s="16" t="s">
        <v>5683</v>
      </c>
      <c r="K8" s="16"/>
      <c r="L8" s="75">
        <v>5.8541898049267731</v>
      </c>
      <c r="M8" s="68"/>
      <c r="N8" s="95" t="s">
        <v>2439</v>
      </c>
      <c r="O8" s="16"/>
      <c r="P8" s="17"/>
      <c r="Q8" s="76" t="s">
        <v>5689</v>
      </c>
      <c r="R8" s="76"/>
      <c r="S8" s="17"/>
      <c r="T8" s="78"/>
      <c r="U8" s="79"/>
      <c r="V8" s="79"/>
      <c r="W8" s="77"/>
      <c r="X8" s="80"/>
      <c r="Y8" s="80"/>
      <c r="Z8" s="69">
        <v>8</v>
      </c>
      <c r="AA8" s="69"/>
      <c r="AB8" s="81"/>
      <c r="AC8" s="71">
        <v>9874</v>
      </c>
      <c r="AD8" s="71">
        <v>10060</v>
      </c>
      <c r="AE8" s="71">
        <v>1732</v>
      </c>
      <c r="AF8" s="71">
        <v>2</v>
      </c>
      <c r="AG8" s="71" t="s">
        <v>1500</v>
      </c>
      <c r="AH8" s="71" t="s">
        <v>2041</v>
      </c>
      <c r="AI8" s="71">
        <v>-10800</v>
      </c>
      <c r="AJ8" s="73">
        <v>39896.512986111113</v>
      </c>
      <c r="AK8" s="71" t="s">
        <v>3133</v>
      </c>
      <c r="AL8" s="71" t="s">
        <v>3458</v>
      </c>
      <c r="AM8" s="71" t="s">
        <v>4462</v>
      </c>
      <c r="AN8" s="73">
        <v>40522.048657407409</v>
      </c>
      <c r="AO8" s="71"/>
      <c r="AP8" s="71"/>
    </row>
    <row r="9" spans="1:45" ht="41.45" customHeight="1">
      <c r="A9" s="15" t="s">
        <v>508</v>
      </c>
      <c r="C9" s="52">
        <v>7</v>
      </c>
      <c r="D9" s="52">
        <v>8</v>
      </c>
      <c r="E9" s="53">
        <v>13253.577015999999</v>
      </c>
      <c r="F9" s="53">
        <v>6.2100000000000002E-4</v>
      </c>
      <c r="G9" s="53">
        <v>2.908E-3</v>
      </c>
      <c r="H9" s="53">
        <v>2.3380909999999999</v>
      </c>
      <c r="I9" s="53">
        <v>0.14444444444444443</v>
      </c>
      <c r="J9" s="16" t="s">
        <v>5682</v>
      </c>
      <c r="K9" s="16"/>
      <c r="L9" s="75">
        <v>4.5587905336667474</v>
      </c>
      <c r="M9" s="68"/>
      <c r="N9" s="95" t="s">
        <v>2243</v>
      </c>
      <c r="O9" s="16"/>
      <c r="P9" s="17"/>
      <c r="Q9" s="76" t="s">
        <v>5688</v>
      </c>
      <c r="R9" s="76"/>
      <c r="S9" s="17"/>
      <c r="T9" s="78"/>
      <c r="U9" s="79"/>
      <c r="V9" s="79"/>
      <c r="W9" s="77"/>
      <c r="X9" s="80"/>
      <c r="Y9" s="80"/>
      <c r="Z9" s="69">
        <v>9</v>
      </c>
      <c r="AA9" s="69"/>
      <c r="AB9" s="81"/>
      <c r="AC9" s="71">
        <v>1802</v>
      </c>
      <c r="AD9" s="71">
        <v>2169</v>
      </c>
      <c r="AE9" s="71">
        <v>46517</v>
      </c>
      <c r="AF9" s="71">
        <v>77</v>
      </c>
      <c r="AG9" s="71" t="s">
        <v>1348</v>
      </c>
      <c r="AH9" s="71" t="s">
        <v>2041</v>
      </c>
      <c r="AI9" s="71">
        <v>-10800</v>
      </c>
      <c r="AJ9" s="73">
        <v>39985.284328703703</v>
      </c>
      <c r="AK9" s="71" t="s">
        <v>3133</v>
      </c>
      <c r="AL9" s="71" t="s">
        <v>3260</v>
      </c>
      <c r="AM9" s="71" t="s">
        <v>4301</v>
      </c>
      <c r="AN9" s="73">
        <v>40522.047488425924</v>
      </c>
      <c r="AO9" s="71"/>
      <c r="AP9" s="71"/>
    </row>
    <row r="10" spans="1:45" ht="41.45" customHeight="1">
      <c r="A10" s="15" t="s">
        <v>580</v>
      </c>
      <c r="C10" s="52">
        <v>0</v>
      </c>
      <c r="D10" s="52">
        <v>4</v>
      </c>
      <c r="E10" s="53">
        <v>10864.881604</v>
      </c>
      <c r="F10" s="53">
        <v>6.1700000000000004E-4</v>
      </c>
      <c r="G10" s="53">
        <v>2.4849999999999998E-3</v>
      </c>
      <c r="H10" s="53">
        <v>1.1170089999999999</v>
      </c>
      <c r="I10" s="53">
        <v>8.3333333333333329E-2</v>
      </c>
      <c r="J10" s="16" t="s">
        <v>5682</v>
      </c>
      <c r="K10" s="16"/>
      <c r="L10" s="75">
        <v>4.0058308488508612</v>
      </c>
      <c r="M10" s="68"/>
      <c r="N10" s="95" t="s">
        <v>2572</v>
      </c>
      <c r="O10" s="16"/>
      <c r="P10" s="17"/>
      <c r="Q10" s="76" t="s">
        <v>5688</v>
      </c>
      <c r="R10" s="76"/>
      <c r="S10" s="58"/>
      <c r="T10" s="78"/>
      <c r="U10" s="79"/>
      <c r="V10" s="79"/>
      <c r="W10" s="77"/>
      <c r="X10" s="80"/>
      <c r="Y10" s="80"/>
      <c r="Z10" s="69">
        <v>10</v>
      </c>
      <c r="AA10" s="69"/>
      <c r="AB10" s="81"/>
      <c r="AC10" s="71">
        <v>1067</v>
      </c>
      <c r="AD10" s="71">
        <v>293</v>
      </c>
      <c r="AE10" s="71">
        <v>4594</v>
      </c>
      <c r="AF10" s="71">
        <v>3245</v>
      </c>
      <c r="AG10" s="71"/>
      <c r="AH10" s="71" t="s">
        <v>2046</v>
      </c>
      <c r="AI10" s="71">
        <v>-16200</v>
      </c>
      <c r="AJ10" s="73">
        <v>40184.100590277776</v>
      </c>
      <c r="AK10" s="71" t="s">
        <v>3133</v>
      </c>
      <c r="AL10" s="71" t="s">
        <v>3591</v>
      </c>
      <c r="AM10" s="71" t="s">
        <v>4573</v>
      </c>
      <c r="AN10" s="73">
        <v>40522.049803240741</v>
      </c>
      <c r="AO10" s="71"/>
      <c r="AP10" s="71"/>
    </row>
    <row r="11" spans="1:45" ht="41.45" customHeight="1">
      <c r="A11" s="15" t="s">
        <v>559</v>
      </c>
      <c r="C11" s="52">
        <v>5</v>
      </c>
      <c r="D11" s="52">
        <v>6</v>
      </c>
      <c r="E11" s="53">
        <v>9649.0099030000001</v>
      </c>
      <c r="F11" s="53">
        <v>6.0899999999999995E-4</v>
      </c>
      <c r="G11" s="53">
        <v>2.5990000000000002E-3</v>
      </c>
      <c r="H11" s="53">
        <v>2.1338710000000001</v>
      </c>
      <c r="I11" s="53">
        <v>9.5238095238095233E-2</v>
      </c>
      <c r="J11" s="16" t="s">
        <v>5682</v>
      </c>
      <c r="K11" s="16"/>
      <c r="L11" s="75">
        <v>4.4663107273694633</v>
      </c>
      <c r="M11" s="68"/>
      <c r="N11" s="95" t="s">
        <v>2550</v>
      </c>
      <c r="O11" s="16"/>
      <c r="P11" s="17"/>
      <c r="Q11" s="76" t="s">
        <v>5688</v>
      </c>
      <c r="R11" s="76"/>
      <c r="S11" s="17"/>
      <c r="T11" s="78"/>
      <c r="U11" s="79"/>
      <c r="V11" s="79"/>
      <c r="W11" s="77"/>
      <c r="X11" s="80"/>
      <c r="Y11" s="80"/>
      <c r="Z11" s="69">
        <v>11</v>
      </c>
      <c r="AA11" s="69"/>
      <c r="AB11" s="81"/>
      <c r="AC11" s="71">
        <v>1459</v>
      </c>
      <c r="AD11" s="71">
        <v>1234</v>
      </c>
      <c r="AE11" s="71">
        <v>30765</v>
      </c>
      <c r="AF11" s="71">
        <v>245</v>
      </c>
      <c r="AG11" s="71" t="s">
        <v>1587</v>
      </c>
      <c r="AH11" s="71" t="s">
        <v>2042</v>
      </c>
      <c r="AI11" s="71">
        <v>-14400</v>
      </c>
      <c r="AJ11" s="73">
        <v>39937.730833333335</v>
      </c>
      <c r="AK11" s="71" t="s">
        <v>3133</v>
      </c>
      <c r="AL11" s="71" t="s">
        <v>3569</v>
      </c>
      <c r="AM11" s="71" t="s">
        <v>4556</v>
      </c>
      <c r="AN11" s="73">
        <v>40522.049270833333</v>
      </c>
      <c r="AO11" s="71"/>
      <c r="AP11" s="71"/>
    </row>
    <row r="12" spans="1:45" ht="41.45" customHeight="1">
      <c r="A12" s="15" t="s">
        <v>321</v>
      </c>
      <c r="C12" s="52">
        <v>1</v>
      </c>
      <c r="D12" s="52">
        <v>6</v>
      </c>
      <c r="E12" s="53">
        <v>8901.0564959999992</v>
      </c>
      <c r="F12" s="53">
        <v>6.1300000000000005E-4</v>
      </c>
      <c r="G12" s="53">
        <v>2.5070000000000001E-3</v>
      </c>
      <c r="H12" s="53">
        <v>1.3603190000000001</v>
      </c>
      <c r="I12" s="53">
        <v>0.13333333333333333</v>
      </c>
      <c r="J12" s="16" t="s">
        <v>5682</v>
      </c>
      <c r="K12" s="16"/>
      <c r="L12" s="75">
        <v>4.1160123279919452</v>
      </c>
      <c r="M12" s="68"/>
      <c r="N12" s="95" t="s">
        <v>2299</v>
      </c>
      <c r="O12" s="16"/>
      <c r="P12" s="17"/>
      <c r="Q12" s="76" t="s">
        <v>5688</v>
      </c>
      <c r="R12" s="76"/>
      <c r="S12" s="17"/>
      <c r="T12" s="78"/>
      <c r="U12" s="79"/>
      <c r="V12" s="79"/>
      <c r="W12" s="77"/>
      <c r="X12" s="80"/>
      <c r="Y12" s="80"/>
      <c r="Z12" s="69">
        <v>12</v>
      </c>
      <c r="AA12" s="69"/>
      <c r="AB12" s="81"/>
      <c r="AC12" s="71">
        <v>672</v>
      </c>
      <c r="AD12" s="71">
        <v>200</v>
      </c>
      <c r="AE12" s="71">
        <v>1221</v>
      </c>
      <c r="AF12" s="71">
        <v>0</v>
      </c>
      <c r="AG12" s="71" t="s">
        <v>1395</v>
      </c>
      <c r="AH12" s="71" t="s">
        <v>2046</v>
      </c>
      <c r="AI12" s="71">
        <v>-16200</v>
      </c>
      <c r="AJ12" s="73">
        <v>40004.698958333334</v>
      </c>
      <c r="AK12" s="71" t="s">
        <v>3133</v>
      </c>
      <c r="AL12" s="71" t="s">
        <v>3316</v>
      </c>
      <c r="AM12" s="71" t="s">
        <v>4351</v>
      </c>
      <c r="AN12" s="73">
        <v>40522.046122685184</v>
      </c>
      <c r="AO12" s="71"/>
      <c r="AP12" s="71"/>
    </row>
    <row r="13" spans="1:45" ht="41.45" customHeight="1">
      <c r="A13" s="15" t="s">
        <v>810</v>
      </c>
      <c r="C13" s="52">
        <v>9</v>
      </c>
      <c r="D13" s="52">
        <v>0</v>
      </c>
      <c r="E13" s="53">
        <v>8694.592337</v>
      </c>
      <c r="F13" s="53">
        <v>4.4999999999999999E-4</v>
      </c>
      <c r="G13" s="53">
        <v>2.5599999999999999E-4</v>
      </c>
      <c r="H13" s="53">
        <v>3.6018819999999998</v>
      </c>
      <c r="I13" s="53">
        <v>0</v>
      </c>
      <c r="J13" s="16" t="s">
        <v>5683</v>
      </c>
      <c r="K13" s="16"/>
      <c r="L13" s="75">
        <v>5.131090733844256</v>
      </c>
      <c r="M13" s="68"/>
      <c r="N13" s="95" t="s">
        <v>2471</v>
      </c>
      <c r="O13" s="16"/>
      <c r="P13" s="17"/>
      <c r="Q13" s="76" t="s">
        <v>5689</v>
      </c>
      <c r="R13" s="76"/>
      <c r="S13" s="17"/>
      <c r="T13" s="78"/>
      <c r="U13" s="79"/>
      <c r="V13" s="79"/>
      <c r="W13" s="77"/>
      <c r="X13" s="80"/>
      <c r="Y13" s="80"/>
      <c r="Z13" s="69">
        <v>13</v>
      </c>
      <c r="AA13" s="69"/>
      <c r="AB13" s="81"/>
      <c r="AC13" s="71">
        <v>124</v>
      </c>
      <c r="AD13" s="71">
        <v>67140</v>
      </c>
      <c r="AE13" s="71">
        <v>5495</v>
      </c>
      <c r="AF13" s="71">
        <v>0</v>
      </c>
      <c r="AG13" s="71" t="s">
        <v>1530</v>
      </c>
      <c r="AH13" s="71" t="s">
        <v>2046</v>
      </c>
      <c r="AI13" s="71">
        <v>-16200</v>
      </c>
      <c r="AJ13" s="73">
        <v>40197.92119212963</v>
      </c>
      <c r="AK13" s="71" t="s">
        <v>3133</v>
      </c>
      <c r="AL13" s="71" t="s">
        <v>3490</v>
      </c>
      <c r="AM13" s="71" t="s">
        <v>4491</v>
      </c>
      <c r="AN13" s="73">
        <v>40522.048634259256</v>
      </c>
      <c r="AO13" s="71"/>
      <c r="AP13" s="71"/>
    </row>
    <row r="14" spans="1:45" ht="41.45" customHeight="1">
      <c r="A14" s="15" t="s">
        <v>615</v>
      </c>
      <c r="C14" s="52">
        <v>2</v>
      </c>
      <c r="D14" s="52">
        <v>2</v>
      </c>
      <c r="E14" s="53">
        <v>7835.2905149999997</v>
      </c>
      <c r="F14" s="53">
        <v>6.0999999999999997E-4</v>
      </c>
      <c r="G14" s="53">
        <v>2.8110000000000001E-3</v>
      </c>
      <c r="H14" s="53">
        <v>1.074219</v>
      </c>
      <c r="I14" s="53">
        <v>0.16666666666666666</v>
      </c>
      <c r="J14" s="16" t="s">
        <v>5682</v>
      </c>
      <c r="K14" s="16"/>
      <c r="L14" s="75">
        <v>3.9864536531234069</v>
      </c>
      <c r="M14" s="68"/>
      <c r="N14" s="95" t="s">
        <v>2607</v>
      </c>
      <c r="O14" s="16"/>
      <c r="P14" s="17"/>
      <c r="Q14" s="76" t="s">
        <v>5688</v>
      </c>
      <c r="R14" s="76"/>
      <c r="S14" s="17"/>
      <c r="T14" s="78"/>
      <c r="U14" s="79"/>
      <c r="V14" s="79"/>
      <c r="W14" s="77"/>
      <c r="X14" s="80"/>
      <c r="Y14" s="80"/>
      <c r="Z14" s="69">
        <v>14</v>
      </c>
      <c r="AA14" s="69"/>
      <c r="AB14" s="81"/>
      <c r="AC14" s="71">
        <v>111</v>
      </c>
      <c r="AD14" s="71">
        <v>602</v>
      </c>
      <c r="AE14" s="71">
        <v>18741</v>
      </c>
      <c r="AF14" s="71">
        <v>1</v>
      </c>
      <c r="AG14" s="71" t="s">
        <v>1641</v>
      </c>
      <c r="AH14" s="71" t="s">
        <v>2049</v>
      </c>
      <c r="AI14" s="71">
        <v>36000</v>
      </c>
      <c r="AJ14" s="73">
        <v>40085.389745370368</v>
      </c>
      <c r="AK14" s="71" t="s">
        <v>3133</v>
      </c>
      <c r="AL14" s="71" t="s">
        <v>3628</v>
      </c>
      <c r="AM14" s="71" t="s">
        <v>4602</v>
      </c>
      <c r="AN14" s="73">
        <v>40522.047291666669</v>
      </c>
      <c r="AO14" s="71"/>
      <c r="AP14" s="71"/>
    </row>
    <row r="15" spans="1:45" ht="41.45" customHeight="1">
      <c r="A15" s="15" t="s">
        <v>413</v>
      </c>
      <c r="C15" s="52">
        <v>7</v>
      </c>
      <c r="D15" s="52">
        <v>9</v>
      </c>
      <c r="E15" s="53">
        <v>7655.6850590000004</v>
      </c>
      <c r="F15" s="53">
        <v>6.2600000000000004E-4</v>
      </c>
      <c r="G15" s="53">
        <v>3.0599999999999998E-3</v>
      </c>
      <c r="H15" s="53">
        <v>2.3827820000000002</v>
      </c>
      <c r="I15" s="53">
        <v>6.9444444444444448E-2</v>
      </c>
      <c r="J15" s="16" t="s">
        <v>5682</v>
      </c>
      <c r="K15" s="16"/>
      <c r="L15" s="75">
        <v>4.5790285858811828</v>
      </c>
      <c r="M15" s="68"/>
      <c r="N15" s="95" t="s">
        <v>2393</v>
      </c>
      <c r="O15" s="16"/>
      <c r="P15" s="17"/>
      <c r="Q15" s="76" t="s">
        <v>5688</v>
      </c>
      <c r="R15" s="76"/>
      <c r="S15" s="17"/>
      <c r="T15" s="78"/>
      <c r="U15" s="79"/>
      <c r="V15" s="79"/>
      <c r="W15" s="77"/>
      <c r="X15" s="80"/>
      <c r="Y15" s="80"/>
      <c r="Z15" s="69">
        <v>15</v>
      </c>
      <c r="AA15" s="69"/>
      <c r="AB15" s="81"/>
      <c r="AC15" s="71">
        <v>7415</v>
      </c>
      <c r="AD15" s="71">
        <v>7470</v>
      </c>
      <c r="AE15" s="71">
        <v>39714</v>
      </c>
      <c r="AF15" s="71">
        <v>4</v>
      </c>
      <c r="AG15" s="71" t="s">
        <v>1466</v>
      </c>
      <c r="AH15" s="71" t="s">
        <v>2041</v>
      </c>
      <c r="AI15" s="71">
        <v>-10800</v>
      </c>
      <c r="AJ15" s="73">
        <v>39988.553946759261</v>
      </c>
      <c r="AK15" s="71" t="s">
        <v>3133</v>
      </c>
      <c r="AL15" s="71" t="s">
        <v>3412</v>
      </c>
      <c r="AM15" s="71" t="s">
        <v>4421</v>
      </c>
      <c r="AN15" s="73">
        <v>40522.049108796295</v>
      </c>
      <c r="AO15" s="71"/>
      <c r="AP15" s="71"/>
    </row>
    <row r="16" spans="1:45" ht="41.45" customHeight="1">
      <c r="A16" s="15" t="s">
        <v>287</v>
      </c>
      <c r="C16" s="52">
        <v>11</v>
      </c>
      <c r="D16" s="52">
        <v>10</v>
      </c>
      <c r="E16" s="53">
        <v>7599.7997169999999</v>
      </c>
      <c r="F16" s="53">
        <v>4.6200000000000001E-4</v>
      </c>
      <c r="G16" s="53">
        <v>5.62E-4</v>
      </c>
      <c r="H16" s="53">
        <v>3.1982330000000001</v>
      </c>
      <c r="I16" s="53">
        <v>4.5454545454545456E-2</v>
      </c>
      <c r="J16" s="16" t="s">
        <v>5683</v>
      </c>
      <c r="K16" s="16"/>
      <c r="L16" s="75">
        <v>4.9483006969620096</v>
      </c>
      <c r="M16" s="68"/>
      <c r="N16" s="95" t="s">
        <v>2259</v>
      </c>
      <c r="O16" s="16"/>
      <c r="P16" s="17"/>
      <c r="Q16" s="76" t="s">
        <v>5689</v>
      </c>
      <c r="R16" s="76"/>
      <c r="S16" s="17"/>
      <c r="T16" s="78"/>
      <c r="U16" s="79"/>
      <c r="V16" s="79"/>
      <c r="W16" s="77"/>
      <c r="X16" s="80"/>
      <c r="Y16" s="80"/>
      <c r="Z16" s="69">
        <v>16</v>
      </c>
      <c r="AA16" s="69"/>
      <c r="AB16" s="81"/>
      <c r="AC16" s="71">
        <v>4153</v>
      </c>
      <c r="AD16" s="71">
        <v>6129</v>
      </c>
      <c r="AE16" s="71">
        <v>60047</v>
      </c>
      <c r="AF16" s="71">
        <v>865</v>
      </c>
      <c r="AG16" s="71" t="s">
        <v>1362</v>
      </c>
      <c r="AH16" s="71" t="s">
        <v>2042</v>
      </c>
      <c r="AI16" s="71">
        <v>-14400</v>
      </c>
      <c r="AJ16" s="73">
        <v>39476.845057870371</v>
      </c>
      <c r="AK16" s="71" t="s">
        <v>3133</v>
      </c>
      <c r="AL16" s="71" t="s">
        <v>3276</v>
      </c>
      <c r="AM16" s="71" t="s">
        <v>4316</v>
      </c>
      <c r="AN16" s="73">
        <v>40522.045046296298</v>
      </c>
      <c r="AO16" s="71"/>
      <c r="AP16" s="71"/>
    </row>
    <row r="17" spans="1:42" ht="41.45" customHeight="1">
      <c r="A17" s="15" t="s">
        <v>789</v>
      </c>
      <c r="C17" s="52">
        <v>13</v>
      </c>
      <c r="D17" s="52">
        <v>0</v>
      </c>
      <c r="E17" s="53">
        <v>7494.9916219999996</v>
      </c>
      <c r="F17" s="53">
        <v>4.57E-4</v>
      </c>
      <c r="G17" s="53">
        <v>9.6400000000000001E-4</v>
      </c>
      <c r="H17" s="53">
        <v>3.7230910000000002</v>
      </c>
      <c r="I17" s="53">
        <v>1.282051282051282E-2</v>
      </c>
      <c r="J17" s="16" t="s">
        <v>5683</v>
      </c>
      <c r="K17" s="16"/>
      <c r="L17" s="75">
        <v>5.1859795049807147</v>
      </c>
      <c r="M17" s="68"/>
      <c r="N17" s="95" t="s">
        <v>2150</v>
      </c>
      <c r="O17" s="16"/>
      <c r="P17" s="17"/>
      <c r="Q17" s="76" t="s">
        <v>5689</v>
      </c>
      <c r="R17" s="76"/>
      <c r="S17" s="17"/>
      <c r="T17" s="78"/>
      <c r="U17" s="79"/>
      <c r="V17" s="79"/>
      <c r="W17" s="77"/>
      <c r="X17" s="80"/>
      <c r="Y17" s="80"/>
      <c r="Z17" s="69">
        <v>17</v>
      </c>
      <c r="AA17" s="69"/>
      <c r="AB17" s="81"/>
      <c r="AC17" s="71">
        <v>1070</v>
      </c>
      <c r="AD17" s="71">
        <v>87977</v>
      </c>
      <c r="AE17" s="71">
        <v>24441</v>
      </c>
      <c r="AF17" s="71">
        <v>64</v>
      </c>
      <c r="AG17" s="71" t="s">
        <v>1272</v>
      </c>
      <c r="AH17" s="71" t="s">
        <v>2040</v>
      </c>
      <c r="AI17" s="71">
        <v>-28800</v>
      </c>
      <c r="AJ17" s="73">
        <v>39120.834097222221</v>
      </c>
      <c r="AK17" s="71" t="s">
        <v>3133</v>
      </c>
      <c r="AL17" s="71" t="s">
        <v>3167</v>
      </c>
      <c r="AM17" s="71" t="s">
        <v>4215</v>
      </c>
      <c r="AN17" s="73">
        <v>40522.04859953704</v>
      </c>
      <c r="AO17" s="71"/>
      <c r="AP17" s="71"/>
    </row>
    <row r="18" spans="1:42" ht="41.45" customHeight="1">
      <c r="A18" s="15" t="s">
        <v>516</v>
      </c>
      <c r="C18" s="52">
        <v>1</v>
      </c>
      <c r="D18" s="52">
        <v>3</v>
      </c>
      <c r="E18" s="53">
        <v>7109.0364630000004</v>
      </c>
      <c r="F18" s="53">
        <v>6.2500000000000001E-4</v>
      </c>
      <c r="G18" s="53">
        <v>2.503E-3</v>
      </c>
      <c r="H18" s="53">
        <v>0.98355300000000001</v>
      </c>
      <c r="I18" s="53">
        <v>0</v>
      </c>
      <c r="J18" s="16" t="s">
        <v>5682</v>
      </c>
      <c r="K18" s="16"/>
      <c r="L18" s="75">
        <v>3.9453960969695063</v>
      </c>
      <c r="M18" s="68"/>
      <c r="N18" s="95" t="s">
        <v>2503</v>
      </c>
      <c r="O18" s="16"/>
      <c r="P18" s="17"/>
      <c r="Q18" s="76" t="s">
        <v>5688</v>
      </c>
      <c r="R18" s="76"/>
      <c r="S18" s="17"/>
      <c r="T18" s="78"/>
      <c r="U18" s="79"/>
      <c r="V18" s="79"/>
      <c r="W18" s="77"/>
      <c r="X18" s="80"/>
      <c r="Y18" s="80"/>
      <c r="Z18" s="69">
        <v>18</v>
      </c>
      <c r="AA18" s="69"/>
      <c r="AB18" s="81"/>
      <c r="AC18" s="71">
        <v>116</v>
      </c>
      <c r="AD18" s="71">
        <v>128</v>
      </c>
      <c r="AE18" s="71">
        <v>1594</v>
      </c>
      <c r="AF18" s="71">
        <v>5</v>
      </c>
      <c r="AG18" s="71" t="s">
        <v>1553</v>
      </c>
      <c r="AH18" s="71" t="s">
        <v>2041</v>
      </c>
      <c r="AI18" s="71">
        <v>-10800</v>
      </c>
      <c r="AJ18" s="73">
        <v>39921.027222222219</v>
      </c>
      <c r="AK18" s="71" t="s">
        <v>3133</v>
      </c>
      <c r="AL18" s="71" t="s">
        <v>3522</v>
      </c>
      <c r="AM18" s="71" t="s">
        <v>4189</v>
      </c>
      <c r="AN18" s="73">
        <v>40522.043645833335</v>
      </c>
      <c r="AO18" s="71"/>
      <c r="AP18" s="71"/>
    </row>
    <row r="19" spans="1:42" ht="41.45" customHeight="1">
      <c r="A19" s="15" t="s">
        <v>684</v>
      </c>
      <c r="C19" s="52">
        <v>13</v>
      </c>
      <c r="D19" s="52">
        <v>17</v>
      </c>
      <c r="E19" s="53">
        <v>6894.0964029999996</v>
      </c>
      <c r="F19" s="53">
        <v>6.1200000000000002E-4</v>
      </c>
      <c r="G19" s="53">
        <v>4.0010000000000002E-3</v>
      </c>
      <c r="H19" s="53">
        <v>3.910812</v>
      </c>
      <c r="I19" s="53">
        <v>0.12867647058823528</v>
      </c>
      <c r="J19" s="16" t="s">
        <v>5683</v>
      </c>
      <c r="K19" s="16"/>
      <c r="L19" s="75">
        <v>5.270987837748967</v>
      </c>
      <c r="M19" s="68"/>
      <c r="N19" s="95" t="s">
        <v>2673</v>
      </c>
      <c r="O19" s="16"/>
      <c r="P19" s="17"/>
      <c r="Q19" s="76" t="s">
        <v>5689</v>
      </c>
      <c r="R19" s="76"/>
      <c r="S19" s="17"/>
      <c r="T19" s="78"/>
      <c r="U19" s="79"/>
      <c r="V19" s="79"/>
      <c r="W19" s="77"/>
      <c r="X19" s="80"/>
      <c r="Y19" s="80"/>
      <c r="Z19" s="69">
        <v>19</v>
      </c>
      <c r="AA19" s="69"/>
      <c r="AB19" s="81"/>
      <c r="AC19" s="71">
        <v>16035</v>
      </c>
      <c r="AD19" s="71">
        <v>16614</v>
      </c>
      <c r="AE19" s="71">
        <v>51964</v>
      </c>
      <c r="AF19" s="71">
        <v>573</v>
      </c>
      <c r="AG19" s="71" t="s">
        <v>1697</v>
      </c>
      <c r="AH19" s="71" t="s">
        <v>2049</v>
      </c>
      <c r="AI19" s="71">
        <v>36000</v>
      </c>
      <c r="AJ19" s="73">
        <v>39161.021701388891</v>
      </c>
      <c r="AK19" s="71" t="s">
        <v>3133</v>
      </c>
      <c r="AL19" s="71" t="s">
        <v>3696</v>
      </c>
      <c r="AM19" s="71" t="s">
        <v>4657</v>
      </c>
      <c r="AN19" s="73">
        <v>40522.050462962965</v>
      </c>
      <c r="AO19" s="71"/>
      <c r="AP19" s="71"/>
    </row>
    <row r="20" spans="1:42" ht="41.45" customHeight="1">
      <c r="A20" s="15" t="s">
        <v>440</v>
      </c>
      <c r="C20" s="52">
        <v>12</v>
      </c>
      <c r="D20" s="52">
        <v>14</v>
      </c>
      <c r="E20" s="53">
        <v>6811.5150510000003</v>
      </c>
      <c r="F20" s="53">
        <v>6.1700000000000004E-4</v>
      </c>
      <c r="G20" s="53">
        <v>3.6099999999999999E-3</v>
      </c>
      <c r="H20" s="53">
        <v>3.783893</v>
      </c>
      <c r="I20" s="53">
        <v>0.10476190476190476</v>
      </c>
      <c r="J20" s="16" t="s">
        <v>5683</v>
      </c>
      <c r="K20" s="16"/>
      <c r="L20" s="75">
        <v>5.2135133272434091</v>
      </c>
      <c r="M20" s="68"/>
      <c r="N20" s="95" t="s">
        <v>2421</v>
      </c>
      <c r="O20" s="16"/>
      <c r="P20" s="17"/>
      <c r="Q20" s="76" t="s">
        <v>5689</v>
      </c>
      <c r="R20" s="76"/>
      <c r="S20" s="17"/>
      <c r="T20" s="78"/>
      <c r="U20" s="79"/>
      <c r="V20" s="79"/>
      <c r="W20" s="77"/>
      <c r="X20" s="80"/>
      <c r="Y20" s="80"/>
      <c r="Z20" s="69">
        <v>20</v>
      </c>
      <c r="AA20" s="69"/>
      <c r="AB20" s="81"/>
      <c r="AC20" s="71">
        <v>1000</v>
      </c>
      <c r="AD20" s="71">
        <v>657</v>
      </c>
      <c r="AE20" s="71">
        <v>14966</v>
      </c>
      <c r="AF20" s="71">
        <v>1</v>
      </c>
      <c r="AG20" s="71" t="s">
        <v>1485</v>
      </c>
      <c r="AH20" s="71" t="s">
        <v>2041</v>
      </c>
      <c r="AI20" s="71">
        <v>-10800</v>
      </c>
      <c r="AJ20" s="73">
        <v>40413.983449074076</v>
      </c>
      <c r="AK20" s="71" t="s">
        <v>3133</v>
      </c>
      <c r="AL20" s="71" t="s">
        <v>3440</v>
      </c>
      <c r="AM20" s="71" t="s">
        <v>4447</v>
      </c>
      <c r="AN20" s="73">
        <v>40522.048067129632</v>
      </c>
      <c r="AO20" s="71"/>
      <c r="AP20" s="71"/>
    </row>
    <row r="21" spans="1:42" ht="41.45" customHeight="1">
      <c r="A21" s="15" t="s">
        <v>282</v>
      </c>
      <c r="C21" s="52">
        <v>7</v>
      </c>
      <c r="D21" s="52">
        <v>9</v>
      </c>
      <c r="E21" s="53">
        <v>6717.5924640000003</v>
      </c>
      <c r="F21" s="53">
        <v>6.0499999999999996E-4</v>
      </c>
      <c r="G21" s="53">
        <v>3.1979999999999999E-3</v>
      </c>
      <c r="H21" s="53">
        <v>2.4544169999999998</v>
      </c>
      <c r="I21" s="53">
        <v>0.14444444444444443</v>
      </c>
      <c r="J21" s="16" t="s">
        <v>5682</v>
      </c>
      <c r="K21" s="16"/>
      <c r="L21" s="75">
        <v>4.6114680674408035</v>
      </c>
      <c r="M21" s="68"/>
      <c r="N21" s="95" t="s">
        <v>2253</v>
      </c>
      <c r="O21" s="16"/>
      <c r="P21" s="17"/>
      <c r="Q21" s="76" t="s">
        <v>5688</v>
      </c>
      <c r="R21" s="76"/>
      <c r="S21" s="17"/>
      <c r="T21" s="78"/>
      <c r="U21" s="79"/>
      <c r="V21" s="79"/>
      <c r="W21" s="77"/>
      <c r="X21" s="80"/>
      <c r="Y21" s="80"/>
      <c r="Z21" s="69">
        <v>21</v>
      </c>
      <c r="AA21" s="69"/>
      <c r="AB21" s="81"/>
      <c r="AC21" s="71">
        <v>2105</v>
      </c>
      <c r="AD21" s="71">
        <v>2059</v>
      </c>
      <c r="AE21" s="71">
        <v>4993</v>
      </c>
      <c r="AF21" s="71">
        <v>13</v>
      </c>
      <c r="AG21" s="71" t="s">
        <v>1357</v>
      </c>
      <c r="AH21" s="71" t="s">
        <v>2045</v>
      </c>
      <c r="AI21" s="71">
        <v>-18000</v>
      </c>
      <c r="AJ21" s="73">
        <v>40127.985254629632</v>
      </c>
      <c r="AK21" s="71" t="s">
        <v>3133</v>
      </c>
      <c r="AL21" s="71" t="s">
        <v>3270</v>
      </c>
      <c r="AM21" s="71" t="s">
        <v>4311</v>
      </c>
      <c r="AN21" s="73">
        <v>40522.044999999998</v>
      </c>
      <c r="AO21" s="71"/>
      <c r="AP21" s="71"/>
    </row>
    <row r="22" spans="1:42" ht="41.45" customHeight="1">
      <c r="A22" s="15" t="s">
        <v>548</v>
      </c>
      <c r="C22" s="52">
        <v>0</v>
      </c>
      <c r="D22" s="52">
        <v>3</v>
      </c>
      <c r="E22" s="53">
        <v>6350.5924809999997</v>
      </c>
      <c r="F22" s="53">
        <v>5.9800000000000001E-4</v>
      </c>
      <c r="G22" s="53">
        <v>2.4260000000000002E-3</v>
      </c>
      <c r="H22" s="53">
        <v>1.0516259999999999</v>
      </c>
      <c r="I22" s="53">
        <v>0</v>
      </c>
      <c r="J22" s="16" t="s">
        <v>5682</v>
      </c>
      <c r="K22" s="16"/>
      <c r="L22" s="75">
        <v>3.9762225481205937</v>
      </c>
      <c r="M22" s="68"/>
      <c r="N22" s="95" t="s">
        <v>2539</v>
      </c>
      <c r="O22" s="16"/>
      <c r="P22" s="17"/>
      <c r="Q22" s="76" t="s">
        <v>5688</v>
      </c>
      <c r="R22" s="76"/>
      <c r="S22" s="17"/>
      <c r="T22" s="78"/>
      <c r="U22" s="79"/>
      <c r="V22" s="79"/>
      <c r="W22" s="77"/>
      <c r="X22" s="80"/>
      <c r="Y22" s="80"/>
      <c r="Z22" s="69">
        <v>22</v>
      </c>
      <c r="AA22" s="69"/>
      <c r="AB22" s="81"/>
      <c r="AC22" s="71">
        <v>680</v>
      </c>
      <c r="AD22" s="71">
        <v>175</v>
      </c>
      <c r="AE22" s="71">
        <v>1374</v>
      </c>
      <c r="AF22" s="71">
        <v>32</v>
      </c>
      <c r="AG22" s="71" t="s">
        <v>1579</v>
      </c>
      <c r="AH22" s="71"/>
      <c r="AI22" s="71"/>
      <c r="AJ22" s="73">
        <v>40415.870810185188</v>
      </c>
      <c r="AK22" s="71" t="s">
        <v>3133</v>
      </c>
      <c r="AL22" s="71" t="s">
        <v>3558</v>
      </c>
      <c r="AM22" s="71" t="s">
        <v>4490</v>
      </c>
      <c r="AN22" s="73">
        <v>40522.04959490741</v>
      </c>
      <c r="AO22" s="71"/>
      <c r="AP22" s="71"/>
    </row>
    <row r="23" spans="1:42" ht="41.45" customHeight="1">
      <c r="A23" s="15" t="s">
        <v>313</v>
      </c>
      <c r="C23" s="52">
        <v>7</v>
      </c>
      <c r="D23" s="52">
        <v>2</v>
      </c>
      <c r="E23" s="53">
        <v>6044.6230159999996</v>
      </c>
      <c r="F23" s="53">
        <v>6.11E-4</v>
      </c>
      <c r="G23" s="53">
        <v>2.9060000000000002E-3</v>
      </c>
      <c r="H23" s="53">
        <v>2.8748580000000001</v>
      </c>
      <c r="I23" s="53">
        <v>4.1666666666666664E-2</v>
      </c>
      <c r="J23" s="16" t="s">
        <v>5682</v>
      </c>
      <c r="K23" s="16"/>
      <c r="L23" s="75">
        <v>4.8018622611507071</v>
      </c>
      <c r="M23" s="68"/>
      <c r="N23" s="95" t="s">
        <v>2121</v>
      </c>
      <c r="O23" s="16"/>
      <c r="P23" s="17"/>
      <c r="Q23" s="76" t="s">
        <v>5688</v>
      </c>
      <c r="R23" s="76"/>
      <c r="S23" s="17"/>
      <c r="T23" s="78"/>
      <c r="U23" s="79"/>
      <c r="V23" s="79"/>
      <c r="W23" s="77"/>
      <c r="X23" s="80"/>
      <c r="Y23" s="80"/>
      <c r="Z23" s="69">
        <v>23</v>
      </c>
      <c r="AA23" s="69"/>
      <c r="AB23" s="81"/>
      <c r="AC23" s="71">
        <v>248</v>
      </c>
      <c r="AD23" s="71">
        <v>373</v>
      </c>
      <c r="AE23" s="71">
        <v>2591</v>
      </c>
      <c r="AF23" s="71">
        <v>8</v>
      </c>
      <c r="AG23" s="71" t="s">
        <v>1250</v>
      </c>
      <c r="AH23" s="71" t="s">
        <v>2042</v>
      </c>
      <c r="AI23" s="71">
        <v>-14400</v>
      </c>
      <c r="AJ23" s="73">
        <v>39994.063437500001</v>
      </c>
      <c r="AK23" s="71" t="s">
        <v>3133</v>
      </c>
      <c r="AL23" s="71" t="s">
        <v>3138</v>
      </c>
      <c r="AM23" s="71" t="s">
        <v>4188</v>
      </c>
      <c r="AN23" s="73">
        <v>40522.045972222222</v>
      </c>
      <c r="AO23" s="71"/>
      <c r="AP23" s="71"/>
    </row>
    <row r="24" spans="1:42" ht="41.45" customHeight="1">
      <c r="A24" s="15" t="s">
        <v>764</v>
      </c>
      <c r="C24" s="52">
        <v>0</v>
      </c>
      <c r="D24" s="52">
        <v>6</v>
      </c>
      <c r="E24" s="53">
        <v>5675.3848280000002</v>
      </c>
      <c r="F24" s="53">
        <v>6.2699999999999995E-4</v>
      </c>
      <c r="G24" s="53">
        <v>3.0630000000000002E-3</v>
      </c>
      <c r="H24" s="53">
        <v>1.68981</v>
      </c>
      <c r="I24" s="53">
        <v>0.1</v>
      </c>
      <c r="J24" s="16" t="s">
        <v>5682</v>
      </c>
      <c r="K24" s="16"/>
      <c r="L24" s="75">
        <v>4.2652203578455268</v>
      </c>
      <c r="M24" s="68"/>
      <c r="N24" s="95" t="s">
        <v>2745</v>
      </c>
      <c r="O24" s="16"/>
      <c r="P24" s="17"/>
      <c r="Q24" s="76" t="s">
        <v>5688</v>
      </c>
      <c r="R24" s="76"/>
      <c r="S24" s="17"/>
      <c r="T24" s="78"/>
      <c r="U24" s="79"/>
      <c r="V24" s="79"/>
      <c r="W24" s="77"/>
      <c r="X24" s="80"/>
      <c r="Y24" s="80"/>
      <c r="Z24" s="69">
        <v>24</v>
      </c>
      <c r="AA24" s="69"/>
      <c r="AB24" s="81"/>
      <c r="AC24" s="71">
        <v>1391</v>
      </c>
      <c r="AD24" s="71">
        <v>246</v>
      </c>
      <c r="AE24" s="71">
        <v>6518</v>
      </c>
      <c r="AF24" s="71">
        <v>1313</v>
      </c>
      <c r="AG24" s="71" t="s">
        <v>1754</v>
      </c>
      <c r="AH24" s="71" t="s">
        <v>2041</v>
      </c>
      <c r="AI24" s="71">
        <v>-10800</v>
      </c>
      <c r="AJ24" s="73">
        <v>40065.141840277778</v>
      </c>
      <c r="AK24" s="71" t="s">
        <v>3133</v>
      </c>
      <c r="AL24" s="71" t="s">
        <v>3770</v>
      </c>
      <c r="AM24" s="71" t="s">
        <v>4716</v>
      </c>
      <c r="AN24" s="73">
        <v>40522.050949074073</v>
      </c>
      <c r="AO24" s="71"/>
      <c r="AP24" s="71"/>
    </row>
    <row r="25" spans="1:42" ht="41.45" customHeight="1">
      <c r="A25" s="15" t="s">
        <v>367</v>
      </c>
      <c r="C25" s="52">
        <v>5</v>
      </c>
      <c r="D25" s="52">
        <v>6</v>
      </c>
      <c r="E25" s="53">
        <v>5458.3937619999997</v>
      </c>
      <c r="F25" s="53">
        <v>6.0599999999999998E-4</v>
      </c>
      <c r="G25" s="53">
        <v>2.9260000000000002E-3</v>
      </c>
      <c r="H25" s="53">
        <v>2.1516989999999998</v>
      </c>
      <c r="I25" s="53">
        <v>0.10714285714285714</v>
      </c>
      <c r="J25" s="16" t="s">
        <v>5682</v>
      </c>
      <c r="K25" s="16"/>
      <c r="L25" s="75">
        <v>4.4743840306045426</v>
      </c>
      <c r="M25" s="68"/>
      <c r="N25" s="95" t="s">
        <v>2251</v>
      </c>
      <c r="O25" s="16"/>
      <c r="P25" s="17"/>
      <c r="Q25" s="76" t="s">
        <v>5688</v>
      </c>
      <c r="R25" s="76"/>
      <c r="S25" s="17"/>
      <c r="T25" s="78"/>
      <c r="U25" s="79"/>
      <c r="V25" s="79"/>
      <c r="W25" s="77"/>
      <c r="X25" s="80"/>
      <c r="Y25" s="80"/>
      <c r="Z25" s="69">
        <v>25</v>
      </c>
      <c r="AA25" s="69"/>
      <c r="AB25" s="81"/>
      <c r="AC25" s="71">
        <v>4756</v>
      </c>
      <c r="AD25" s="71">
        <v>7220</v>
      </c>
      <c r="AE25" s="71">
        <v>80133</v>
      </c>
      <c r="AF25" s="71">
        <v>31</v>
      </c>
      <c r="AG25" s="71" t="s">
        <v>1355</v>
      </c>
      <c r="AH25" s="71" t="s">
        <v>2055</v>
      </c>
      <c r="AI25" s="71">
        <v>-18000</v>
      </c>
      <c r="AJ25" s="73">
        <v>39637.579131944447</v>
      </c>
      <c r="AK25" s="71" t="s">
        <v>3133</v>
      </c>
      <c r="AL25" s="71" t="s">
        <v>3268</v>
      </c>
      <c r="AM25" s="71" t="s">
        <v>4309</v>
      </c>
      <c r="AN25" s="73">
        <v>40522.044756944444</v>
      </c>
      <c r="AO25" s="71"/>
      <c r="AP25" s="71"/>
    </row>
    <row r="26" spans="1:42" ht="41.45" customHeight="1">
      <c r="A26" s="15" t="s">
        <v>477</v>
      </c>
      <c r="C26" s="52">
        <v>3</v>
      </c>
      <c r="D26" s="52">
        <v>7</v>
      </c>
      <c r="E26" s="53">
        <v>5288.9431649999997</v>
      </c>
      <c r="F26" s="53">
        <v>6.1499999999999999E-4</v>
      </c>
      <c r="G26" s="53">
        <v>3.0630000000000002E-3</v>
      </c>
      <c r="H26" s="53">
        <v>1.7034560000000001</v>
      </c>
      <c r="I26" s="53">
        <v>0.16666666666666666</v>
      </c>
      <c r="J26" s="16" t="s">
        <v>5682</v>
      </c>
      <c r="K26" s="16"/>
      <c r="L26" s="75">
        <v>4.2713998673780544</v>
      </c>
      <c r="M26" s="68"/>
      <c r="N26" s="95" t="s">
        <v>2463</v>
      </c>
      <c r="O26" s="16"/>
      <c r="P26" s="17"/>
      <c r="Q26" s="76" t="s">
        <v>5688</v>
      </c>
      <c r="R26" s="76"/>
      <c r="S26" s="17"/>
      <c r="T26" s="78"/>
      <c r="U26" s="79"/>
      <c r="V26" s="79"/>
      <c r="W26" s="77"/>
      <c r="X26" s="80"/>
      <c r="Y26" s="80"/>
      <c r="Z26" s="69">
        <v>26</v>
      </c>
      <c r="AA26" s="69"/>
      <c r="AB26" s="81"/>
      <c r="AC26" s="71">
        <v>1174</v>
      </c>
      <c r="AD26" s="71">
        <v>249</v>
      </c>
      <c r="AE26" s="71">
        <v>578</v>
      </c>
      <c r="AF26" s="71">
        <v>28</v>
      </c>
      <c r="AG26" s="71" t="s">
        <v>1522</v>
      </c>
      <c r="AH26" s="71" t="s">
        <v>2055</v>
      </c>
      <c r="AI26" s="71">
        <v>-18000</v>
      </c>
      <c r="AJ26" s="73">
        <v>40040.058622685188</v>
      </c>
      <c r="AK26" s="71" t="s">
        <v>3133</v>
      </c>
      <c r="AL26" s="71" t="s">
        <v>3482</v>
      </c>
      <c r="AM26" s="71" t="s">
        <v>4484</v>
      </c>
      <c r="AN26" s="73">
        <v>40522.048854166664</v>
      </c>
      <c r="AO26" s="71"/>
      <c r="AP26" s="71"/>
    </row>
    <row r="27" spans="1:42" ht="41.45" customHeight="1">
      <c r="A27" s="15" t="s">
        <v>564</v>
      </c>
      <c r="C27" s="52">
        <v>0</v>
      </c>
      <c r="D27" s="52">
        <v>2</v>
      </c>
      <c r="E27" s="53">
        <v>4960</v>
      </c>
      <c r="F27" s="53">
        <v>5.9400000000000002E-4</v>
      </c>
      <c r="G27" s="53">
        <v>2.4130000000000002E-3</v>
      </c>
      <c r="H27" s="53">
        <v>0.74197900000000006</v>
      </c>
      <c r="I27" s="53">
        <v>0</v>
      </c>
      <c r="J27" s="16" t="s">
        <v>5682</v>
      </c>
      <c r="K27" s="16"/>
      <c r="L27" s="75">
        <v>3.8360007550516722</v>
      </c>
      <c r="M27" s="68"/>
      <c r="N27" s="95" t="s">
        <v>2555</v>
      </c>
      <c r="O27" s="16"/>
      <c r="P27" s="17"/>
      <c r="Q27" s="76" t="s">
        <v>5688</v>
      </c>
      <c r="R27" s="76"/>
      <c r="S27" s="17"/>
      <c r="T27" s="78"/>
      <c r="U27" s="79"/>
      <c r="V27" s="79"/>
      <c r="W27" s="77"/>
      <c r="X27" s="80"/>
      <c r="Y27" s="80"/>
      <c r="Z27" s="69">
        <v>27</v>
      </c>
      <c r="AA27" s="69"/>
      <c r="AB27" s="81"/>
      <c r="AC27" s="71">
        <v>234</v>
      </c>
      <c r="AD27" s="71">
        <v>223</v>
      </c>
      <c r="AE27" s="71">
        <v>1250</v>
      </c>
      <c r="AF27" s="71">
        <v>1</v>
      </c>
      <c r="AG27" s="71" t="s">
        <v>1592</v>
      </c>
      <c r="AH27" s="71" t="s">
        <v>2041</v>
      </c>
      <c r="AI27" s="71">
        <v>-10800</v>
      </c>
      <c r="AJ27" s="73">
        <v>39940.90247685185</v>
      </c>
      <c r="AK27" s="71" t="s">
        <v>3133</v>
      </c>
      <c r="AL27" s="71" t="s">
        <v>3574</v>
      </c>
      <c r="AM27" s="71" t="s">
        <v>4231</v>
      </c>
      <c r="AN27" s="73">
        <v>40522.049675925926</v>
      </c>
      <c r="AO27" s="71"/>
      <c r="AP27" s="71"/>
    </row>
    <row r="28" spans="1:42" ht="41.45" customHeight="1">
      <c r="A28" s="15" t="s">
        <v>739</v>
      </c>
      <c r="C28" s="52">
        <v>5</v>
      </c>
      <c r="D28" s="52">
        <v>5</v>
      </c>
      <c r="E28" s="53">
        <v>4911.7205260000001</v>
      </c>
      <c r="F28" s="53">
        <v>6.3000000000000003E-4</v>
      </c>
      <c r="G28" s="53">
        <v>3.2910000000000001E-3</v>
      </c>
      <c r="H28" s="53">
        <v>2.0616940000000001</v>
      </c>
      <c r="I28" s="53">
        <v>0.17857142857142858</v>
      </c>
      <c r="J28" s="16" t="s">
        <v>5682</v>
      </c>
      <c r="K28" s="16"/>
      <c r="L28" s="75">
        <v>4.4336258043495871</v>
      </c>
      <c r="M28" s="68"/>
      <c r="N28" s="95" t="s">
        <v>2240</v>
      </c>
      <c r="O28" s="16"/>
      <c r="P28" s="17"/>
      <c r="Q28" s="76" t="s">
        <v>5688</v>
      </c>
      <c r="R28" s="76"/>
      <c r="S28" s="17"/>
      <c r="T28" s="78"/>
      <c r="U28" s="79"/>
      <c r="V28" s="79"/>
      <c r="W28" s="77"/>
      <c r="X28" s="80"/>
      <c r="Y28" s="80"/>
      <c r="Z28" s="69">
        <v>28</v>
      </c>
      <c r="AA28" s="69"/>
      <c r="AB28" s="81"/>
      <c r="AC28" s="71">
        <v>235</v>
      </c>
      <c r="AD28" s="71">
        <v>836</v>
      </c>
      <c r="AE28" s="71">
        <v>16068</v>
      </c>
      <c r="AF28" s="71">
        <v>23</v>
      </c>
      <c r="AG28" s="71" t="s">
        <v>1346</v>
      </c>
      <c r="AH28" s="71" t="s">
        <v>2041</v>
      </c>
      <c r="AI28" s="71">
        <v>-10800</v>
      </c>
      <c r="AJ28" s="73">
        <v>39993.694062499999</v>
      </c>
      <c r="AK28" s="71" t="s">
        <v>3133</v>
      </c>
      <c r="AL28" s="71" t="s">
        <v>3257</v>
      </c>
      <c r="AM28" s="71" t="s">
        <v>4191</v>
      </c>
      <c r="AN28" s="73">
        <v>40522.043946759259</v>
      </c>
      <c r="AO28" s="71"/>
      <c r="AP28" s="71"/>
    </row>
    <row r="29" spans="1:42" ht="41.45" customHeight="1">
      <c r="A29" s="15" t="s">
        <v>772</v>
      </c>
      <c r="C29" s="52">
        <v>16</v>
      </c>
      <c r="D29" s="52">
        <v>1</v>
      </c>
      <c r="E29" s="53">
        <v>4812.3442169999998</v>
      </c>
      <c r="F29" s="53">
        <v>6.11E-4</v>
      </c>
      <c r="G29" s="53">
        <v>4.2379999999999996E-3</v>
      </c>
      <c r="H29" s="53">
        <v>3.8091810000000002</v>
      </c>
      <c r="I29" s="53">
        <v>9.1911764705882359E-2</v>
      </c>
      <c r="J29" s="16" t="s">
        <v>5683</v>
      </c>
      <c r="K29" s="16"/>
      <c r="L29" s="75">
        <v>5.2249648468871541</v>
      </c>
      <c r="M29" s="68"/>
      <c r="N29" s="95" t="s">
        <v>2263</v>
      </c>
      <c r="O29" s="16"/>
      <c r="P29" s="17"/>
      <c r="Q29" s="76" t="s">
        <v>5689</v>
      </c>
      <c r="R29" s="76"/>
      <c r="S29" s="17"/>
      <c r="T29" s="78"/>
      <c r="U29" s="79"/>
      <c r="V29" s="79"/>
      <c r="W29" s="77"/>
      <c r="X29" s="80"/>
      <c r="Y29" s="80"/>
      <c r="Z29" s="69">
        <v>29</v>
      </c>
      <c r="AA29" s="69"/>
      <c r="AB29" s="81"/>
      <c r="AC29" s="71">
        <v>310</v>
      </c>
      <c r="AD29" s="71">
        <v>9355</v>
      </c>
      <c r="AE29" s="71">
        <v>287</v>
      </c>
      <c r="AF29" s="71">
        <v>2</v>
      </c>
      <c r="AG29" s="71" t="s">
        <v>1366</v>
      </c>
      <c r="AH29" s="71" t="s">
        <v>2046</v>
      </c>
      <c r="AI29" s="71">
        <v>-16200</v>
      </c>
      <c r="AJ29" s="73">
        <v>40099.625925925924</v>
      </c>
      <c r="AK29" s="71" t="s">
        <v>3133</v>
      </c>
      <c r="AL29" s="71" t="s">
        <v>3280</v>
      </c>
      <c r="AM29" s="71" t="s">
        <v>4319</v>
      </c>
      <c r="AN29" s="73">
        <v>40522.047731481478</v>
      </c>
      <c r="AO29" s="71"/>
      <c r="AP29" s="71"/>
    </row>
    <row r="30" spans="1:42" ht="41.45" customHeight="1">
      <c r="A30" s="15" t="s">
        <v>775</v>
      </c>
      <c r="C30" s="52">
        <v>18</v>
      </c>
      <c r="D30" s="52">
        <v>1</v>
      </c>
      <c r="E30" s="53">
        <v>4807.1088829999999</v>
      </c>
      <c r="F30" s="53">
        <v>4.6299999999999998E-4</v>
      </c>
      <c r="G30" s="53">
        <v>6.5099999999999999E-4</v>
      </c>
      <c r="H30" s="53">
        <v>4.065429</v>
      </c>
      <c r="I30" s="53">
        <v>6.725146198830409E-2</v>
      </c>
      <c r="J30" s="16" t="s">
        <v>5685</v>
      </c>
      <c r="K30" s="16"/>
      <c r="L30" s="75">
        <v>5.3410052219927584</v>
      </c>
      <c r="M30" s="68"/>
      <c r="N30" s="95" t="s">
        <v>2264</v>
      </c>
      <c r="O30" s="16"/>
      <c r="P30" s="17"/>
      <c r="Q30" s="76" t="s">
        <v>5691</v>
      </c>
      <c r="R30" s="76"/>
      <c r="S30" s="17"/>
      <c r="T30" s="78"/>
      <c r="U30" s="79"/>
      <c r="V30" s="79"/>
      <c r="W30" s="77"/>
      <c r="X30" s="80"/>
      <c r="Y30" s="80"/>
      <c r="Z30" s="69">
        <v>30</v>
      </c>
      <c r="AA30" s="69"/>
      <c r="AB30" s="81"/>
      <c r="AC30" s="71">
        <v>254</v>
      </c>
      <c r="AD30" s="71">
        <v>49308</v>
      </c>
      <c r="AE30" s="71">
        <v>19818</v>
      </c>
      <c r="AF30" s="71">
        <v>0</v>
      </c>
      <c r="AG30" s="71" t="s">
        <v>1367</v>
      </c>
      <c r="AH30" s="71" t="s">
        <v>2046</v>
      </c>
      <c r="AI30" s="71">
        <v>-16200</v>
      </c>
      <c r="AJ30" s="73">
        <v>39930.6325462963</v>
      </c>
      <c r="AK30" s="71" t="s">
        <v>3133</v>
      </c>
      <c r="AL30" s="71" t="s">
        <v>3281</v>
      </c>
      <c r="AM30" s="71" t="s">
        <v>4320</v>
      </c>
      <c r="AN30" s="73">
        <v>40522.043958333335</v>
      </c>
      <c r="AO30" s="71"/>
      <c r="AP30" s="71"/>
    </row>
    <row r="31" spans="1:42" ht="41.45" customHeight="1">
      <c r="A31" s="15" t="s">
        <v>474</v>
      </c>
      <c r="C31" s="52">
        <v>0</v>
      </c>
      <c r="D31" s="52">
        <v>3</v>
      </c>
      <c r="E31" s="53">
        <v>4792.5153650000002</v>
      </c>
      <c r="F31" s="53">
        <v>6.2299999999999996E-4</v>
      </c>
      <c r="G31" s="53">
        <v>2.503E-3</v>
      </c>
      <c r="H31" s="53">
        <v>1.0042180000000001</v>
      </c>
      <c r="I31" s="53">
        <v>0</v>
      </c>
      <c r="J31" s="16" t="s">
        <v>5682</v>
      </c>
      <c r="K31" s="16"/>
      <c r="L31" s="75">
        <v>3.9547541186967288</v>
      </c>
      <c r="M31" s="68"/>
      <c r="N31" s="95" t="s">
        <v>2459</v>
      </c>
      <c r="O31" s="16"/>
      <c r="P31" s="17"/>
      <c r="Q31" s="76" t="s">
        <v>5688</v>
      </c>
      <c r="R31" s="76"/>
      <c r="S31" s="17"/>
      <c r="T31" s="78"/>
      <c r="U31" s="79"/>
      <c r="V31" s="79"/>
      <c r="W31" s="77"/>
      <c r="X31" s="80"/>
      <c r="Y31" s="80"/>
      <c r="Z31" s="69">
        <v>31</v>
      </c>
      <c r="AA31" s="69"/>
      <c r="AB31" s="81"/>
      <c r="AC31" s="71">
        <v>356</v>
      </c>
      <c r="AD31" s="71">
        <v>783</v>
      </c>
      <c r="AE31" s="71">
        <v>79</v>
      </c>
      <c r="AF31" s="71">
        <v>0</v>
      </c>
      <c r="AG31" s="71" t="s">
        <v>1518</v>
      </c>
      <c r="AH31" s="71" t="s">
        <v>2052</v>
      </c>
      <c r="AI31" s="71">
        <v>-10800</v>
      </c>
      <c r="AJ31" s="73">
        <v>40366.866828703707</v>
      </c>
      <c r="AK31" s="71" t="s">
        <v>3133</v>
      </c>
      <c r="AL31" s="71" t="s">
        <v>3478</v>
      </c>
      <c r="AM31" s="71" t="s">
        <v>4480</v>
      </c>
      <c r="AN31" s="73">
        <v>40522.048842592594</v>
      </c>
      <c r="AO31" s="71"/>
      <c r="AP31" s="71"/>
    </row>
    <row r="32" spans="1:42" ht="41.45" customHeight="1">
      <c r="A32" s="15" t="s">
        <v>738</v>
      </c>
      <c r="C32" s="52">
        <v>6</v>
      </c>
      <c r="D32" s="52">
        <v>12</v>
      </c>
      <c r="E32" s="53">
        <v>4657.4088359999996</v>
      </c>
      <c r="F32" s="53">
        <v>6.1700000000000004E-4</v>
      </c>
      <c r="G32" s="53">
        <v>3.336E-3</v>
      </c>
      <c r="H32" s="53">
        <v>3.1311149999999999</v>
      </c>
      <c r="I32" s="53">
        <v>0.13461538461538461</v>
      </c>
      <c r="J32" s="16" t="s">
        <v>5682</v>
      </c>
      <c r="K32" s="16"/>
      <c r="L32" s="75">
        <v>4.9179067118525142</v>
      </c>
      <c r="M32" s="68"/>
      <c r="N32" s="95" t="s">
        <v>2595</v>
      </c>
      <c r="O32" s="16"/>
      <c r="P32" s="17"/>
      <c r="Q32" s="76" t="s">
        <v>5688</v>
      </c>
      <c r="R32" s="76"/>
      <c r="S32" s="17"/>
      <c r="T32" s="78"/>
      <c r="U32" s="79"/>
      <c r="V32" s="79"/>
      <c r="W32" s="77"/>
      <c r="X32" s="80"/>
      <c r="Y32" s="80"/>
      <c r="Z32" s="69">
        <v>32</v>
      </c>
      <c r="AA32" s="69"/>
      <c r="AB32" s="81"/>
      <c r="AC32" s="71">
        <v>4388</v>
      </c>
      <c r="AD32" s="71">
        <v>4046</v>
      </c>
      <c r="AE32" s="71">
        <v>7100</v>
      </c>
      <c r="AF32" s="71">
        <v>3302</v>
      </c>
      <c r="AG32" s="71" t="s">
        <v>1628</v>
      </c>
      <c r="AH32" s="71" t="s">
        <v>2041</v>
      </c>
      <c r="AI32" s="71">
        <v>-10800</v>
      </c>
      <c r="AJ32" s="73">
        <v>40043.698993055557</v>
      </c>
      <c r="AK32" s="71" t="s">
        <v>3133</v>
      </c>
      <c r="AL32" s="71" t="s">
        <v>3615</v>
      </c>
      <c r="AM32" s="71" t="s">
        <v>4591</v>
      </c>
      <c r="AN32" s="73">
        <v>40522.050798611112</v>
      </c>
      <c r="AO32" s="71"/>
      <c r="AP32" s="71"/>
    </row>
    <row r="33" spans="1:42" ht="41.45" customHeight="1">
      <c r="A33" s="15" t="s">
        <v>272</v>
      </c>
      <c r="C33" s="52">
        <v>11</v>
      </c>
      <c r="D33" s="52">
        <v>11</v>
      </c>
      <c r="E33" s="53">
        <v>4590.2735579999999</v>
      </c>
      <c r="F33" s="53">
        <v>4.6999999999999999E-4</v>
      </c>
      <c r="G33" s="53">
        <v>4.4200000000000001E-4</v>
      </c>
      <c r="H33" s="53">
        <v>2.500448</v>
      </c>
      <c r="I33" s="53">
        <v>0.10909090909090909</v>
      </c>
      <c r="J33" s="16" t="s">
        <v>5683</v>
      </c>
      <c r="K33" s="16"/>
      <c r="L33" s="75">
        <v>4.6323129306455355</v>
      </c>
      <c r="M33" s="68"/>
      <c r="N33" s="95" t="s">
        <v>2238</v>
      </c>
      <c r="O33" s="16"/>
      <c r="P33" s="17"/>
      <c r="Q33" s="76" t="s">
        <v>5689</v>
      </c>
      <c r="R33" s="76"/>
      <c r="S33" s="17"/>
      <c r="T33" s="78"/>
      <c r="U33" s="79"/>
      <c r="V33" s="79"/>
      <c r="W33" s="77"/>
      <c r="X33" s="80"/>
      <c r="Y33" s="80"/>
      <c r="Z33" s="69">
        <v>33</v>
      </c>
      <c r="AA33" s="69"/>
      <c r="AB33" s="81"/>
      <c r="AC33" s="71">
        <v>6894</v>
      </c>
      <c r="AD33" s="71">
        <v>6356</v>
      </c>
      <c r="AE33" s="71">
        <v>7153</v>
      </c>
      <c r="AF33" s="71">
        <v>0</v>
      </c>
      <c r="AG33" s="71" t="s">
        <v>1345</v>
      </c>
      <c r="AH33" s="71" t="s">
        <v>2042</v>
      </c>
      <c r="AI33" s="71">
        <v>-14400</v>
      </c>
      <c r="AJ33" s="73">
        <v>40016.924803240741</v>
      </c>
      <c r="AK33" s="71" t="s">
        <v>3133</v>
      </c>
      <c r="AL33" s="71" t="s">
        <v>3255</v>
      </c>
      <c r="AM33" s="71" t="s">
        <v>4297</v>
      </c>
      <c r="AN33" s="73">
        <v>40522.044571759259</v>
      </c>
      <c r="AO33" s="71"/>
      <c r="AP33" s="71"/>
    </row>
    <row r="34" spans="1:42" ht="41.45" customHeight="1">
      <c r="A34" s="15" t="s">
        <v>705</v>
      </c>
      <c r="C34" s="52">
        <v>1</v>
      </c>
      <c r="D34" s="52">
        <v>3</v>
      </c>
      <c r="E34" s="53">
        <v>4514.2703799999999</v>
      </c>
      <c r="F34" s="53">
        <v>6.2299999999999996E-4</v>
      </c>
      <c r="G34" s="53">
        <v>2.503E-3</v>
      </c>
      <c r="H34" s="53">
        <v>1.0647549999999999</v>
      </c>
      <c r="I34" s="53">
        <v>0</v>
      </c>
      <c r="J34" s="16" t="s">
        <v>5682</v>
      </c>
      <c r="K34" s="16"/>
      <c r="L34" s="75">
        <v>3.9821679372934318</v>
      </c>
      <c r="M34" s="68"/>
      <c r="N34" s="95" t="s">
        <v>2698</v>
      </c>
      <c r="O34" s="16"/>
      <c r="P34" s="17"/>
      <c r="Q34" s="76" t="s">
        <v>5688</v>
      </c>
      <c r="R34" s="76"/>
      <c r="S34" s="17"/>
      <c r="T34" s="78"/>
      <c r="U34" s="79"/>
      <c r="V34" s="79"/>
      <c r="W34" s="77"/>
      <c r="X34" s="80"/>
      <c r="Y34" s="80"/>
      <c r="Z34" s="69">
        <v>34</v>
      </c>
      <c r="AA34" s="69"/>
      <c r="AB34" s="81"/>
      <c r="AC34" s="71">
        <v>454</v>
      </c>
      <c r="AD34" s="71">
        <v>536</v>
      </c>
      <c r="AE34" s="71">
        <v>9063</v>
      </c>
      <c r="AF34" s="71">
        <v>7</v>
      </c>
      <c r="AG34" s="71" t="s">
        <v>1717</v>
      </c>
      <c r="AH34" s="71" t="s">
        <v>2041</v>
      </c>
      <c r="AI34" s="71">
        <v>-10800</v>
      </c>
      <c r="AJ34" s="73">
        <v>39245.113969907405</v>
      </c>
      <c r="AK34" s="71" t="s">
        <v>3133</v>
      </c>
      <c r="AL34" s="71" t="s">
        <v>3721</v>
      </c>
      <c r="AM34" s="71" t="s">
        <v>4680</v>
      </c>
      <c r="AN34" s="73">
        <v>40522.047638888886</v>
      </c>
      <c r="AO34" s="71"/>
      <c r="AP34" s="71"/>
    </row>
    <row r="35" spans="1:42" ht="41.45" customHeight="1">
      <c r="A35" s="15" t="s">
        <v>567</v>
      </c>
      <c r="C35" s="52">
        <v>8</v>
      </c>
      <c r="D35" s="52">
        <v>8</v>
      </c>
      <c r="E35" s="53">
        <v>4444.7603740000004</v>
      </c>
      <c r="F35" s="53">
        <v>4.6999999999999999E-4</v>
      </c>
      <c r="G35" s="53">
        <v>4.15E-4</v>
      </c>
      <c r="H35" s="53">
        <v>1.9281269999999999</v>
      </c>
      <c r="I35" s="53">
        <v>0.17857142857142858</v>
      </c>
      <c r="J35" s="16" t="s">
        <v>5682</v>
      </c>
      <c r="K35" s="16"/>
      <c r="L35" s="75">
        <v>4.3731407867817227</v>
      </c>
      <c r="M35" s="68"/>
      <c r="N35" s="95" t="s">
        <v>2558</v>
      </c>
      <c r="O35" s="16"/>
      <c r="P35" s="17"/>
      <c r="Q35" s="76" t="s">
        <v>5688</v>
      </c>
      <c r="R35" s="76"/>
      <c r="S35" s="17"/>
      <c r="T35" s="78"/>
      <c r="U35" s="79"/>
      <c r="V35" s="79"/>
      <c r="W35" s="77"/>
      <c r="X35" s="80"/>
      <c r="Y35" s="80"/>
      <c r="Z35" s="69">
        <v>35</v>
      </c>
      <c r="AA35" s="69"/>
      <c r="AB35" s="81"/>
      <c r="AC35" s="71">
        <v>12486</v>
      </c>
      <c r="AD35" s="71">
        <v>11440</v>
      </c>
      <c r="AE35" s="71">
        <v>72147</v>
      </c>
      <c r="AF35" s="71">
        <v>0</v>
      </c>
      <c r="AG35" s="71" t="s">
        <v>1594</v>
      </c>
      <c r="AH35" s="71" t="s">
        <v>2050</v>
      </c>
      <c r="AI35" s="71">
        <v>-21600</v>
      </c>
      <c r="AJ35" s="73">
        <v>40219.353321759256</v>
      </c>
      <c r="AK35" s="71" t="s">
        <v>3133</v>
      </c>
      <c r="AL35" s="71" t="s">
        <v>3577</v>
      </c>
      <c r="AM35" s="71" t="s">
        <v>4560</v>
      </c>
      <c r="AN35" s="73">
        <v>40522.049745370372</v>
      </c>
      <c r="AO35" s="71"/>
      <c r="AP35" s="71"/>
    </row>
    <row r="36" spans="1:42" ht="41.45" customHeight="1">
      <c r="A36" s="15" t="s">
        <v>698</v>
      </c>
      <c r="C36" s="52">
        <v>1</v>
      </c>
      <c r="D36" s="52">
        <v>2</v>
      </c>
      <c r="E36" s="53">
        <v>4204.9535640000004</v>
      </c>
      <c r="F36" s="53">
        <v>6.0099999999999997E-4</v>
      </c>
      <c r="G36" s="53">
        <v>2.428E-3</v>
      </c>
      <c r="H36" s="53">
        <v>0.69396800000000003</v>
      </c>
      <c r="I36" s="53">
        <v>0</v>
      </c>
      <c r="J36" s="16" t="s">
        <v>5682</v>
      </c>
      <c r="K36" s="16"/>
      <c r="L36" s="75">
        <v>3.8142592606821744</v>
      </c>
      <c r="M36" s="68"/>
      <c r="N36" s="95" t="s">
        <v>2691</v>
      </c>
      <c r="O36" s="16"/>
      <c r="P36" s="17"/>
      <c r="Q36" s="76" t="s">
        <v>5688</v>
      </c>
      <c r="R36" s="76"/>
      <c r="S36" s="17"/>
      <c r="T36" s="78"/>
      <c r="U36" s="79"/>
      <c r="V36" s="79"/>
      <c r="W36" s="77"/>
      <c r="X36" s="80"/>
      <c r="Y36" s="80"/>
      <c r="Z36" s="69">
        <v>36</v>
      </c>
      <c r="AA36" s="69"/>
      <c r="AB36" s="81"/>
      <c r="AC36" s="71">
        <v>90</v>
      </c>
      <c r="AD36" s="71">
        <v>20</v>
      </c>
      <c r="AE36" s="71">
        <v>295</v>
      </c>
      <c r="AF36" s="71">
        <v>0</v>
      </c>
      <c r="AG36" s="71" t="s">
        <v>1711</v>
      </c>
      <c r="AH36" s="71" t="s">
        <v>2041</v>
      </c>
      <c r="AI36" s="71">
        <v>-10800</v>
      </c>
      <c r="AJ36" s="73">
        <v>40459.164826388886</v>
      </c>
      <c r="AK36" s="71" t="s">
        <v>3133</v>
      </c>
      <c r="AL36" s="71" t="s">
        <v>3714</v>
      </c>
      <c r="AM36" s="71" t="s">
        <v>4674</v>
      </c>
      <c r="AN36" s="73">
        <v>40522.050578703704</v>
      </c>
      <c r="AO36" s="71"/>
      <c r="AP36" s="71"/>
    </row>
    <row r="37" spans="1:42" ht="41.45" customHeight="1">
      <c r="A37" s="15" t="s">
        <v>716</v>
      </c>
      <c r="C37" s="52">
        <v>1</v>
      </c>
      <c r="D37" s="52">
        <v>2</v>
      </c>
      <c r="E37" s="53">
        <v>4204.9535640000004</v>
      </c>
      <c r="F37" s="53">
        <v>6.0099999999999997E-4</v>
      </c>
      <c r="G37" s="53">
        <v>2.428E-3</v>
      </c>
      <c r="H37" s="53">
        <v>0.69396800000000003</v>
      </c>
      <c r="I37" s="53">
        <v>0</v>
      </c>
      <c r="J37" s="16" t="s">
        <v>5682</v>
      </c>
      <c r="K37" s="16"/>
      <c r="L37" s="75">
        <v>3.8142592606821744</v>
      </c>
      <c r="M37" s="68"/>
      <c r="N37" s="95" t="s">
        <v>2707</v>
      </c>
      <c r="O37" s="16"/>
      <c r="P37" s="17"/>
      <c r="Q37" s="76" t="s">
        <v>5688</v>
      </c>
      <c r="R37" s="76"/>
      <c r="S37" s="17"/>
      <c r="T37" s="78"/>
      <c r="U37" s="79"/>
      <c r="V37" s="79"/>
      <c r="W37" s="77"/>
      <c r="X37" s="80"/>
      <c r="Y37" s="80"/>
      <c r="Z37" s="69">
        <v>37</v>
      </c>
      <c r="AA37" s="69"/>
      <c r="AB37" s="81"/>
      <c r="AC37" s="71">
        <v>233</v>
      </c>
      <c r="AD37" s="71">
        <v>201</v>
      </c>
      <c r="AE37" s="71">
        <v>245</v>
      </c>
      <c r="AF37" s="71">
        <v>0</v>
      </c>
      <c r="AG37" s="71" t="s">
        <v>1722</v>
      </c>
      <c r="AH37" s="71" t="s">
        <v>2041</v>
      </c>
      <c r="AI37" s="71">
        <v>-10800</v>
      </c>
      <c r="AJ37" s="73">
        <v>40065.863298611112</v>
      </c>
      <c r="AK37" s="71" t="s">
        <v>3133</v>
      </c>
      <c r="AL37" s="71" t="s">
        <v>3730</v>
      </c>
      <c r="AM37" s="71" t="s">
        <v>4525</v>
      </c>
      <c r="AN37" s="73">
        <v>40522.05064814815</v>
      </c>
      <c r="AO37" s="71"/>
      <c r="AP37" s="71"/>
    </row>
    <row r="38" spans="1:42" ht="41.45" customHeight="1">
      <c r="A38" s="15" t="s">
        <v>487</v>
      </c>
      <c r="C38" s="52">
        <v>3</v>
      </c>
      <c r="D38" s="52">
        <v>5</v>
      </c>
      <c r="E38" s="53">
        <v>4099.851482</v>
      </c>
      <c r="F38" s="53">
        <v>6.0899999999999995E-4</v>
      </c>
      <c r="G38" s="53">
        <v>2.8080000000000002E-3</v>
      </c>
      <c r="H38" s="53">
        <v>1.364371</v>
      </c>
      <c r="I38" s="53">
        <v>0.15</v>
      </c>
      <c r="J38" s="16" t="s">
        <v>5682</v>
      </c>
      <c r="K38" s="16"/>
      <c r="L38" s="75">
        <v>4.1178472519715585</v>
      </c>
      <c r="M38" s="68"/>
      <c r="N38" s="95" t="s">
        <v>2473</v>
      </c>
      <c r="O38" s="16"/>
      <c r="P38" s="17"/>
      <c r="Q38" s="76" t="s">
        <v>5688</v>
      </c>
      <c r="R38" s="76"/>
      <c r="S38" s="17"/>
      <c r="T38" s="78"/>
      <c r="U38" s="79"/>
      <c r="V38" s="79"/>
      <c r="W38" s="77"/>
      <c r="X38" s="80"/>
      <c r="Y38" s="80"/>
      <c r="Z38" s="69">
        <v>38</v>
      </c>
      <c r="AA38" s="69"/>
      <c r="AB38" s="81"/>
      <c r="AC38" s="71">
        <v>2295</v>
      </c>
      <c r="AD38" s="71">
        <v>2093</v>
      </c>
      <c r="AE38" s="71">
        <v>40076</v>
      </c>
      <c r="AF38" s="71">
        <v>884</v>
      </c>
      <c r="AG38" s="71" t="s">
        <v>1532</v>
      </c>
      <c r="AH38" s="71" t="s">
        <v>2079</v>
      </c>
      <c r="AI38" s="71">
        <v>28800</v>
      </c>
      <c r="AJ38" s="73">
        <v>39455.571793981479</v>
      </c>
      <c r="AK38" s="71" t="s">
        <v>3133</v>
      </c>
      <c r="AL38" s="71" t="s">
        <v>3492</v>
      </c>
      <c r="AM38" s="71" t="s">
        <v>4492</v>
      </c>
      <c r="AN38" s="73">
        <v>40522.043634259258</v>
      </c>
      <c r="AO38" s="71"/>
      <c r="AP38" s="71"/>
    </row>
    <row r="39" spans="1:42" ht="41.45" customHeight="1">
      <c r="A39" s="15" t="s">
        <v>608</v>
      </c>
      <c r="C39" s="52">
        <v>6</v>
      </c>
      <c r="D39" s="52">
        <v>4</v>
      </c>
      <c r="E39" s="53">
        <v>4088.1716190000002</v>
      </c>
      <c r="F39" s="53">
        <v>6.1600000000000001E-4</v>
      </c>
      <c r="G39" s="53">
        <v>2.7529999999999998E-3</v>
      </c>
      <c r="H39" s="53">
        <v>1.634973</v>
      </c>
      <c r="I39" s="53">
        <v>0.38095238095238093</v>
      </c>
      <c r="J39" s="16" t="s">
        <v>5682</v>
      </c>
      <c r="K39" s="16"/>
      <c r="L39" s="75">
        <v>4.2403877501776979</v>
      </c>
      <c r="M39" s="68"/>
      <c r="N39" s="95" t="s">
        <v>2598</v>
      </c>
      <c r="O39" s="16"/>
      <c r="P39" s="17"/>
      <c r="Q39" s="76" t="s">
        <v>5688</v>
      </c>
      <c r="R39" s="76"/>
      <c r="S39" s="17"/>
      <c r="T39" s="78"/>
      <c r="U39" s="79"/>
      <c r="V39" s="79"/>
      <c r="W39" s="77"/>
      <c r="X39" s="80"/>
      <c r="Y39" s="80"/>
      <c r="Z39" s="69">
        <v>39</v>
      </c>
      <c r="AA39" s="69"/>
      <c r="AB39" s="81"/>
      <c r="AC39" s="71">
        <v>811</v>
      </c>
      <c r="AD39" s="71">
        <v>827</v>
      </c>
      <c r="AE39" s="71">
        <v>17297</v>
      </c>
      <c r="AF39" s="71">
        <v>203</v>
      </c>
      <c r="AG39" s="71" t="s">
        <v>1631</v>
      </c>
      <c r="AH39" s="71" t="s">
        <v>2041</v>
      </c>
      <c r="AI39" s="71">
        <v>-10800</v>
      </c>
      <c r="AJ39" s="73">
        <v>39941.196793981479</v>
      </c>
      <c r="AK39" s="71" t="s">
        <v>3133</v>
      </c>
      <c r="AL39" s="71" t="s">
        <v>3618</v>
      </c>
      <c r="AM39" s="71" t="s">
        <v>4594</v>
      </c>
      <c r="AN39" s="73">
        <v>40522.047835648147</v>
      </c>
      <c r="AO39" s="71"/>
      <c r="AP39" s="71"/>
    </row>
    <row r="40" spans="1:42" ht="41.45" customHeight="1">
      <c r="A40" s="15" t="s">
        <v>704</v>
      </c>
      <c r="C40" s="52">
        <v>4</v>
      </c>
      <c r="D40" s="52">
        <v>6</v>
      </c>
      <c r="E40" s="53">
        <v>3938.589876</v>
      </c>
      <c r="F40" s="53">
        <v>6.0899999999999995E-4</v>
      </c>
      <c r="G40" s="53">
        <v>2.6740000000000002E-3</v>
      </c>
      <c r="H40" s="53">
        <v>1.5061180000000001</v>
      </c>
      <c r="I40" s="53">
        <v>0.3</v>
      </c>
      <c r="J40" s="16" t="s">
        <v>5682</v>
      </c>
      <c r="K40" s="16"/>
      <c r="L40" s="75">
        <v>4.1820365336443679</v>
      </c>
      <c r="M40" s="68"/>
      <c r="N40" s="95" t="s">
        <v>2697</v>
      </c>
      <c r="O40" s="16"/>
      <c r="P40" s="17"/>
      <c r="Q40" s="76" t="s">
        <v>5688</v>
      </c>
      <c r="R40" s="76"/>
      <c r="S40" s="17"/>
      <c r="T40" s="78"/>
      <c r="U40" s="79"/>
      <c r="V40" s="79"/>
      <c r="W40" s="77"/>
      <c r="X40" s="80"/>
      <c r="Y40" s="80"/>
      <c r="Z40" s="69">
        <v>40</v>
      </c>
      <c r="AA40" s="69"/>
      <c r="AB40" s="81"/>
      <c r="AC40" s="71">
        <v>1817</v>
      </c>
      <c r="AD40" s="71">
        <v>1093</v>
      </c>
      <c r="AE40" s="71">
        <v>453</v>
      </c>
      <c r="AF40" s="71">
        <v>0</v>
      </c>
      <c r="AG40" s="71" t="s">
        <v>1716</v>
      </c>
      <c r="AH40" s="71"/>
      <c r="AI40" s="71"/>
      <c r="AJ40" s="73">
        <v>40488.777129629627</v>
      </c>
      <c r="AK40" s="71" t="s">
        <v>3133</v>
      </c>
      <c r="AL40" s="71" t="s">
        <v>3720</v>
      </c>
      <c r="AM40" s="71" t="s">
        <v>4679</v>
      </c>
      <c r="AN40" s="73">
        <v>40522.043958333335</v>
      </c>
      <c r="AO40" s="71"/>
      <c r="AP40" s="71"/>
    </row>
    <row r="41" spans="1:42" ht="41.45" customHeight="1">
      <c r="A41" s="15" t="s">
        <v>236</v>
      </c>
      <c r="C41" s="52">
        <v>3</v>
      </c>
      <c r="D41" s="52">
        <v>3</v>
      </c>
      <c r="E41" s="53">
        <v>3761.1080809999999</v>
      </c>
      <c r="F41" s="53">
        <v>3.6699999999999998E-4</v>
      </c>
      <c r="G41" s="53">
        <v>3.4E-5</v>
      </c>
      <c r="H41" s="53">
        <v>0.94358299999999995</v>
      </c>
      <c r="I41" s="53">
        <v>0</v>
      </c>
      <c r="J41" s="16" t="s">
        <v>5682</v>
      </c>
      <c r="K41" s="16"/>
      <c r="L41" s="75">
        <v>3.9272959213858103</v>
      </c>
      <c r="M41" s="68"/>
      <c r="N41" s="95" t="s">
        <v>2190</v>
      </c>
      <c r="O41" s="16"/>
      <c r="P41" s="17"/>
      <c r="Q41" s="76" t="s">
        <v>5688</v>
      </c>
      <c r="R41" s="76"/>
      <c r="S41" s="17"/>
      <c r="T41" s="78"/>
      <c r="U41" s="79"/>
      <c r="V41" s="79"/>
      <c r="W41" s="77"/>
      <c r="X41" s="80"/>
      <c r="Y41" s="80"/>
      <c r="Z41" s="69">
        <v>41</v>
      </c>
      <c r="AA41" s="69"/>
      <c r="AB41" s="81"/>
      <c r="AC41" s="71">
        <v>2181</v>
      </c>
      <c r="AD41" s="71">
        <v>1985</v>
      </c>
      <c r="AE41" s="71">
        <v>11042</v>
      </c>
      <c r="AF41" s="71">
        <v>6</v>
      </c>
      <c r="AG41" s="71" t="s">
        <v>1304</v>
      </c>
      <c r="AH41" s="71" t="s">
        <v>2065</v>
      </c>
      <c r="AI41" s="71">
        <v>-25200</v>
      </c>
      <c r="AJ41" s="73">
        <v>39989.284988425927</v>
      </c>
      <c r="AK41" s="71" t="s">
        <v>3133</v>
      </c>
      <c r="AL41" s="71" t="s">
        <v>3207</v>
      </c>
      <c r="AM41" s="71" t="s">
        <v>4254</v>
      </c>
      <c r="AN41" s="73">
        <v>40522.043622685182</v>
      </c>
      <c r="AO41" s="71"/>
      <c r="AP41" s="71"/>
    </row>
    <row r="42" spans="1:42" ht="41.45" customHeight="1">
      <c r="A42" s="15" t="s">
        <v>695</v>
      </c>
      <c r="C42" s="52">
        <v>4</v>
      </c>
      <c r="D42" s="52">
        <v>1</v>
      </c>
      <c r="E42" s="53">
        <v>3730</v>
      </c>
      <c r="F42" s="53">
        <v>4.35E-4</v>
      </c>
      <c r="G42" s="53">
        <v>1.2400000000000001E-4</v>
      </c>
      <c r="H42" s="53">
        <v>1.612249</v>
      </c>
      <c r="I42" s="53">
        <v>0.16666666666666666</v>
      </c>
      <c r="J42" s="16" t="s">
        <v>5682</v>
      </c>
      <c r="K42" s="16"/>
      <c r="L42" s="75">
        <v>4.2300973226079224</v>
      </c>
      <c r="M42" s="68"/>
      <c r="N42" s="95" t="s">
        <v>2205</v>
      </c>
      <c r="O42" s="16"/>
      <c r="P42" s="17"/>
      <c r="Q42" s="76" t="s">
        <v>5688</v>
      </c>
      <c r="R42" s="76"/>
      <c r="S42" s="17"/>
      <c r="T42" s="78"/>
      <c r="U42" s="79"/>
      <c r="V42" s="79"/>
      <c r="W42" s="77"/>
      <c r="X42" s="80"/>
      <c r="Y42" s="80"/>
      <c r="Z42" s="69">
        <v>42</v>
      </c>
      <c r="AA42" s="69"/>
      <c r="AB42" s="81"/>
      <c r="AC42" s="71">
        <v>252</v>
      </c>
      <c r="AD42" s="71">
        <v>1523</v>
      </c>
      <c r="AE42" s="71">
        <v>13200</v>
      </c>
      <c r="AF42" s="71">
        <v>15</v>
      </c>
      <c r="AG42" s="71" t="s">
        <v>1317</v>
      </c>
      <c r="AH42" s="71" t="s">
        <v>2041</v>
      </c>
      <c r="AI42" s="71">
        <v>-10800</v>
      </c>
      <c r="AJ42" s="73">
        <v>40008.990844907406</v>
      </c>
      <c r="AK42" s="71" t="s">
        <v>3133</v>
      </c>
      <c r="AL42" s="71" t="s">
        <v>3222</v>
      </c>
      <c r="AM42" s="71" t="s">
        <v>4265</v>
      </c>
      <c r="AN42" s="73">
        <v>40522.045162037037</v>
      </c>
      <c r="AO42" s="71"/>
      <c r="AP42" s="71"/>
    </row>
    <row r="43" spans="1:42" ht="41.45" customHeight="1">
      <c r="A43" s="15" t="s">
        <v>436</v>
      </c>
      <c r="C43" s="52">
        <v>5</v>
      </c>
      <c r="D43" s="52">
        <v>6</v>
      </c>
      <c r="E43" s="53">
        <v>3597.3423499999999</v>
      </c>
      <c r="F43" s="53">
        <v>5.9599999999999996E-4</v>
      </c>
      <c r="G43" s="53">
        <v>2.5820000000000001E-3</v>
      </c>
      <c r="H43" s="53">
        <v>1.83725</v>
      </c>
      <c r="I43" s="53">
        <v>0.23333333333333334</v>
      </c>
      <c r="J43" s="16" t="s">
        <v>5682</v>
      </c>
      <c r="K43" s="16"/>
      <c r="L43" s="75">
        <v>4.3319876805390516</v>
      </c>
      <c r="M43" s="68"/>
      <c r="N43" s="95" t="s">
        <v>2417</v>
      </c>
      <c r="O43" s="16"/>
      <c r="P43" s="17"/>
      <c r="Q43" s="76" t="s">
        <v>5688</v>
      </c>
      <c r="R43" s="76"/>
      <c r="S43" s="17"/>
      <c r="T43" s="78"/>
      <c r="U43" s="79"/>
      <c r="V43" s="79"/>
      <c r="W43" s="77"/>
      <c r="X43" s="80"/>
      <c r="Y43" s="80"/>
      <c r="Z43" s="69">
        <v>43</v>
      </c>
      <c r="AA43" s="69"/>
      <c r="AB43" s="81"/>
      <c r="AC43" s="71">
        <v>1977</v>
      </c>
      <c r="AD43" s="71">
        <v>2164</v>
      </c>
      <c r="AE43" s="71">
        <v>31191</v>
      </c>
      <c r="AF43" s="71">
        <v>123</v>
      </c>
      <c r="AG43" s="71" t="s">
        <v>1483</v>
      </c>
      <c r="AH43" s="71"/>
      <c r="AI43" s="71"/>
      <c r="AJ43" s="73">
        <v>40062.001921296294</v>
      </c>
      <c r="AK43" s="71" t="s">
        <v>3133</v>
      </c>
      <c r="AL43" s="71" t="s">
        <v>3436</v>
      </c>
      <c r="AM43" s="71" t="s">
        <v>4443</v>
      </c>
      <c r="AN43" s="73">
        <v>40522.048020833332</v>
      </c>
      <c r="AO43" s="71"/>
      <c r="AP43" s="71"/>
    </row>
    <row r="44" spans="1:42" ht="41.45" customHeight="1">
      <c r="A44" s="15" t="s">
        <v>681</v>
      </c>
      <c r="C44" s="52">
        <v>3</v>
      </c>
      <c r="D44" s="52">
        <v>1</v>
      </c>
      <c r="E44" s="53">
        <v>3561.7318500000001</v>
      </c>
      <c r="F44" s="53">
        <v>5.9900000000000003E-4</v>
      </c>
      <c r="G44" s="53">
        <v>2.6970000000000002E-3</v>
      </c>
      <c r="H44" s="53">
        <v>1.0861670000000001</v>
      </c>
      <c r="I44" s="53">
        <v>0.16666666666666666</v>
      </c>
      <c r="J44" s="16" t="s">
        <v>5682</v>
      </c>
      <c r="K44" s="16"/>
      <c r="L44" s="75">
        <v>3.9918642335055434</v>
      </c>
      <c r="M44" s="68"/>
      <c r="N44" s="95" t="s">
        <v>2246</v>
      </c>
      <c r="O44" s="16"/>
      <c r="P44" s="17"/>
      <c r="Q44" s="76" t="s">
        <v>5688</v>
      </c>
      <c r="R44" s="76"/>
      <c r="S44" s="17"/>
      <c r="T44" s="78"/>
      <c r="U44" s="79"/>
      <c r="V44" s="79"/>
      <c r="W44" s="77"/>
      <c r="X44" s="80"/>
      <c r="Y44" s="80"/>
      <c r="Z44" s="69">
        <v>44</v>
      </c>
      <c r="AA44" s="69"/>
      <c r="AB44" s="81"/>
      <c r="AC44" s="71">
        <v>117</v>
      </c>
      <c r="AD44" s="71">
        <v>1969</v>
      </c>
      <c r="AE44" s="71">
        <v>26090</v>
      </c>
      <c r="AF44" s="71">
        <v>42</v>
      </c>
      <c r="AG44" s="71" t="s">
        <v>1351</v>
      </c>
      <c r="AH44" s="71" t="s">
        <v>2040</v>
      </c>
      <c r="AI44" s="71">
        <v>-28800</v>
      </c>
      <c r="AJ44" s="73">
        <v>39677.712685185186</v>
      </c>
      <c r="AK44" s="71" t="s">
        <v>3133</v>
      </c>
      <c r="AL44" s="71" t="s">
        <v>3263</v>
      </c>
      <c r="AM44" s="71" t="s">
        <v>4304</v>
      </c>
      <c r="AN44" s="73">
        <v>40522.049467592595</v>
      </c>
      <c r="AO44" s="71"/>
      <c r="AP44" s="71"/>
    </row>
    <row r="45" spans="1:42" ht="41.45" customHeight="1">
      <c r="A45" s="15" t="s">
        <v>334</v>
      </c>
      <c r="C45" s="52">
        <v>4</v>
      </c>
      <c r="D45" s="52">
        <v>5</v>
      </c>
      <c r="E45" s="53">
        <v>3559.8318180000001</v>
      </c>
      <c r="F45" s="53">
        <v>4.5100000000000001E-4</v>
      </c>
      <c r="G45" s="53">
        <v>1.6000000000000001E-4</v>
      </c>
      <c r="H45" s="53">
        <v>1.3400609999999999</v>
      </c>
      <c r="I45" s="53">
        <v>0.1</v>
      </c>
      <c r="J45" s="16" t="s">
        <v>5682</v>
      </c>
      <c r="K45" s="16"/>
      <c r="L45" s="75">
        <v>4.1068386137819246</v>
      </c>
      <c r="M45" s="68"/>
      <c r="N45" s="95" t="s">
        <v>2312</v>
      </c>
      <c r="O45" s="16"/>
      <c r="P45" s="17"/>
      <c r="Q45" s="76" t="s">
        <v>5688</v>
      </c>
      <c r="R45" s="76"/>
      <c r="S45" s="17"/>
      <c r="T45" s="78"/>
      <c r="U45" s="79"/>
      <c r="V45" s="79"/>
      <c r="W45" s="77"/>
      <c r="X45" s="80"/>
      <c r="Y45" s="80"/>
      <c r="Z45" s="69">
        <v>45</v>
      </c>
      <c r="AA45" s="69"/>
      <c r="AB45" s="81"/>
      <c r="AC45" s="71">
        <v>3626</v>
      </c>
      <c r="AD45" s="71">
        <v>4320</v>
      </c>
      <c r="AE45" s="71">
        <v>38935</v>
      </c>
      <c r="AF45" s="71">
        <v>20</v>
      </c>
      <c r="AG45" s="71" t="s">
        <v>1405</v>
      </c>
      <c r="AH45" s="71" t="s">
        <v>2065</v>
      </c>
      <c r="AI45" s="71">
        <v>-25200</v>
      </c>
      <c r="AJ45" s="73">
        <v>39739.004861111112</v>
      </c>
      <c r="AK45" s="71" t="s">
        <v>3133</v>
      </c>
      <c r="AL45" s="71" t="s">
        <v>3329</v>
      </c>
      <c r="AM45" s="71" t="s">
        <v>4362</v>
      </c>
      <c r="AN45" s="73">
        <v>40522.046249999999</v>
      </c>
      <c r="AO45" s="71"/>
      <c r="AP45" s="71"/>
    </row>
    <row r="46" spans="1:42" ht="41.45" customHeight="1">
      <c r="A46" s="15" t="s">
        <v>595</v>
      </c>
      <c r="C46" s="52">
        <v>1</v>
      </c>
      <c r="D46" s="52">
        <v>3</v>
      </c>
      <c r="E46" s="53">
        <v>3350.4370469999999</v>
      </c>
      <c r="F46" s="53">
        <v>6.2200000000000005E-4</v>
      </c>
      <c r="G46" s="53">
        <v>2.6259999999999999E-3</v>
      </c>
      <c r="H46" s="53">
        <v>0.967005</v>
      </c>
      <c r="I46" s="53">
        <v>0.16666666666666666</v>
      </c>
      <c r="J46" s="16" t="s">
        <v>5682</v>
      </c>
      <c r="K46" s="16"/>
      <c r="L46" s="75">
        <v>3.9379024340833668</v>
      </c>
      <c r="M46" s="68"/>
      <c r="N46" s="95" t="s">
        <v>2586</v>
      </c>
      <c r="O46" s="16"/>
      <c r="P46" s="17"/>
      <c r="Q46" s="76" t="s">
        <v>5688</v>
      </c>
      <c r="R46" s="76"/>
      <c r="S46" s="17"/>
      <c r="T46" s="78"/>
      <c r="U46" s="79"/>
      <c r="V46" s="79"/>
      <c r="W46" s="77"/>
      <c r="X46" s="80"/>
      <c r="Y46" s="80"/>
      <c r="Z46" s="69">
        <v>46</v>
      </c>
      <c r="AA46" s="69"/>
      <c r="AB46" s="81"/>
      <c r="AC46" s="71">
        <v>163</v>
      </c>
      <c r="AD46" s="71">
        <v>114</v>
      </c>
      <c r="AE46" s="71">
        <v>2694</v>
      </c>
      <c r="AF46" s="71">
        <v>584</v>
      </c>
      <c r="AG46" s="71" t="s">
        <v>1619</v>
      </c>
      <c r="AH46" s="71" t="s">
        <v>2041</v>
      </c>
      <c r="AI46" s="71">
        <v>-10800</v>
      </c>
      <c r="AJ46" s="73">
        <v>40040.955601851849</v>
      </c>
      <c r="AK46" s="71" t="s">
        <v>3133</v>
      </c>
      <c r="AL46" s="71" t="s">
        <v>3606</v>
      </c>
      <c r="AM46" s="71" t="s">
        <v>4585</v>
      </c>
      <c r="AN46" s="73">
        <v>40522.043877314813</v>
      </c>
      <c r="AO46" s="71"/>
      <c r="AP46" s="71"/>
    </row>
    <row r="47" spans="1:42" ht="41.45" customHeight="1">
      <c r="A47" s="15" t="s">
        <v>680</v>
      </c>
      <c r="C47" s="52">
        <v>3</v>
      </c>
      <c r="D47" s="52">
        <v>5</v>
      </c>
      <c r="E47" s="53">
        <v>3326.6508159999998</v>
      </c>
      <c r="F47" s="53">
        <v>4.5300000000000001E-4</v>
      </c>
      <c r="G47" s="53">
        <v>2.5999999999999998E-4</v>
      </c>
      <c r="H47" s="53">
        <v>1.5506629999999999</v>
      </c>
      <c r="I47" s="53">
        <v>6.6666666666666666E-2</v>
      </c>
      <c r="J47" s="16" t="s">
        <v>5682</v>
      </c>
      <c r="K47" s="16"/>
      <c r="L47" s="75">
        <v>4.2022084706315024</v>
      </c>
      <c r="M47" s="68"/>
      <c r="N47" s="95" t="s">
        <v>2355</v>
      </c>
      <c r="O47" s="16"/>
      <c r="P47" s="17"/>
      <c r="Q47" s="76" t="s">
        <v>5688</v>
      </c>
      <c r="R47" s="76"/>
      <c r="S47" s="17"/>
      <c r="T47" s="78"/>
      <c r="U47" s="79"/>
      <c r="V47" s="79"/>
      <c r="W47" s="77"/>
      <c r="X47" s="80"/>
      <c r="Y47" s="80"/>
      <c r="Z47" s="69">
        <v>47</v>
      </c>
      <c r="AA47" s="69"/>
      <c r="AB47" s="81"/>
      <c r="AC47" s="71">
        <v>1017</v>
      </c>
      <c r="AD47" s="71">
        <v>1025</v>
      </c>
      <c r="AE47" s="71">
        <v>5341</v>
      </c>
      <c r="AF47" s="71">
        <v>153</v>
      </c>
      <c r="AG47" s="71" t="s">
        <v>1435</v>
      </c>
      <c r="AH47" s="71" t="s">
        <v>2065</v>
      </c>
      <c r="AI47" s="71">
        <v>-25200</v>
      </c>
      <c r="AJ47" s="73">
        <v>39760.862916666665</v>
      </c>
      <c r="AK47" s="71" t="s">
        <v>3133</v>
      </c>
      <c r="AL47" s="71" t="s">
        <v>3372</v>
      </c>
      <c r="AM47" s="71" t="s">
        <v>4303</v>
      </c>
      <c r="AN47" s="73">
        <v>40522.048900462964</v>
      </c>
      <c r="AO47" s="71"/>
      <c r="AP47" s="71"/>
    </row>
    <row r="48" spans="1:42" ht="41.45" customHeight="1">
      <c r="A48" s="15" t="s">
        <v>273</v>
      </c>
      <c r="C48" s="52">
        <v>0</v>
      </c>
      <c r="D48" s="52">
        <v>3</v>
      </c>
      <c r="E48" s="53">
        <v>3268.2703799999999</v>
      </c>
      <c r="F48" s="53">
        <v>6.2299999999999996E-4</v>
      </c>
      <c r="G48" s="53">
        <v>2.6649999999999998E-3</v>
      </c>
      <c r="H48" s="53">
        <v>0.89988199999999996</v>
      </c>
      <c r="I48" s="53">
        <v>0.33333333333333331</v>
      </c>
      <c r="J48" s="16" t="s">
        <v>5682</v>
      </c>
      <c r="K48" s="16"/>
      <c r="L48" s="75">
        <v>3.9075061847537582</v>
      </c>
      <c r="M48" s="68"/>
      <c r="N48" s="95" t="s">
        <v>2239</v>
      </c>
      <c r="O48" s="16"/>
      <c r="P48" s="17"/>
      <c r="Q48" s="76" t="s">
        <v>5688</v>
      </c>
      <c r="R48" s="76"/>
      <c r="S48" s="17"/>
      <c r="T48" s="78"/>
      <c r="U48" s="79"/>
      <c r="V48" s="79"/>
      <c r="W48" s="77"/>
      <c r="X48" s="80"/>
      <c r="Y48" s="80"/>
      <c r="Z48" s="69">
        <v>48</v>
      </c>
      <c r="AA48" s="69"/>
      <c r="AB48" s="81"/>
      <c r="AC48" s="71">
        <v>117</v>
      </c>
      <c r="AD48" s="71">
        <v>66</v>
      </c>
      <c r="AE48" s="71">
        <v>2613</v>
      </c>
      <c r="AF48" s="71">
        <v>0</v>
      </c>
      <c r="AG48" s="71"/>
      <c r="AH48" s="71" t="s">
        <v>2041</v>
      </c>
      <c r="AI48" s="71">
        <v>-10800</v>
      </c>
      <c r="AJ48" s="73">
        <v>39983.545243055552</v>
      </c>
      <c r="AK48" s="71" t="s">
        <v>3133</v>
      </c>
      <c r="AL48" s="71" t="s">
        <v>3256</v>
      </c>
      <c r="AM48" s="71" t="s">
        <v>4298</v>
      </c>
      <c r="AN48" s="73">
        <v>40522.044814814813</v>
      </c>
      <c r="AO48" s="71"/>
      <c r="AP48" s="71"/>
    </row>
    <row r="49" spans="1:42" ht="41.45" customHeight="1">
      <c r="A49" s="15" t="s">
        <v>302</v>
      </c>
      <c r="C49" s="52">
        <v>0</v>
      </c>
      <c r="D49" s="52">
        <v>2</v>
      </c>
      <c r="E49" s="53">
        <v>3268.2703799999999</v>
      </c>
      <c r="F49" s="53">
        <v>6.2200000000000005E-4</v>
      </c>
      <c r="G49" s="53">
        <v>2.496E-3</v>
      </c>
      <c r="H49" s="53">
        <v>0.68082699999999996</v>
      </c>
      <c r="I49" s="53">
        <v>0</v>
      </c>
      <c r="J49" s="16" t="s">
        <v>5682</v>
      </c>
      <c r="K49" s="16"/>
      <c r="L49" s="75">
        <v>3.8083084373810645</v>
      </c>
      <c r="M49" s="68"/>
      <c r="N49" s="95" t="s">
        <v>2278</v>
      </c>
      <c r="O49" s="16"/>
      <c r="P49" s="17"/>
      <c r="Q49" s="76" t="s">
        <v>5688</v>
      </c>
      <c r="R49" s="76"/>
      <c r="S49" s="17"/>
      <c r="T49" s="78"/>
      <c r="U49" s="79"/>
      <c r="V49" s="79"/>
      <c r="W49" s="77"/>
      <c r="X49" s="80"/>
      <c r="Y49" s="80"/>
      <c r="Z49" s="69">
        <v>49</v>
      </c>
      <c r="AA49" s="69"/>
      <c r="AB49" s="81"/>
      <c r="AC49" s="71">
        <v>345</v>
      </c>
      <c r="AD49" s="71">
        <v>87</v>
      </c>
      <c r="AE49" s="71">
        <v>1388</v>
      </c>
      <c r="AF49" s="71">
        <v>0</v>
      </c>
      <c r="AG49" s="71" t="s">
        <v>1379</v>
      </c>
      <c r="AH49" s="71" t="s">
        <v>2041</v>
      </c>
      <c r="AI49" s="71">
        <v>-10800</v>
      </c>
      <c r="AJ49" s="73">
        <v>40038.684074074074</v>
      </c>
      <c r="AK49" s="71" t="s">
        <v>3133</v>
      </c>
      <c r="AL49" s="71" t="s">
        <v>3295</v>
      </c>
      <c r="AM49" s="71" t="s">
        <v>4333</v>
      </c>
      <c r="AN49" s="73">
        <v>40522.045243055552</v>
      </c>
      <c r="AO49" s="71"/>
      <c r="AP49" s="71"/>
    </row>
    <row r="50" spans="1:42" ht="41.45" customHeight="1">
      <c r="A50" s="15" t="s">
        <v>556</v>
      </c>
      <c r="C50" s="52">
        <v>0</v>
      </c>
      <c r="D50" s="52">
        <v>2</v>
      </c>
      <c r="E50" s="53">
        <v>3268.2703799999999</v>
      </c>
      <c r="F50" s="53">
        <v>6.2200000000000005E-4</v>
      </c>
      <c r="G50" s="53">
        <v>2.496E-3</v>
      </c>
      <c r="H50" s="53">
        <v>0.68082699999999996</v>
      </c>
      <c r="I50" s="53">
        <v>0</v>
      </c>
      <c r="J50" s="16" t="s">
        <v>5682</v>
      </c>
      <c r="K50" s="16"/>
      <c r="L50" s="75">
        <v>3.8083084373810645</v>
      </c>
      <c r="M50" s="68"/>
      <c r="N50" s="95" t="s">
        <v>2547</v>
      </c>
      <c r="O50" s="16"/>
      <c r="P50" s="17"/>
      <c r="Q50" s="76" t="s">
        <v>5688</v>
      </c>
      <c r="R50" s="76"/>
      <c r="S50" s="17"/>
      <c r="T50" s="78"/>
      <c r="U50" s="79"/>
      <c r="V50" s="79"/>
      <c r="W50" s="77"/>
      <c r="X50" s="80"/>
      <c r="Y50" s="80"/>
      <c r="Z50" s="69">
        <v>50</v>
      </c>
      <c r="AA50" s="69"/>
      <c r="AB50" s="81"/>
      <c r="AC50" s="71">
        <v>59</v>
      </c>
      <c r="AD50" s="71">
        <v>27</v>
      </c>
      <c r="AE50" s="71">
        <v>195</v>
      </c>
      <c r="AF50" s="71">
        <v>1</v>
      </c>
      <c r="AG50" s="71"/>
      <c r="AH50" s="71" t="s">
        <v>2041</v>
      </c>
      <c r="AI50" s="71">
        <v>-10800</v>
      </c>
      <c r="AJ50" s="73">
        <v>39921.657916666663</v>
      </c>
      <c r="AK50" s="71" t="s">
        <v>3133</v>
      </c>
      <c r="AL50" s="71" t="s">
        <v>3566</v>
      </c>
      <c r="AM50" s="71" t="s">
        <v>4400</v>
      </c>
      <c r="AN50" s="73">
        <v>40522.04965277778</v>
      </c>
      <c r="AO50" s="71"/>
      <c r="AP50" s="71"/>
    </row>
    <row r="51" spans="1:42" ht="41.45" customHeight="1">
      <c r="A51" s="15" t="s">
        <v>557</v>
      </c>
      <c r="C51" s="52">
        <v>0</v>
      </c>
      <c r="D51" s="52">
        <v>2</v>
      </c>
      <c r="E51" s="53">
        <v>3268.2703799999999</v>
      </c>
      <c r="F51" s="53">
        <v>6.2200000000000005E-4</v>
      </c>
      <c r="G51" s="53">
        <v>2.496E-3</v>
      </c>
      <c r="H51" s="53">
        <v>0.68082699999999996</v>
      </c>
      <c r="I51" s="53">
        <v>0</v>
      </c>
      <c r="J51" s="16" t="s">
        <v>5682</v>
      </c>
      <c r="K51" s="16"/>
      <c r="L51" s="75">
        <v>3.8083084373810645</v>
      </c>
      <c r="M51" s="68"/>
      <c r="N51" s="95" t="s">
        <v>2548</v>
      </c>
      <c r="O51" s="16"/>
      <c r="P51" s="17"/>
      <c r="Q51" s="76" t="s">
        <v>5688</v>
      </c>
      <c r="R51" s="76"/>
      <c r="S51" s="17"/>
      <c r="T51" s="78"/>
      <c r="U51" s="79"/>
      <c r="V51" s="79"/>
      <c r="W51" s="77"/>
      <c r="X51" s="80"/>
      <c r="Y51" s="80"/>
      <c r="Z51" s="69">
        <v>51</v>
      </c>
      <c r="AA51" s="69"/>
      <c r="AB51" s="81"/>
      <c r="AC51" s="71">
        <v>307</v>
      </c>
      <c r="AD51" s="71">
        <v>990</v>
      </c>
      <c r="AE51" s="71">
        <v>3554</v>
      </c>
      <c r="AF51" s="71">
        <v>20</v>
      </c>
      <c r="AG51" s="71" t="s">
        <v>1585</v>
      </c>
      <c r="AH51" s="71" t="s">
        <v>2041</v>
      </c>
      <c r="AI51" s="71">
        <v>-10800</v>
      </c>
      <c r="AJ51" s="73">
        <v>40057.192511574074</v>
      </c>
      <c r="AK51" s="71" t="s">
        <v>3133</v>
      </c>
      <c r="AL51" s="71" t="s">
        <v>3567</v>
      </c>
      <c r="AM51" s="71" t="s">
        <v>4554</v>
      </c>
      <c r="AN51" s="73">
        <v>40522.049664351849</v>
      </c>
      <c r="AO51" s="71"/>
      <c r="AP51" s="71"/>
    </row>
    <row r="52" spans="1:42" ht="41.45" customHeight="1">
      <c r="A52" s="15" t="s">
        <v>743</v>
      </c>
      <c r="C52" s="52">
        <v>0</v>
      </c>
      <c r="D52" s="52">
        <v>2</v>
      </c>
      <c r="E52" s="53">
        <v>3268.2703799999999</v>
      </c>
      <c r="F52" s="53">
        <v>6.2200000000000005E-4</v>
      </c>
      <c r="G52" s="53">
        <v>2.496E-3</v>
      </c>
      <c r="H52" s="53">
        <v>0.68082699999999996</v>
      </c>
      <c r="I52" s="53">
        <v>0</v>
      </c>
      <c r="J52" s="16" t="s">
        <v>5682</v>
      </c>
      <c r="K52" s="16"/>
      <c r="L52" s="75">
        <v>3.8083084373810645</v>
      </c>
      <c r="M52" s="68"/>
      <c r="N52" s="95" t="s">
        <v>2331</v>
      </c>
      <c r="O52" s="16"/>
      <c r="P52" s="17"/>
      <c r="Q52" s="76" t="s">
        <v>5688</v>
      </c>
      <c r="R52" s="76"/>
      <c r="S52" s="17"/>
      <c r="T52" s="78"/>
      <c r="U52" s="79"/>
      <c r="V52" s="79"/>
      <c r="W52" s="77"/>
      <c r="X52" s="80"/>
      <c r="Y52" s="80"/>
      <c r="Z52" s="69">
        <v>52</v>
      </c>
      <c r="AA52" s="69"/>
      <c r="AB52" s="81"/>
      <c r="AC52" s="71">
        <v>88</v>
      </c>
      <c r="AD52" s="71">
        <v>126</v>
      </c>
      <c r="AE52" s="71">
        <v>6810</v>
      </c>
      <c r="AF52" s="71">
        <v>8</v>
      </c>
      <c r="AG52" s="71" t="s">
        <v>1743</v>
      </c>
      <c r="AH52" s="71" t="s">
        <v>2042</v>
      </c>
      <c r="AI52" s="71">
        <v>-14400</v>
      </c>
      <c r="AJ52" s="73">
        <v>40138.133923611109</v>
      </c>
      <c r="AK52" s="71" t="s">
        <v>3133</v>
      </c>
      <c r="AL52" s="71" t="s">
        <v>3756</v>
      </c>
      <c r="AM52" s="71" t="s">
        <v>4684</v>
      </c>
      <c r="AN52" s="73">
        <v>40522.050810185188</v>
      </c>
      <c r="AO52" s="71"/>
      <c r="AP52" s="71"/>
    </row>
    <row r="53" spans="1:42" ht="41.45" customHeight="1">
      <c r="A53" s="15" t="s">
        <v>511</v>
      </c>
      <c r="C53" s="52">
        <v>2</v>
      </c>
      <c r="D53" s="52">
        <v>6</v>
      </c>
      <c r="E53" s="53">
        <v>3214.9962310000001</v>
      </c>
      <c r="F53" s="53">
        <v>6.0899999999999995E-4</v>
      </c>
      <c r="G53" s="53">
        <v>2.954E-3</v>
      </c>
      <c r="H53" s="53">
        <v>1.5228550000000001</v>
      </c>
      <c r="I53" s="53">
        <v>0.13333333333333333</v>
      </c>
      <c r="J53" s="16" t="s">
        <v>5682</v>
      </c>
      <c r="K53" s="16"/>
      <c r="L53" s="75">
        <v>4.1896157840507806</v>
      </c>
      <c r="M53" s="68"/>
      <c r="N53" s="95" t="s">
        <v>2496</v>
      </c>
      <c r="O53" s="16"/>
      <c r="P53" s="17"/>
      <c r="Q53" s="76" t="s">
        <v>5688</v>
      </c>
      <c r="R53" s="76"/>
      <c r="S53" s="17"/>
      <c r="T53" s="78"/>
      <c r="U53" s="79"/>
      <c r="V53" s="79"/>
      <c r="W53" s="77"/>
      <c r="X53" s="80"/>
      <c r="Y53" s="80"/>
      <c r="Z53" s="69">
        <v>53</v>
      </c>
      <c r="AA53" s="69"/>
      <c r="AB53" s="81"/>
      <c r="AC53" s="71">
        <v>2001</v>
      </c>
      <c r="AD53" s="71">
        <v>1234</v>
      </c>
      <c r="AE53" s="71">
        <v>27626</v>
      </c>
      <c r="AF53" s="71">
        <v>2175</v>
      </c>
      <c r="AG53" s="71" t="s">
        <v>1547</v>
      </c>
      <c r="AH53" s="71" t="s">
        <v>2043</v>
      </c>
      <c r="AI53" s="71">
        <v>-18000</v>
      </c>
      <c r="AJ53" s="73">
        <v>40083.609976851854</v>
      </c>
      <c r="AK53" s="71" t="s">
        <v>3133</v>
      </c>
      <c r="AL53" s="71" t="s">
        <v>3515</v>
      </c>
      <c r="AM53" s="71" t="s">
        <v>4513</v>
      </c>
      <c r="AN53" s="73">
        <v>40522.050694444442</v>
      </c>
      <c r="AO53" s="71"/>
      <c r="AP53" s="71"/>
    </row>
    <row r="54" spans="1:42" ht="41.45" customHeight="1">
      <c r="A54" s="15" t="s">
        <v>374</v>
      </c>
      <c r="C54" s="52">
        <v>6</v>
      </c>
      <c r="D54" s="52">
        <v>8</v>
      </c>
      <c r="E54" s="53">
        <v>2990.645055</v>
      </c>
      <c r="F54" s="53">
        <v>6.1200000000000002E-4</v>
      </c>
      <c r="G54" s="53">
        <v>3.0969999999999999E-3</v>
      </c>
      <c r="H54" s="53">
        <v>1.8313470000000001</v>
      </c>
      <c r="I54" s="53">
        <v>0.2857142857142857</v>
      </c>
      <c r="J54" s="16" t="s">
        <v>5682</v>
      </c>
      <c r="K54" s="16"/>
      <c r="L54" s="75">
        <v>4.3293145422735888</v>
      </c>
      <c r="M54" s="68"/>
      <c r="N54" s="95" t="s">
        <v>2354</v>
      </c>
      <c r="O54" s="16"/>
      <c r="P54" s="17"/>
      <c r="Q54" s="76" t="s">
        <v>5688</v>
      </c>
      <c r="R54" s="76"/>
      <c r="S54" s="17"/>
      <c r="T54" s="78"/>
      <c r="U54" s="79"/>
      <c r="V54" s="79"/>
      <c r="W54" s="77"/>
      <c r="X54" s="80"/>
      <c r="Y54" s="80"/>
      <c r="Z54" s="69">
        <v>54</v>
      </c>
      <c r="AA54" s="69"/>
      <c r="AB54" s="81"/>
      <c r="AC54" s="71">
        <v>978</v>
      </c>
      <c r="AD54" s="71">
        <v>717</v>
      </c>
      <c r="AE54" s="71">
        <v>10895</v>
      </c>
      <c r="AF54" s="71">
        <v>9</v>
      </c>
      <c r="AG54" s="71" t="s">
        <v>1434</v>
      </c>
      <c r="AH54" s="71" t="s">
        <v>2050</v>
      </c>
      <c r="AI54" s="71">
        <v>-21600</v>
      </c>
      <c r="AJ54" s="73">
        <v>39959.909456018519</v>
      </c>
      <c r="AK54" s="71" t="s">
        <v>3133</v>
      </c>
      <c r="AL54" s="71" t="s">
        <v>3371</v>
      </c>
      <c r="AM54" s="71" t="s">
        <v>4387</v>
      </c>
      <c r="AN54" s="73">
        <v>40522.047465277778</v>
      </c>
      <c r="AO54" s="71"/>
      <c r="AP54" s="71"/>
    </row>
    <row r="55" spans="1:42" ht="41.45" customHeight="1">
      <c r="A55" s="15" t="s">
        <v>357</v>
      </c>
      <c r="C55" s="52">
        <v>4</v>
      </c>
      <c r="D55" s="52">
        <v>5</v>
      </c>
      <c r="E55" s="53">
        <v>2969.1039970000002</v>
      </c>
      <c r="F55" s="53">
        <v>4.6299999999999998E-4</v>
      </c>
      <c r="G55" s="53">
        <v>3.0499999999999999E-4</v>
      </c>
      <c r="H55" s="53">
        <v>1.6232249999999999</v>
      </c>
      <c r="I55" s="53">
        <v>0.1</v>
      </c>
      <c r="J55" s="16" t="s">
        <v>5682</v>
      </c>
      <c r="K55" s="16"/>
      <c r="L55" s="75">
        <v>4.2350677386000823</v>
      </c>
      <c r="M55" s="68"/>
      <c r="N55" s="95" t="s">
        <v>2335</v>
      </c>
      <c r="O55" s="16"/>
      <c r="P55" s="17"/>
      <c r="Q55" s="76" t="s">
        <v>5688</v>
      </c>
      <c r="R55" s="76"/>
      <c r="S55" s="17"/>
      <c r="T55" s="78"/>
      <c r="U55" s="79"/>
      <c r="V55" s="79"/>
      <c r="W55" s="77"/>
      <c r="X55" s="80"/>
      <c r="Y55" s="80"/>
      <c r="Z55" s="69">
        <v>55</v>
      </c>
      <c r="AA55" s="69"/>
      <c r="AB55" s="81"/>
      <c r="AC55" s="71">
        <v>314</v>
      </c>
      <c r="AD55" s="71">
        <v>414</v>
      </c>
      <c r="AE55" s="71">
        <v>11328</v>
      </c>
      <c r="AF55" s="71">
        <v>0</v>
      </c>
      <c r="AG55" s="71" t="s">
        <v>1422</v>
      </c>
      <c r="AH55" s="71" t="s">
        <v>2045</v>
      </c>
      <c r="AI55" s="71">
        <v>-18000</v>
      </c>
      <c r="AJ55" s="73">
        <v>39799.829212962963</v>
      </c>
      <c r="AK55" s="71" t="s">
        <v>3133</v>
      </c>
      <c r="AL55" s="71" t="s">
        <v>3352</v>
      </c>
      <c r="AM55" s="71" t="s">
        <v>4381</v>
      </c>
      <c r="AN55" s="73">
        <v>40522.043888888889</v>
      </c>
      <c r="AO55" s="71"/>
      <c r="AP55" s="71"/>
    </row>
    <row r="56" spans="1:42" ht="41.45" customHeight="1">
      <c r="A56" s="15" t="s">
        <v>607</v>
      </c>
      <c r="C56" s="52">
        <v>2</v>
      </c>
      <c r="D56" s="52">
        <v>4</v>
      </c>
      <c r="E56" s="53">
        <v>2956.5665239999998</v>
      </c>
      <c r="F56" s="53">
        <v>6.1600000000000001E-4</v>
      </c>
      <c r="G56" s="53">
        <v>2.7269999999999998E-3</v>
      </c>
      <c r="H56" s="53">
        <v>1.251012</v>
      </c>
      <c r="I56" s="53">
        <v>0.25</v>
      </c>
      <c r="J56" s="16" t="s">
        <v>5682</v>
      </c>
      <c r="K56" s="16"/>
      <c r="L56" s="75">
        <v>4.0665133064125838</v>
      </c>
      <c r="M56" s="68"/>
      <c r="N56" s="95" t="s">
        <v>2597</v>
      </c>
      <c r="O56" s="16"/>
      <c r="P56" s="17"/>
      <c r="Q56" s="76" t="s">
        <v>5688</v>
      </c>
      <c r="R56" s="76"/>
      <c r="S56" s="17"/>
      <c r="T56" s="78"/>
      <c r="U56" s="79"/>
      <c r="V56" s="79"/>
      <c r="W56" s="77"/>
      <c r="X56" s="80"/>
      <c r="Y56" s="80"/>
      <c r="Z56" s="69">
        <v>56</v>
      </c>
      <c r="AA56" s="69"/>
      <c r="AB56" s="81"/>
      <c r="AC56" s="71">
        <v>11176</v>
      </c>
      <c r="AD56" s="71">
        <v>10132</v>
      </c>
      <c r="AE56" s="71">
        <v>11619</v>
      </c>
      <c r="AF56" s="71">
        <v>9</v>
      </c>
      <c r="AG56" s="71" t="s">
        <v>1630</v>
      </c>
      <c r="AH56" s="71" t="s">
        <v>2076</v>
      </c>
      <c r="AI56" s="71">
        <v>-10800</v>
      </c>
      <c r="AJ56" s="73">
        <v>40084.967800925922</v>
      </c>
      <c r="AK56" s="71" t="s">
        <v>3133</v>
      </c>
      <c r="AL56" s="71" t="s">
        <v>3617</v>
      </c>
      <c r="AM56" s="71" t="s">
        <v>4593</v>
      </c>
      <c r="AN56" s="73">
        <v>40522.050057870372</v>
      </c>
      <c r="AO56" s="71"/>
      <c r="AP56" s="71"/>
    </row>
    <row r="57" spans="1:42" ht="41.45" customHeight="1">
      <c r="A57" s="15" t="s">
        <v>540</v>
      </c>
      <c r="C57" s="52">
        <v>5</v>
      </c>
      <c r="D57" s="52">
        <v>6</v>
      </c>
      <c r="E57" s="53">
        <v>2950.3740560000001</v>
      </c>
      <c r="F57" s="53">
        <v>6.0999999999999997E-4</v>
      </c>
      <c r="G57" s="53">
        <v>3.1649999999999998E-3</v>
      </c>
      <c r="H57" s="53">
        <v>1.764491</v>
      </c>
      <c r="I57" s="53">
        <v>9.5238095238095233E-2</v>
      </c>
      <c r="J57" s="16" t="s">
        <v>5682</v>
      </c>
      <c r="K57" s="16"/>
      <c r="L57" s="75">
        <v>4.2990392022980171</v>
      </c>
      <c r="M57" s="68"/>
      <c r="N57" s="95" t="s">
        <v>2272</v>
      </c>
      <c r="O57" s="16"/>
      <c r="P57" s="17"/>
      <c r="Q57" s="76" t="s">
        <v>5688</v>
      </c>
      <c r="R57" s="76"/>
      <c r="S57" s="17"/>
      <c r="T57" s="78"/>
      <c r="U57" s="79"/>
      <c r="V57" s="79"/>
      <c r="W57" s="77"/>
      <c r="X57" s="80"/>
      <c r="Y57" s="80"/>
      <c r="Z57" s="69">
        <v>57</v>
      </c>
      <c r="AA57" s="69"/>
      <c r="AB57" s="81"/>
      <c r="AC57" s="71">
        <v>4589</v>
      </c>
      <c r="AD57" s="71">
        <v>4716</v>
      </c>
      <c r="AE57" s="71">
        <v>18939</v>
      </c>
      <c r="AF57" s="71">
        <v>13</v>
      </c>
      <c r="AG57" s="71" t="s">
        <v>1374</v>
      </c>
      <c r="AH57" s="71" t="s">
        <v>2045</v>
      </c>
      <c r="AI57" s="71">
        <v>-18000</v>
      </c>
      <c r="AJ57" s="73">
        <v>39900.551261574074</v>
      </c>
      <c r="AK57" s="71" t="s">
        <v>3133</v>
      </c>
      <c r="AL57" s="71" t="s">
        <v>3289</v>
      </c>
      <c r="AM57" s="71" t="s">
        <v>4328</v>
      </c>
      <c r="AN57" s="73">
        <v>40522.043854166666</v>
      </c>
      <c r="AO57" s="71"/>
      <c r="AP57" s="71"/>
    </row>
    <row r="58" spans="1:42" ht="41.45" customHeight="1">
      <c r="A58" s="15" t="s">
        <v>677</v>
      </c>
      <c r="C58" s="52">
        <v>6</v>
      </c>
      <c r="D58" s="52">
        <v>5</v>
      </c>
      <c r="E58" s="53">
        <v>2858.4635119999998</v>
      </c>
      <c r="F58" s="53">
        <v>4.6900000000000002E-4</v>
      </c>
      <c r="G58" s="53">
        <v>4.0200000000000001E-4</v>
      </c>
      <c r="H58" s="53">
        <v>1.4889140000000001</v>
      </c>
      <c r="I58" s="53">
        <v>0.16666666666666666</v>
      </c>
      <c r="J58" s="16" t="s">
        <v>5682</v>
      </c>
      <c r="K58" s="16"/>
      <c r="L58" s="75">
        <v>4.1742458050793969</v>
      </c>
      <c r="M58" s="68"/>
      <c r="N58" s="95" t="s">
        <v>2623</v>
      </c>
      <c r="O58" s="16"/>
      <c r="P58" s="17"/>
      <c r="Q58" s="76" t="s">
        <v>5688</v>
      </c>
      <c r="R58" s="76"/>
      <c r="S58" s="17"/>
      <c r="T58" s="78"/>
      <c r="U58" s="79"/>
      <c r="V58" s="79"/>
      <c r="W58" s="77"/>
      <c r="X58" s="80"/>
      <c r="Y58" s="80"/>
      <c r="Z58" s="69">
        <v>58</v>
      </c>
      <c r="AA58" s="69"/>
      <c r="AB58" s="81"/>
      <c r="AC58" s="71">
        <v>3293</v>
      </c>
      <c r="AD58" s="71">
        <v>4027</v>
      </c>
      <c r="AE58" s="71">
        <v>60122</v>
      </c>
      <c r="AF58" s="71">
        <v>11</v>
      </c>
      <c r="AG58" s="71" t="s">
        <v>1654</v>
      </c>
      <c r="AH58" s="71" t="s">
        <v>2050</v>
      </c>
      <c r="AI58" s="71">
        <v>-21600</v>
      </c>
      <c r="AJ58" s="73">
        <v>39723.445416666669</v>
      </c>
      <c r="AK58" s="71" t="s">
        <v>3133</v>
      </c>
      <c r="AL58" s="71" t="s">
        <v>3644</v>
      </c>
      <c r="AM58" s="71" t="s">
        <v>4615</v>
      </c>
      <c r="AN58" s="73">
        <v>40522.043969907405</v>
      </c>
      <c r="AO58" s="71"/>
      <c r="AP58" s="71"/>
    </row>
    <row r="59" spans="1:42" ht="41.45" customHeight="1">
      <c r="A59" s="15" t="s">
        <v>542</v>
      </c>
      <c r="C59" s="52">
        <v>4</v>
      </c>
      <c r="D59" s="52">
        <v>9</v>
      </c>
      <c r="E59" s="53">
        <v>2839.9483559999999</v>
      </c>
      <c r="F59" s="53">
        <v>6.11E-4</v>
      </c>
      <c r="G59" s="53">
        <v>3.4640000000000001E-3</v>
      </c>
      <c r="H59" s="53">
        <v>2.0224510000000002</v>
      </c>
      <c r="I59" s="53">
        <v>0.20833333333333334</v>
      </c>
      <c r="J59" s="16" t="s">
        <v>5682</v>
      </c>
      <c r="K59" s="16"/>
      <c r="L59" s="75">
        <v>4.415854846370328</v>
      </c>
      <c r="M59" s="68"/>
      <c r="N59" s="95" t="s">
        <v>2531</v>
      </c>
      <c r="O59" s="16"/>
      <c r="P59" s="17"/>
      <c r="Q59" s="76" t="s">
        <v>5688</v>
      </c>
      <c r="R59" s="76"/>
      <c r="S59" s="17"/>
      <c r="T59" s="78"/>
      <c r="U59" s="79"/>
      <c r="V59" s="79"/>
      <c r="W59" s="77"/>
      <c r="X59" s="80"/>
      <c r="Y59" s="80"/>
      <c r="Z59" s="69">
        <v>59</v>
      </c>
      <c r="AA59" s="69"/>
      <c r="AB59" s="81"/>
      <c r="AC59" s="71">
        <v>2094</v>
      </c>
      <c r="AD59" s="71">
        <v>1947</v>
      </c>
      <c r="AE59" s="71">
        <v>41662</v>
      </c>
      <c r="AF59" s="71">
        <v>0</v>
      </c>
      <c r="AG59" s="71" t="s">
        <v>1574</v>
      </c>
      <c r="AH59" s="71" t="s">
        <v>2063</v>
      </c>
      <c r="AI59" s="71">
        <v>-36000</v>
      </c>
      <c r="AJ59" s="73">
        <v>40183.632662037038</v>
      </c>
      <c r="AK59" s="71" t="s">
        <v>3133</v>
      </c>
      <c r="AL59" s="71" t="s">
        <v>3550</v>
      </c>
      <c r="AM59" s="71" t="s">
        <v>4541</v>
      </c>
      <c r="AN59" s="73">
        <v>40522.04954861111</v>
      </c>
      <c r="AO59" s="71"/>
      <c r="AP59" s="71"/>
    </row>
    <row r="60" spans="1:42" ht="41.45" customHeight="1">
      <c r="A60" s="15" t="s">
        <v>318</v>
      </c>
      <c r="C60" s="52">
        <v>5</v>
      </c>
      <c r="D60" s="52">
        <v>6</v>
      </c>
      <c r="E60" s="53">
        <v>2770.7873760000002</v>
      </c>
      <c r="F60" s="53">
        <v>4.4999999999999999E-4</v>
      </c>
      <c r="G60" s="53">
        <v>2.4800000000000001E-4</v>
      </c>
      <c r="H60" s="53">
        <v>1.561396</v>
      </c>
      <c r="I60" s="53">
        <v>0.2</v>
      </c>
      <c r="J60" s="16" t="s">
        <v>5682</v>
      </c>
      <c r="K60" s="16"/>
      <c r="L60" s="75">
        <v>4.2070688455261687</v>
      </c>
      <c r="M60" s="68"/>
      <c r="N60" s="95" t="s">
        <v>2295</v>
      </c>
      <c r="O60" s="16"/>
      <c r="P60" s="17"/>
      <c r="Q60" s="76" t="s">
        <v>5688</v>
      </c>
      <c r="R60" s="76"/>
      <c r="S60" s="17"/>
      <c r="T60" s="78"/>
      <c r="U60" s="79"/>
      <c r="V60" s="79"/>
      <c r="W60" s="77"/>
      <c r="X60" s="80"/>
      <c r="Y60" s="80"/>
      <c r="Z60" s="69">
        <v>60</v>
      </c>
      <c r="AA60" s="69"/>
      <c r="AB60" s="81"/>
      <c r="AC60" s="71">
        <v>409</v>
      </c>
      <c r="AD60" s="71">
        <v>353</v>
      </c>
      <c r="AE60" s="71">
        <v>10954</v>
      </c>
      <c r="AF60" s="71">
        <v>77</v>
      </c>
      <c r="AG60" s="71" t="s">
        <v>1393</v>
      </c>
      <c r="AH60" s="71" t="s">
        <v>2065</v>
      </c>
      <c r="AI60" s="71">
        <v>-25200</v>
      </c>
      <c r="AJ60" s="73">
        <v>40288.015451388892</v>
      </c>
      <c r="AK60" s="71" t="s">
        <v>3133</v>
      </c>
      <c r="AL60" s="71" t="s">
        <v>3312</v>
      </c>
      <c r="AM60" s="71" t="s">
        <v>4347</v>
      </c>
      <c r="AN60" s="73">
        <v>40522.046087962961</v>
      </c>
      <c r="AO60" s="71"/>
      <c r="AP60" s="71"/>
    </row>
    <row r="61" spans="1:42" ht="41.45" customHeight="1">
      <c r="A61" s="15" t="s">
        <v>517</v>
      </c>
      <c r="C61" s="52">
        <v>1</v>
      </c>
      <c r="D61" s="52">
        <v>4</v>
      </c>
      <c r="E61" s="53">
        <v>2688.3660829999999</v>
      </c>
      <c r="F61" s="53">
        <v>4.5199999999999998E-4</v>
      </c>
      <c r="G61" s="53">
        <v>1.3100000000000001E-4</v>
      </c>
      <c r="H61" s="53">
        <v>1.424593</v>
      </c>
      <c r="I61" s="53">
        <v>0</v>
      </c>
      <c r="J61" s="16" t="s">
        <v>5682</v>
      </c>
      <c r="K61" s="16"/>
      <c r="L61" s="75">
        <v>4.1451184247011401</v>
      </c>
      <c r="M61" s="68"/>
      <c r="N61" s="95" t="s">
        <v>2504</v>
      </c>
      <c r="O61" s="16"/>
      <c r="P61" s="17"/>
      <c r="Q61" s="76" t="s">
        <v>5688</v>
      </c>
      <c r="R61" s="76"/>
      <c r="S61" s="17"/>
      <c r="T61" s="78"/>
      <c r="U61" s="79"/>
      <c r="V61" s="79"/>
      <c r="W61" s="77"/>
      <c r="X61" s="80"/>
      <c r="Y61" s="80"/>
      <c r="Z61" s="69">
        <v>61</v>
      </c>
      <c r="AA61" s="69"/>
      <c r="AB61" s="81"/>
      <c r="AC61" s="71">
        <v>1989</v>
      </c>
      <c r="AD61" s="71">
        <v>1067</v>
      </c>
      <c r="AE61" s="71">
        <v>4600</v>
      </c>
      <c r="AF61" s="71">
        <v>11</v>
      </c>
      <c r="AG61" s="71" t="s">
        <v>1554</v>
      </c>
      <c r="AH61" s="71"/>
      <c r="AI61" s="71"/>
      <c r="AJ61" s="73">
        <v>40282.929398148146</v>
      </c>
      <c r="AK61" s="71" t="s">
        <v>3133</v>
      </c>
      <c r="AL61" s="71" t="s">
        <v>3523</v>
      </c>
      <c r="AM61" s="71" t="s">
        <v>4519</v>
      </c>
      <c r="AN61" s="73">
        <v>40522.04928240741</v>
      </c>
      <c r="AO61" s="71"/>
      <c r="AP61" s="71"/>
    </row>
    <row r="62" spans="1:42" ht="41.45" customHeight="1">
      <c r="A62" s="15" t="s">
        <v>480</v>
      </c>
      <c r="C62" s="52">
        <v>3</v>
      </c>
      <c r="D62" s="52">
        <v>2</v>
      </c>
      <c r="E62" s="53">
        <v>2686.7734970000001</v>
      </c>
      <c r="F62" s="53">
        <v>5.9599999999999996E-4</v>
      </c>
      <c r="G62" s="53">
        <v>2.598E-3</v>
      </c>
      <c r="H62" s="53">
        <v>1.2125649999999999</v>
      </c>
      <c r="I62" s="53">
        <v>0.25</v>
      </c>
      <c r="J62" s="16" t="s">
        <v>5682</v>
      </c>
      <c r="K62" s="16"/>
      <c r="L62" s="75">
        <v>4.0491028122753221</v>
      </c>
      <c r="M62" s="68"/>
      <c r="N62" s="95" t="s">
        <v>2412</v>
      </c>
      <c r="O62" s="16"/>
      <c r="P62" s="17"/>
      <c r="Q62" s="76" t="s">
        <v>5688</v>
      </c>
      <c r="R62" s="76"/>
      <c r="S62" s="17"/>
      <c r="T62" s="78"/>
      <c r="U62" s="79"/>
      <c r="V62" s="79"/>
      <c r="W62" s="77"/>
      <c r="X62" s="80"/>
      <c r="Y62" s="80"/>
      <c r="Z62" s="69">
        <v>62</v>
      </c>
      <c r="AA62" s="69"/>
      <c r="AB62" s="81"/>
      <c r="AC62" s="71">
        <v>667</v>
      </c>
      <c r="AD62" s="71">
        <v>4933</v>
      </c>
      <c r="AE62" s="71">
        <v>32012</v>
      </c>
      <c r="AF62" s="71">
        <v>17</v>
      </c>
      <c r="AG62" s="71" t="s">
        <v>1478</v>
      </c>
      <c r="AH62" s="71" t="s">
        <v>2088</v>
      </c>
      <c r="AI62" s="71">
        <v>28800</v>
      </c>
      <c r="AJ62" s="73">
        <v>39177.498217592591</v>
      </c>
      <c r="AK62" s="71" t="s">
        <v>3133</v>
      </c>
      <c r="AL62" s="71" t="s">
        <v>3431</v>
      </c>
      <c r="AM62" s="71" t="s">
        <v>4438</v>
      </c>
      <c r="AN62" s="73">
        <v>40522.046053240738</v>
      </c>
      <c r="AO62" s="71"/>
      <c r="AP62" s="71"/>
    </row>
    <row r="63" spans="1:42" ht="41.45" customHeight="1">
      <c r="A63" s="15" t="s">
        <v>651</v>
      </c>
      <c r="C63" s="52">
        <v>7</v>
      </c>
      <c r="D63" s="52">
        <v>2</v>
      </c>
      <c r="E63" s="53">
        <v>2653.9563739999999</v>
      </c>
      <c r="F63" s="53">
        <v>6.1200000000000002E-4</v>
      </c>
      <c r="G63" s="53">
        <v>3.4320000000000002E-3</v>
      </c>
      <c r="H63" s="53">
        <v>2.054281</v>
      </c>
      <c r="I63" s="53">
        <v>0.1111111111111111</v>
      </c>
      <c r="J63" s="16" t="s">
        <v>5682</v>
      </c>
      <c r="K63" s="16"/>
      <c r="L63" s="75">
        <v>4.4302688716099841</v>
      </c>
      <c r="M63" s="68"/>
      <c r="N63" s="95" t="s">
        <v>2430</v>
      </c>
      <c r="O63" s="16"/>
      <c r="P63" s="17"/>
      <c r="Q63" s="76" t="s">
        <v>5688</v>
      </c>
      <c r="R63" s="76"/>
      <c r="S63" s="17"/>
      <c r="T63" s="78"/>
      <c r="U63" s="79"/>
      <c r="V63" s="79"/>
      <c r="W63" s="77"/>
      <c r="X63" s="80"/>
      <c r="Y63" s="80"/>
      <c r="Z63" s="69">
        <v>63</v>
      </c>
      <c r="AA63" s="69"/>
      <c r="AB63" s="81"/>
      <c r="AC63" s="71">
        <v>46</v>
      </c>
      <c r="AD63" s="71">
        <v>9072</v>
      </c>
      <c r="AE63" s="71">
        <v>30517</v>
      </c>
      <c r="AF63" s="71">
        <v>0</v>
      </c>
      <c r="AG63" s="71" t="s">
        <v>1492</v>
      </c>
      <c r="AH63" s="71" t="s">
        <v>2046</v>
      </c>
      <c r="AI63" s="71">
        <v>-16200</v>
      </c>
      <c r="AJ63" s="73">
        <v>40230.924062500002</v>
      </c>
      <c r="AK63" s="71" t="s">
        <v>3133</v>
      </c>
      <c r="AL63" s="71" t="s">
        <v>3449</v>
      </c>
      <c r="AM63" s="71" t="s">
        <v>4454</v>
      </c>
      <c r="AN63" s="73">
        <v>40522.047743055555</v>
      </c>
      <c r="AO63" s="71"/>
      <c r="AP63" s="71"/>
    </row>
    <row r="64" spans="1:42" ht="41.45" customHeight="1">
      <c r="A64" s="15" t="s">
        <v>791</v>
      </c>
      <c r="C64" s="52">
        <v>26</v>
      </c>
      <c r="D64" s="52">
        <v>0</v>
      </c>
      <c r="E64" s="53">
        <v>2640.591355</v>
      </c>
      <c r="F64" s="53">
        <v>4.9700000000000005E-4</v>
      </c>
      <c r="G64" s="53">
        <v>3.653E-3</v>
      </c>
      <c r="H64" s="53">
        <v>6.3531810000000002</v>
      </c>
      <c r="I64" s="53">
        <v>1.8461538461538463E-2</v>
      </c>
      <c r="J64" s="16" t="s">
        <v>5685</v>
      </c>
      <c r="K64" s="16"/>
      <c r="L64" s="75">
        <v>6.377000040405373</v>
      </c>
      <c r="M64" s="68"/>
      <c r="N64" s="95" t="s">
        <v>2180</v>
      </c>
      <c r="O64" s="16"/>
      <c r="P64" s="17"/>
      <c r="Q64" s="76" t="s">
        <v>5691</v>
      </c>
      <c r="R64" s="76"/>
      <c r="S64" s="17"/>
      <c r="T64" s="78"/>
      <c r="U64" s="79"/>
      <c r="V64" s="79"/>
      <c r="W64" s="77"/>
      <c r="X64" s="80"/>
      <c r="Y64" s="80"/>
      <c r="Z64" s="69">
        <v>64</v>
      </c>
      <c r="AA64" s="69"/>
      <c r="AB64" s="81"/>
      <c r="AC64" s="71">
        <v>43</v>
      </c>
      <c r="AD64" s="71">
        <v>8489</v>
      </c>
      <c r="AE64" s="71">
        <v>984</v>
      </c>
      <c r="AF64" s="71">
        <v>0</v>
      </c>
      <c r="AG64" s="71" t="s">
        <v>1294</v>
      </c>
      <c r="AH64" s="71" t="s">
        <v>2045</v>
      </c>
      <c r="AI64" s="71">
        <v>-18000</v>
      </c>
      <c r="AJ64" s="73">
        <v>40411.639409722222</v>
      </c>
      <c r="AK64" s="71" t="s">
        <v>3133</v>
      </c>
      <c r="AL64" s="71" t="s">
        <v>3197</v>
      </c>
      <c r="AM64" s="71" t="s">
        <v>4244</v>
      </c>
      <c r="AN64" s="73">
        <v>40522.049178240741</v>
      </c>
      <c r="AO64" s="71"/>
      <c r="AP64" s="71"/>
    </row>
    <row r="65" spans="1:42" ht="41.45" customHeight="1">
      <c r="A65" s="15" t="s">
        <v>616</v>
      </c>
      <c r="C65" s="52">
        <v>11</v>
      </c>
      <c r="D65" s="52">
        <v>2</v>
      </c>
      <c r="E65" s="53">
        <v>2611.7250989999998</v>
      </c>
      <c r="F65" s="53">
        <v>6.0599999999999998E-4</v>
      </c>
      <c r="G65" s="53">
        <v>3.869E-3</v>
      </c>
      <c r="H65" s="53">
        <v>3.2665639999999998</v>
      </c>
      <c r="I65" s="53">
        <v>8.3333333333333329E-2</v>
      </c>
      <c r="J65" s="16" t="s">
        <v>5683</v>
      </c>
      <c r="K65" s="16"/>
      <c r="L65" s="75">
        <v>4.9792439818709298</v>
      </c>
      <c r="M65" s="68"/>
      <c r="N65" s="95" t="s">
        <v>2207</v>
      </c>
      <c r="O65" s="16"/>
      <c r="P65" s="17"/>
      <c r="Q65" s="76" t="s">
        <v>5689</v>
      </c>
      <c r="R65" s="76"/>
      <c r="S65" s="17"/>
      <c r="T65" s="78"/>
      <c r="U65" s="79"/>
      <c r="V65" s="79"/>
      <c r="W65" s="77"/>
      <c r="X65" s="80"/>
      <c r="Y65" s="80"/>
      <c r="Z65" s="69">
        <v>65</v>
      </c>
      <c r="AA65" s="69"/>
      <c r="AB65" s="81"/>
      <c r="AC65" s="71">
        <v>334</v>
      </c>
      <c r="AD65" s="71">
        <v>1664</v>
      </c>
      <c r="AE65" s="71">
        <v>1360</v>
      </c>
      <c r="AF65" s="71">
        <v>7</v>
      </c>
      <c r="AG65" s="71" t="s">
        <v>1319</v>
      </c>
      <c r="AH65" s="71"/>
      <c r="AI65" s="71"/>
      <c r="AJ65" s="73">
        <v>40249.792638888888</v>
      </c>
      <c r="AK65" s="71" t="s">
        <v>3133</v>
      </c>
      <c r="AL65" s="71" t="s">
        <v>3224</v>
      </c>
      <c r="AM65" s="71" t="s">
        <v>4267</v>
      </c>
      <c r="AN65" s="73">
        <v>40522.048888888887</v>
      </c>
      <c r="AO65" s="71"/>
      <c r="AP65" s="71"/>
    </row>
    <row r="66" spans="1:42" ht="41.45" customHeight="1">
      <c r="A66" s="15" t="s">
        <v>489</v>
      </c>
      <c r="C66" s="52">
        <v>1</v>
      </c>
      <c r="D66" s="52">
        <v>3</v>
      </c>
      <c r="E66" s="53">
        <v>2597.8344579999998</v>
      </c>
      <c r="F66" s="53">
        <v>5.9900000000000003E-4</v>
      </c>
      <c r="G66" s="53">
        <v>2.552E-3</v>
      </c>
      <c r="H66" s="53">
        <v>0.85883299999999996</v>
      </c>
      <c r="I66" s="53">
        <v>0.16666666666666666</v>
      </c>
      <c r="J66" s="16" t="s">
        <v>5682</v>
      </c>
      <c r="K66" s="16"/>
      <c r="L66" s="75">
        <v>3.8889173904696666</v>
      </c>
      <c r="M66" s="68"/>
      <c r="N66" s="95" t="s">
        <v>2475</v>
      </c>
      <c r="O66" s="16"/>
      <c r="P66" s="17"/>
      <c r="Q66" s="76" t="s">
        <v>5688</v>
      </c>
      <c r="R66" s="76"/>
      <c r="S66" s="17"/>
      <c r="T66" s="78"/>
      <c r="U66" s="79"/>
      <c r="V66" s="79"/>
      <c r="W66" s="77"/>
      <c r="X66" s="80"/>
      <c r="Y66" s="80"/>
      <c r="Z66" s="69">
        <v>66</v>
      </c>
      <c r="AA66" s="69"/>
      <c r="AB66" s="81"/>
      <c r="AC66" s="71">
        <v>851</v>
      </c>
      <c r="AD66" s="71">
        <v>560</v>
      </c>
      <c r="AE66" s="71">
        <v>2723</v>
      </c>
      <c r="AF66" s="71">
        <v>171</v>
      </c>
      <c r="AG66" s="71" t="s">
        <v>1534</v>
      </c>
      <c r="AH66" s="71" t="s">
        <v>2086</v>
      </c>
      <c r="AI66" s="71">
        <v>-21600</v>
      </c>
      <c r="AJ66" s="73">
        <v>40086.188993055555</v>
      </c>
      <c r="AK66" s="71" t="s">
        <v>3133</v>
      </c>
      <c r="AL66" s="71" t="s">
        <v>3494</v>
      </c>
      <c r="AM66" s="71" t="s">
        <v>4494</v>
      </c>
      <c r="AN66" s="73">
        <v>40522.048946759256</v>
      </c>
      <c r="AO66" s="71"/>
      <c r="AP66" s="71"/>
    </row>
    <row r="67" spans="1:42" ht="41.45" customHeight="1">
      <c r="A67" s="15" t="s">
        <v>708</v>
      </c>
      <c r="C67" s="52">
        <v>3</v>
      </c>
      <c r="D67" s="52">
        <v>2</v>
      </c>
      <c r="E67" s="53">
        <v>2546.552381</v>
      </c>
      <c r="F67" s="53">
        <v>4.4700000000000002E-4</v>
      </c>
      <c r="G67" s="53">
        <v>1.5899999999999999E-4</v>
      </c>
      <c r="H67" s="53">
        <v>0.95491300000000001</v>
      </c>
      <c r="I67" s="53">
        <v>0</v>
      </c>
      <c r="J67" s="16" t="s">
        <v>5682</v>
      </c>
      <c r="K67" s="16"/>
      <c r="L67" s="75">
        <v>3.9324266441619744</v>
      </c>
      <c r="M67" s="68"/>
      <c r="N67" s="95" t="s">
        <v>2596</v>
      </c>
      <c r="O67" s="16"/>
      <c r="P67" s="17"/>
      <c r="Q67" s="76" t="s">
        <v>5688</v>
      </c>
      <c r="R67" s="76"/>
      <c r="S67" s="17"/>
      <c r="T67" s="78"/>
      <c r="U67" s="79"/>
      <c r="V67" s="79"/>
      <c r="W67" s="77"/>
      <c r="X67" s="80"/>
      <c r="Y67" s="80"/>
      <c r="Z67" s="69">
        <v>67</v>
      </c>
      <c r="AA67" s="69"/>
      <c r="AB67" s="81"/>
      <c r="AC67" s="71">
        <v>667</v>
      </c>
      <c r="AD67" s="71">
        <v>1347</v>
      </c>
      <c r="AE67" s="71">
        <v>24928</v>
      </c>
      <c r="AF67" s="71">
        <v>106</v>
      </c>
      <c r="AG67" s="71" t="s">
        <v>1629</v>
      </c>
      <c r="AH67" s="71"/>
      <c r="AI67" s="71"/>
      <c r="AJ67" s="73">
        <v>40384.985879629632</v>
      </c>
      <c r="AK67" s="71" t="s">
        <v>3133</v>
      </c>
      <c r="AL67" s="71" t="s">
        <v>3616</v>
      </c>
      <c r="AM67" s="71" t="s">
        <v>4592</v>
      </c>
      <c r="AN67" s="73">
        <v>40522.050613425927</v>
      </c>
      <c r="AO67" s="71"/>
      <c r="AP67" s="71"/>
    </row>
    <row r="68" spans="1:42" ht="41.45" customHeight="1">
      <c r="A68" s="15" t="s">
        <v>509</v>
      </c>
      <c r="C68" s="52">
        <v>5</v>
      </c>
      <c r="D68" s="52">
        <v>6</v>
      </c>
      <c r="E68" s="53">
        <v>2543.5234110000001</v>
      </c>
      <c r="F68" s="53">
        <v>4.6099999999999998E-4</v>
      </c>
      <c r="G68" s="53">
        <v>1.83E-4</v>
      </c>
      <c r="H68" s="53">
        <v>1.7370909999999999</v>
      </c>
      <c r="I68" s="53">
        <v>0.19047619047619047</v>
      </c>
      <c r="J68" s="16" t="s">
        <v>5682</v>
      </c>
      <c r="K68" s="16"/>
      <c r="L68" s="75">
        <v>4.2866312760785199</v>
      </c>
      <c r="M68" s="68"/>
      <c r="N68" s="95" t="s">
        <v>2494</v>
      </c>
      <c r="O68" s="16"/>
      <c r="P68" s="17"/>
      <c r="Q68" s="76" t="s">
        <v>5688</v>
      </c>
      <c r="R68" s="76"/>
      <c r="S68" s="17"/>
      <c r="T68" s="78"/>
      <c r="U68" s="79"/>
      <c r="V68" s="79"/>
      <c r="W68" s="77"/>
      <c r="X68" s="80"/>
      <c r="Y68" s="80"/>
      <c r="Z68" s="69">
        <v>68</v>
      </c>
      <c r="AA68" s="69"/>
      <c r="AB68" s="81"/>
      <c r="AC68" s="71">
        <v>2001</v>
      </c>
      <c r="AD68" s="71">
        <v>2014</v>
      </c>
      <c r="AE68" s="71">
        <v>9849</v>
      </c>
      <c r="AF68" s="71">
        <v>2</v>
      </c>
      <c r="AG68" s="71" t="s">
        <v>1545</v>
      </c>
      <c r="AH68" s="71" t="s">
        <v>2050</v>
      </c>
      <c r="AI68" s="71">
        <v>-21600</v>
      </c>
      <c r="AJ68" s="73">
        <v>40184.006979166668</v>
      </c>
      <c r="AK68" s="71" t="s">
        <v>3133</v>
      </c>
      <c r="AL68" s="71" t="s">
        <v>3513</v>
      </c>
      <c r="AM68" s="71" t="s">
        <v>4511</v>
      </c>
      <c r="AN68" s="73">
        <v>40522.049143518518</v>
      </c>
      <c r="AO68" s="71"/>
      <c r="AP68" s="71"/>
    </row>
    <row r="69" spans="1:42" ht="41.45" customHeight="1">
      <c r="A69" s="15" t="s">
        <v>664</v>
      </c>
      <c r="C69" s="52">
        <v>3</v>
      </c>
      <c r="D69" s="52">
        <v>4</v>
      </c>
      <c r="E69" s="53">
        <v>2540.3345450000002</v>
      </c>
      <c r="F69" s="53">
        <v>6.0499999999999996E-4</v>
      </c>
      <c r="G69" s="53">
        <v>2.6020000000000001E-3</v>
      </c>
      <c r="H69" s="53">
        <v>1.116312</v>
      </c>
      <c r="I69" s="53">
        <v>0.25</v>
      </c>
      <c r="J69" s="16" t="s">
        <v>5682</v>
      </c>
      <c r="K69" s="16"/>
      <c r="L69" s="75">
        <v>4.0055152165671029</v>
      </c>
      <c r="M69" s="68"/>
      <c r="N69" s="95" t="s">
        <v>2658</v>
      </c>
      <c r="O69" s="16"/>
      <c r="P69" s="17"/>
      <c r="Q69" s="76" t="s">
        <v>5688</v>
      </c>
      <c r="R69" s="76"/>
      <c r="S69" s="17"/>
      <c r="T69" s="78"/>
      <c r="U69" s="79"/>
      <c r="V69" s="79"/>
      <c r="W69" s="77"/>
      <c r="X69" s="80"/>
      <c r="Y69" s="80"/>
      <c r="Z69" s="69">
        <v>69</v>
      </c>
      <c r="AA69" s="69"/>
      <c r="AB69" s="81"/>
      <c r="AC69" s="71">
        <v>189</v>
      </c>
      <c r="AD69" s="71">
        <v>172</v>
      </c>
      <c r="AE69" s="71">
        <v>2769</v>
      </c>
      <c r="AF69" s="71">
        <v>0</v>
      </c>
      <c r="AG69" s="71" t="s">
        <v>1683</v>
      </c>
      <c r="AH69" s="71" t="s">
        <v>2042</v>
      </c>
      <c r="AI69" s="71">
        <v>-14400</v>
      </c>
      <c r="AJ69" s="73">
        <v>40072.60015046296</v>
      </c>
      <c r="AK69" s="71" t="s">
        <v>3133</v>
      </c>
      <c r="AL69" s="71" t="s">
        <v>3681</v>
      </c>
      <c r="AM69" s="71" t="s">
        <v>4555</v>
      </c>
      <c r="AN69" s="73">
        <v>40522.049444444441</v>
      </c>
      <c r="AO69" s="71"/>
      <c r="AP69" s="71"/>
    </row>
    <row r="70" spans="1:42" ht="41.45" customHeight="1">
      <c r="A70" s="15" t="s">
        <v>636</v>
      </c>
      <c r="C70" s="52">
        <v>0</v>
      </c>
      <c r="D70" s="52">
        <v>4</v>
      </c>
      <c r="E70" s="53">
        <v>2495.333333</v>
      </c>
      <c r="F70" s="53">
        <v>5.9500000000000004E-4</v>
      </c>
      <c r="G70" s="53">
        <v>2.7590000000000002E-3</v>
      </c>
      <c r="H70" s="53">
        <v>1.220893</v>
      </c>
      <c r="I70" s="53">
        <v>0.16666666666666666</v>
      </c>
      <c r="J70" s="16" t="s">
        <v>5682</v>
      </c>
      <c r="K70" s="16"/>
      <c r="L70" s="75">
        <v>4.0528740972956125</v>
      </c>
      <c r="M70" s="68"/>
      <c r="N70" s="95" t="s">
        <v>2630</v>
      </c>
      <c r="O70" s="16"/>
      <c r="P70" s="17"/>
      <c r="Q70" s="76" t="s">
        <v>5688</v>
      </c>
      <c r="R70" s="76"/>
      <c r="S70" s="17"/>
      <c r="T70" s="78"/>
      <c r="U70" s="79"/>
      <c r="V70" s="79"/>
      <c r="W70" s="77"/>
      <c r="X70" s="80"/>
      <c r="Y70" s="80"/>
      <c r="Z70" s="69">
        <v>70</v>
      </c>
      <c r="AA70" s="69"/>
      <c r="AB70" s="81"/>
      <c r="AC70" s="71">
        <v>377</v>
      </c>
      <c r="AD70" s="71">
        <v>51</v>
      </c>
      <c r="AE70" s="71">
        <v>142</v>
      </c>
      <c r="AF70" s="71">
        <v>0</v>
      </c>
      <c r="AG70" s="71" t="s">
        <v>1660</v>
      </c>
      <c r="AH70" s="71" t="s">
        <v>2053</v>
      </c>
      <c r="AI70" s="71">
        <v>36000</v>
      </c>
      <c r="AJ70" s="73">
        <v>39854.067048611112</v>
      </c>
      <c r="AK70" s="71" t="s">
        <v>3133</v>
      </c>
      <c r="AL70" s="71" t="s">
        <v>3651</v>
      </c>
      <c r="AM70" s="71" t="s">
        <v>4198</v>
      </c>
      <c r="AN70" s="73">
        <v>40522.050243055557</v>
      </c>
      <c r="AO70" s="71"/>
      <c r="AP70" s="71"/>
    </row>
    <row r="71" spans="1:42" ht="41.45" customHeight="1">
      <c r="A71" s="15" t="s">
        <v>777</v>
      </c>
      <c r="C71" s="52">
        <v>4</v>
      </c>
      <c r="D71" s="52">
        <v>3</v>
      </c>
      <c r="E71" s="53">
        <v>2493</v>
      </c>
      <c r="F71" s="53">
        <v>4.3899999999999999E-4</v>
      </c>
      <c r="G71" s="53">
        <v>2.63E-4</v>
      </c>
      <c r="H71" s="53">
        <v>1.3923909999999999</v>
      </c>
      <c r="I71" s="53">
        <v>0</v>
      </c>
      <c r="J71" s="16" t="s">
        <v>5682</v>
      </c>
      <c r="K71" s="16"/>
      <c r="L71" s="75">
        <v>4.1305359414850731</v>
      </c>
      <c r="M71" s="68"/>
      <c r="N71" s="95" t="s">
        <v>2521</v>
      </c>
      <c r="O71" s="16"/>
      <c r="P71" s="17"/>
      <c r="Q71" s="76" t="s">
        <v>5688</v>
      </c>
      <c r="R71" s="76"/>
      <c r="S71" s="17"/>
      <c r="T71" s="78"/>
      <c r="U71" s="79"/>
      <c r="V71" s="79"/>
      <c r="W71" s="77"/>
      <c r="X71" s="80"/>
      <c r="Y71" s="80"/>
      <c r="Z71" s="69">
        <v>71</v>
      </c>
      <c r="AA71" s="69"/>
      <c r="AB71" s="81"/>
      <c r="AC71" s="71">
        <v>1264</v>
      </c>
      <c r="AD71" s="71">
        <v>2247</v>
      </c>
      <c r="AE71" s="71">
        <v>71961</v>
      </c>
      <c r="AF71" s="71">
        <v>43</v>
      </c>
      <c r="AG71" s="71" t="s">
        <v>1566</v>
      </c>
      <c r="AH71" s="71" t="s">
        <v>2040</v>
      </c>
      <c r="AI71" s="71">
        <v>-28800</v>
      </c>
      <c r="AJ71" s="73">
        <v>39470.843460648146</v>
      </c>
      <c r="AK71" s="71" t="s">
        <v>3133</v>
      </c>
      <c r="AL71" s="71" t="s">
        <v>3540</v>
      </c>
      <c r="AM71" s="71" t="s">
        <v>4532</v>
      </c>
      <c r="AN71" s="73">
        <v>40522.051041666666</v>
      </c>
      <c r="AO71" s="71"/>
      <c r="AP71" s="71"/>
    </row>
    <row r="72" spans="1:42" ht="41.45" customHeight="1">
      <c r="A72" s="15" t="s">
        <v>235</v>
      </c>
      <c r="C72" s="52">
        <v>3</v>
      </c>
      <c r="D72" s="52">
        <v>3</v>
      </c>
      <c r="E72" s="53">
        <v>2490</v>
      </c>
      <c r="F72" s="53">
        <v>2.99E-4</v>
      </c>
      <c r="G72" s="53">
        <v>1.9999999999999999E-6</v>
      </c>
      <c r="H72" s="53">
        <v>1.2971349999999999</v>
      </c>
      <c r="I72" s="53">
        <v>0</v>
      </c>
      <c r="J72" s="16" t="s">
        <v>5682</v>
      </c>
      <c r="K72" s="16"/>
      <c r="L72" s="75">
        <v>4.0873998312673958</v>
      </c>
      <c r="M72" s="68"/>
      <c r="N72" s="95" t="s">
        <v>2189</v>
      </c>
      <c r="O72" s="16"/>
      <c r="P72" s="17"/>
      <c r="Q72" s="76" t="s">
        <v>5688</v>
      </c>
      <c r="R72" s="76"/>
      <c r="S72" s="17"/>
      <c r="T72" s="78"/>
      <c r="U72" s="79"/>
      <c r="V72" s="79"/>
      <c r="W72" s="77"/>
      <c r="X72" s="80"/>
      <c r="Y72" s="80"/>
      <c r="Z72" s="69">
        <v>72</v>
      </c>
      <c r="AA72" s="69"/>
      <c r="AB72" s="81"/>
      <c r="AC72" s="71">
        <v>279</v>
      </c>
      <c r="AD72" s="71">
        <v>278</v>
      </c>
      <c r="AE72" s="71">
        <v>4063</v>
      </c>
      <c r="AF72" s="71">
        <v>0</v>
      </c>
      <c r="AG72" s="71" t="s">
        <v>1303</v>
      </c>
      <c r="AH72" s="71" t="s">
        <v>2045</v>
      </c>
      <c r="AI72" s="71">
        <v>-18000</v>
      </c>
      <c r="AJ72" s="73">
        <v>40428.063472222224</v>
      </c>
      <c r="AK72" s="71" t="s">
        <v>3133</v>
      </c>
      <c r="AL72" s="71" t="s">
        <v>3206</v>
      </c>
      <c r="AM72" s="71" t="s">
        <v>4253</v>
      </c>
      <c r="AN72" s="73">
        <v>40522.04415509259</v>
      </c>
      <c r="AO72" s="71"/>
      <c r="AP72" s="71"/>
    </row>
    <row r="73" spans="1:42" ht="41.45" customHeight="1">
      <c r="A73" s="15" t="s">
        <v>255</v>
      </c>
      <c r="C73" s="52">
        <v>1</v>
      </c>
      <c r="D73" s="52">
        <v>2</v>
      </c>
      <c r="E73" s="53">
        <v>2490</v>
      </c>
      <c r="F73" s="53">
        <v>3.68E-4</v>
      </c>
      <c r="G73" s="53">
        <v>2.3E-5</v>
      </c>
      <c r="H73" s="53">
        <v>1.3044640000000001</v>
      </c>
      <c r="I73" s="53">
        <v>0</v>
      </c>
      <c r="J73" s="16" t="s">
        <v>5682</v>
      </c>
      <c r="K73" s="16"/>
      <c r="L73" s="75">
        <v>4.0907187251090997</v>
      </c>
      <c r="M73" s="68"/>
      <c r="N73" s="95" t="s">
        <v>2215</v>
      </c>
      <c r="O73" s="16"/>
      <c r="P73" s="17"/>
      <c r="Q73" s="76" t="s">
        <v>5688</v>
      </c>
      <c r="R73" s="76"/>
      <c r="S73" s="17"/>
      <c r="T73" s="78"/>
      <c r="U73" s="79"/>
      <c r="V73" s="79"/>
      <c r="W73" s="77"/>
      <c r="X73" s="80"/>
      <c r="Y73" s="80"/>
      <c r="Z73" s="69">
        <v>73</v>
      </c>
      <c r="AA73" s="69"/>
      <c r="AB73" s="81"/>
      <c r="AC73" s="71">
        <v>1998</v>
      </c>
      <c r="AD73" s="71">
        <v>1794</v>
      </c>
      <c r="AE73" s="71">
        <v>131433</v>
      </c>
      <c r="AF73" s="71">
        <v>0</v>
      </c>
      <c r="AG73" s="71" t="s">
        <v>1326</v>
      </c>
      <c r="AH73" s="71" t="s">
        <v>2049</v>
      </c>
      <c r="AI73" s="71">
        <v>36000</v>
      </c>
      <c r="AJ73" s="73">
        <v>40094.484652777777</v>
      </c>
      <c r="AK73" s="71" t="s">
        <v>3133</v>
      </c>
      <c r="AL73" s="71" t="s">
        <v>3232</v>
      </c>
      <c r="AM73" s="71" t="s">
        <v>4275</v>
      </c>
      <c r="AN73" s="73">
        <v>40522.044583333336</v>
      </c>
      <c r="AO73" s="71"/>
      <c r="AP73" s="71"/>
    </row>
    <row r="74" spans="1:42" ht="41.45" customHeight="1">
      <c r="A74" s="15" t="s">
        <v>395</v>
      </c>
      <c r="C74" s="52">
        <v>2</v>
      </c>
      <c r="D74" s="52">
        <v>1</v>
      </c>
      <c r="E74" s="53">
        <v>2490</v>
      </c>
      <c r="F74" s="53">
        <v>5.9299999999999999E-4</v>
      </c>
      <c r="G74" s="53">
        <v>2.4190000000000001E-3</v>
      </c>
      <c r="H74" s="53">
        <v>1.262462</v>
      </c>
      <c r="I74" s="53">
        <v>0</v>
      </c>
      <c r="J74" s="16" t="s">
        <v>5682</v>
      </c>
      <c r="K74" s="16"/>
      <c r="L74" s="75">
        <v>4.0716983704714611</v>
      </c>
      <c r="M74" s="68"/>
      <c r="N74" s="95" t="s">
        <v>2221</v>
      </c>
      <c r="O74" s="16"/>
      <c r="P74" s="17"/>
      <c r="Q74" s="76" t="s">
        <v>5688</v>
      </c>
      <c r="R74" s="76"/>
      <c r="S74" s="17"/>
      <c r="T74" s="78"/>
      <c r="U74" s="79"/>
      <c r="V74" s="79"/>
      <c r="W74" s="77"/>
      <c r="X74" s="80"/>
      <c r="Y74" s="80"/>
      <c r="Z74" s="69">
        <v>74</v>
      </c>
      <c r="AA74" s="69"/>
      <c r="AB74" s="81"/>
      <c r="AC74" s="71">
        <v>396</v>
      </c>
      <c r="AD74" s="71">
        <v>15473</v>
      </c>
      <c r="AE74" s="71">
        <v>11448</v>
      </c>
      <c r="AF74" s="71">
        <v>74</v>
      </c>
      <c r="AG74" s="71" t="s">
        <v>1332</v>
      </c>
      <c r="AH74" s="71" t="s">
        <v>2040</v>
      </c>
      <c r="AI74" s="71">
        <v>-28800</v>
      </c>
      <c r="AJ74" s="73">
        <v>39104.878009259257</v>
      </c>
      <c r="AK74" s="71" t="s">
        <v>3133</v>
      </c>
      <c r="AL74" s="71" t="s">
        <v>3238</v>
      </c>
      <c r="AM74" s="71" t="s">
        <v>4281</v>
      </c>
      <c r="AN74" s="73">
        <v>40522.04519675926</v>
      </c>
      <c r="AO74" s="71"/>
      <c r="AP74" s="71"/>
    </row>
    <row r="75" spans="1:42" ht="41.45" customHeight="1">
      <c r="A75" s="15" t="s">
        <v>380</v>
      </c>
      <c r="C75" s="52">
        <v>2</v>
      </c>
      <c r="D75" s="52">
        <v>3</v>
      </c>
      <c r="E75" s="53">
        <v>2488</v>
      </c>
      <c r="F75" s="53">
        <v>5.9299999999999999E-4</v>
      </c>
      <c r="G75" s="53">
        <v>2.4199999999999998E-3</v>
      </c>
      <c r="H75" s="53">
        <v>1.0687519999999999</v>
      </c>
      <c r="I75" s="53">
        <v>0.16666666666666666</v>
      </c>
      <c r="J75" s="16" t="s">
        <v>5682</v>
      </c>
      <c r="K75" s="16"/>
      <c r="L75" s="75">
        <v>3.9839779548518015</v>
      </c>
      <c r="M75" s="68"/>
      <c r="N75" s="95" t="s">
        <v>2362</v>
      </c>
      <c r="O75" s="16"/>
      <c r="P75" s="17"/>
      <c r="Q75" s="76" t="s">
        <v>5688</v>
      </c>
      <c r="R75" s="76"/>
      <c r="S75" s="17"/>
      <c r="T75" s="78"/>
      <c r="U75" s="79"/>
      <c r="V75" s="79"/>
      <c r="W75" s="77"/>
      <c r="X75" s="80"/>
      <c r="Y75" s="80"/>
      <c r="Z75" s="69">
        <v>75</v>
      </c>
      <c r="AA75" s="69"/>
      <c r="AB75" s="81"/>
      <c r="AC75" s="71">
        <v>239</v>
      </c>
      <c r="AD75" s="71">
        <v>117</v>
      </c>
      <c r="AE75" s="71">
        <v>238</v>
      </c>
      <c r="AF75" s="71">
        <v>8</v>
      </c>
      <c r="AG75" s="71" t="s">
        <v>1441</v>
      </c>
      <c r="AH75" s="71" t="s">
        <v>2081</v>
      </c>
      <c r="AI75" s="71">
        <v>3600</v>
      </c>
      <c r="AJ75" s="73">
        <v>40324.65960648148</v>
      </c>
      <c r="AK75" s="71" t="s">
        <v>3133</v>
      </c>
      <c r="AL75" s="71" t="s">
        <v>3379</v>
      </c>
      <c r="AM75" s="71" t="s">
        <v>4402</v>
      </c>
      <c r="AN75" s="73">
        <v>40522.046342592592</v>
      </c>
      <c r="AO75" s="71"/>
      <c r="AP75" s="71"/>
    </row>
    <row r="76" spans="1:42" ht="41.45" customHeight="1">
      <c r="A76" s="15" t="s">
        <v>701</v>
      </c>
      <c r="C76" s="52">
        <v>4</v>
      </c>
      <c r="D76" s="52">
        <v>3</v>
      </c>
      <c r="E76" s="53">
        <v>2438.674231</v>
      </c>
      <c r="F76" s="53">
        <v>5.9699999999999998E-4</v>
      </c>
      <c r="G76" s="53">
        <v>2.751E-3</v>
      </c>
      <c r="H76" s="53">
        <v>1.3002419999999999</v>
      </c>
      <c r="I76" s="53">
        <v>0.1</v>
      </c>
      <c r="J76" s="16" t="s">
        <v>5682</v>
      </c>
      <c r="K76" s="16"/>
      <c r="L76" s="75">
        <v>4.0888068176456427</v>
      </c>
      <c r="M76" s="68"/>
      <c r="N76" s="95" t="s">
        <v>2695</v>
      </c>
      <c r="O76" s="16"/>
      <c r="P76" s="17"/>
      <c r="Q76" s="76" t="s">
        <v>5688</v>
      </c>
      <c r="R76" s="76"/>
      <c r="S76" s="17"/>
      <c r="T76" s="78"/>
      <c r="U76" s="79"/>
      <c r="V76" s="79"/>
      <c r="W76" s="77"/>
      <c r="X76" s="80"/>
      <c r="Y76" s="80"/>
      <c r="Z76" s="69">
        <v>76</v>
      </c>
      <c r="AA76" s="69"/>
      <c r="AB76" s="81"/>
      <c r="AC76" s="71">
        <v>670</v>
      </c>
      <c r="AD76" s="71">
        <v>2340</v>
      </c>
      <c r="AE76" s="71">
        <v>58357</v>
      </c>
      <c r="AF76" s="71">
        <v>1</v>
      </c>
      <c r="AG76" s="71" t="s">
        <v>1714</v>
      </c>
      <c r="AH76" s="71" t="s">
        <v>2103</v>
      </c>
      <c r="AI76" s="71">
        <v>-18000</v>
      </c>
      <c r="AJ76" s="73">
        <v>40040.052048611113</v>
      </c>
      <c r="AK76" s="71" t="s">
        <v>3133</v>
      </c>
      <c r="AL76" s="71" t="s">
        <v>3718</v>
      </c>
      <c r="AM76" s="71" t="s">
        <v>4677</v>
      </c>
      <c r="AN76" s="73">
        <v>40522.050543981481</v>
      </c>
      <c r="AO76" s="71"/>
      <c r="AP76" s="71"/>
    </row>
    <row r="77" spans="1:42" ht="41.45" customHeight="1">
      <c r="A77" s="15" t="s">
        <v>346</v>
      </c>
      <c r="C77" s="52">
        <v>9</v>
      </c>
      <c r="D77" s="52">
        <v>9</v>
      </c>
      <c r="E77" s="53">
        <v>2275.3721350000001</v>
      </c>
      <c r="F77" s="53">
        <v>6.3500000000000004E-4</v>
      </c>
      <c r="G77" s="53">
        <v>4.287E-3</v>
      </c>
      <c r="H77" s="53">
        <v>3.0402770000000001</v>
      </c>
      <c r="I77" s="53">
        <v>0.10897435897435898</v>
      </c>
      <c r="J77" s="16" t="s">
        <v>5683</v>
      </c>
      <c r="K77" s="16"/>
      <c r="L77" s="75">
        <v>4.8767712665267249</v>
      </c>
      <c r="M77" s="68"/>
      <c r="N77" s="95" t="s">
        <v>2325</v>
      </c>
      <c r="O77" s="16"/>
      <c r="P77" s="17"/>
      <c r="Q77" s="76" t="s">
        <v>5689</v>
      </c>
      <c r="R77" s="76"/>
      <c r="S77" s="17"/>
      <c r="T77" s="78"/>
      <c r="U77" s="79"/>
      <c r="V77" s="79"/>
      <c r="W77" s="77"/>
      <c r="X77" s="80"/>
      <c r="Y77" s="80"/>
      <c r="Z77" s="69">
        <v>77</v>
      </c>
      <c r="AA77" s="69"/>
      <c r="AB77" s="81"/>
      <c r="AC77" s="71">
        <v>1605</v>
      </c>
      <c r="AD77" s="71">
        <v>1807</v>
      </c>
      <c r="AE77" s="71">
        <v>32555</v>
      </c>
      <c r="AF77" s="71">
        <v>148</v>
      </c>
      <c r="AG77" s="71" t="s">
        <v>1415</v>
      </c>
      <c r="AH77" s="71" t="s">
        <v>2053</v>
      </c>
      <c r="AI77" s="71">
        <v>36000</v>
      </c>
      <c r="AJ77" s="73">
        <v>39500.963946759257</v>
      </c>
      <c r="AK77" s="71" t="s">
        <v>3133</v>
      </c>
      <c r="AL77" s="71" t="s">
        <v>3342</v>
      </c>
      <c r="AM77" s="71" t="s">
        <v>4372</v>
      </c>
      <c r="AN77" s="73">
        <v>40522.047094907408</v>
      </c>
      <c r="AO77" s="71"/>
      <c r="AP77" s="71"/>
    </row>
    <row r="78" spans="1:42" ht="41.45" customHeight="1">
      <c r="A78" s="15" t="s">
        <v>587</v>
      </c>
      <c r="C78" s="52">
        <v>8</v>
      </c>
      <c r="D78" s="52">
        <v>8</v>
      </c>
      <c r="E78" s="53">
        <v>2264.823672</v>
      </c>
      <c r="F78" s="53">
        <v>4.5600000000000003E-4</v>
      </c>
      <c r="G78" s="53">
        <v>1.6799999999999999E-4</v>
      </c>
      <c r="H78" s="53">
        <v>1.991886</v>
      </c>
      <c r="I78" s="53">
        <v>0.10714285714285714</v>
      </c>
      <c r="J78" s="16" t="s">
        <v>5682</v>
      </c>
      <c r="K78" s="16"/>
      <c r="L78" s="75">
        <v>4.402013668819273</v>
      </c>
      <c r="M78" s="68"/>
      <c r="N78" s="95" t="s">
        <v>2578</v>
      </c>
      <c r="O78" s="16"/>
      <c r="P78" s="17"/>
      <c r="Q78" s="76" t="s">
        <v>5688</v>
      </c>
      <c r="R78" s="76"/>
      <c r="S78" s="17"/>
      <c r="T78" s="78"/>
      <c r="U78" s="79"/>
      <c r="V78" s="79"/>
      <c r="W78" s="77"/>
      <c r="X78" s="80"/>
      <c r="Y78" s="80"/>
      <c r="Z78" s="69">
        <v>78</v>
      </c>
      <c r="AA78" s="69"/>
      <c r="AB78" s="81"/>
      <c r="AC78" s="71">
        <v>5437</v>
      </c>
      <c r="AD78" s="71">
        <v>5764</v>
      </c>
      <c r="AE78" s="71">
        <v>42139</v>
      </c>
      <c r="AF78" s="71">
        <v>0</v>
      </c>
      <c r="AG78" s="71" t="s">
        <v>1612</v>
      </c>
      <c r="AH78" s="71" t="s">
        <v>2046</v>
      </c>
      <c r="AI78" s="71">
        <v>-16200</v>
      </c>
      <c r="AJ78" s="73">
        <v>40329.654386574075</v>
      </c>
      <c r="AK78" s="71" t="s">
        <v>3133</v>
      </c>
      <c r="AL78" s="71" t="s">
        <v>3598</v>
      </c>
      <c r="AM78" s="71" t="s">
        <v>4579</v>
      </c>
      <c r="AN78" s="73">
        <v>40522.049861111111</v>
      </c>
      <c r="AO78" s="71"/>
      <c r="AP78" s="71"/>
    </row>
    <row r="79" spans="1:42" ht="41.45" customHeight="1">
      <c r="A79" s="15" t="s">
        <v>630</v>
      </c>
      <c r="C79" s="52">
        <v>3</v>
      </c>
      <c r="D79" s="52">
        <v>4</v>
      </c>
      <c r="E79" s="53">
        <v>2249.5521330000001</v>
      </c>
      <c r="F79" s="53">
        <v>6.1600000000000001E-4</v>
      </c>
      <c r="G79" s="53">
        <v>2.8019999999999998E-3</v>
      </c>
      <c r="H79" s="53">
        <v>1.0346169999999999</v>
      </c>
      <c r="I79" s="53">
        <v>0.16666666666666666</v>
      </c>
      <c r="J79" s="16" t="s">
        <v>5682</v>
      </c>
      <c r="K79" s="16"/>
      <c r="L79" s="75">
        <v>3.968520124140031</v>
      </c>
      <c r="M79" s="68"/>
      <c r="N79" s="95" t="s">
        <v>2624</v>
      </c>
      <c r="O79" s="16"/>
      <c r="P79" s="17"/>
      <c r="Q79" s="76" t="s">
        <v>5688</v>
      </c>
      <c r="R79" s="76"/>
      <c r="S79" s="17"/>
      <c r="T79" s="78"/>
      <c r="U79" s="79"/>
      <c r="V79" s="79"/>
      <c r="W79" s="77"/>
      <c r="X79" s="80"/>
      <c r="Y79" s="80"/>
      <c r="Z79" s="69">
        <v>79</v>
      </c>
      <c r="AA79" s="69"/>
      <c r="AB79" s="81"/>
      <c r="AC79" s="71">
        <v>1085</v>
      </c>
      <c r="AD79" s="71">
        <v>1079</v>
      </c>
      <c r="AE79" s="71">
        <v>16413</v>
      </c>
      <c r="AF79" s="71">
        <v>0</v>
      </c>
      <c r="AG79" s="71" t="s">
        <v>1655</v>
      </c>
      <c r="AH79" s="71" t="s">
        <v>2050</v>
      </c>
      <c r="AI79" s="71">
        <v>-21600</v>
      </c>
      <c r="AJ79" s="73">
        <v>40118.943599537037</v>
      </c>
      <c r="AK79" s="71" t="s">
        <v>3133</v>
      </c>
      <c r="AL79" s="71" t="s">
        <v>3645</v>
      </c>
      <c r="AM79" s="71" t="s">
        <v>4616</v>
      </c>
      <c r="AN79" s="73">
        <v>40522.050185185188</v>
      </c>
      <c r="AO79" s="71"/>
      <c r="AP79" s="71"/>
    </row>
    <row r="80" spans="1:42" ht="41.45" customHeight="1">
      <c r="A80" s="15" t="s">
        <v>776</v>
      </c>
      <c r="C80" s="52">
        <v>1</v>
      </c>
      <c r="D80" s="52">
        <v>3</v>
      </c>
      <c r="E80" s="53">
        <v>2207.213123</v>
      </c>
      <c r="F80" s="53">
        <v>6.0700000000000001E-4</v>
      </c>
      <c r="G80" s="53">
        <v>2.4550000000000002E-3</v>
      </c>
      <c r="H80" s="53">
        <v>0.76607099999999995</v>
      </c>
      <c r="I80" s="53">
        <v>0</v>
      </c>
      <c r="J80" s="16" t="s">
        <v>5682</v>
      </c>
      <c r="K80" s="16"/>
      <c r="L80" s="75">
        <v>3.846910673244377</v>
      </c>
      <c r="M80" s="68"/>
      <c r="N80" s="95" t="s">
        <v>2756</v>
      </c>
      <c r="O80" s="16"/>
      <c r="P80" s="17"/>
      <c r="Q80" s="76" t="s">
        <v>5688</v>
      </c>
      <c r="R80" s="76"/>
      <c r="S80" s="17"/>
      <c r="T80" s="78"/>
      <c r="U80" s="79"/>
      <c r="V80" s="79"/>
      <c r="W80" s="77"/>
      <c r="X80" s="80"/>
      <c r="Y80" s="80"/>
      <c r="Z80" s="69">
        <v>80</v>
      </c>
      <c r="AA80" s="69"/>
      <c r="AB80" s="81"/>
      <c r="AC80" s="71">
        <v>1105</v>
      </c>
      <c r="AD80" s="71">
        <v>1619</v>
      </c>
      <c r="AE80" s="71">
        <v>36325</v>
      </c>
      <c r="AF80" s="71">
        <v>3</v>
      </c>
      <c r="AG80" s="71" t="s">
        <v>1764</v>
      </c>
      <c r="AH80" s="71" t="s">
        <v>2046</v>
      </c>
      <c r="AI80" s="71">
        <v>-16200</v>
      </c>
      <c r="AJ80" s="73">
        <v>40009.672384259262</v>
      </c>
      <c r="AK80" s="71" t="s">
        <v>3133</v>
      </c>
      <c r="AL80" s="71" t="s">
        <v>3781</v>
      </c>
      <c r="AM80" s="71" t="s">
        <v>4684</v>
      </c>
      <c r="AN80" s="73">
        <v>40522.051030092596</v>
      </c>
      <c r="AO80" s="71"/>
      <c r="AP80" s="71"/>
    </row>
    <row r="81" spans="1:42" ht="41.45" customHeight="1">
      <c r="A81" s="15" t="s">
        <v>711</v>
      </c>
      <c r="C81" s="52">
        <v>4</v>
      </c>
      <c r="D81" s="52">
        <v>6</v>
      </c>
      <c r="E81" s="53">
        <v>2130.296781</v>
      </c>
      <c r="F81" s="53">
        <v>6.0800000000000003E-4</v>
      </c>
      <c r="G81" s="53">
        <v>3.0509999999999999E-3</v>
      </c>
      <c r="H81" s="53">
        <v>1.4313530000000001</v>
      </c>
      <c r="I81" s="53">
        <v>0.33333333333333331</v>
      </c>
      <c r="J81" s="16" t="s">
        <v>5682</v>
      </c>
      <c r="K81" s="16"/>
      <c r="L81" s="75">
        <v>4.1481796502939794</v>
      </c>
      <c r="M81" s="68"/>
      <c r="N81" s="95" t="s">
        <v>2702</v>
      </c>
      <c r="O81" s="16"/>
      <c r="P81" s="17"/>
      <c r="Q81" s="76" t="s">
        <v>5688</v>
      </c>
      <c r="R81" s="76"/>
      <c r="S81" s="17"/>
      <c r="T81" s="78"/>
      <c r="U81" s="79"/>
      <c r="V81" s="79"/>
      <c r="W81" s="77"/>
      <c r="X81" s="80"/>
      <c r="Y81" s="80"/>
      <c r="Z81" s="69">
        <v>81</v>
      </c>
      <c r="AA81" s="69"/>
      <c r="AB81" s="81"/>
      <c r="AC81" s="71">
        <v>1419</v>
      </c>
      <c r="AD81" s="71">
        <v>1573</v>
      </c>
      <c r="AE81" s="71">
        <v>13472</v>
      </c>
      <c r="AF81" s="71">
        <v>146</v>
      </c>
      <c r="AG81" s="71" t="s">
        <v>1718</v>
      </c>
      <c r="AH81" s="71" t="s">
        <v>2086</v>
      </c>
      <c r="AI81" s="71">
        <v>-21600</v>
      </c>
      <c r="AJ81" s="73">
        <v>40179.914293981485</v>
      </c>
      <c r="AK81" s="71" t="s">
        <v>3133</v>
      </c>
      <c r="AL81" s="71" t="s">
        <v>3725</v>
      </c>
      <c r="AM81" s="71" t="s">
        <v>4683</v>
      </c>
      <c r="AN81" s="73">
        <v>40522.044953703706</v>
      </c>
      <c r="AO81" s="71"/>
      <c r="AP81" s="71"/>
    </row>
    <row r="82" spans="1:42" ht="41.45" customHeight="1">
      <c r="A82" s="15" t="s">
        <v>514</v>
      </c>
      <c r="C82" s="52">
        <v>1</v>
      </c>
      <c r="D82" s="52">
        <v>4</v>
      </c>
      <c r="E82" s="53">
        <v>2128.5707090000001</v>
      </c>
      <c r="F82" s="53">
        <v>3.8400000000000001E-4</v>
      </c>
      <c r="G82" s="53">
        <v>1.1400000000000001E-4</v>
      </c>
      <c r="H82" s="53">
        <v>1.327556</v>
      </c>
      <c r="I82" s="53">
        <v>0.33333333333333331</v>
      </c>
      <c r="J82" s="16" t="s">
        <v>5682</v>
      </c>
      <c r="K82" s="16"/>
      <c r="L82" s="75">
        <v>4.1011757992791953</v>
      </c>
      <c r="M82" s="68"/>
      <c r="N82" s="95" t="s">
        <v>2498</v>
      </c>
      <c r="O82" s="16"/>
      <c r="P82" s="17"/>
      <c r="Q82" s="76" t="s">
        <v>5688</v>
      </c>
      <c r="R82" s="76"/>
      <c r="S82" s="17"/>
      <c r="T82" s="78"/>
      <c r="U82" s="79"/>
      <c r="V82" s="79"/>
      <c r="W82" s="77"/>
      <c r="X82" s="80"/>
      <c r="Y82" s="80"/>
      <c r="Z82" s="69">
        <v>82</v>
      </c>
      <c r="AA82" s="69"/>
      <c r="AB82" s="81"/>
      <c r="AC82" s="71">
        <v>539</v>
      </c>
      <c r="AD82" s="71">
        <v>260</v>
      </c>
      <c r="AE82" s="71">
        <v>2190</v>
      </c>
      <c r="AF82" s="71">
        <v>0</v>
      </c>
      <c r="AG82" s="71" t="s">
        <v>1548</v>
      </c>
      <c r="AH82" s="71" t="s">
        <v>2042</v>
      </c>
      <c r="AI82" s="71">
        <v>-14400</v>
      </c>
      <c r="AJ82" s="73">
        <v>39917.471226851849</v>
      </c>
      <c r="AK82" s="71" t="s">
        <v>3133</v>
      </c>
      <c r="AL82" s="71" t="s">
        <v>3517</v>
      </c>
      <c r="AM82" s="71" t="s">
        <v>4515</v>
      </c>
      <c r="AN82" s="73">
        <v>40522.049247685187</v>
      </c>
      <c r="AO82" s="71"/>
      <c r="AP82" s="71"/>
    </row>
    <row r="83" spans="1:42" ht="41.45" customHeight="1">
      <c r="A83" s="15" t="s">
        <v>366</v>
      </c>
      <c r="C83" s="52">
        <v>1</v>
      </c>
      <c r="D83" s="52">
        <v>7</v>
      </c>
      <c r="E83" s="53">
        <v>2004.770765</v>
      </c>
      <c r="F83" s="53">
        <v>5.9800000000000001E-4</v>
      </c>
      <c r="G83" s="53">
        <v>3.2309999999999999E-3</v>
      </c>
      <c r="H83" s="53">
        <v>1.7653970000000001</v>
      </c>
      <c r="I83" s="53">
        <v>9.5238095238095233E-2</v>
      </c>
      <c r="J83" s="16" t="s">
        <v>5682</v>
      </c>
      <c r="K83" s="16"/>
      <c r="L83" s="75">
        <v>4.2994494789825008</v>
      </c>
      <c r="M83" s="68"/>
      <c r="N83" s="95" t="s">
        <v>2345</v>
      </c>
      <c r="O83" s="16"/>
      <c r="P83" s="17"/>
      <c r="Q83" s="76" t="s">
        <v>5688</v>
      </c>
      <c r="R83" s="76"/>
      <c r="S83" s="17"/>
      <c r="T83" s="78"/>
      <c r="U83" s="79"/>
      <c r="V83" s="79"/>
      <c r="W83" s="77"/>
      <c r="X83" s="80"/>
      <c r="Y83" s="80"/>
      <c r="Z83" s="69">
        <v>83</v>
      </c>
      <c r="AA83" s="69"/>
      <c r="AB83" s="81"/>
      <c r="AC83" s="71">
        <v>438</v>
      </c>
      <c r="AD83" s="71">
        <v>113</v>
      </c>
      <c r="AE83" s="71">
        <v>797</v>
      </c>
      <c r="AF83" s="71">
        <v>1</v>
      </c>
      <c r="AG83" s="71" t="s">
        <v>1427</v>
      </c>
      <c r="AH83" s="71" t="s">
        <v>2051</v>
      </c>
      <c r="AI83" s="71">
        <v>3600</v>
      </c>
      <c r="AJ83" s="73">
        <v>39837.610381944447</v>
      </c>
      <c r="AK83" s="71" t="s">
        <v>3133</v>
      </c>
      <c r="AL83" s="71" t="s">
        <v>3362</v>
      </c>
      <c r="AM83" s="71" t="s">
        <v>4389</v>
      </c>
      <c r="AN83" s="73">
        <v>40522.047326388885</v>
      </c>
      <c r="AO83" s="71"/>
      <c r="AP83" s="71"/>
    </row>
    <row r="84" spans="1:42" ht="41.45" customHeight="1">
      <c r="A84" s="15" t="s">
        <v>725</v>
      </c>
      <c r="C84" s="52">
        <v>3</v>
      </c>
      <c r="D84" s="52">
        <v>4</v>
      </c>
      <c r="E84" s="53">
        <v>1999.1241600000001</v>
      </c>
      <c r="F84" s="53">
        <v>4.57E-4</v>
      </c>
      <c r="G84" s="53">
        <v>1.6799999999999999E-4</v>
      </c>
      <c r="H84" s="53">
        <v>1.309186</v>
      </c>
      <c r="I84" s="53">
        <v>0</v>
      </c>
      <c r="J84" s="16" t="s">
        <v>5682</v>
      </c>
      <c r="K84" s="16"/>
      <c r="L84" s="75">
        <v>4.0928570545838614</v>
      </c>
      <c r="M84" s="68"/>
      <c r="N84" s="95" t="s">
        <v>2716</v>
      </c>
      <c r="O84" s="16"/>
      <c r="P84" s="17"/>
      <c r="Q84" s="76" t="s">
        <v>5688</v>
      </c>
      <c r="R84" s="76"/>
      <c r="S84" s="17"/>
      <c r="T84" s="78"/>
      <c r="U84" s="79"/>
      <c r="V84" s="79"/>
      <c r="W84" s="77"/>
      <c r="X84" s="80"/>
      <c r="Y84" s="80"/>
      <c r="Z84" s="69">
        <v>84</v>
      </c>
      <c r="AA84" s="69"/>
      <c r="AB84" s="81"/>
      <c r="AC84" s="71">
        <v>11657</v>
      </c>
      <c r="AD84" s="71">
        <v>10702</v>
      </c>
      <c r="AE84" s="71">
        <v>63308</v>
      </c>
      <c r="AF84" s="71">
        <v>0</v>
      </c>
      <c r="AG84" s="71" t="s">
        <v>1727</v>
      </c>
      <c r="AH84" s="71" t="s">
        <v>2050</v>
      </c>
      <c r="AI84" s="71">
        <v>-21600</v>
      </c>
      <c r="AJ84" s="73">
        <v>40120.951701388891</v>
      </c>
      <c r="AK84" s="71" t="s">
        <v>3133</v>
      </c>
      <c r="AL84" s="71" t="s">
        <v>3739</v>
      </c>
      <c r="AM84" s="71" t="s">
        <v>4695</v>
      </c>
      <c r="AN84" s="73">
        <v>40522.050706018519</v>
      </c>
      <c r="AO84" s="71"/>
      <c r="AP84" s="71"/>
    </row>
    <row r="85" spans="1:42" ht="41.45" customHeight="1">
      <c r="A85" s="15" t="s">
        <v>550</v>
      </c>
      <c r="C85" s="52">
        <v>3</v>
      </c>
      <c r="D85" s="52">
        <v>6</v>
      </c>
      <c r="E85" s="53">
        <v>1938.3760239999999</v>
      </c>
      <c r="F85" s="53">
        <v>5.9599999999999996E-4</v>
      </c>
      <c r="G85" s="53">
        <v>2.8999999999999998E-3</v>
      </c>
      <c r="H85" s="53">
        <v>1.5907979999999999</v>
      </c>
      <c r="I85" s="53">
        <v>0.26666666666666666</v>
      </c>
      <c r="J85" s="16" t="s">
        <v>5682</v>
      </c>
      <c r="K85" s="16"/>
      <c r="L85" s="75">
        <v>4.2203833654789289</v>
      </c>
      <c r="M85" s="68"/>
      <c r="N85" s="95" t="s">
        <v>2541</v>
      </c>
      <c r="O85" s="16"/>
      <c r="P85" s="17"/>
      <c r="Q85" s="76" t="s">
        <v>5688</v>
      </c>
      <c r="R85" s="76"/>
      <c r="S85" s="17"/>
      <c r="T85" s="78"/>
      <c r="U85" s="79"/>
      <c r="V85" s="79"/>
      <c r="W85" s="77"/>
      <c r="X85" s="80"/>
      <c r="Y85" s="80"/>
      <c r="Z85" s="69">
        <v>85</v>
      </c>
      <c r="AA85" s="69"/>
      <c r="AB85" s="81"/>
      <c r="AC85" s="71">
        <v>319</v>
      </c>
      <c r="AD85" s="71">
        <v>308</v>
      </c>
      <c r="AE85" s="71">
        <v>6203</v>
      </c>
      <c r="AF85" s="71">
        <v>6</v>
      </c>
      <c r="AG85" s="71" t="s">
        <v>1581</v>
      </c>
      <c r="AH85" s="71" t="s">
        <v>2081</v>
      </c>
      <c r="AI85" s="71">
        <v>3600</v>
      </c>
      <c r="AJ85" s="73">
        <v>40372.435833333337</v>
      </c>
      <c r="AK85" s="71" t="s">
        <v>3133</v>
      </c>
      <c r="AL85" s="71" t="s">
        <v>3560</v>
      </c>
      <c r="AM85" s="71" t="s">
        <v>4549</v>
      </c>
      <c r="AN85" s="73">
        <v>40522.049583333333</v>
      </c>
      <c r="AO85" s="71"/>
      <c r="AP85" s="71"/>
    </row>
    <row r="86" spans="1:42" ht="41.45" customHeight="1">
      <c r="A86" s="15" t="s">
        <v>551</v>
      </c>
      <c r="C86" s="52">
        <v>2</v>
      </c>
      <c r="D86" s="52">
        <v>5</v>
      </c>
      <c r="E86" s="53">
        <v>1927.09031</v>
      </c>
      <c r="F86" s="53">
        <v>5.9599999999999996E-4</v>
      </c>
      <c r="G86" s="53">
        <v>2.7759999999999998E-3</v>
      </c>
      <c r="H86" s="53">
        <v>1.325339</v>
      </c>
      <c r="I86" s="53">
        <v>0.4</v>
      </c>
      <c r="J86" s="16" t="s">
        <v>5682</v>
      </c>
      <c r="K86" s="16"/>
      <c r="L86" s="75">
        <v>4.1001718440810704</v>
      </c>
      <c r="M86" s="68"/>
      <c r="N86" s="95" t="s">
        <v>2542</v>
      </c>
      <c r="O86" s="16"/>
      <c r="P86" s="17"/>
      <c r="Q86" s="76" t="s">
        <v>5688</v>
      </c>
      <c r="R86" s="76"/>
      <c r="S86" s="17"/>
      <c r="T86" s="78"/>
      <c r="U86" s="79"/>
      <c r="V86" s="79"/>
      <c r="W86" s="77"/>
      <c r="X86" s="80"/>
      <c r="Y86" s="80"/>
      <c r="Z86" s="69">
        <v>86</v>
      </c>
      <c r="AA86" s="69"/>
      <c r="AB86" s="81"/>
      <c r="AC86" s="71">
        <v>248</v>
      </c>
      <c r="AD86" s="71">
        <v>246</v>
      </c>
      <c r="AE86" s="71">
        <v>10998</v>
      </c>
      <c r="AF86" s="71">
        <v>6</v>
      </c>
      <c r="AG86" s="71" t="s">
        <v>1582</v>
      </c>
      <c r="AH86" s="71" t="s">
        <v>2097</v>
      </c>
      <c r="AI86" s="71">
        <v>28800</v>
      </c>
      <c r="AJ86" s="73">
        <v>40022.648194444446</v>
      </c>
      <c r="AK86" s="71" t="s">
        <v>3133</v>
      </c>
      <c r="AL86" s="71" t="s">
        <v>3561</v>
      </c>
      <c r="AM86" s="71" t="s">
        <v>4550</v>
      </c>
      <c r="AN86" s="73">
        <v>40522.046342592592</v>
      </c>
      <c r="AO86" s="71"/>
      <c r="AP86" s="71"/>
    </row>
    <row r="87" spans="1:42" ht="41.45" customHeight="1">
      <c r="A87" s="15" t="s">
        <v>337</v>
      </c>
      <c r="C87" s="52">
        <v>1</v>
      </c>
      <c r="D87" s="52">
        <v>2</v>
      </c>
      <c r="E87" s="53">
        <v>1892.8213519999999</v>
      </c>
      <c r="F87" s="53">
        <v>5.9800000000000001E-4</v>
      </c>
      <c r="G87" s="53">
        <v>2.4359999999999998E-3</v>
      </c>
      <c r="H87" s="53">
        <v>0.64651199999999998</v>
      </c>
      <c r="I87" s="53">
        <v>0</v>
      </c>
      <c r="J87" s="16" t="s">
        <v>5682</v>
      </c>
      <c r="K87" s="16"/>
      <c r="L87" s="75">
        <v>3.7927690947452244</v>
      </c>
      <c r="M87" s="68"/>
      <c r="N87" s="95" t="s">
        <v>2316</v>
      </c>
      <c r="O87" s="16"/>
      <c r="P87" s="17"/>
      <c r="Q87" s="76" t="s">
        <v>5688</v>
      </c>
      <c r="R87" s="76"/>
      <c r="S87" s="17"/>
      <c r="T87" s="78"/>
      <c r="U87" s="79"/>
      <c r="V87" s="79"/>
      <c r="W87" s="77"/>
      <c r="X87" s="80"/>
      <c r="Y87" s="80"/>
      <c r="Z87" s="69">
        <v>87</v>
      </c>
      <c r="AA87" s="69"/>
      <c r="AB87" s="81"/>
      <c r="AC87" s="71">
        <v>357</v>
      </c>
      <c r="AD87" s="71">
        <v>184</v>
      </c>
      <c r="AE87" s="71">
        <v>3333</v>
      </c>
      <c r="AF87" s="71">
        <v>2</v>
      </c>
      <c r="AG87" s="71" t="s">
        <v>1409</v>
      </c>
      <c r="AH87" s="71" t="s">
        <v>2042</v>
      </c>
      <c r="AI87" s="71">
        <v>-14400</v>
      </c>
      <c r="AJ87" s="73">
        <v>39412.163148148145</v>
      </c>
      <c r="AK87" s="71" t="s">
        <v>3133</v>
      </c>
      <c r="AL87" s="71" t="s">
        <v>3333</v>
      </c>
      <c r="AM87" s="71" t="s">
        <v>4366</v>
      </c>
      <c r="AN87" s="73">
        <v>40522.046342592592</v>
      </c>
      <c r="AO87" s="71"/>
      <c r="AP87" s="71"/>
    </row>
    <row r="88" spans="1:42" ht="41.45" customHeight="1">
      <c r="A88" s="15" t="s">
        <v>670</v>
      </c>
      <c r="C88" s="52">
        <v>3</v>
      </c>
      <c r="D88" s="52">
        <v>1</v>
      </c>
      <c r="E88" s="53">
        <v>1867</v>
      </c>
      <c r="F88" s="53">
        <v>4.4200000000000001E-4</v>
      </c>
      <c r="G88" s="53">
        <v>1.34E-4</v>
      </c>
      <c r="H88" s="53">
        <v>1.1509240000000001</v>
      </c>
      <c r="I88" s="53">
        <v>0</v>
      </c>
      <c r="J88" s="16" t="s">
        <v>5682</v>
      </c>
      <c r="K88" s="16"/>
      <c r="L88" s="75">
        <v>4.0211890538776585</v>
      </c>
      <c r="M88" s="68"/>
      <c r="N88" s="95" t="s">
        <v>2399</v>
      </c>
      <c r="O88" s="16"/>
      <c r="P88" s="17"/>
      <c r="Q88" s="76" t="s">
        <v>5688</v>
      </c>
      <c r="R88" s="76"/>
      <c r="S88" s="17"/>
      <c r="T88" s="78"/>
      <c r="U88" s="79"/>
      <c r="V88" s="79"/>
      <c r="W88" s="77"/>
      <c r="X88" s="80"/>
      <c r="Y88" s="80"/>
      <c r="Z88" s="69">
        <v>88</v>
      </c>
      <c r="AA88" s="69"/>
      <c r="AB88" s="81"/>
      <c r="AC88" s="71">
        <v>256</v>
      </c>
      <c r="AD88" s="71">
        <v>898</v>
      </c>
      <c r="AE88" s="71">
        <v>1752</v>
      </c>
      <c r="AF88" s="71">
        <v>1</v>
      </c>
      <c r="AG88" s="71" t="s">
        <v>1469</v>
      </c>
      <c r="AH88" s="71" t="s">
        <v>2086</v>
      </c>
      <c r="AI88" s="71">
        <v>-21600</v>
      </c>
      <c r="AJ88" s="73">
        <v>40148.076238425929</v>
      </c>
      <c r="AK88" s="71" t="s">
        <v>3133</v>
      </c>
      <c r="AL88" s="71" t="s">
        <v>3418</v>
      </c>
      <c r="AM88" s="71" t="s">
        <v>4425</v>
      </c>
      <c r="AN88" s="73">
        <v>40522.050393518519</v>
      </c>
      <c r="AO88" s="71"/>
      <c r="AP88" s="71"/>
    </row>
    <row r="89" spans="1:42" ht="41.45" customHeight="1">
      <c r="A89" s="15" t="s">
        <v>425</v>
      </c>
      <c r="C89" s="52">
        <v>3</v>
      </c>
      <c r="D89" s="52">
        <v>1</v>
      </c>
      <c r="E89" s="53">
        <v>1781.1841360000001</v>
      </c>
      <c r="F89" s="53">
        <v>5.9400000000000002E-4</v>
      </c>
      <c r="G89" s="53">
        <v>2.5590000000000001E-3</v>
      </c>
      <c r="H89" s="53">
        <v>1.325709</v>
      </c>
      <c r="I89" s="53">
        <v>8.3333333333333329E-2</v>
      </c>
      <c r="J89" s="16" t="s">
        <v>5682</v>
      </c>
      <c r="K89" s="16"/>
      <c r="L89" s="75">
        <v>4.1003393963694359</v>
      </c>
      <c r="M89" s="68"/>
      <c r="N89" s="95" t="s">
        <v>2198</v>
      </c>
      <c r="O89" s="16"/>
      <c r="P89" s="17"/>
      <c r="Q89" s="76" t="s">
        <v>5688</v>
      </c>
      <c r="R89" s="76"/>
      <c r="S89" s="17"/>
      <c r="T89" s="78"/>
      <c r="U89" s="79"/>
      <c r="V89" s="79"/>
      <c r="W89" s="77"/>
      <c r="X89" s="80"/>
      <c r="Y89" s="80"/>
      <c r="Z89" s="69">
        <v>89</v>
      </c>
      <c r="AA89" s="69"/>
      <c r="AB89" s="81"/>
      <c r="AC89" s="71">
        <v>689</v>
      </c>
      <c r="AD89" s="71">
        <v>1915</v>
      </c>
      <c r="AE89" s="71">
        <v>16621</v>
      </c>
      <c r="AF89" s="71">
        <v>19</v>
      </c>
      <c r="AG89" s="71" t="s">
        <v>1311</v>
      </c>
      <c r="AH89" s="71" t="s">
        <v>2045</v>
      </c>
      <c r="AI89" s="71">
        <v>-18000</v>
      </c>
      <c r="AJ89" s="73">
        <v>39276.205277777779</v>
      </c>
      <c r="AK89" s="71" t="s">
        <v>3133</v>
      </c>
      <c r="AL89" s="71" t="s">
        <v>3215</v>
      </c>
      <c r="AM89" s="71" t="s">
        <v>4261</v>
      </c>
      <c r="AN89" s="73">
        <v>40522.043437499997</v>
      </c>
      <c r="AO89" s="71"/>
      <c r="AP89" s="71"/>
    </row>
    <row r="90" spans="1:42" ht="41.45" customHeight="1">
      <c r="A90" s="15" t="s">
        <v>531</v>
      </c>
      <c r="C90" s="52">
        <v>0</v>
      </c>
      <c r="D90" s="52">
        <v>2</v>
      </c>
      <c r="E90" s="53">
        <v>1776.2869820000001</v>
      </c>
      <c r="F90" s="53">
        <v>5.9400000000000002E-4</v>
      </c>
      <c r="G90" s="53">
        <v>2.4199999999999998E-3</v>
      </c>
      <c r="H90" s="53">
        <v>0.69525899999999996</v>
      </c>
      <c r="I90" s="53">
        <v>0</v>
      </c>
      <c r="J90" s="16" t="s">
        <v>5682</v>
      </c>
      <c r="K90" s="16"/>
      <c r="L90" s="75">
        <v>3.8148438823153628</v>
      </c>
      <c r="M90" s="68"/>
      <c r="N90" s="95" t="s">
        <v>2520</v>
      </c>
      <c r="O90" s="16"/>
      <c r="P90" s="17"/>
      <c r="Q90" s="76" t="s">
        <v>5688</v>
      </c>
      <c r="R90" s="76"/>
      <c r="S90" s="17"/>
      <c r="T90" s="78"/>
      <c r="U90" s="79"/>
      <c r="V90" s="79"/>
      <c r="W90" s="77"/>
      <c r="X90" s="80"/>
      <c r="Y90" s="80"/>
      <c r="Z90" s="69">
        <v>90</v>
      </c>
      <c r="AA90" s="69"/>
      <c r="AB90" s="81"/>
      <c r="AC90" s="71">
        <v>834</v>
      </c>
      <c r="AD90" s="71">
        <v>821</v>
      </c>
      <c r="AE90" s="71">
        <v>6879</v>
      </c>
      <c r="AF90" s="71">
        <v>2</v>
      </c>
      <c r="AG90" s="71" t="s">
        <v>1565</v>
      </c>
      <c r="AH90" s="71" t="s">
        <v>2096</v>
      </c>
      <c r="AI90" s="71">
        <v>3600</v>
      </c>
      <c r="AJ90" s="73">
        <v>39784.469976851855</v>
      </c>
      <c r="AK90" s="71" t="s">
        <v>3133</v>
      </c>
      <c r="AL90" s="71" t="s">
        <v>3539</v>
      </c>
      <c r="AM90" s="71" t="s">
        <v>4531</v>
      </c>
      <c r="AN90" s="73">
        <v>40522.049467592595</v>
      </c>
      <c r="AO90" s="71"/>
      <c r="AP90" s="71"/>
    </row>
    <row r="91" spans="1:42" ht="41.45" customHeight="1">
      <c r="A91" s="15" t="s">
        <v>778</v>
      </c>
      <c r="C91" s="52">
        <v>1</v>
      </c>
      <c r="D91" s="52">
        <v>2</v>
      </c>
      <c r="E91" s="53">
        <v>1776.2869820000001</v>
      </c>
      <c r="F91" s="53">
        <v>5.9400000000000002E-4</v>
      </c>
      <c r="G91" s="53">
        <v>2.4199999999999998E-3</v>
      </c>
      <c r="H91" s="53">
        <v>0.69525899999999996</v>
      </c>
      <c r="I91" s="53">
        <v>0</v>
      </c>
      <c r="J91" s="16" t="s">
        <v>5682</v>
      </c>
      <c r="K91" s="16"/>
      <c r="L91" s="75">
        <v>3.8148438823153628</v>
      </c>
      <c r="M91" s="68"/>
      <c r="N91" s="95" t="s">
        <v>2757</v>
      </c>
      <c r="O91" s="16"/>
      <c r="P91" s="17"/>
      <c r="Q91" s="76" t="s">
        <v>5688</v>
      </c>
      <c r="R91" s="76"/>
      <c r="S91" s="17"/>
      <c r="T91" s="78"/>
      <c r="U91" s="79"/>
      <c r="V91" s="79"/>
      <c r="W91" s="77"/>
      <c r="X91" s="80"/>
      <c r="Y91" s="80"/>
      <c r="Z91" s="69">
        <v>91</v>
      </c>
      <c r="AA91" s="69"/>
      <c r="AB91" s="81"/>
      <c r="AC91" s="71">
        <v>147</v>
      </c>
      <c r="AD91" s="71">
        <v>152</v>
      </c>
      <c r="AE91" s="71">
        <v>4197</v>
      </c>
      <c r="AF91" s="71">
        <v>5</v>
      </c>
      <c r="AG91" s="71" t="s">
        <v>1765</v>
      </c>
      <c r="AH91" s="71" t="s">
        <v>2040</v>
      </c>
      <c r="AI91" s="71">
        <v>-28800</v>
      </c>
      <c r="AJ91" s="73">
        <v>39832.313310185185</v>
      </c>
      <c r="AK91" s="71" t="s">
        <v>3133</v>
      </c>
      <c r="AL91" s="71" t="s">
        <v>3782</v>
      </c>
      <c r="AM91" s="71" t="s">
        <v>4724</v>
      </c>
      <c r="AN91" s="73">
        <v>40522.044930555552</v>
      </c>
      <c r="AO91" s="71"/>
      <c r="AP91" s="71"/>
    </row>
    <row r="92" spans="1:42" ht="41.45" customHeight="1">
      <c r="A92" s="15" t="s">
        <v>656</v>
      </c>
      <c r="C92" s="52">
        <v>2</v>
      </c>
      <c r="D92" s="52">
        <v>4</v>
      </c>
      <c r="E92" s="53">
        <v>1762.2853150000001</v>
      </c>
      <c r="F92" s="53">
        <v>3.79E-4</v>
      </c>
      <c r="G92" s="53">
        <v>3.3000000000000003E-5</v>
      </c>
      <c r="H92" s="53">
        <v>1.3187629999999999</v>
      </c>
      <c r="I92" s="53">
        <v>0</v>
      </c>
      <c r="J92" s="16" t="s">
        <v>5682</v>
      </c>
      <c r="K92" s="16"/>
      <c r="L92" s="75">
        <v>4.0971939417883911</v>
      </c>
      <c r="M92" s="68"/>
      <c r="N92" s="95" t="s">
        <v>2331</v>
      </c>
      <c r="O92" s="16"/>
      <c r="P92" s="17"/>
      <c r="Q92" s="76" t="s">
        <v>5688</v>
      </c>
      <c r="R92" s="76"/>
      <c r="S92" s="17"/>
      <c r="T92" s="78"/>
      <c r="U92" s="79"/>
      <c r="V92" s="79"/>
      <c r="W92" s="77"/>
      <c r="X92" s="80"/>
      <c r="Y92" s="80"/>
      <c r="Z92" s="69">
        <v>92</v>
      </c>
      <c r="AA92" s="69"/>
      <c r="AB92" s="81"/>
      <c r="AC92" s="71">
        <v>1677</v>
      </c>
      <c r="AD92" s="71">
        <v>1718</v>
      </c>
      <c r="AE92" s="71">
        <v>25477</v>
      </c>
      <c r="AF92" s="71">
        <v>9</v>
      </c>
      <c r="AG92" s="71" t="s">
        <v>1674</v>
      </c>
      <c r="AH92" s="71" t="s">
        <v>2086</v>
      </c>
      <c r="AI92" s="71">
        <v>-21600</v>
      </c>
      <c r="AJ92" s="73">
        <v>40249.199432870373</v>
      </c>
      <c r="AK92" s="71" t="s">
        <v>3133</v>
      </c>
      <c r="AL92" s="71" t="s">
        <v>3672</v>
      </c>
      <c r="AM92" s="71" t="s">
        <v>4638</v>
      </c>
      <c r="AN92" s="73">
        <v>40522.050335648149</v>
      </c>
      <c r="AO92" s="71"/>
      <c r="AP92" s="71"/>
    </row>
    <row r="93" spans="1:42" ht="41.45" customHeight="1">
      <c r="A93" s="15" t="s">
        <v>653</v>
      </c>
      <c r="C93" s="52">
        <v>0</v>
      </c>
      <c r="D93" s="52">
        <v>3</v>
      </c>
      <c r="E93" s="53">
        <v>1742.143947</v>
      </c>
      <c r="F93" s="53">
        <v>5.9500000000000004E-4</v>
      </c>
      <c r="G93" s="53">
        <v>2.5890000000000002E-3</v>
      </c>
      <c r="H93" s="53">
        <v>0.88251100000000005</v>
      </c>
      <c r="I93" s="53">
        <v>0.16666666666666666</v>
      </c>
      <c r="J93" s="16" t="s">
        <v>5682</v>
      </c>
      <c r="K93" s="16"/>
      <c r="L93" s="75">
        <v>3.8996398312370113</v>
      </c>
      <c r="M93" s="68"/>
      <c r="N93" s="95" t="s">
        <v>2645</v>
      </c>
      <c r="O93" s="16"/>
      <c r="P93" s="17"/>
      <c r="Q93" s="76" t="s">
        <v>5688</v>
      </c>
      <c r="R93" s="76"/>
      <c r="S93" s="17"/>
      <c r="T93" s="78"/>
      <c r="U93" s="79"/>
      <c r="V93" s="79"/>
      <c r="W93" s="77"/>
      <c r="X93" s="80"/>
      <c r="Y93" s="80"/>
      <c r="Z93" s="69">
        <v>93</v>
      </c>
      <c r="AA93" s="69"/>
      <c r="AB93" s="81"/>
      <c r="AC93" s="71">
        <v>41</v>
      </c>
      <c r="AD93" s="71">
        <v>20</v>
      </c>
      <c r="AE93" s="71">
        <v>1317</v>
      </c>
      <c r="AF93" s="71">
        <v>0</v>
      </c>
      <c r="AG93" s="71"/>
      <c r="AH93" s="71" t="s">
        <v>2046</v>
      </c>
      <c r="AI93" s="71">
        <v>-16200</v>
      </c>
      <c r="AJ93" s="73">
        <v>40491.547731481478</v>
      </c>
      <c r="AK93" s="71" t="s">
        <v>3133</v>
      </c>
      <c r="AL93" s="71" t="s">
        <v>3667</v>
      </c>
      <c r="AM93" s="71" t="s">
        <v>4454</v>
      </c>
      <c r="AN93" s="73">
        <v>40522.050324074073</v>
      </c>
      <c r="AO93" s="71"/>
      <c r="AP93" s="71"/>
    </row>
    <row r="94" spans="1:42" ht="41.45" customHeight="1">
      <c r="A94" s="15" t="s">
        <v>659</v>
      </c>
      <c r="C94" s="52">
        <v>5</v>
      </c>
      <c r="D94" s="52">
        <v>6</v>
      </c>
      <c r="E94" s="53">
        <v>1696.402957</v>
      </c>
      <c r="F94" s="53">
        <v>5.9999999999999995E-4</v>
      </c>
      <c r="G94" s="53">
        <v>2.892E-3</v>
      </c>
      <c r="H94" s="53">
        <v>1.394485</v>
      </c>
      <c r="I94" s="53">
        <v>0.46666666666666667</v>
      </c>
      <c r="J94" s="16" t="s">
        <v>5682</v>
      </c>
      <c r="K94" s="16"/>
      <c r="L94" s="75">
        <v>4.1314841968684171</v>
      </c>
      <c r="M94" s="68"/>
      <c r="N94" s="95" t="s">
        <v>2654</v>
      </c>
      <c r="O94" s="16"/>
      <c r="P94" s="17"/>
      <c r="Q94" s="76" t="s">
        <v>5688</v>
      </c>
      <c r="R94" s="76"/>
      <c r="S94" s="17"/>
      <c r="T94" s="78"/>
      <c r="U94" s="79"/>
      <c r="V94" s="79"/>
      <c r="W94" s="77"/>
      <c r="X94" s="80"/>
      <c r="Y94" s="80"/>
      <c r="Z94" s="69">
        <v>94</v>
      </c>
      <c r="AA94" s="69"/>
      <c r="AB94" s="81"/>
      <c r="AC94" s="71">
        <v>2130</v>
      </c>
      <c r="AD94" s="71">
        <v>2871</v>
      </c>
      <c r="AE94" s="71">
        <v>37400</v>
      </c>
      <c r="AF94" s="71">
        <v>70</v>
      </c>
      <c r="AG94" s="71" t="s">
        <v>1679</v>
      </c>
      <c r="AH94" s="71" t="s">
        <v>2100</v>
      </c>
      <c r="AI94" s="71">
        <v>36000</v>
      </c>
      <c r="AJ94" s="73">
        <v>39579.94730324074</v>
      </c>
      <c r="AK94" s="71" t="s">
        <v>3133</v>
      </c>
      <c r="AL94" s="71" t="s">
        <v>3677</v>
      </c>
      <c r="AM94" s="71" t="s">
        <v>4642</v>
      </c>
      <c r="AN94" s="73">
        <v>40522.04488425926</v>
      </c>
      <c r="AO94" s="71"/>
      <c r="AP94" s="71"/>
    </row>
    <row r="95" spans="1:42" ht="41.45" customHeight="1">
      <c r="A95" s="15" t="s">
        <v>648</v>
      </c>
      <c r="C95" s="52">
        <v>4</v>
      </c>
      <c r="D95" s="52">
        <v>6</v>
      </c>
      <c r="E95" s="53">
        <v>1689.7543680000001</v>
      </c>
      <c r="F95" s="53">
        <v>4.8099999999999998E-4</v>
      </c>
      <c r="G95" s="53">
        <v>4.9100000000000001E-4</v>
      </c>
      <c r="H95" s="53">
        <v>1.847655</v>
      </c>
      <c r="I95" s="53">
        <v>0.14285714285714285</v>
      </c>
      <c r="J95" s="16" t="s">
        <v>5682</v>
      </c>
      <c r="K95" s="16"/>
      <c r="L95" s="75">
        <v>4.3366995225943015</v>
      </c>
      <c r="M95" s="68"/>
      <c r="N95" s="95" t="s">
        <v>2641</v>
      </c>
      <c r="O95" s="16"/>
      <c r="P95" s="17"/>
      <c r="Q95" s="76" t="s">
        <v>5688</v>
      </c>
      <c r="R95" s="76"/>
      <c r="S95" s="17"/>
      <c r="T95" s="78"/>
      <c r="U95" s="79"/>
      <c r="V95" s="79"/>
      <c r="W95" s="77"/>
      <c r="X95" s="80"/>
      <c r="Y95" s="80"/>
      <c r="Z95" s="69">
        <v>95</v>
      </c>
      <c r="AA95" s="69"/>
      <c r="AB95" s="81"/>
      <c r="AC95" s="71">
        <v>2001</v>
      </c>
      <c r="AD95" s="71">
        <v>1613</v>
      </c>
      <c r="AE95" s="71">
        <v>32191</v>
      </c>
      <c r="AF95" s="71">
        <v>141</v>
      </c>
      <c r="AG95" s="71" t="s">
        <v>1667</v>
      </c>
      <c r="AH95" s="71" t="s">
        <v>2041</v>
      </c>
      <c r="AI95" s="71">
        <v>-10800</v>
      </c>
      <c r="AJ95" s="73">
        <v>39961.775671296295</v>
      </c>
      <c r="AK95" s="71" t="s">
        <v>3133</v>
      </c>
      <c r="AL95" s="71" t="s">
        <v>3663</v>
      </c>
      <c r="AM95" s="71" t="s">
        <v>4630</v>
      </c>
      <c r="AN95" s="73">
        <v>40522.050312500003</v>
      </c>
      <c r="AO95" s="71"/>
      <c r="AP95" s="71"/>
    </row>
    <row r="96" spans="1:42" ht="41.45" customHeight="1">
      <c r="A96" s="15" t="s">
        <v>504</v>
      </c>
      <c r="C96" s="52">
        <v>1</v>
      </c>
      <c r="D96" s="52">
        <v>1</v>
      </c>
      <c r="E96" s="53">
        <v>1613.4427029999999</v>
      </c>
      <c r="F96" s="53">
        <v>6.0099999999999997E-4</v>
      </c>
      <c r="G96" s="53">
        <v>2.4220000000000001E-3</v>
      </c>
      <c r="H96" s="53">
        <v>0.62933300000000003</v>
      </c>
      <c r="I96" s="53">
        <v>0</v>
      </c>
      <c r="J96" s="16" t="s">
        <v>5682</v>
      </c>
      <c r="K96" s="16"/>
      <c r="L96" s="75">
        <v>3.784989687280818</v>
      </c>
      <c r="M96" s="68"/>
      <c r="N96" s="95" t="s">
        <v>2490</v>
      </c>
      <c r="O96" s="16"/>
      <c r="P96" s="17"/>
      <c r="Q96" s="76" t="s">
        <v>5688</v>
      </c>
      <c r="R96" s="76"/>
      <c r="S96" s="17"/>
      <c r="T96" s="78"/>
      <c r="U96" s="79"/>
      <c r="V96" s="79"/>
      <c r="W96" s="77"/>
      <c r="X96" s="80"/>
      <c r="Y96" s="80"/>
      <c r="Z96" s="69">
        <v>96</v>
      </c>
      <c r="AA96" s="69"/>
      <c r="AB96" s="81"/>
      <c r="AC96" s="71">
        <v>47</v>
      </c>
      <c r="AD96" s="71">
        <v>205</v>
      </c>
      <c r="AE96" s="71">
        <v>762</v>
      </c>
      <c r="AF96" s="71">
        <v>0</v>
      </c>
      <c r="AG96" s="71"/>
      <c r="AH96" s="71" t="s">
        <v>2051</v>
      </c>
      <c r="AI96" s="71">
        <v>3600</v>
      </c>
      <c r="AJ96" s="73">
        <v>39812.008784722224</v>
      </c>
      <c r="AK96" s="71" t="s">
        <v>3133</v>
      </c>
      <c r="AL96" s="71" t="s">
        <v>3509</v>
      </c>
      <c r="AM96" s="71" t="s">
        <v>4508</v>
      </c>
      <c r="AN96" s="73">
        <v>40522.049131944441</v>
      </c>
      <c r="AO96" s="71"/>
      <c r="AP96" s="71"/>
    </row>
    <row r="97" spans="1:42" ht="41.45" customHeight="1">
      <c r="A97" s="15" t="s">
        <v>712</v>
      </c>
      <c r="C97" s="52">
        <v>10</v>
      </c>
      <c r="D97" s="52">
        <v>10</v>
      </c>
      <c r="E97" s="53">
        <v>1592.7655119999999</v>
      </c>
      <c r="F97" s="53">
        <v>4.5899999999999999E-4</v>
      </c>
      <c r="G97" s="53">
        <v>8.0800000000000002E-4</v>
      </c>
      <c r="H97" s="53">
        <v>2.3657810000000001</v>
      </c>
      <c r="I97" s="53">
        <v>0.24444444444444444</v>
      </c>
      <c r="J97" s="16" t="s">
        <v>5683</v>
      </c>
      <c r="K97" s="16"/>
      <c r="L97" s="75">
        <v>4.5713297846528009</v>
      </c>
      <c r="M97" s="68"/>
      <c r="N97" s="95" t="s">
        <v>2704</v>
      </c>
      <c r="O97" s="16"/>
      <c r="P97" s="17"/>
      <c r="Q97" s="76" t="s">
        <v>5689</v>
      </c>
      <c r="R97" s="76"/>
      <c r="S97" s="17"/>
      <c r="T97" s="78"/>
      <c r="U97" s="79"/>
      <c r="V97" s="79"/>
      <c r="W97" s="77"/>
      <c r="X97" s="80"/>
      <c r="Y97" s="80"/>
      <c r="Z97" s="69">
        <v>97</v>
      </c>
      <c r="AA97" s="69"/>
      <c r="AB97" s="81"/>
      <c r="AC97" s="71">
        <v>1954</v>
      </c>
      <c r="AD97" s="71">
        <v>2034</v>
      </c>
      <c r="AE97" s="71">
        <v>1047</v>
      </c>
      <c r="AF97" s="71">
        <v>43</v>
      </c>
      <c r="AG97" s="71" t="s">
        <v>1719</v>
      </c>
      <c r="AH97" s="71" t="s">
        <v>2040</v>
      </c>
      <c r="AI97" s="71">
        <v>-28800</v>
      </c>
      <c r="AJ97" s="73">
        <v>40424.849085648151</v>
      </c>
      <c r="AK97" s="71" t="s">
        <v>3133</v>
      </c>
      <c r="AL97" s="71" t="s">
        <v>3727</v>
      </c>
      <c r="AM97" s="71" t="s">
        <v>4685</v>
      </c>
      <c r="AN97" s="73">
        <v>40522.050636574073</v>
      </c>
      <c r="AO97" s="71"/>
      <c r="AP97" s="71"/>
    </row>
    <row r="98" spans="1:42" ht="41.45" customHeight="1">
      <c r="A98" s="15" t="s">
        <v>408</v>
      </c>
      <c r="C98" s="52">
        <v>6</v>
      </c>
      <c r="D98" s="52">
        <v>7</v>
      </c>
      <c r="E98" s="53">
        <v>1527.896121</v>
      </c>
      <c r="F98" s="53">
        <v>5.9599999999999996E-4</v>
      </c>
      <c r="G98" s="53">
        <v>3.2420000000000001E-3</v>
      </c>
      <c r="H98" s="53">
        <v>1.872952</v>
      </c>
      <c r="I98" s="53">
        <v>0.26785714285714285</v>
      </c>
      <c r="J98" s="16" t="s">
        <v>5682</v>
      </c>
      <c r="K98" s="16"/>
      <c r="L98" s="75">
        <v>4.348155117834251</v>
      </c>
      <c r="M98" s="68"/>
      <c r="N98" s="95" t="s">
        <v>2388</v>
      </c>
      <c r="O98" s="16"/>
      <c r="P98" s="17"/>
      <c r="Q98" s="76" t="s">
        <v>5688</v>
      </c>
      <c r="R98" s="76"/>
      <c r="S98" s="17"/>
      <c r="T98" s="78"/>
      <c r="U98" s="79"/>
      <c r="V98" s="79"/>
      <c r="W98" s="77"/>
      <c r="X98" s="80"/>
      <c r="Y98" s="80"/>
      <c r="Z98" s="69">
        <v>98</v>
      </c>
      <c r="AA98" s="69"/>
      <c r="AB98" s="81"/>
      <c r="AC98" s="71">
        <v>183</v>
      </c>
      <c r="AD98" s="71">
        <v>229</v>
      </c>
      <c r="AE98" s="71">
        <v>1812</v>
      </c>
      <c r="AF98" s="71">
        <v>5</v>
      </c>
      <c r="AG98" s="71"/>
      <c r="AH98" s="71" t="s">
        <v>2043</v>
      </c>
      <c r="AI98" s="71">
        <v>-18000</v>
      </c>
      <c r="AJ98" s="73">
        <v>39696.69327546296</v>
      </c>
      <c r="AK98" s="71" t="s">
        <v>3133</v>
      </c>
      <c r="AL98" s="71" t="s">
        <v>3407</v>
      </c>
      <c r="AM98" s="71" t="s">
        <v>4418</v>
      </c>
      <c r="AN98" s="73">
        <v>40522.047766203701</v>
      </c>
      <c r="AO98" s="71"/>
      <c r="AP98" s="71"/>
    </row>
    <row r="99" spans="1:42" ht="41.45" customHeight="1">
      <c r="A99" s="15" t="s">
        <v>755</v>
      </c>
      <c r="C99" s="52">
        <v>2</v>
      </c>
      <c r="D99" s="52">
        <v>3</v>
      </c>
      <c r="E99" s="53">
        <v>1518.8846820000001</v>
      </c>
      <c r="F99" s="53">
        <v>4.4499999999999997E-4</v>
      </c>
      <c r="G99" s="53">
        <v>3.0400000000000002E-4</v>
      </c>
      <c r="H99" s="53">
        <v>0.87284700000000004</v>
      </c>
      <c r="I99" s="53">
        <v>0</v>
      </c>
      <c r="J99" s="16" t="s">
        <v>5682</v>
      </c>
      <c r="K99" s="16"/>
      <c r="L99" s="75">
        <v>3.8952635466025143</v>
      </c>
      <c r="M99" s="68"/>
      <c r="N99" s="95" t="s">
        <v>2739</v>
      </c>
      <c r="O99" s="16"/>
      <c r="P99" s="17"/>
      <c r="Q99" s="76" t="s">
        <v>5688</v>
      </c>
      <c r="R99" s="76"/>
      <c r="S99" s="17"/>
      <c r="T99" s="78"/>
      <c r="U99" s="79"/>
      <c r="V99" s="79"/>
      <c r="W99" s="77"/>
      <c r="X99" s="80"/>
      <c r="Y99" s="80"/>
      <c r="Z99" s="69">
        <v>99</v>
      </c>
      <c r="AA99" s="69"/>
      <c r="AB99" s="81"/>
      <c r="AC99" s="71">
        <v>2001</v>
      </c>
      <c r="AD99" s="71">
        <v>838</v>
      </c>
      <c r="AE99" s="71">
        <v>4588</v>
      </c>
      <c r="AF99" s="71">
        <v>503</v>
      </c>
      <c r="AG99" s="71" t="s">
        <v>1750</v>
      </c>
      <c r="AH99" s="71" t="s">
        <v>2045</v>
      </c>
      <c r="AI99" s="71">
        <v>-18000</v>
      </c>
      <c r="AJ99" s="73">
        <v>39829.019444444442</v>
      </c>
      <c r="AK99" s="71" t="s">
        <v>3133</v>
      </c>
      <c r="AL99" s="71" t="s">
        <v>3764</v>
      </c>
      <c r="AM99" s="71" t="s">
        <v>4323</v>
      </c>
      <c r="AN99" s="73">
        <v>40522.05091435185</v>
      </c>
      <c r="AO99" s="71"/>
      <c r="AP99" s="71"/>
    </row>
    <row r="100" spans="1:42" ht="41.45" customHeight="1">
      <c r="A100" s="15" t="s">
        <v>757</v>
      </c>
      <c r="C100" s="52">
        <v>5</v>
      </c>
      <c r="D100" s="52">
        <v>1</v>
      </c>
      <c r="E100" s="53">
        <v>1496.130512</v>
      </c>
      <c r="F100" s="53">
        <v>4.73E-4</v>
      </c>
      <c r="G100" s="53">
        <v>2.6200000000000003E-4</v>
      </c>
      <c r="H100" s="53">
        <v>1.4778279999999999</v>
      </c>
      <c r="I100" s="53">
        <v>0.25</v>
      </c>
      <c r="J100" s="16" t="s">
        <v>5682</v>
      </c>
      <c r="K100" s="16"/>
      <c r="L100" s="75">
        <v>4.1692255762447488</v>
      </c>
      <c r="M100" s="68"/>
      <c r="N100" s="95" t="s">
        <v>2465</v>
      </c>
      <c r="O100" s="16"/>
      <c r="P100" s="17"/>
      <c r="Q100" s="76" t="s">
        <v>5688</v>
      </c>
      <c r="R100" s="76"/>
      <c r="S100" s="17"/>
      <c r="T100" s="78"/>
      <c r="U100" s="79"/>
      <c r="V100" s="79"/>
      <c r="W100" s="77"/>
      <c r="X100" s="80"/>
      <c r="Y100" s="80"/>
      <c r="Z100" s="69">
        <v>100</v>
      </c>
      <c r="AA100" s="69"/>
      <c r="AB100" s="81"/>
      <c r="AC100" s="71">
        <v>536</v>
      </c>
      <c r="AD100" s="71">
        <v>24245</v>
      </c>
      <c r="AE100" s="71">
        <v>47854</v>
      </c>
      <c r="AF100" s="71">
        <v>207</v>
      </c>
      <c r="AG100" s="71" t="s">
        <v>1524</v>
      </c>
      <c r="AH100" s="71" t="s">
        <v>2041</v>
      </c>
      <c r="AI100" s="71">
        <v>-10800</v>
      </c>
      <c r="AJ100" s="73">
        <v>39674.662106481483</v>
      </c>
      <c r="AK100" s="71" t="s">
        <v>3133</v>
      </c>
      <c r="AL100" s="71" t="s">
        <v>3484</v>
      </c>
      <c r="AM100" s="71" t="s">
        <v>4486</v>
      </c>
      <c r="AN100" s="73">
        <v>40522.043553240743</v>
      </c>
      <c r="AO100" s="71"/>
      <c r="AP100" s="71"/>
    </row>
    <row r="101" spans="1:42" ht="41.45" customHeight="1">
      <c r="A101" s="15" t="s">
        <v>790</v>
      </c>
      <c r="C101" s="52">
        <v>4</v>
      </c>
      <c r="D101" s="52">
        <v>0</v>
      </c>
      <c r="E101" s="53">
        <v>1485.996703</v>
      </c>
      <c r="F101" s="53">
        <v>4.5600000000000003E-4</v>
      </c>
      <c r="G101" s="53">
        <v>3.4699999999999998E-4</v>
      </c>
      <c r="H101" s="53">
        <v>1.2783070000000001</v>
      </c>
      <c r="I101" s="53">
        <v>0</v>
      </c>
      <c r="J101" s="16" t="s">
        <v>5682</v>
      </c>
      <c r="K101" s="16"/>
      <c r="L101" s="75">
        <v>4.0788736840097064</v>
      </c>
      <c r="M101" s="68"/>
      <c r="N101" s="95" t="s">
        <v>2172</v>
      </c>
      <c r="O101" s="16"/>
      <c r="P101" s="17"/>
      <c r="Q101" s="76" t="s">
        <v>5688</v>
      </c>
      <c r="R101" s="76"/>
      <c r="S101" s="17"/>
      <c r="T101" s="78"/>
      <c r="U101" s="79"/>
      <c r="V101" s="79"/>
      <c r="W101" s="77"/>
      <c r="X101" s="80"/>
      <c r="Y101" s="80"/>
      <c r="Z101" s="69">
        <v>101</v>
      </c>
      <c r="AA101" s="69"/>
      <c r="AB101" s="81"/>
      <c r="AC101" s="71">
        <v>46</v>
      </c>
      <c r="AD101" s="71">
        <v>1879</v>
      </c>
      <c r="AE101" s="71">
        <v>3024</v>
      </c>
      <c r="AF101" s="71">
        <v>0</v>
      </c>
      <c r="AG101" s="71" t="s">
        <v>1288</v>
      </c>
      <c r="AH101" s="71" t="s">
        <v>2061</v>
      </c>
      <c r="AI101" s="71">
        <v>19800</v>
      </c>
      <c r="AJ101" s="73">
        <v>40196.212523148148</v>
      </c>
      <c r="AK101" s="71" t="s">
        <v>3133</v>
      </c>
      <c r="AL101" s="71" t="s">
        <v>3189</v>
      </c>
      <c r="AM101" s="71" t="s">
        <v>4236</v>
      </c>
      <c r="AN101" s="73">
        <v>40522.049317129633</v>
      </c>
      <c r="AO101" s="71"/>
      <c r="AP101" s="71"/>
    </row>
    <row r="102" spans="1:42" ht="41.45" customHeight="1">
      <c r="A102" s="15" t="s">
        <v>726</v>
      </c>
      <c r="C102" s="52">
        <v>7</v>
      </c>
      <c r="D102" s="52">
        <v>7</v>
      </c>
      <c r="E102" s="53">
        <v>1441.7811400000001</v>
      </c>
      <c r="F102" s="53">
        <v>4.5600000000000003E-4</v>
      </c>
      <c r="G102" s="53">
        <v>6.4199999999999999E-4</v>
      </c>
      <c r="H102" s="53">
        <v>1.735063</v>
      </c>
      <c r="I102" s="53">
        <v>9.5238095238095233E-2</v>
      </c>
      <c r="J102" s="16" t="s">
        <v>5682</v>
      </c>
      <c r="K102" s="16"/>
      <c r="L102" s="75">
        <v>4.2857129084006687</v>
      </c>
      <c r="M102" s="68"/>
      <c r="N102" s="95" t="s">
        <v>2718</v>
      </c>
      <c r="O102" s="16"/>
      <c r="P102" s="17"/>
      <c r="Q102" s="76" t="s">
        <v>5688</v>
      </c>
      <c r="R102" s="76"/>
      <c r="S102" s="17"/>
      <c r="T102" s="78"/>
      <c r="U102" s="79"/>
      <c r="V102" s="79"/>
      <c r="W102" s="77"/>
      <c r="X102" s="80"/>
      <c r="Y102" s="80"/>
      <c r="Z102" s="69">
        <v>102</v>
      </c>
      <c r="AA102" s="69"/>
      <c r="AB102" s="81"/>
      <c r="AC102" s="71">
        <v>2168</v>
      </c>
      <c r="AD102" s="71">
        <v>2115</v>
      </c>
      <c r="AE102" s="71">
        <v>22145</v>
      </c>
      <c r="AF102" s="71">
        <v>462</v>
      </c>
      <c r="AG102" s="71" t="s">
        <v>1729</v>
      </c>
      <c r="AH102" s="71" t="s">
        <v>2063</v>
      </c>
      <c r="AI102" s="71">
        <v>-36000</v>
      </c>
      <c r="AJ102" s="73">
        <v>40225.9375462963</v>
      </c>
      <c r="AK102" s="71" t="s">
        <v>3133</v>
      </c>
      <c r="AL102" s="71" t="s">
        <v>3741</v>
      </c>
      <c r="AM102" s="71" t="s">
        <v>4697</v>
      </c>
      <c r="AN102" s="73">
        <v>40522.050740740742</v>
      </c>
      <c r="AO102" s="71"/>
      <c r="AP102" s="71"/>
    </row>
    <row r="103" spans="1:42" ht="41.45" customHeight="1">
      <c r="A103" s="15" t="s">
        <v>262</v>
      </c>
      <c r="C103" s="52">
        <v>3</v>
      </c>
      <c r="D103" s="52">
        <v>3</v>
      </c>
      <c r="E103" s="53">
        <v>1402.06385</v>
      </c>
      <c r="F103" s="53">
        <v>3.6600000000000001E-4</v>
      </c>
      <c r="G103" s="53">
        <v>3.8000000000000002E-5</v>
      </c>
      <c r="H103" s="53">
        <v>0.96984499999999996</v>
      </c>
      <c r="I103" s="53">
        <v>0</v>
      </c>
      <c r="J103" s="16" t="s">
        <v>5682</v>
      </c>
      <c r="K103" s="16"/>
      <c r="L103" s="75">
        <v>3.9391885111075773</v>
      </c>
      <c r="M103" s="68"/>
      <c r="N103" s="95" t="s">
        <v>2225</v>
      </c>
      <c r="O103" s="16"/>
      <c r="P103" s="17"/>
      <c r="Q103" s="76" t="s">
        <v>5688</v>
      </c>
      <c r="R103" s="76"/>
      <c r="S103" s="17"/>
      <c r="T103" s="78"/>
      <c r="U103" s="79"/>
      <c r="V103" s="79"/>
      <c r="W103" s="77"/>
      <c r="X103" s="80"/>
      <c r="Y103" s="80"/>
      <c r="Z103" s="69">
        <v>103</v>
      </c>
      <c r="AA103" s="69"/>
      <c r="AB103" s="81"/>
      <c r="AC103" s="71">
        <v>762</v>
      </c>
      <c r="AD103" s="71">
        <v>934</v>
      </c>
      <c r="AE103" s="71">
        <v>28066</v>
      </c>
      <c r="AF103" s="71">
        <v>28</v>
      </c>
      <c r="AG103" s="71" t="s">
        <v>1336</v>
      </c>
      <c r="AH103" s="71" t="s">
        <v>2042</v>
      </c>
      <c r="AI103" s="71">
        <v>-14400</v>
      </c>
      <c r="AJ103" s="73">
        <v>40052.977719907409</v>
      </c>
      <c r="AK103" s="71" t="s">
        <v>3133</v>
      </c>
      <c r="AL103" s="71" t="s">
        <v>3242</v>
      </c>
      <c r="AM103" s="71" t="s">
        <v>4285</v>
      </c>
      <c r="AN103" s="73">
        <v>40522.04378472222</v>
      </c>
      <c r="AO103" s="71"/>
      <c r="AP103" s="71"/>
    </row>
    <row r="104" spans="1:42" ht="41.45" customHeight="1">
      <c r="A104" s="15" t="s">
        <v>590</v>
      </c>
      <c r="C104" s="52">
        <v>5</v>
      </c>
      <c r="D104" s="52">
        <v>6</v>
      </c>
      <c r="E104" s="53">
        <v>1363.2413590000001</v>
      </c>
      <c r="F104" s="53">
        <v>3.7300000000000001E-4</v>
      </c>
      <c r="G104" s="53">
        <v>7.2999999999999999E-5</v>
      </c>
      <c r="H104" s="53">
        <v>1.416425</v>
      </c>
      <c r="I104" s="53">
        <v>0.4</v>
      </c>
      <c r="J104" s="16" t="s">
        <v>5682</v>
      </c>
      <c r="K104" s="16"/>
      <c r="L104" s="75">
        <v>4.1414195947244661</v>
      </c>
      <c r="M104" s="68"/>
      <c r="N104" s="95" t="s">
        <v>2581</v>
      </c>
      <c r="O104" s="16"/>
      <c r="P104" s="17"/>
      <c r="Q104" s="76" t="s">
        <v>5688</v>
      </c>
      <c r="R104" s="76"/>
      <c r="S104" s="17"/>
      <c r="T104" s="78"/>
      <c r="U104" s="79"/>
      <c r="V104" s="79"/>
      <c r="W104" s="77"/>
      <c r="X104" s="80"/>
      <c r="Y104" s="80"/>
      <c r="Z104" s="69">
        <v>104</v>
      </c>
      <c r="AA104" s="69"/>
      <c r="AB104" s="81"/>
      <c r="AC104" s="71">
        <v>469</v>
      </c>
      <c r="AD104" s="71">
        <v>334</v>
      </c>
      <c r="AE104" s="71">
        <v>3155</v>
      </c>
      <c r="AF104" s="71">
        <v>75</v>
      </c>
      <c r="AG104" s="71" t="s">
        <v>1615</v>
      </c>
      <c r="AH104" s="71" t="s">
        <v>2046</v>
      </c>
      <c r="AI104" s="71">
        <v>-16200</v>
      </c>
      <c r="AJ104" s="73">
        <v>40082.469236111108</v>
      </c>
      <c r="AK104" s="71" t="s">
        <v>3133</v>
      </c>
      <c r="AL104" s="71" t="s">
        <v>3601</v>
      </c>
      <c r="AM104" s="71" t="s">
        <v>4581</v>
      </c>
      <c r="AN104" s="73">
        <v>40522.049861111111</v>
      </c>
      <c r="AO104" s="71"/>
      <c r="AP104" s="71"/>
    </row>
    <row r="105" spans="1:42" ht="41.45" customHeight="1">
      <c r="A105" s="15" t="s">
        <v>245</v>
      </c>
      <c r="C105" s="52">
        <v>0</v>
      </c>
      <c r="D105" s="52">
        <v>3</v>
      </c>
      <c r="E105" s="53">
        <v>1354.522162</v>
      </c>
      <c r="F105" s="53">
        <v>5.9500000000000004E-4</v>
      </c>
      <c r="G105" s="53">
        <v>2.6099999999999999E-3</v>
      </c>
      <c r="H105" s="53">
        <v>0.92123900000000003</v>
      </c>
      <c r="I105" s="53">
        <v>0</v>
      </c>
      <c r="J105" s="16" t="s">
        <v>5682</v>
      </c>
      <c r="K105" s="16"/>
      <c r="L105" s="75">
        <v>3.9171775745446267</v>
      </c>
      <c r="M105" s="68"/>
      <c r="N105" s="95" t="s">
        <v>2201</v>
      </c>
      <c r="O105" s="16"/>
      <c r="P105" s="17"/>
      <c r="Q105" s="76" t="s">
        <v>5688</v>
      </c>
      <c r="R105" s="76"/>
      <c r="S105" s="17"/>
      <c r="T105" s="78"/>
      <c r="U105" s="79"/>
      <c r="V105" s="79"/>
      <c r="W105" s="77"/>
      <c r="X105" s="80"/>
      <c r="Y105" s="80"/>
      <c r="Z105" s="69">
        <v>105</v>
      </c>
      <c r="AA105" s="69"/>
      <c r="AB105" s="81"/>
      <c r="AC105" s="71">
        <v>915</v>
      </c>
      <c r="AD105" s="71">
        <v>350</v>
      </c>
      <c r="AE105" s="71">
        <v>27706</v>
      </c>
      <c r="AF105" s="71">
        <v>3</v>
      </c>
      <c r="AG105" s="71" t="s">
        <v>1313</v>
      </c>
      <c r="AH105" s="71" t="s">
        <v>2049</v>
      </c>
      <c r="AI105" s="71">
        <v>36000</v>
      </c>
      <c r="AJ105" s="73">
        <v>39897.912349537037</v>
      </c>
      <c r="AK105" s="71" t="s">
        <v>3133</v>
      </c>
      <c r="AL105" s="71" t="s">
        <v>3218</v>
      </c>
      <c r="AM105" s="71" t="s">
        <v>4240</v>
      </c>
      <c r="AN105" s="73">
        <v>40522.044374999998</v>
      </c>
      <c r="AO105" s="71"/>
      <c r="AP105" s="71"/>
    </row>
    <row r="106" spans="1:42" ht="41.45" customHeight="1">
      <c r="A106" s="15" t="s">
        <v>447</v>
      </c>
      <c r="C106" s="52">
        <v>0</v>
      </c>
      <c r="D106" s="52">
        <v>3</v>
      </c>
      <c r="E106" s="53">
        <v>1338.4703549999999</v>
      </c>
      <c r="F106" s="53">
        <v>6.0499999999999996E-4</v>
      </c>
      <c r="G106" s="53">
        <v>2.6159999999999998E-3</v>
      </c>
      <c r="H106" s="53">
        <v>0.77526600000000001</v>
      </c>
      <c r="I106" s="53">
        <v>0.16666666666666666</v>
      </c>
      <c r="J106" s="16" t="s">
        <v>5682</v>
      </c>
      <c r="K106" s="16"/>
      <c r="L106" s="75">
        <v>3.8510745740322703</v>
      </c>
      <c r="M106" s="68"/>
      <c r="N106" s="95" t="s">
        <v>2429</v>
      </c>
      <c r="O106" s="16"/>
      <c r="P106" s="17"/>
      <c r="Q106" s="76" t="s">
        <v>5688</v>
      </c>
      <c r="R106" s="76"/>
      <c r="S106" s="17"/>
      <c r="T106" s="78"/>
      <c r="U106" s="79"/>
      <c r="V106" s="79"/>
      <c r="W106" s="77"/>
      <c r="X106" s="80"/>
      <c r="Y106" s="80"/>
      <c r="Z106" s="69">
        <v>106</v>
      </c>
      <c r="AA106" s="69"/>
      <c r="AB106" s="81"/>
      <c r="AC106" s="71">
        <v>547</v>
      </c>
      <c r="AD106" s="71">
        <v>165</v>
      </c>
      <c r="AE106" s="71">
        <v>4517</v>
      </c>
      <c r="AF106" s="71">
        <v>4</v>
      </c>
      <c r="AG106" s="71" t="s">
        <v>1491</v>
      </c>
      <c r="AH106" s="71" t="s">
        <v>2046</v>
      </c>
      <c r="AI106" s="71">
        <v>-16200</v>
      </c>
      <c r="AJ106" s="73">
        <v>40071.237685185188</v>
      </c>
      <c r="AK106" s="71" t="s">
        <v>3133</v>
      </c>
      <c r="AL106" s="71" t="s">
        <v>3448</v>
      </c>
      <c r="AM106" s="71" t="s">
        <v>4453</v>
      </c>
      <c r="AN106" s="73">
        <v>40522.048576388886</v>
      </c>
      <c r="AO106" s="71"/>
      <c r="AP106" s="71"/>
    </row>
    <row r="107" spans="1:42" ht="41.45" customHeight="1">
      <c r="A107" s="15" t="s">
        <v>528</v>
      </c>
      <c r="C107" s="52">
        <v>3</v>
      </c>
      <c r="D107" s="52">
        <v>2</v>
      </c>
      <c r="E107" s="53">
        <v>1318.210994</v>
      </c>
      <c r="F107" s="53">
        <v>3.79E-4</v>
      </c>
      <c r="G107" s="53">
        <v>1.1400000000000001E-4</v>
      </c>
      <c r="H107" s="53">
        <v>1.198159</v>
      </c>
      <c r="I107" s="53">
        <v>0.25</v>
      </c>
      <c r="J107" s="16" t="s">
        <v>5682</v>
      </c>
      <c r="K107" s="16"/>
      <c r="L107" s="75">
        <v>4.0425791412856116</v>
      </c>
      <c r="M107" s="68"/>
      <c r="N107" s="95" t="s">
        <v>2517</v>
      </c>
      <c r="O107" s="16"/>
      <c r="P107" s="17"/>
      <c r="Q107" s="76" t="s">
        <v>5688</v>
      </c>
      <c r="R107" s="76"/>
      <c r="S107" s="17"/>
      <c r="T107" s="78"/>
      <c r="U107" s="79"/>
      <c r="V107" s="79"/>
      <c r="W107" s="77"/>
      <c r="X107" s="80"/>
      <c r="Y107" s="80"/>
      <c r="Z107" s="69">
        <v>107</v>
      </c>
      <c r="AA107" s="69"/>
      <c r="AB107" s="81"/>
      <c r="AC107" s="71">
        <v>547</v>
      </c>
      <c r="AD107" s="71">
        <v>1815</v>
      </c>
      <c r="AE107" s="71">
        <v>31123</v>
      </c>
      <c r="AF107" s="71">
        <v>45</v>
      </c>
      <c r="AG107" s="71" t="s">
        <v>1563</v>
      </c>
      <c r="AH107" s="71" t="s">
        <v>2041</v>
      </c>
      <c r="AI107" s="71">
        <v>-10800</v>
      </c>
      <c r="AJ107" s="73">
        <v>39792.732905092591</v>
      </c>
      <c r="AK107" s="71" t="s">
        <v>3133</v>
      </c>
      <c r="AL107" s="71" t="s">
        <v>3536</v>
      </c>
      <c r="AM107" s="71" t="s">
        <v>4529</v>
      </c>
      <c r="AN107" s="73">
        <v>40522.046307870369</v>
      </c>
      <c r="AO107" s="71"/>
      <c r="AP107" s="71"/>
    </row>
    <row r="108" spans="1:42" ht="41.45" customHeight="1">
      <c r="A108" s="15" t="s">
        <v>525</v>
      </c>
      <c r="C108" s="52">
        <v>1</v>
      </c>
      <c r="D108" s="52">
        <v>2</v>
      </c>
      <c r="E108" s="53">
        <v>1316.09031</v>
      </c>
      <c r="F108" s="53">
        <v>5.9400000000000002E-4</v>
      </c>
      <c r="G108" s="53">
        <v>2.6029999999999998E-3</v>
      </c>
      <c r="H108" s="53">
        <v>0.96760900000000005</v>
      </c>
      <c r="I108" s="53">
        <v>0</v>
      </c>
      <c r="J108" s="16" t="s">
        <v>5682</v>
      </c>
      <c r="K108" s="16"/>
      <c r="L108" s="75">
        <v>3.9381759518730228</v>
      </c>
      <c r="M108" s="68"/>
      <c r="N108" s="95" t="s">
        <v>2134</v>
      </c>
      <c r="O108" s="16"/>
      <c r="P108" s="17"/>
      <c r="Q108" s="76" t="s">
        <v>5688</v>
      </c>
      <c r="R108" s="76"/>
      <c r="S108" s="17"/>
      <c r="T108" s="78"/>
      <c r="U108" s="79"/>
      <c r="V108" s="79"/>
      <c r="W108" s="77"/>
      <c r="X108" s="80"/>
      <c r="Y108" s="80"/>
      <c r="Z108" s="69">
        <v>108</v>
      </c>
      <c r="AA108" s="69"/>
      <c r="AB108" s="81"/>
      <c r="AC108" s="71">
        <v>221</v>
      </c>
      <c r="AD108" s="71">
        <v>40</v>
      </c>
      <c r="AE108" s="71">
        <v>51</v>
      </c>
      <c r="AF108" s="71">
        <v>2</v>
      </c>
      <c r="AG108" s="71"/>
      <c r="AH108" s="71" t="s">
        <v>2049</v>
      </c>
      <c r="AI108" s="71">
        <v>36000</v>
      </c>
      <c r="AJ108" s="73">
        <v>40483.052754629629</v>
      </c>
      <c r="AK108" s="71" t="s">
        <v>3133</v>
      </c>
      <c r="AL108" s="71" t="s">
        <v>3151</v>
      </c>
      <c r="AM108" s="71" t="s">
        <v>4200</v>
      </c>
      <c r="AN108" s="73">
        <v>40522.049409722225</v>
      </c>
      <c r="AO108" s="71"/>
      <c r="AP108" s="71"/>
    </row>
    <row r="109" spans="1:42" ht="41.45" customHeight="1">
      <c r="A109" s="15" t="s">
        <v>329</v>
      </c>
      <c r="C109" s="52">
        <v>7</v>
      </c>
      <c r="D109" s="52">
        <v>2</v>
      </c>
      <c r="E109" s="53">
        <v>1305.4279429999999</v>
      </c>
      <c r="F109" s="53">
        <v>4.6000000000000001E-4</v>
      </c>
      <c r="G109" s="53">
        <v>7.2800000000000002E-4</v>
      </c>
      <c r="H109" s="53">
        <v>1.8605069999999999</v>
      </c>
      <c r="I109" s="53">
        <v>7.1428571428571425E-2</v>
      </c>
      <c r="J109" s="16" t="s">
        <v>5682</v>
      </c>
      <c r="K109" s="16"/>
      <c r="L109" s="75">
        <v>4.3425194739728772</v>
      </c>
      <c r="M109" s="68"/>
      <c r="N109" s="95" t="s">
        <v>2306</v>
      </c>
      <c r="O109" s="16"/>
      <c r="P109" s="17"/>
      <c r="Q109" s="76" t="s">
        <v>5688</v>
      </c>
      <c r="R109" s="76"/>
      <c r="S109" s="17"/>
      <c r="T109" s="78"/>
      <c r="U109" s="79"/>
      <c r="V109" s="79"/>
      <c r="W109" s="77"/>
      <c r="X109" s="80"/>
      <c r="Y109" s="80"/>
      <c r="Z109" s="69">
        <v>109</v>
      </c>
      <c r="AA109" s="69"/>
      <c r="AB109" s="81"/>
      <c r="AC109" s="71">
        <v>140</v>
      </c>
      <c r="AD109" s="71">
        <v>1447</v>
      </c>
      <c r="AE109" s="71">
        <v>5300</v>
      </c>
      <c r="AF109" s="71">
        <v>234</v>
      </c>
      <c r="AG109" s="71" t="s">
        <v>1401</v>
      </c>
      <c r="AH109" s="71" t="s">
        <v>2041</v>
      </c>
      <c r="AI109" s="71">
        <v>-10800</v>
      </c>
      <c r="AJ109" s="73">
        <v>39647.718726851854</v>
      </c>
      <c r="AK109" s="71" t="s">
        <v>3133</v>
      </c>
      <c r="AL109" s="71" t="s">
        <v>3323</v>
      </c>
      <c r="AM109" s="71" t="s">
        <v>4357</v>
      </c>
      <c r="AN109" s="73">
        <v>40522.04519675926</v>
      </c>
      <c r="AO109" s="71"/>
      <c r="AP109" s="71"/>
    </row>
    <row r="110" spans="1:42" ht="41.45" customHeight="1">
      <c r="A110" s="15" t="s">
        <v>668</v>
      </c>
      <c r="C110" s="52">
        <v>7</v>
      </c>
      <c r="D110" s="52">
        <v>2</v>
      </c>
      <c r="E110" s="53">
        <v>1284.864523</v>
      </c>
      <c r="F110" s="53">
        <v>4.4999999999999999E-4</v>
      </c>
      <c r="G110" s="53">
        <v>7.6400000000000003E-4</v>
      </c>
      <c r="H110" s="53">
        <v>1.7779499999999999</v>
      </c>
      <c r="I110" s="53">
        <v>0.19047619047619047</v>
      </c>
      <c r="J110" s="16" t="s">
        <v>5682</v>
      </c>
      <c r="K110" s="16"/>
      <c r="L110" s="75">
        <v>4.3051340299983165</v>
      </c>
      <c r="M110" s="68"/>
      <c r="N110" s="95" t="s">
        <v>2174</v>
      </c>
      <c r="O110" s="16"/>
      <c r="P110" s="17"/>
      <c r="Q110" s="76" t="s">
        <v>5688</v>
      </c>
      <c r="R110" s="76"/>
      <c r="S110" s="17"/>
      <c r="T110" s="78"/>
      <c r="U110" s="79"/>
      <c r="V110" s="79"/>
      <c r="W110" s="77"/>
      <c r="X110" s="80"/>
      <c r="Y110" s="80"/>
      <c r="Z110" s="69">
        <v>110</v>
      </c>
      <c r="AA110" s="69"/>
      <c r="AB110" s="81"/>
      <c r="AC110" s="71">
        <v>454</v>
      </c>
      <c r="AD110" s="71">
        <v>1749</v>
      </c>
      <c r="AE110" s="71">
        <v>4060</v>
      </c>
      <c r="AF110" s="71">
        <v>0</v>
      </c>
      <c r="AG110" s="71" t="s">
        <v>1290</v>
      </c>
      <c r="AH110" s="71" t="s">
        <v>2055</v>
      </c>
      <c r="AI110" s="71">
        <v>-18000</v>
      </c>
      <c r="AJ110" s="73">
        <v>39946.168981481482</v>
      </c>
      <c r="AK110" s="71" t="s">
        <v>3133</v>
      </c>
      <c r="AL110" s="71" t="s">
        <v>3191</v>
      </c>
      <c r="AM110" s="71" t="s">
        <v>4238</v>
      </c>
      <c r="AN110" s="73">
        <v>40522.050358796296</v>
      </c>
      <c r="AO110" s="71"/>
      <c r="AP110" s="71"/>
    </row>
    <row r="111" spans="1:42" ht="41.45" customHeight="1">
      <c r="A111" s="15" t="s">
        <v>611</v>
      </c>
      <c r="C111" s="52">
        <v>2</v>
      </c>
      <c r="D111" s="52">
        <v>4</v>
      </c>
      <c r="E111" s="53">
        <v>1270.9271160000001</v>
      </c>
      <c r="F111" s="53">
        <v>4.6099999999999998E-4</v>
      </c>
      <c r="G111" s="53">
        <v>1.8599999999999999E-4</v>
      </c>
      <c r="H111" s="53">
        <v>1.2195199999999999</v>
      </c>
      <c r="I111" s="53">
        <v>0.16666666666666666</v>
      </c>
      <c r="J111" s="16" t="s">
        <v>5682</v>
      </c>
      <c r="K111" s="16"/>
      <c r="L111" s="75">
        <v>4.0522523424525696</v>
      </c>
      <c r="M111" s="68"/>
      <c r="N111" s="95" t="s">
        <v>2603</v>
      </c>
      <c r="O111" s="16"/>
      <c r="P111" s="17"/>
      <c r="Q111" s="76" t="s">
        <v>5688</v>
      </c>
      <c r="R111" s="76"/>
      <c r="S111" s="17"/>
      <c r="T111" s="78"/>
      <c r="U111" s="79"/>
      <c r="V111" s="79"/>
      <c r="W111" s="77"/>
      <c r="X111" s="80"/>
      <c r="Y111" s="80"/>
      <c r="Z111" s="69">
        <v>111</v>
      </c>
      <c r="AA111" s="69"/>
      <c r="AB111" s="81"/>
      <c r="AC111" s="71">
        <v>10795</v>
      </c>
      <c r="AD111" s="71">
        <v>10368</v>
      </c>
      <c r="AE111" s="71">
        <v>75507</v>
      </c>
      <c r="AF111" s="71">
        <v>1</v>
      </c>
      <c r="AG111" s="71" t="s">
        <v>1637</v>
      </c>
      <c r="AH111" s="71" t="s">
        <v>2040</v>
      </c>
      <c r="AI111" s="71">
        <v>-28800</v>
      </c>
      <c r="AJ111" s="73">
        <v>39928.888993055552</v>
      </c>
      <c r="AK111" s="71" t="s">
        <v>3133</v>
      </c>
      <c r="AL111" s="71" t="s">
        <v>3624</v>
      </c>
      <c r="AM111" s="71" t="s">
        <v>4599</v>
      </c>
      <c r="AN111" s="73">
        <v>40522.046481481484</v>
      </c>
      <c r="AO111" s="71"/>
      <c r="AP111" s="71"/>
    </row>
    <row r="112" spans="1:42" ht="41.45" customHeight="1">
      <c r="A112" s="15" t="s">
        <v>715</v>
      </c>
      <c r="C112" s="52">
        <v>4</v>
      </c>
      <c r="D112" s="52">
        <v>1</v>
      </c>
      <c r="E112" s="53">
        <v>1256.7904759999999</v>
      </c>
      <c r="F112" s="53">
        <v>5.9500000000000004E-4</v>
      </c>
      <c r="G112" s="53">
        <v>2.8630000000000001E-3</v>
      </c>
      <c r="H112" s="53">
        <v>1.4745569999999999</v>
      </c>
      <c r="I112" s="53">
        <v>0.15</v>
      </c>
      <c r="J112" s="16" t="s">
        <v>5682</v>
      </c>
      <c r="K112" s="16"/>
      <c r="L112" s="75">
        <v>4.1677443234467937</v>
      </c>
      <c r="M112" s="68"/>
      <c r="N112" s="95" t="s">
        <v>2154</v>
      </c>
      <c r="O112" s="16"/>
      <c r="P112" s="17"/>
      <c r="Q112" s="76" t="s">
        <v>5688</v>
      </c>
      <c r="R112" s="76"/>
      <c r="S112" s="17"/>
      <c r="T112" s="78"/>
      <c r="U112" s="79"/>
      <c r="V112" s="79"/>
      <c r="W112" s="77"/>
      <c r="X112" s="80"/>
      <c r="Y112" s="80"/>
      <c r="Z112" s="69">
        <v>112</v>
      </c>
      <c r="AA112" s="69"/>
      <c r="AB112" s="81"/>
      <c r="AC112" s="71">
        <v>276</v>
      </c>
      <c r="AD112" s="71">
        <v>2249</v>
      </c>
      <c r="AE112" s="71">
        <v>3231</v>
      </c>
      <c r="AF112" s="71">
        <v>5</v>
      </c>
      <c r="AG112" s="71" t="s">
        <v>1275</v>
      </c>
      <c r="AH112" s="71" t="s">
        <v>2049</v>
      </c>
      <c r="AI112" s="71">
        <v>36000</v>
      </c>
      <c r="AJ112" s="73">
        <v>39963.599166666667</v>
      </c>
      <c r="AK112" s="71" t="s">
        <v>3133</v>
      </c>
      <c r="AL112" s="71" t="s">
        <v>3171</v>
      </c>
      <c r="AM112" s="71" t="s">
        <v>4218</v>
      </c>
      <c r="AN112" s="73">
        <v>40522.05064814815</v>
      </c>
      <c r="AO112" s="71"/>
      <c r="AP112" s="71"/>
    </row>
    <row r="113" spans="1:42" ht="41.45" customHeight="1">
      <c r="A113" s="15" t="s">
        <v>510</v>
      </c>
      <c r="C113" s="52">
        <v>0</v>
      </c>
      <c r="D113" s="52">
        <v>3</v>
      </c>
      <c r="E113" s="53">
        <v>1255.08845</v>
      </c>
      <c r="F113" s="53">
        <v>5.9699999999999998E-4</v>
      </c>
      <c r="G113" s="53">
        <v>2.6280000000000001E-3</v>
      </c>
      <c r="H113" s="53">
        <v>0.85394099999999995</v>
      </c>
      <c r="I113" s="53">
        <v>0.16666666666666666</v>
      </c>
      <c r="J113" s="16" t="s">
        <v>5682</v>
      </c>
      <c r="K113" s="16"/>
      <c r="L113" s="75">
        <v>3.8867020775110617</v>
      </c>
      <c r="M113" s="68"/>
      <c r="N113" s="95" t="s">
        <v>2495</v>
      </c>
      <c r="O113" s="16"/>
      <c r="P113" s="17"/>
      <c r="Q113" s="76" t="s">
        <v>5688</v>
      </c>
      <c r="R113" s="76"/>
      <c r="S113" s="17"/>
      <c r="T113" s="78"/>
      <c r="U113" s="79"/>
      <c r="V113" s="79"/>
      <c r="W113" s="77"/>
      <c r="X113" s="80"/>
      <c r="Y113" s="80"/>
      <c r="Z113" s="69">
        <v>113</v>
      </c>
      <c r="AA113" s="69"/>
      <c r="AB113" s="81"/>
      <c r="AC113" s="71">
        <v>411</v>
      </c>
      <c r="AD113" s="71">
        <v>183</v>
      </c>
      <c r="AE113" s="71">
        <v>1478</v>
      </c>
      <c r="AF113" s="71">
        <v>3</v>
      </c>
      <c r="AG113" s="71" t="s">
        <v>1546</v>
      </c>
      <c r="AH113" s="71" t="s">
        <v>2052</v>
      </c>
      <c r="AI113" s="71">
        <v>-10800</v>
      </c>
      <c r="AJ113" s="73">
        <v>39959.473032407404</v>
      </c>
      <c r="AK113" s="71" t="s">
        <v>3133</v>
      </c>
      <c r="AL113" s="71" t="s">
        <v>3514</v>
      </c>
      <c r="AM113" s="71" t="s">
        <v>4512</v>
      </c>
      <c r="AN113" s="73">
        <v>40522.049166666664</v>
      </c>
      <c r="AO113" s="71"/>
      <c r="AP113" s="71"/>
    </row>
    <row r="114" spans="1:42" ht="41.45" customHeight="1">
      <c r="A114" s="15" t="s">
        <v>254</v>
      </c>
      <c r="C114" s="52">
        <v>3</v>
      </c>
      <c r="D114" s="52">
        <v>3</v>
      </c>
      <c r="E114" s="53">
        <v>1253.438889</v>
      </c>
      <c r="F114" s="53">
        <v>3.5599999999999998E-4</v>
      </c>
      <c r="G114" s="53">
        <v>2.6999999999999999E-5</v>
      </c>
      <c r="H114" s="53">
        <v>1.014869</v>
      </c>
      <c r="I114" s="53">
        <v>0</v>
      </c>
      <c r="J114" s="16" t="s">
        <v>5682</v>
      </c>
      <c r="K114" s="16"/>
      <c r="L114" s="75">
        <v>3.9595773603815414</v>
      </c>
      <c r="M114" s="68"/>
      <c r="N114" s="95" t="s">
        <v>2214</v>
      </c>
      <c r="O114" s="16"/>
      <c r="P114" s="17"/>
      <c r="Q114" s="76" t="s">
        <v>5688</v>
      </c>
      <c r="R114" s="76"/>
      <c r="S114" s="17"/>
      <c r="T114" s="78"/>
      <c r="U114" s="79"/>
      <c r="V114" s="79"/>
      <c r="W114" s="77"/>
      <c r="X114" s="80"/>
      <c r="Y114" s="80"/>
      <c r="Z114" s="69">
        <v>114</v>
      </c>
      <c r="AA114" s="69"/>
      <c r="AB114" s="81"/>
      <c r="AC114" s="71">
        <v>11934</v>
      </c>
      <c r="AD114" s="71">
        <v>11588</v>
      </c>
      <c r="AE114" s="71">
        <v>33060</v>
      </c>
      <c r="AF114" s="71">
        <v>2</v>
      </c>
      <c r="AG114" s="71" t="s">
        <v>1325</v>
      </c>
      <c r="AH114" s="71" t="s">
        <v>2048</v>
      </c>
      <c r="AI114" s="71">
        <v>36000</v>
      </c>
      <c r="AJ114" s="73">
        <v>39860.768275462964</v>
      </c>
      <c r="AK114" s="71" t="s">
        <v>3133</v>
      </c>
      <c r="AL114" s="71" t="s">
        <v>3231</v>
      </c>
      <c r="AM114" s="71" t="s">
        <v>4274</v>
      </c>
      <c r="AN114" s="73">
        <v>40522.044548611113</v>
      </c>
      <c r="AO114" s="71"/>
      <c r="AP114" s="71"/>
    </row>
    <row r="115" spans="1:42" ht="41.45" customHeight="1">
      <c r="A115" s="15" t="s">
        <v>802</v>
      </c>
      <c r="C115" s="52">
        <v>3</v>
      </c>
      <c r="D115" s="52">
        <v>0</v>
      </c>
      <c r="E115" s="53">
        <v>1250.833333</v>
      </c>
      <c r="F115" s="53">
        <v>4.4200000000000001E-4</v>
      </c>
      <c r="G115" s="53">
        <v>2.61E-4</v>
      </c>
      <c r="H115" s="53">
        <v>1.0342100000000001</v>
      </c>
      <c r="I115" s="53">
        <v>0</v>
      </c>
      <c r="J115" s="16" t="s">
        <v>5682</v>
      </c>
      <c r="K115" s="16"/>
      <c r="L115" s="75">
        <v>3.9683358166228291</v>
      </c>
      <c r="M115" s="68"/>
      <c r="N115" s="95" t="s">
        <v>2310</v>
      </c>
      <c r="O115" s="16"/>
      <c r="P115" s="17"/>
      <c r="Q115" s="76" t="s">
        <v>5688</v>
      </c>
      <c r="R115" s="76"/>
      <c r="S115" s="17"/>
      <c r="T115" s="78"/>
      <c r="U115" s="79"/>
      <c r="V115" s="79"/>
      <c r="W115" s="77"/>
      <c r="X115" s="80"/>
      <c r="Y115" s="80"/>
      <c r="Z115" s="69">
        <v>115</v>
      </c>
      <c r="AA115" s="69"/>
      <c r="AB115" s="81"/>
      <c r="AC115" s="71">
        <v>0</v>
      </c>
      <c r="AD115" s="71">
        <v>11807</v>
      </c>
      <c r="AE115" s="71">
        <v>32373</v>
      </c>
      <c r="AF115" s="71">
        <v>0</v>
      </c>
      <c r="AG115" s="71" t="s">
        <v>1403</v>
      </c>
      <c r="AH115" s="71" t="s">
        <v>2079</v>
      </c>
      <c r="AI115" s="71">
        <v>28800</v>
      </c>
      <c r="AJ115" s="73">
        <v>39940.38521990741</v>
      </c>
      <c r="AK115" s="71" t="s">
        <v>3133</v>
      </c>
      <c r="AL115" s="71" t="s">
        <v>3327</v>
      </c>
      <c r="AM115" s="71" t="s">
        <v>4360</v>
      </c>
      <c r="AN115" s="73">
        <v>40522.046226851853</v>
      </c>
      <c r="AO115" s="71"/>
      <c r="AP115" s="71"/>
    </row>
    <row r="116" spans="1:42" ht="41.45" customHeight="1">
      <c r="A116" s="15" t="s">
        <v>792</v>
      </c>
      <c r="C116" s="52">
        <v>3</v>
      </c>
      <c r="D116" s="52">
        <v>0</v>
      </c>
      <c r="E116" s="53">
        <v>1247.1600000000001</v>
      </c>
      <c r="F116" s="53">
        <v>4.35E-4</v>
      </c>
      <c r="G116" s="53">
        <v>2.5700000000000001E-4</v>
      </c>
      <c r="H116" s="53">
        <v>1.1088100000000001</v>
      </c>
      <c r="I116" s="53">
        <v>0</v>
      </c>
      <c r="J116" s="16" t="s">
        <v>5682</v>
      </c>
      <c r="K116" s="16"/>
      <c r="L116" s="75">
        <v>4.0021179807094871</v>
      </c>
      <c r="M116" s="68"/>
      <c r="N116" s="95" t="s">
        <v>2202</v>
      </c>
      <c r="O116" s="16"/>
      <c r="P116" s="17"/>
      <c r="Q116" s="76" t="s">
        <v>5688</v>
      </c>
      <c r="R116" s="76"/>
      <c r="S116" s="17"/>
      <c r="T116" s="78"/>
      <c r="U116" s="79"/>
      <c r="V116" s="79"/>
      <c r="W116" s="77"/>
      <c r="X116" s="80"/>
      <c r="Y116" s="80"/>
      <c r="Z116" s="69">
        <v>116</v>
      </c>
      <c r="AA116" s="69"/>
      <c r="AB116" s="81"/>
      <c r="AC116" s="71">
        <v>1309</v>
      </c>
      <c r="AD116" s="71">
        <v>7273</v>
      </c>
      <c r="AE116" s="71">
        <v>7368</v>
      </c>
      <c r="AF116" s="71">
        <v>1</v>
      </c>
      <c r="AG116" s="71" t="s">
        <v>1314</v>
      </c>
      <c r="AH116" s="71" t="s">
        <v>2040</v>
      </c>
      <c r="AI116" s="71">
        <v>-28800</v>
      </c>
      <c r="AJ116" s="73">
        <v>39709.181620370371</v>
      </c>
      <c r="AK116" s="71" t="s">
        <v>3133</v>
      </c>
      <c r="AL116" s="71" t="s">
        <v>3219</v>
      </c>
      <c r="AM116" s="71" t="s">
        <v>4264</v>
      </c>
      <c r="AN116" s="73">
        <v>40522.044618055559</v>
      </c>
      <c r="AO116" s="71"/>
      <c r="AP116" s="71"/>
    </row>
    <row r="117" spans="1:42" ht="41.45" customHeight="1">
      <c r="A117" s="15" t="s">
        <v>744</v>
      </c>
      <c r="C117" s="52">
        <v>3</v>
      </c>
      <c r="D117" s="52">
        <v>1</v>
      </c>
      <c r="E117" s="53">
        <v>1247</v>
      </c>
      <c r="F117" s="53">
        <v>5.9299999999999999E-4</v>
      </c>
      <c r="G117" s="53">
        <v>2.673E-3</v>
      </c>
      <c r="H117" s="53">
        <v>1.3563149999999999</v>
      </c>
      <c r="I117" s="53">
        <v>0.16666666666666666</v>
      </c>
      <c r="J117" s="16" t="s">
        <v>5682</v>
      </c>
      <c r="K117" s="16"/>
      <c r="L117" s="75">
        <v>4.1141991405254172</v>
      </c>
      <c r="M117" s="68"/>
      <c r="N117" s="95" t="s">
        <v>2195</v>
      </c>
      <c r="O117" s="16"/>
      <c r="P117" s="17"/>
      <c r="Q117" s="76" t="s">
        <v>5688</v>
      </c>
      <c r="R117" s="76"/>
      <c r="S117" s="17"/>
      <c r="T117" s="78"/>
      <c r="U117" s="79"/>
      <c r="V117" s="79"/>
      <c r="W117" s="77"/>
      <c r="X117" s="80"/>
      <c r="Y117" s="80"/>
      <c r="Z117" s="69">
        <v>117</v>
      </c>
      <c r="AA117" s="69"/>
      <c r="AB117" s="81"/>
      <c r="AC117" s="71">
        <v>21</v>
      </c>
      <c r="AD117" s="71">
        <v>118</v>
      </c>
      <c r="AE117" s="71">
        <v>171</v>
      </c>
      <c r="AF117" s="71">
        <v>4</v>
      </c>
      <c r="AG117" s="71" t="s">
        <v>1308</v>
      </c>
      <c r="AH117" s="71"/>
      <c r="AI117" s="71"/>
      <c r="AJ117" s="73">
        <v>40520.595127314817</v>
      </c>
      <c r="AK117" s="71" t="s">
        <v>3133</v>
      </c>
      <c r="AL117" s="71" t="s">
        <v>3212</v>
      </c>
      <c r="AM117" s="71" t="s">
        <v>4258</v>
      </c>
      <c r="AN117" s="73">
        <v>40522.049675925926</v>
      </c>
      <c r="AO117" s="71"/>
      <c r="AP117" s="71"/>
    </row>
    <row r="118" spans="1:42" ht="41.45" customHeight="1">
      <c r="A118" s="15" t="s">
        <v>188</v>
      </c>
      <c r="C118" s="52">
        <v>0</v>
      </c>
      <c r="D118" s="52">
        <v>2</v>
      </c>
      <c r="E118" s="53">
        <v>1246</v>
      </c>
      <c r="F118" s="53">
        <v>4.35E-4</v>
      </c>
      <c r="G118" s="53">
        <v>1.3300000000000001E-4</v>
      </c>
      <c r="H118" s="53">
        <v>0.837839</v>
      </c>
      <c r="I118" s="53">
        <v>0</v>
      </c>
      <c r="J118" s="16" t="s">
        <v>5682</v>
      </c>
      <c r="K118" s="16"/>
      <c r="L118" s="75">
        <v>3.8794103830590059</v>
      </c>
      <c r="M118" s="68"/>
      <c r="N118" s="95" t="s">
        <v>2125</v>
      </c>
      <c r="O118" s="16"/>
      <c r="P118" s="17"/>
      <c r="Q118" s="76" t="s">
        <v>5688</v>
      </c>
      <c r="R118" s="76"/>
      <c r="S118" s="17"/>
      <c r="T118" s="78"/>
      <c r="U118" s="79"/>
      <c r="V118" s="79"/>
      <c r="W118" s="77"/>
      <c r="X118" s="80"/>
      <c r="Y118" s="80"/>
      <c r="Z118" s="69">
        <v>118</v>
      </c>
      <c r="AA118" s="69"/>
      <c r="AB118" s="81"/>
      <c r="AC118" s="71">
        <v>2004</v>
      </c>
      <c r="AD118" s="71">
        <v>1267</v>
      </c>
      <c r="AE118" s="71">
        <v>12393</v>
      </c>
      <c r="AF118" s="71">
        <v>0</v>
      </c>
      <c r="AG118" s="71" t="s">
        <v>1254</v>
      </c>
      <c r="AH118" s="71" t="s">
        <v>2043</v>
      </c>
      <c r="AI118" s="71">
        <v>-18000</v>
      </c>
      <c r="AJ118" s="73">
        <v>40008.90730324074</v>
      </c>
      <c r="AK118" s="71" t="s">
        <v>3133</v>
      </c>
      <c r="AL118" s="71" t="s">
        <v>3142</v>
      </c>
      <c r="AM118" s="71" t="s">
        <v>4192</v>
      </c>
      <c r="AN118" s="73">
        <v>40522.047986111109</v>
      </c>
      <c r="AO118" s="71"/>
      <c r="AP118" s="71"/>
    </row>
    <row r="119" spans="1:42" ht="41.45" customHeight="1">
      <c r="A119" s="15" t="s">
        <v>787</v>
      </c>
      <c r="C119" s="52">
        <v>2</v>
      </c>
      <c r="D119" s="52">
        <v>0</v>
      </c>
      <c r="E119" s="53">
        <v>1246</v>
      </c>
      <c r="F119" s="53">
        <v>4.35E-4</v>
      </c>
      <c r="G119" s="53">
        <v>1.4100000000000001E-4</v>
      </c>
      <c r="H119" s="53">
        <v>0.84060999999999997</v>
      </c>
      <c r="I119" s="53">
        <v>0</v>
      </c>
      <c r="J119" s="16" t="s">
        <v>5682</v>
      </c>
      <c r="K119" s="16"/>
      <c r="L119" s="75">
        <v>3.8806652138456563</v>
      </c>
      <c r="M119" s="68"/>
      <c r="N119" s="95" t="s">
        <v>2132</v>
      </c>
      <c r="O119" s="16"/>
      <c r="P119" s="17"/>
      <c r="Q119" s="76" t="s">
        <v>5688</v>
      </c>
      <c r="R119" s="76"/>
      <c r="S119" s="17"/>
      <c r="T119" s="78"/>
      <c r="U119" s="79"/>
      <c r="V119" s="79"/>
      <c r="W119" s="77"/>
      <c r="X119" s="80"/>
      <c r="Y119" s="80"/>
      <c r="Z119" s="69">
        <v>119</v>
      </c>
      <c r="AA119" s="69"/>
      <c r="AB119" s="81"/>
      <c r="AC119" s="71">
        <v>172</v>
      </c>
      <c r="AD119" s="71">
        <v>525</v>
      </c>
      <c r="AE119" s="71">
        <v>2332</v>
      </c>
      <c r="AF119" s="71">
        <v>0</v>
      </c>
      <c r="AG119" s="71" t="s">
        <v>1260</v>
      </c>
      <c r="AH119" s="71" t="s">
        <v>2045</v>
      </c>
      <c r="AI119" s="71">
        <v>-18000</v>
      </c>
      <c r="AJ119" s="73">
        <v>40426.662002314813</v>
      </c>
      <c r="AK119" s="71" t="s">
        <v>3133</v>
      </c>
      <c r="AL119" s="71" t="s">
        <v>3149</v>
      </c>
      <c r="AM119" s="71" t="s">
        <v>4198</v>
      </c>
      <c r="AN119" s="73">
        <v>40522.049583333333</v>
      </c>
      <c r="AO119" s="71"/>
      <c r="AP119" s="71"/>
    </row>
    <row r="120" spans="1:42" ht="41.45" customHeight="1">
      <c r="A120" s="15" t="s">
        <v>618</v>
      </c>
      <c r="C120" s="52">
        <v>2</v>
      </c>
      <c r="D120" s="52">
        <v>1</v>
      </c>
      <c r="E120" s="53">
        <v>1246</v>
      </c>
      <c r="F120" s="53">
        <v>3.6699999999999998E-4</v>
      </c>
      <c r="G120" s="53">
        <v>2.3E-5</v>
      </c>
      <c r="H120" s="53">
        <v>0.85893900000000001</v>
      </c>
      <c r="I120" s="53">
        <v>0</v>
      </c>
      <c r="J120" s="16" t="s">
        <v>5682</v>
      </c>
      <c r="K120" s="16"/>
      <c r="L120" s="75">
        <v>3.8889653919360634</v>
      </c>
      <c r="M120" s="68"/>
      <c r="N120" s="95" t="s">
        <v>2161</v>
      </c>
      <c r="O120" s="16"/>
      <c r="P120" s="17"/>
      <c r="Q120" s="76" t="s">
        <v>5688</v>
      </c>
      <c r="R120" s="76"/>
      <c r="S120" s="17"/>
      <c r="T120" s="78"/>
      <c r="U120" s="79"/>
      <c r="V120" s="79"/>
      <c r="W120" s="77"/>
      <c r="X120" s="80"/>
      <c r="Y120" s="80"/>
      <c r="Z120" s="69">
        <v>120</v>
      </c>
      <c r="AA120" s="69"/>
      <c r="AB120" s="81"/>
      <c r="AC120" s="71">
        <v>3626</v>
      </c>
      <c r="AD120" s="71">
        <v>3316</v>
      </c>
      <c r="AE120" s="71">
        <v>57912</v>
      </c>
      <c r="AF120" s="71">
        <v>5</v>
      </c>
      <c r="AG120" s="71" t="s">
        <v>1280</v>
      </c>
      <c r="AH120" s="71" t="s">
        <v>2057</v>
      </c>
      <c r="AI120" s="71">
        <v>28800</v>
      </c>
      <c r="AJ120" s="73">
        <v>40113.658784722225</v>
      </c>
      <c r="AK120" s="71" t="s">
        <v>3133</v>
      </c>
      <c r="AL120" s="71" t="s">
        <v>3178</v>
      </c>
      <c r="AM120" s="71" t="s">
        <v>4225</v>
      </c>
      <c r="AN120" s="73">
        <v>40522.045231481483</v>
      </c>
      <c r="AO120" s="71"/>
      <c r="AP120" s="71"/>
    </row>
    <row r="121" spans="1:42" ht="41.45" customHeight="1">
      <c r="A121" s="15" t="s">
        <v>322</v>
      </c>
      <c r="C121" s="52">
        <v>1</v>
      </c>
      <c r="D121" s="52">
        <v>1</v>
      </c>
      <c r="E121" s="53">
        <v>1246</v>
      </c>
      <c r="F121" s="53">
        <v>5.9199999999999997E-4</v>
      </c>
      <c r="G121" s="53">
        <v>2.4130000000000002E-3</v>
      </c>
      <c r="H121" s="53">
        <v>0.824855</v>
      </c>
      <c r="I121" s="53">
        <v>0</v>
      </c>
      <c r="J121" s="16" t="s">
        <v>5682</v>
      </c>
      <c r="K121" s="16"/>
      <c r="L121" s="75">
        <v>3.8735306562694456</v>
      </c>
      <c r="M121" s="68"/>
      <c r="N121" s="95" t="s">
        <v>2187</v>
      </c>
      <c r="O121" s="16"/>
      <c r="P121" s="17"/>
      <c r="Q121" s="76" t="s">
        <v>5688</v>
      </c>
      <c r="R121" s="76"/>
      <c r="S121" s="17"/>
      <c r="T121" s="78"/>
      <c r="U121" s="79"/>
      <c r="V121" s="79"/>
      <c r="W121" s="77"/>
      <c r="X121" s="80"/>
      <c r="Y121" s="80"/>
      <c r="Z121" s="69">
        <v>121</v>
      </c>
      <c r="AA121" s="69"/>
      <c r="AB121" s="81"/>
      <c r="AC121" s="71">
        <v>225</v>
      </c>
      <c r="AD121" s="71">
        <v>429</v>
      </c>
      <c r="AE121" s="71">
        <v>2908</v>
      </c>
      <c r="AF121" s="71">
        <v>1</v>
      </c>
      <c r="AG121" s="71" t="s">
        <v>1301</v>
      </c>
      <c r="AH121" s="71" t="s">
        <v>2053</v>
      </c>
      <c r="AI121" s="71">
        <v>36000</v>
      </c>
      <c r="AJ121" s="73">
        <v>39887.477060185185</v>
      </c>
      <c r="AK121" s="71" t="s">
        <v>3133</v>
      </c>
      <c r="AL121" s="71" t="s">
        <v>3204</v>
      </c>
      <c r="AM121" s="71" t="s">
        <v>4251</v>
      </c>
      <c r="AN121" s="73">
        <v>40522.046134259261</v>
      </c>
      <c r="AO121" s="71"/>
      <c r="AP121" s="71"/>
    </row>
    <row r="122" spans="1:42" ht="41.45" customHeight="1">
      <c r="A122" s="15" t="s">
        <v>707</v>
      </c>
      <c r="C122" s="52">
        <v>1</v>
      </c>
      <c r="D122" s="52">
        <v>1</v>
      </c>
      <c r="E122" s="53">
        <v>1246</v>
      </c>
      <c r="F122" s="53">
        <v>5.9199999999999997E-4</v>
      </c>
      <c r="G122" s="53">
        <v>2.4130000000000002E-3</v>
      </c>
      <c r="H122" s="53">
        <v>0.824855</v>
      </c>
      <c r="I122" s="53">
        <v>0</v>
      </c>
      <c r="J122" s="16" t="s">
        <v>5682</v>
      </c>
      <c r="K122" s="16"/>
      <c r="L122" s="75">
        <v>3.8735306562694456</v>
      </c>
      <c r="M122" s="68"/>
      <c r="N122" s="95" t="s">
        <v>2209</v>
      </c>
      <c r="O122" s="16"/>
      <c r="P122" s="17"/>
      <c r="Q122" s="76" t="s">
        <v>5688</v>
      </c>
      <c r="R122" s="76"/>
      <c r="S122" s="17"/>
      <c r="T122" s="78"/>
      <c r="U122" s="79"/>
      <c r="V122" s="79"/>
      <c r="W122" s="77"/>
      <c r="X122" s="80"/>
      <c r="Y122" s="80"/>
      <c r="Z122" s="69">
        <v>122</v>
      </c>
      <c r="AA122" s="69"/>
      <c r="AB122" s="81"/>
      <c r="AC122" s="71">
        <v>433</v>
      </c>
      <c r="AD122" s="71">
        <v>541</v>
      </c>
      <c r="AE122" s="71">
        <v>10363</v>
      </c>
      <c r="AF122" s="71">
        <v>46</v>
      </c>
      <c r="AG122" s="71" t="s">
        <v>1321</v>
      </c>
      <c r="AH122" s="71" t="s">
        <v>2066</v>
      </c>
      <c r="AI122" s="71">
        <v>-21600</v>
      </c>
      <c r="AJ122" s="73">
        <v>40044.885138888887</v>
      </c>
      <c r="AK122" s="71" t="s">
        <v>3133</v>
      </c>
      <c r="AL122" s="71" t="s">
        <v>3226</v>
      </c>
      <c r="AM122" s="71" t="s">
        <v>4269</v>
      </c>
      <c r="AN122" s="73">
        <v>40522.05059027778</v>
      </c>
      <c r="AO122" s="71"/>
      <c r="AP122" s="71"/>
    </row>
    <row r="123" spans="1:42" ht="41.45" customHeight="1">
      <c r="A123" s="15" t="s">
        <v>295</v>
      </c>
      <c r="C123" s="52">
        <v>2</v>
      </c>
      <c r="D123" s="52">
        <v>2</v>
      </c>
      <c r="E123" s="53">
        <v>1246</v>
      </c>
      <c r="F123" s="53">
        <v>3.5E-4</v>
      </c>
      <c r="G123" s="53">
        <v>7.9999999999999996E-6</v>
      </c>
      <c r="H123" s="53">
        <v>0.85801700000000003</v>
      </c>
      <c r="I123" s="53">
        <v>0</v>
      </c>
      <c r="J123" s="16" t="s">
        <v>5682</v>
      </c>
      <c r="K123" s="16"/>
      <c r="L123" s="75">
        <v>3.8885478697472173</v>
      </c>
      <c r="M123" s="68"/>
      <c r="N123" s="95" t="s">
        <v>2270</v>
      </c>
      <c r="O123" s="16"/>
      <c r="P123" s="17"/>
      <c r="Q123" s="76" t="s">
        <v>5688</v>
      </c>
      <c r="R123" s="76"/>
      <c r="S123" s="17"/>
      <c r="T123" s="78"/>
      <c r="U123" s="79"/>
      <c r="V123" s="79"/>
      <c r="W123" s="77"/>
      <c r="X123" s="80"/>
      <c r="Y123" s="80"/>
      <c r="Z123" s="69">
        <v>123</v>
      </c>
      <c r="AA123" s="69"/>
      <c r="AB123" s="81"/>
      <c r="AC123" s="71">
        <v>675</v>
      </c>
      <c r="AD123" s="71">
        <v>1408</v>
      </c>
      <c r="AE123" s="71">
        <v>82482</v>
      </c>
      <c r="AF123" s="71">
        <v>387</v>
      </c>
      <c r="AG123" s="71" t="s">
        <v>1372</v>
      </c>
      <c r="AH123" s="71" t="s">
        <v>2076</v>
      </c>
      <c r="AI123" s="71">
        <v>-10800</v>
      </c>
      <c r="AJ123" s="73">
        <v>39841.474733796298</v>
      </c>
      <c r="AK123" s="71" t="s">
        <v>3133</v>
      </c>
      <c r="AL123" s="71" t="s">
        <v>3287</v>
      </c>
      <c r="AM123" s="71" t="s">
        <v>4326</v>
      </c>
      <c r="AN123" s="73">
        <v>40522.04446759259</v>
      </c>
      <c r="AO123" s="71"/>
      <c r="AP123" s="71"/>
    </row>
    <row r="124" spans="1:42" ht="41.45" customHeight="1">
      <c r="A124" s="15" t="s">
        <v>311</v>
      </c>
      <c r="C124" s="52">
        <v>1</v>
      </c>
      <c r="D124" s="52">
        <v>2</v>
      </c>
      <c r="E124" s="53">
        <v>1246</v>
      </c>
      <c r="F124" s="53">
        <v>5.9199999999999997E-4</v>
      </c>
      <c r="G124" s="53">
        <v>2.4130000000000002E-3</v>
      </c>
      <c r="H124" s="53">
        <v>0.824855</v>
      </c>
      <c r="I124" s="53">
        <v>0</v>
      </c>
      <c r="J124" s="16" t="s">
        <v>5682</v>
      </c>
      <c r="K124" s="16"/>
      <c r="L124" s="75">
        <v>3.8735306562694456</v>
      </c>
      <c r="M124" s="68"/>
      <c r="N124" s="95" t="s">
        <v>2287</v>
      </c>
      <c r="O124" s="16"/>
      <c r="P124" s="17"/>
      <c r="Q124" s="76" t="s">
        <v>5688</v>
      </c>
      <c r="R124" s="76"/>
      <c r="S124" s="17"/>
      <c r="T124" s="78"/>
      <c r="U124" s="79"/>
      <c r="V124" s="79"/>
      <c r="W124" s="77"/>
      <c r="X124" s="80"/>
      <c r="Y124" s="80"/>
      <c r="Z124" s="69">
        <v>124</v>
      </c>
      <c r="AA124" s="69"/>
      <c r="AB124" s="81"/>
      <c r="AC124" s="71">
        <v>139</v>
      </c>
      <c r="AD124" s="71">
        <v>202</v>
      </c>
      <c r="AE124" s="71">
        <v>7917</v>
      </c>
      <c r="AF124" s="71">
        <v>16</v>
      </c>
      <c r="AG124" s="71" t="s">
        <v>1387</v>
      </c>
      <c r="AH124" s="71" t="s">
        <v>2077</v>
      </c>
      <c r="AI124" s="71">
        <v>0</v>
      </c>
      <c r="AJ124" s="73">
        <v>39990.958182870374</v>
      </c>
      <c r="AK124" s="71" t="s">
        <v>3133</v>
      </c>
      <c r="AL124" s="71" t="s">
        <v>3304</v>
      </c>
      <c r="AM124" s="71" t="s">
        <v>4340</v>
      </c>
      <c r="AN124" s="73">
        <v>40522.045960648145</v>
      </c>
      <c r="AO124" s="71"/>
      <c r="AP124" s="71"/>
    </row>
    <row r="125" spans="1:42" ht="41.45" customHeight="1">
      <c r="A125" s="15" t="s">
        <v>372</v>
      </c>
      <c r="C125" s="52">
        <v>0</v>
      </c>
      <c r="D125" s="52">
        <v>2</v>
      </c>
      <c r="E125" s="53">
        <v>1246</v>
      </c>
      <c r="F125" s="53">
        <v>5.9199999999999997E-4</v>
      </c>
      <c r="G125" s="53">
        <v>2.4130000000000002E-3</v>
      </c>
      <c r="H125" s="53">
        <v>0.824855</v>
      </c>
      <c r="I125" s="53">
        <v>0</v>
      </c>
      <c r="J125" s="16" t="s">
        <v>5682</v>
      </c>
      <c r="K125" s="16"/>
      <c r="L125" s="75">
        <v>3.8735306562694456</v>
      </c>
      <c r="M125" s="68"/>
      <c r="N125" s="95" t="s">
        <v>2350</v>
      </c>
      <c r="O125" s="16"/>
      <c r="P125" s="17"/>
      <c r="Q125" s="76" t="s">
        <v>5688</v>
      </c>
      <c r="R125" s="76"/>
      <c r="S125" s="17"/>
      <c r="T125" s="78"/>
      <c r="U125" s="79"/>
      <c r="V125" s="79"/>
      <c r="W125" s="77"/>
      <c r="X125" s="80"/>
      <c r="Y125" s="80"/>
      <c r="Z125" s="69">
        <v>125</v>
      </c>
      <c r="AA125" s="69"/>
      <c r="AB125" s="81"/>
      <c r="AC125" s="71">
        <v>221</v>
      </c>
      <c r="AD125" s="71">
        <v>179</v>
      </c>
      <c r="AE125" s="71">
        <v>1710</v>
      </c>
      <c r="AF125" s="71">
        <v>1</v>
      </c>
      <c r="AG125" s="71"/>
      <c r="AH125" s="71" t="s">
        <v>2068</v>
      </c>
      <c r="AI125" s="71">
        <v>32400</v>
      </c>
      <c r="AJ125" s="73">
        <v>39994.375601851854</v>
      </c>
      <c r="AK125" s="71" t="s">
        <v>3133</v>
      </c>
      <c r="AL125" s="71" t="s">
        <v>3367</v>
      </c>
      <c r="AM125" s="71" t="s">
        <v>4394</v>
      </c>
      <c r="AN125" s="73">
        <v>40522.047430555554</v>
      </c>
      <c r="AO125" s="71"/>
      <c r="AP125" s="71"/>
    </row>
    <row r="126" spans="1:42" ht="41.45" customHeight="1">
      <c r="A126" s="15" t="s">
        <v>376</v>
      </c>
      <c r="C126" s="52">
        <v>1</v>
      </c>
      <c r="D126" s="52">
        <v>3</v>
      </c>
      <c r="E126" s="53">
        <v>1246</v>
      </c>
      <c r="F126" s="53">
        <v>3.6999999999999999E-4</v>
      </c>
      <c r="G126" s="53">
        <v>5.5000000000000002E-5</v>
      </c>
      <c r="H126" s="53">
        <v>0.87766900000000003</v>
      </c>
      <c r="I126" s="53">
        <v>0.33333333333333331</v>
      </c>
      <c r="J126" s="16" t="s">
        <v>5682</v>
      </c>
      <c r="K126" s="16"/>
      <c r="L126" s="75">
        <v>3.8974471604795369</v>
      </c>
      <c r="M126" s="68"/>
      <c r="N126" s="95" t="s">
        <v>2358</v>
      </c>
      <c r="O126" s="16"/>
      <c r="P126" s="17"/>
      <c r="Q126" s="76" t="s">
        <v>5688</v>
      </c>
      <c r="R126" s="76"/>
      <c r="S126" s="17"/>
      <c r="T126" s="78"/>
      <c r="U126" s="79"/>
      <c r="V126" s="79"/>
      <c r="W126" s="77"/>
      <c r="X126" s="80"/>
      <c r="Y126" s="80"/>
      <c r="Z126" s="69">
        <v>126</v>
      </c>
      <c r="AA126" s="69"/>
      <c r="AB126" s="81"/>
      <c r="AC126" s="71">
        <v>204</v>
      </c>
      <c r="AD126" s="71">
        <v>184</v>
      </c>
      <c r="AE126" s="71">
        <v>7330</v>
      </c>
      <c r="AF126" s="71">
        <v>2</v>
      </c>
      <c r="AG126" s="71" t="s">
        <v>1438</v>
      </c>
      <c r="AH126" s="71" t="s">
        <v>2046</v>
      </c>
      <c r="AI126" s="71">
        <v>-16200</v>
      </c>
      <c r="AJ126" s="73">
        <v>40034.83421296296</v>
      </c>
      <c r="AK126" s="71" t="s">
        <v>3133</v>
      </c>
      <c r="AL126" s="71" t="s">
        <v>3375</v>
      </c>
      <c r="AM126" s="71" t="s">
        <v>4296</v>
      </c>
      <c r="AN126" s="73">
        <v>40522.047488425924</v>
      </c>
      <c r="AO126" s="71"/>
      <c r="AP126" s="71"/>
    </row>
    <row r="127" spans="1:42" ht="41.45" customHeight="1">
      <c r="A127" s="15" t="s">
        <v>394</v>
      </c>
      <c r="C127" s="52">
        <v>1</v>
      </c>
      <c r="D127" s="52">
        <v>2</v>
      </c>
      <c r="E127" s="53">
        <v>1246</v>
      </c>
      <c r="F127" s="53">
        <v>5.9199999999999997E-4</v>
      </c>
      <c r="G127" s="53">
        <v>2.4130000000000002E-3</v>
      </c>
      <c r="H127" s="53">
        <v>0.824855</v>
      </c>
      <c r="I127" s="53">
        <v>0</v>
      </c>
      <c r="J127" s="16" t="s">
        <v>5682</v>
      </c>
      <c r="K127" s="16"/>
      <c r="L127" s="75">
        <v>3.8735306562694456</v>
      </c>
      <c r="M127" s="68"/>
      <c r="N127" s="95" t="s">
        <v>2376</v>
      </c>
      <c r="O127" s="16"/>
      <c r="P127" s="17"/>
      <c r="Q127" s="76" t="s">
        <v>5688</v>
      </c>
      <c r="R127" s="76"/>
      <c r="S127" s="17"/>
      <c r="T127" s="78"/>
      <c r="U127" s="79"/>
      <c r="V127" s="79"/>
      <c r="W127" s="77"/>
      <c r="X127" s="80"/>
      <c r="Y127" s="80"/>
      <c r="Z127" s="69">
        <v>127</v>
      </c>
      <c r="AA127" s="69"/>
      <c r="AB127" s="81"/>
      <c r="AC127" s="71">
        <v>58</v>
      </c>
      <c r="AD127" s="71">
        <v>47</v>
      </c>
      <c r="AE127" s="71">
        <v>443</v>
      </c>
      <c r="AF127" s="71">
        <v>8</v>
      </c>
      <c r="AG127" s="71" t="s">
        <v>1451</v>
      </c>
      <c r="AH127" s="71" t="s">
        <v>2041</v>
      </c>
      <c r="AI127" s="71">
        <v>-10800</v>
      </c>
      <c r="AJ127" s="73">
        <v>40058.009444444448</v>
      </c>
      <c r="AK127" s="71" t="s">
        <v>3133</v>
      </c>
      <c r="AL127" s="71" t="s">
        <v>3394</v>
      </c>
      <c r="AM127" s="71" t="s">
        <v>4359</v>
      </c>
      <c r="AN127" s="73">
        <v>40522.047615740739</v>
      </c>
      <c r="AO127" s="71"/>
      <c r="AP127" s="71"/>
    </row>
    <row r="128" spans="1:42" ht="41.45" customHeight="1">
      <c r="A128" s="15" t="s">
        <v>414</v>
      </c>
      <c r="C128" s="52">
        <v>2</v>
      </c>
      <c r="D128" s="52">
        <v>4</v>
      </c>
      <c r="E128" s="53">
        <v>1246</v>
      </c>
      <c r="F128" s="53">
        <v>5.9999999999999995E-4</v>
      </c>
      <c r="G128" s="53">
        <v>2.7179999999999999E-3</v>
      </c>
      <c r="H128" s="53">
        <v>1.196644</v>
      </c>
      <c r="I128" s="53">
        <v>0.25</v>
      </c>
      <c r="J128" s="16" t="s">
        <v>5682</v>
      </c>
      <c r="K128" s="16"/>
      <c r="L128" s="75">
        <v>4.0418930825913577</v>
      </c>
      <c r="M128" s="68"/>
      <c r="N128" s="95" t="s">
        <v>2394</v>
      </c>
      <c r="O128" s="16"/>
      <c r="P128" s="17"/>
      <c r="Q128" s="76" t="s">
        <v>5688</v>
      </c>
      <c r="R128" s="76"/>
      <c r="S128" s="17"/>
      <c r="T128" s="78"/>
      <c r="U128" s="79"/>
      <c r="V128" s="79"/>
      <c r="W128" s="77"/>
      <c r="X128" s="80"/>
      <c r="Y128" s="80"/>
      <c r="Z128" s="69">
        <v>128</v>
      </c>
      <c r="AA128" s="69"/>
      <c r="AB128" s="81"/>
      <c r="AC128" s="71">
        <v>785</v>
      </c>
      <c r="AD128" s="71">
        <v>933</v>
      </c>
      <c r="AE128" s="71">
        <v>11496</v>
      </c>
      <c r="AF128" s="71">
        <v>3408</v>
      </c>
      <c r="AG128" s="71" t="s">
        <v>1467</v>
      </c>
      <c r="AH128" s="71" t="s">
        <v>2041</v>
      </c>
      <c r="AI128" s="71">
        <v>-10800</v>
      </c>
      <c r="AJ128" s="73">
        <v>39992.087708333333</v>
      </c>
      <c r="AK128" s="71" t="s">
        <v>3133</v>
      </c>
      <c r="AL128" s="71" t="s">
        <v>3413</v>
      </c>
      <c r="AM128" s="71" t="s">
        <v>4422</v>
      </c>
      <c r="AN128" s="73">
        <v>40522.050682870373</v>
      </c>
      <c r="AO128" s="71"/>
      <c r="AP128" s="71"/>
    </row>
    <row r="129" spans="1:42" ht="41.45" customHeight="1">
      <c r="A129" s="15" t="s">
        <v>443</v>
      </c>
      <c r="C129" s="52">
        <v>4</v>
      </c>
      <c r="D129" s="52">
        <v>4</v>
      </c>
      <c r="E129" s="53">
        <v>1246</v>
      </c>
      <c r="F129" s="53">
        <v>4.35E-4</v>
      </c>
      <c r="G129" s="53">
        <v>3.0699999999999998E-4</v>
      </c>
      <c r="H129" s="53">
        <v>1.183351</v>
      </c>
      <c r="I129" s="53">
        <v>0.41666666666666669</v>
      </c>
      <c r="J129" s="16" t="s">
        <v>5682</v>
      </c>
      <c r="K129" s="16"/>
      <c r="L129" s="75">
        <v>4.0358734269988119</v>
      </c>
      <c r="M129" s="68"/>
      <c r="N129" s="95" t="s">
        <v>2425</v>
      </c>
      <c r="O129" s="16"/>
      <c r="P129" s="17"/>
      <c r="Q129" s="76" t="s">
        <v>5688</v>
      </c>
      <c r="R129" s="76"/>
      <c r="S129" s="17"/>
      <c r="T129" s="78"/>
      <c r="U129" s="79"/>
      <c r="V129" s="79"/>
      <c r="W129" s="77"/>
      <c r="X129" s="80"/>
      <c r="Y129" s="80"/>
      <c r="Z129" s="69">
        <v>129</v>
      </c>
      <c r="AA129" s="69"/>
      <c r="AB129" s="81"/>
      <c r="AC129" s="71">
        <v>402</v>
      </c>
      <c r="AD129" s="71">
        <v>376</v>
      </c>
      <c r="AE129" s="71">
        <v>5067</v>
      </c>
      <c r="AF129" s="71">
        <v>26</v>
      </c>
      <c r="AG129" s="71" t="s">
        <v>1488</v>
      </c>
      <c r="AH129" s="71" t="s">
        <v>2081</v>
      </c>
      <c r="AI129" s="71">
        <v>3600</v>
      </c>
      <c r="AJ129" s="73">
        <v>40283.305763888886</v>
      </c>
      <c r="AK129" s="71" t="s">
        <v>3133</v>
      </c>
      <c r="AL129" s="71" t="s">
        <v>3444</v>
      </c>
      <c r="AM129" s="71" t="s">
        <v>4450</v>
      </c>
      <c r="AN129" s="73">
        <v>40522.045138888891</v>
      </c>
      <c r="AO129" s="71"/>
      <c r="AP129" s="71"/>
    </row>
    <row r="130" spans="1:42" ht="41.45" customHeight="1">
      <c r="A130" s="15" t="s">
        <v>469</v>
      </c>
      <c r="C130" s="52">
        <v>0</v>
      </c>
      <c r="D130" s="52">
        <v>2</v>
      </c>
      <c r="E130" s="53">
        <v>1246</v>
      </c>
      <c r="F130" s="53">
        <v>5.9199999999999997E-4</v>
      </c>
      <c r="G130" s="53">
        <v>2.4130000000000002E-3</v>
      </c>
      <c r="H130" s="53">
        <v>0.824855</v>
      </c>
      <c r="I130" s="53">
        <v>0</v>
      </c>
      <c r="J130" s="16" t="s">
        <v>5682</v>
      </c>
      <c r="K130" s="16"/>
      <c r="L130" s="75">
        <v>3.8735306562694456</v>
      </c>
      <c r="M130" s="68"/>
      <c r="N130" s="95" t="s">
        <v>2453</v>
      </c>
      <c r="O130" s="16"/>
      <c r="P130" s="17"/>
      <c r="Q130" s="76" t="s">
        <v>5688</v>
      </c>
      <c r="R130" s="76"/>
      <c r="S130" s="17"/>
      <c r="T130" s="78"/>
      <c r="U130" s="79"/>
      <c r="V130" s="79"/>
      <c r="W130" s="77"/>
      <c r="X130" s="80"/>
      <c r="Y130" s="80"/>
      <c r="Z130" s="69">
        <v>130</v>
      </c>
      <c r="AA130" s="69"/>
      <c r="AB130" s="81"/>
      <c r="AC130" s="71">
        <v>411</v>
      </c>
      <c r="AD130" s="71">
        <v>273</v>
      </c>
      <c r="AE130" s="71">
        <v>1185</v>
      </c>
      <c r="AF130" s="71">
        <v>0</v>
      </c>
      <c r="AG130" s="71" t="s">
        <v>1512</v>
      </c>
      <c r="AH130" s="71" t="s">
        <v>2045</v>
      </c>
      <c r="AI130" s="71">
        <v>-18000</v>
      </c>
      <c r="AJ130" s="73">
        <v>39864.877708333333</v>
      </c>
      <c r="AK130" s="71" t="s">
        <v>3133</v>
      </c>
      <c r="AL130" s="71" t="s">
        <v>3472</v>
      </c>
      <c r="AM130" s="71" t="s">
        <v>4475</v>
      </c>
      <c r="AN130" s="73">
        <v>40522.048796296294</v>
      </c>
      <c r="AO130" s="71"/>
      <c r="AP130" s="71"/>
    </row>
    <row r="131" spans="1:42" ht="41.45" customHeight="1">
      <c r="A131" s="15" t="s">
        <v>535</v>
      </c>
      <c r="C131" s="52">
        <v>1</v>
      </c>
      <c r="D131" s="52">
        <v>2</v>
      </c>
      <c r="E131" s="53">
        <v>1246</v>
      </c>
      <c r="F131" s="53">
        <v>3.4499999999999998E-4</v>
      </c>
      <c r="G131" s="53">
        <v>1.4E-5</v>
      </c>
      <c r="H131" s="53">
        <v>0.89766400000000002</v>
      </c>
      <c r="I131" s="53">
        <v>0</v>
      </c>
      <c r="J131" s="16" t="s">
        <v>5682</v>
      </c>
      <c r="K131" s="16"/>
      <c r="L131" s="75">
        <v>3.906501776711611</v>
      </c>
      <c r="M131" s="68"/>
      <c r="N131" s="95" t="s">
        <v>2525</v>
      </c>
      <c r="O131" s="16"/>
      <c r="P131" s="17"/>
      <c r="Q131" s="76" t="s">
        <v>5688</v>
      </c>
      <c r="R131" s="76"/>
      <c r="S131" s="17"/>
      <c r="T131" s="78"/>
      <c r="U131" s="79"/>
      <c r="V131" s="79"/>
      <c r="W131" s="77"/>
      <c r="X131" s="80"/>
      <c r="Y131" s="80"/>
      <c r="Z131" s="69">
        <v>131</v>
      </c>
      <c r="AA131" s="69"/>
      <c r="AB131" s="81"/>
      <c r="AC131" s="71">
        <v>1083</v>
      </c>
      <c r="AD131" s="71">
        <v>1637</v>
      </c>
      <c r="AE131" s="71">
        <v>16813</v>
      </c>
      <c r="AF131" s="71">
        <v>238</v>
      </c>
      <c r="AG131" s="71" t="s">
        <v>1569</v>
      </c>
      <c r="AH131" s="71" t="s">
        <v>2050</v>
      </c>
      <c r="AI131" s="71">
        <v>-21600</v>
      </c>
      <c r="AJ131" s="73">
        <v>39847.079907407409</v>
      </c>
      <c r="AK131" s="71" t="s">
        <v>3133</v>
      </c>
      <c r="AL131" s="71" t="s">
        <v>3544</v>
      </c>
      <c r="AM131" s="71" t="s">
        <v>4536</v>
      </c>
      <c r="AN131" s="73">
        <v>40522.049502314818</v>
      </c>
      <c r="AO131" s="71"/>
      <c r="AP131" s="71"/>
    </row>
    <row r="132" spans="1:42" ht="41.45" customHeight="1">
      <c r="A132" s="15" t="s">
        <v>654</v>
      </c>
      <c r="C132" s="52">
        <v>0</v>
      </c>
      <c r="D132" s="52">
        <v>2</v>
      </c>
      <c r="E132" s="53">
        <v>1246</v>
      </c>
      <c r="F132" s="53">
        <v>5.9199999999999997E-4</v>
      </c>
      <c r="G132" s="53">
        <v>2.4130000000000002E-3</v>
      </c>
      <c r="H132" s="53">
        <v>0.824855</v>
      </c>
      <c r="I132" s="53">
        <v>0</v>
      </c>
      <c r="J132" s="16" t="s">
        <v>5682</v>
      </c>
      <c r="K132" s="16"/>
      <c r="L132" s="75">
        <v>3.8735306562694456</v>
      </c>
      <c r="M132" s="68"/>
      <c r="N132" s="95" t="s">
        <v>2647</v>
      </c>
      <c r="O132" s="16"/>
      <c r="P132" s="17"/>
      <c r="Q132" s="76" t="s">
        <v>5688</v>
      </c>
      <c r="R132" s="76"/>
      <c r="S132" s="17"/>
      <c r="T132" s="78"/>
      <c r="U132" s="79"/>
      <c r="V132" s="79"/>
      <c r="W132" s="77"/>
      <c r="X132" s="80"/>
      <c r="Y132" s="80"/>
      <c r="Z132" s="69">
        <v>132</v>
      </c>
      <c r="AA132" s="69"/>
      <c r="AB132" s="81"/>
      <c r="AC132" s="71">
        <v>442</v>
      </c>
      <c r="AD132" s="71">
        <v>402</v>
      </c>
      <c r="AE132" s="71">
        <v>3771</v>
      </c>
      <c r="AF132" s="71">
        <v>5</v>
      </c>
      <c r="AG132" s="71" t="s">
        <v>1672</v>
      </c>
      <c r="AH132" s="71" t="s">
        <v>2041</v>
      </c>
      <c r="AI132" s="71">
        <v>-10800</v>
      </c>
      <c r="AJ132" s="73">
        <v>39520.702465277776</v>
      </c>
      <c r="AK132" s="71" t="s">
        <v>3133</v>
      </c>
      <c r="AL132" s="71" t="s">
        <v>3669</v>
      </c>
      <c r="AM132" s="71" t="s">
        <v>4635</v>
      </c>
      <c r="AN132" s="73">
        <v>40522.050324074073</v>
      </c>
      <c r="AO132" s="71"/>
      <c r="AP132" s="71"/>
    </row>
    <row r="133" spans="1:42" ht="41.45" customHeight="1">
      <c r="A133" s="15" t="s">
        <v>831</v>
      </c>
      <c r="C133" s="52">
        <v>2</v>
      </c>
      <c r="D133" s="52">
        <v>0</v>
      </c>
      <c r="E133" s="53">
        <v>1246</v>
      </c>
      <c r="F133" s="53">
        <v>3.5399999999999999E-4</v>
      </c>
      <c r="G133" s="53">
        <v>1.2999999999999999E-5</v>
      </c>
      <c r="H133" s="53">
        <v>0.77835900000000002</v>
      </c>
      <c r="I133" s="53">
        <v>0</v>
      </c>
      <c r="J133" s="16" t="s">
        <v>5682</v>
      </c>
      <c r="K133" s="16"/>
      <c r="L133" s="75">
        <v>3.8524752205942008</v>
      </c>
      <c r="M133" s="68"/>
      <c r="N133" s="95" t="s">
        <v>2694</v>
      </c>
      <c r="O133" s="16"/>
      <c r="P133" s="17"/>
      <c r="Q133" s="76" t="s">
        <v>5688</v>
      </c>
      <c r="R133" s="76"/>
      <c r="S133" s="17"/>
      <c r="T133" s="78"/>
      <c r="U133" s="79"/>
      <c r="V133" s="79"/>
      <c r="W133" s="77"/>
      <c r="X133" s="80"/>
      <c r="Y133" s="80"/>
      <c r="Z133" s="69">
        <v>133</v>
      </c>
      <c r="AA133" s="69"/>
      <c r="AB133" s="81"/>
      <c r="AC133" s="71">
        <v>223</v>
      </c>
      <c r="AD133" s="71">
        <v>3696</v>
      </c>
      <c r="AE133" s="71">
        <v>78230</v>
      </c>
      <c r="AF133" s="71">
        <v>37</v>
      </c>
      <c r="AG133" s="71" t="s">
        <v>1713</v>
      </c>
      <c r="AH133" s="71" t="s">
        <v>2045</v>
      </c>
      <c r="AI133" s="71">
        <v>-18000</v>
      </c>
      <c r="AJ133" s="73">
        <v>39102.355081018519</v>
      </c>
      <c r="AK133" s="71" t="s">
        <v>3133</v>
      </c>
      <c r="AL133" s="71" t="s">
        <v>3717</v>
      </c>
      <c r="AM133" s="71" t="s">
        <v>4676</v>
      </c>
      <c r="AN133" s="73">
        <v>40522.048101851855</v>
      </c>
      <c r="AO133" s="71"/>
      <c r="AP133" s="71"/>
    </row>
    <row r="134" spans="1:42" ht="41.45" customHeight="1">
      <c r="A134" s="15" t="s">
        <v>733</v>
      </c>
      <c r="C134" s="52">
        <v>3</v>
      </c>
      <c r="D134" s="52">
        <v>3</v>
      </c>
      <c r="E134" s="53">
        <v>1246</v>
      </c>
      <c r="F134" s="53">
        <v>3.6499999999999998E-4</v>
      </c>
      <c r="G134" s="53">
        <v>3.0000000000000001E-5</v>
      </c>
      <c r="H134" s="53">
        <v>0.92122300000000001</v>
      </c>
      <c r="I134" s="53">
        <v>0.33333333333333331</v>
      </c>
      <c r="J134" s="16" t="s">
        <v>5682</v>
      </c>
      <c r="K134" s="16"/>
      <c r="L134" s="75">
        <v>3.9171703290402649</v>
      </c>
      <c r="M134" s="68"/>
      <c r="N134" s="95" t="s">
        <v>2725</v>
      </c>
      <c r="O134" s="16"/>
      <c r="P134" s="17"/>
      <c r="Q134" s="76" t="s">
        <v>5688</v>
      </c>
      <c r="R134" s="76"/>
      <c r="S134" s="17"/>
      <c r="T134" s="78"/>
      <c r="U134" s="79"/>
      <c r="V134" s="79"/>
      <c r="W134" s="77"/>
      <c r="X134" s="80"/>
      <c r="Y134" s="80"/>
      <c r="Z134" s="69">
        <v>134</v>
      </c>
      <c r="AA134" s="69"/>
      <c r="AB134" s="81"/>
      <c r="AC134" s="71">
        <v>3266</v>
      </c>
      <c r="AD134" s="71">
        <v>3062</v>
      </c>
      <c r="AE134" s="71">
        <v>10926</v>
      </c>
      <c r="AF134" s="71">
        <v>0</v>
      </c>
      <c r="AG134" s="71" t="s">
        <v>1736</v>
      </c>
      <c r="AH134" s="71" t="s">
        <v>2050</v>
      </c>
      <c r="AI134" s="71">
        <v>-21600</v>
      </c>
      <c r="AJ134" s="73">
        <v>40201.664664351854</v>
      </c>
      <c r="AK134" s="71" t="s">
        <v>3133</v>
      </c>
      <c r="AL134" s="71" t="s">
        <v>3748</v>
      </c>
      <c r="AM134" s="71" t="s">
        <v>4703</v>
      </c>
      <c r="AN134" s="73">
        <v>40522.050763888888</v>
      </c>
      <c r="AO134" s="71"/>
      <c r="AP134" s="71"/>
    </row>
    <row r="135" spans="1:42" ht="41.45" customHeight="1">
      <c r="A135" s="15" t="s">
        <v>758</v>
      </c>
      <c r="C135" s="52">
        <v>4</v>
      </c>
      <c r="D135" s="52">
        <v>4</v>
      </c>
      <c r="E135" s="53">
        <v>1246</v>
      </c>
      <c r="F135" s="53">
        <v>3.8400000000000001E-4</v>
      </c>
      <c r="G135" s="53">
        <v>1.2899999999999999E-4</v>
      </c>
      <c r="H135" s="53">
        <v>1.2625960000000001</v>
      </c>
      <c r="I135" s="53">
        <v>0.25</v>
      </c>
      <c r="J135" s="16" t="s">
        <v>5682</v>
      </c>
      <c r="K135" s="16"/>
      <c r="L135" s="75">
        <v>4.0717590515704911</v>
      </c>
      <c r="M135" s="68"/>
      <c r="N135" s="95" t="s">
        <v>2740</v>
      </c>
      <c r="O135" s="16"/>
      <c r="P135" s="17"/>
      <c r="Q135" s="76" t="s">
        <v>5688</v>
      </c>
      <c r="R135" s="76"/>
      <c r="S135" s="17"/>
      <c r="T135" s="78"/>
      <c r="U135" s="79"/>
      <c r="V135" s="79"/>
      <c r="W135" s="77"/>
      <c r="X135" s="80"/>
      <c r="Y135" s="80"/>
      <c r="Z135" s="69">
        <v>135</v>
      </c>
      <c r="AA135" s="69"/>
      <c r="AB135" s="81"/>
      <c r="AC135" s="71">
        <v>4659</v>
      </c>
      <c r="AD135" s="71">
        <v>7849</v>
      </c>
      <c r="AE135" s="71">
        <v>5425</v>
      </c>
      <c r="AF135" s="71">
        <v>7</v>
      </c>
      <c r="AG135" s="71" t="s">
        <v>1751</v>
      </c>
      <c r="AH135" s="71" t="s">
        <v>2041</v>
      </c>
      <c r="AI135" s="71">
        <v>-10800</v>
      </c>
      <c r="AJ135" s="73">
        <v>39885.962523148148</v>
      </c>
      <c r="AK135" s="71" t="s">
        <v>3133</v>
      </c>
      <c r="AL135" s="71" t="s">
        <v>3765</v>
      </c>
      <c r="AM135" s="71" t="s">
        <v>4713</v>
      </c>
      <c r="AN135" s="73">
        <v>40522.05091435185</v>
      </c>
      <c r="AO135" s="71"/>
      <c r="AP135" s="71"/>
    </row>
    <row r="136" spans="1:42" ht="41.45" customHeight="1">
      <c r="A136" s="15" t="s">
        <v>433</v>
      </c>
      <c r="C136" s="52">
        <v>1</v>
      </c>
      <c r="D136" s="52">
        <v>3</v>
      </c>
      <c r="E136" s="53">
        <v>1237.4374339999999</v>
      </c>
      <c r="F136" s="53">
        <v>5.9699999999999998E-4</v>
      </c>
      <c r="G136" s="53">
        <v>2.5860000000000002E-3</v>
      </c>
      <c r="H136" s="53">
        <v>0.92378300000000002</v>
      </c>
      <c r="I136" s="53">
        <v>0.16666666666666666</v>
      </c>
      <c r="J136" s="16" t="s">
        <v>5682</v>
      </c>
      <c r="K136" s="16"/>
      <c r="L136" s="75">
        <v>3.9183296097381448</v>
      </c>
      <c r="M136" s="68"/>
      <c r="N136" s="95" t="s">
        <v>2414</v>
      </c>
      <c r="O136" s="16"/>
      <c r="P136" s="17"/>
      <c r="Q136" s="76" t="s">
        <v>5688</v>
      </c>
      <c r="R136" s="76"/>
      <c r="S136" s="17"/>
      <c r="T136" s="78"/>
      <c r="U136" s="79"/>
      <c r="V136" s="79"/>
      <c r="W136" s="77"/>
      <c r="X136" s="80"/>
      <c r="Y136" s="80"/>
      <c r="Z136" s="69">
        <v>136</v>
      </c>
      <c r="AA136" s="69"/>
      <c r="AB136" s="81"/>
      <c r="AC136" s="71">
        <v>814</v>
      </c>
      <c r="AD136" s="71">
        <v>700</v>
      </c>
      <c r="AE136" s="71">
        <v>2354</v>
      </c>
      <c r="AF136" s="71">
        <v>2</v>
      </c>
      <c r="AG136" s="71" t="s">
        <v>1480</v>
      </c>
      <c r="AH136" s="71" t="s">
        <v>2040</v>
      </c>
      <c r="AI136" s="71">
        <v>-28800</v>
      </c>
      <c r="AJ136" s="73">
        <v>39867.874548611115</v>
      </c>
      <c r="AK136" s="71" t="s">
        <v>3133</v>
      </c>
      <c r="AL136" s="71" t="s">
        <v>3433</v>
      </c>
      <c r="AM136" s="71" t="s">
        <v>4440</v>
      </c>
      <c r="AN136" s="73">
        <v>40522.045902777776</v>
      </c>
      <c r="AO136" s="71"/>
      <c r="AP136" s="71"/>
    </row>
    <row r="137" spans="1:42" ht="41.45" customHeight="1">
      <c r="A137" s="15" t="s">
        <v>401</v>
      </c>
      <c r="C137" s="52">
        <v>0</v>
      </c>
      <c r="D137" s="52">
        <v>2</v>
      </c>
      <c r="E137" s="53">
        <v>1222.6041009999999</v>
      </c>
      <c r="F137" s="53">
        <v>5.9699999999999998E-4</v>
      </c>
      <c r="G137" s="53">
        <v>2.4559999999999998E-3</v>
      </c>
      <c r="H137" s="53">
        <v>0.64280899999999996</v>
      </c>
      <c r="I137" s="53">
        <v>0</v>
      </c>
      <c r="J137" s="16" t="s">
        <v>5682</v>
      </c>
      <c r="K137" s="16"/>
      <c r="L137" s="75">
        <v>3.791092213329502</v>
      </c>
      <c r="M137" s="68"/>
      <c r="N137" s="95" t="s">
        <v>2381</v>
      </c>
      <c r="O137" s="16"/>
      <c r="P137" s="17"/>
      <c r="Q137" s="76" t="s">
        <v>5688</v>
      </c>
      <c r="R137" s="76"/>
      <c r="S137" s="17"/>
      <c r="T137" s="78"/>
      <c r="U137" s="79"/>
      <c r="V137" s="79"/>
      <c r="W137" s="77"/>
      <c r="X137" s="80"/>
      <c r="Y137" s="80"/>
      <c r="Z137" s="69">
        <v>137</v>
      </c>
      <c r="AA137" s="69"/>
      <c r="AB137" s="81"/>
      <c r="AC137" s="71">
        <v>325</v>
      </c>
      <c r="AD137" s="71">
        <v>311</v>
      </c>
      <c r="AE137" s="71">
        <v>5015</v>
      </c>
      <c r="AF137" s="71">
        <v>1</v>
      </c>
      <c r="AG137" s="71" t="s">
        <v>1457</v>
      </c>
      <c r="AH137" s="71" t="s">
        <v>2084</v>
      </c>
      <c r="AI137" s="71">
        <v>36000</v>
      </c>
      <c r="AJ137" s="73">
        <v>39727.529293981483</v>
      </c>
      <c r="AK137" s="71" t="s">
        <v>3133</v>
      </c>
      <c r="AL137" s="71" t="s">
        <v>3400</v>
      </c>
      <c r="AM137" s="71" t="s">
        <v>4412</v>
      </c>
      <c r="AN137" s="73">
        <v>40522.047673611109</v>
      </c>
      <c r="AO137" s="71"/>
      <c r="AP137" s="71"/>
    </row>
    <row r="138" spans="1:42" ht="41.45" customHeight="1">
      <c r="A138" s="15" t="s">
        <v>270</v>
      </c>
      <c r="C138" s="52">
        <v>0</v>
      </c>
      <c r="D138" s="52">
        <v>2</v>
      </c>
      <c r="E138" s="53">
        <v>1199.728147</v>
      </c>
      <c r="F138" s="53">
        <v>5.9299999999999999E-4</v>
      </c>
      <c r="G138" s="53">
        <v>2.4199999999999998E-3</v>
      </c>
      <c r="H138" s="53">
        <v>0.71353900000000003</v>
      </c>
      <c r="I138" s="53">
        <v>0</v>
      </c>
      <c r="J138" s="16" t="s">
        <v>5682</v>
      </c>
      <c r="K138" s="16"/>
      <c r="L138" s="75">
        <v>3.8231218710486621</v>
      </c>
      <c r="M138" s="68"/>
      <c r="N138" s="95" t="s">
        <v>2236</v>
      </c>
      <c r="O138" s="16"/>
      <c r="P138" s="17"/>
      <c r="Q138" s="76" t="s">
        <v>5688</v>
      </c>
      <c r="R138" s="76"/>
      <c r="S138" s="17"/>
      <c r="T138" s="78"/>
      <c r="U138" s="79"/>
      <c r="V138" s="79"/>
      <c r="W138" s="77"/>
      <c r="X138" s="80"/>
      <c r="Y138" s="80"/>
      <c r="Z138" s="69">
        <v>138</v>
      </c>
      <c r="AA138" s="69"/>
      <c r="AB138" s="81"/>
      <c r="AC138" s="71">
        <v>913</v>
      </c>
      <c r="AD138" s="71">
        <v>580</v>
      </c>
      <c r="AE138" s="71">
        <v>1441</v>
      </c>
      <c r="AF138" s="71">
        <v>0</v>
      </c>
      <c r="AG138" s="71" t="s">
        <v>1343</v>
      </c>
      <c r="AH138" s="71" t="s">
        <v>2040</v>
      </c>
      <c r="AI138" s="71">
        <v>-28800</v>
      </c>
      <c r="AJ138" s="73">
        <v>40059.123356481483</v>
      </c>
      <c r="AK138" s="71" t="s">
        <v>3133</v>
      </c>
      <c r="AL138" s="71" t="s">
        <v>3253</v>
      </c>
      <c r="AM138" s="71" t="s">
        <v>4295</v>
      </c>
      <c r="AN138" s="73">
        <v>40522.04478009259</v>
      </c>
      <c r="AO138" s="71"/>
      <c r="AP138" s="71"/>
    </row>
    <row r="139" spans="1:42" ht="41.45" customHeight="1">
      <c r="A139" s="15" t="s">
        <v>736</v>
      </c>
      <c r="C139" s="52">
        <v>5</v>
      </c>
      <c r="D139" s="52">
        <v>5</v>
      </c>
      <c r="E139" s="53">
        <v>1156.3870890000001</v>
      </c>
      <c r="F139" s="53">
        <v>6.11E-4</v>
      </c>
      <c r="G139" s="53">
        <v>2.8400000000000001E-3</v>
      </c>
      <c r="H139" s="53">
        <v>1.483204</v>
      </c>
      <c r="I139" s="53">
        <v>0.2</v>
      </c>
      <c r="J139" s="16" t="s">
        <v>5682</v>
      </c>
      <c r="K139" s="16"/>
      <c r="L139" s="75">
        <v>4.1716600657102969</v>
      </c>
      <c r="M139" s="68"/>
      <c r="N139" s="95" t="s">
        <v>2728</v>
      </c>
      <c r="O139" s="16"/>
      <c r="P139" s="17"/>
      <c r="Q139" s="76" t="s">
        <v>5688</v>
      </c>
      <c r="R139" s="76"/>
      <c r="S139" s="17"/>
      <c r="T139" s="78"/>
      <c r="U139" s="79"/>
      <c r="V139" s="79"/>
      <c r="W139" s="77"/>
      <c r="X139" s="80"/>
      <c r="Y139" s="80"/>
      <c r="Z139" s="69">
        <v>139</v>
      </c>
      <c r="AA139" s="69"/>
      <c r="AB139" s="81"/>
      <c r="AC139" s="71">
        <v>482</v>
      </c>
      <c r="AD139" s="71">
        <v>1038</v>
      </c>
      <c r="AE139" s="71">
        <v>32642</v>
      </c>
      <c r="AF139" s="71">
        <v>1143</v>
      </c>
      <c r="AG139" s="71" t="s">
        <v>1739</v>
      </c>
      <c r="AH139" s="71" t="s">
        <v>2041</v>
      </c>
      <c r="AI139" s="71">
        <v>-10800</v>
      </c>
      <c r="AJ139" s="73">
        <v>39686.161851851852</v>
      </c>
      <c r="AK139" s="71" t="s">
        <v>3133</v>
      </c>
      <c r="AL139" s="71" t="s">
        <v>3751</v>
      </c>
      <c r="AM139" s="71" t="s">
        <v>4706</v>
      </c>
      <c r="AN139" s="73">
        <v>40522.04478009259</v>
      </c>
      <c r="AO139" s="71"/>
      <c r="AP139" s="71"/>
    </row>
    <row r="140" spans="1:42" ht="41.45" customHeight="1">
      <c r="A140" s="15" t="s">
        <v>703</v>
      </c>
      <c r="C140" s="52">
        <v>0</v>
      </c>
      <c r="D140" s="52">
        <v>2</v>
      </c>
      <c r="E140" s="53">
        <v>1156.2925029999999</v>
      </c>
      <c r="F140" s="53">
        <v>5.9299999999999999E-4</v>
      </c>
      <c r="G140" s="53">
        <v>2.4199999999999998E-3</v>
      </c>
      <c r="H140" s="53">
        <v>0.69240199999999996</v>
      </c>
      <c r="I140" s="53">
        <v>0</v>
      </c>
      <c r="J140" s="16" t="s">
        <v>5682</v>
      </c>
      <c r="K140" s="16"/>
      <c r="L140" s="75">
        <v>3.8135501069427677</v>
      </c>
      <c r="M140" s="68"/>
      <c r="N140" s="95" t="s">
        <v>2696</v>
      </c>
      <c r="O140" s="16"/>
      <c r="P140" s="17"/>
      <c r="Q140" s="76" t="s">
        <v>5688</v>
      </c>
      <c r="R140" s="76"/>
      <c r="S140" s="17"/>
      <c r="T140" s="78"/>
      <c r="U140" s="79"/>
      <c r="V140" s="79"/>
      <c r="W140" s="77"/>
      <c r="X140" s="80"/>
      <c r="Y140" s="80"/>
      <c r="Z140" s="69">
        <v>140</v>
      </c>
      <c r="AA140" s="69"/>
      <c r="AB140" s="81"/>
      <c r="AC140" s="71">
        <v>38</v>
      </c>
      <c r="AD140" s="71">
        <v>73</v>
      </c>
      <c r="AE140" s="71">
        <v>2731</v>
      </c>
      <c r="AF140" s="71">
        <v>0</v>
      </c>
      <c r="AG140" s="71" t="s">
        <v>1715</v>
      </c>
      <c r="AH140" s="71" t="s">
        <v>2079</v>
      </c>
      <c r="AI140" s="71">
        <v>28800</v>
      </c>
      <c r="AJ140" s="73">
        <v>40140.024363425924</v>
      </c>
      <c r="AK140" s="71" t="s">
        <v>3133</v>
      </c>
      <c r="AL140" s="71" t="s">
        <v>3719</v>
      </c>
      <c r="AM140" s="71" t="s">
        <v>4678</v>
      </c>
      <c r="AN140" s="73">
        <v>40522.050555555557</v>
      </c>
      <c r="AO140" s="71"/>
      <c r="AP140" s="71"/>
    </row>
    <row r="141" spans="1:42" ht="41.45" customHeight="1">
      <c r="A141" s="15" t="s">
        <v>622</v>
      </c>
      <c r="C141" s="52">
        <v>3</v>
      </c>
      <c r="D141" s="52">
        <v>4</v>
      </c>
      <c r="E141" s="53">
        <v>1107.3423499999999</v>
      </c>
      <c r="F141" s="53">
        <v>5.9500000000000004E-4</v>
      </c>
      <c r="G141" s="53">
        <v>2.5690000000000001E-3</v>
      </c>
      <c r="H141" s="53">
        <v>1.154685</v>
      </c>
      <c r="I141" s="53">
        <v>0.58333333333333337</v>
      </c>
      <c r="J141" s="16" t="s">
        <v>5682</v>
      </c>
      <c r="K141" s="16"/>
      <c r="L141" s="75">
        <v>4.0228922002466918</v>
      </c>
      <c r="M141" s="68"/>
      <c r="N141" s="95" t="s">
        <v>2615</v>
      </c>
      <c r="O141" s="16"/>
      <c r="P141" s="17"/>
      <c r="Q141" s="76" t="s">
        <v>5688</v>
      </c>
      <c r="R141" s="76"/>
      <c r="S141" s="17"/>
      <c r="T141" s="78"/>
      <c r="U141" s="79"/>
      <c r="V141" s="79"/>
      <c r="W141" s="77"/>
      <c r="X141" s="80"/>
      <c r="Y141" s="80"/>
      <c r="Z141" s="69">
        <v>141</v>
      </c>
      <c r="AA141" s="69"/>
      <c r="AB141" s="81"/>
      <c r="AC141" s="71">
        <v>156</v>
      </c>
      <c r="AD141" s="71">
        <v>203</v>
      </c>
      <c r="AE141" s="71">
        <v>126</v>
      </c>
      <c r="AF141" s="71">
        <v>10</v>
      </c>
      <c r="AG141" s="71" t="s">
        <v>1647</v>
      </c>
      <c r="AH141" s="71" t="s">
        <v>2089</v>
      </c>
      <c r="AI141" s="71">
        <v>0</v>
      </c>
      <c r="AJ141" s="73">
        <v>40017.910902777781</v>
      </c>
      <c r="AK141" s="71" t="s">
        <v>3133</v>
      </c>
      <c r="AL141" s="71" t="s">
        <v>3636</v>
      </c>
      <c r="AM141" s="71" t="s">
        <v>4467</v>
      </c>
      <c r="AN141" s="73">
        <v>40522.050115740742</v>
      </c>
      <c r="AO141" s="71"/>
      <c r="AP141" s="71"/>
    </row>
    <row r="142" spans="1:42" ht="41.45" customHeight="1">
      <c r="A142" s="15" t="s">
        <v>223</v>
      </c>
      <c r="C142" s="52">
        <v>0</v>
      </c>
      <c r="D142" s="52">
        <v>2</v>
      </c>
      <c r="E142" s="53">
        <v>1050.7045880000001</v>
      </c>
      <c r="F142" s="53">
        <v>5.9900000000000003E-4</v>
      </c>
      <c r="G142" s="53">
        <v>2.4239999999999999E-3</v>
      </c>
      <c r="H142" s="53">
        <v>0.67101599999999995</v>
      </c>
      <c r="I142" s="53">
        <v>0</v>
      </c>
      <c r="J142" s="16" t="s">
        <v>5682</v>
      </c>
      <c r="K142" s="16"/>
      <c r="L142" s="75">
        <v>3.8038655846752438</v>
      </c>
      <c r="M142" s="68"/>
      <c r="N142" s="95" t="s">
        <v>2171</v>
      </c>
      <c r="O142" s="16"/>
      <c r="P142" s="17"/>
      <c r="Q142" s="76" t="s">
        <v>5688</v>
      </c>
      <c r="R142" s="76"/>
      <c r="S142" s="17"/>
      <c r="T142" s="78"/>
      <c r="U142" s="79"/>
      <c r="V142" s="79"/>
      <c r="W142" s="77"/>
      <c r="X142" s="80"/>
      <c r="Y142" s="80"/>
      <c r="Z142" s="69">
        <v>142</v>
      </c>
      <c r="AA142" s="69"/>
      <c r="AB142" s="81"/>
      <c r="AC142" s="71">
        <v>77</v>
      </c>
      <c r="AD142" s="71">
        <v>150</v>
      </c>
      <c r="AE142" s="71">
        <v>292</v>
      </c>
      <c r="AF142" s="71">
        <v>0</v>
      </c>
      <c r="AG142" s="71" t="s">
        <v>1287</v>
      </c>
      <c r="AH142" s="71"/>
      <c r="AI142" s="71"/>
      <c r="AJ142" s="73">
        <v>40103.560428240744</v>
      </c>
      <c r="AK142" s="71" t="s">
        <v>3133</v>
      </c>
      <c r="AL142" s="71" t="s">
        <v>3188</v>
      </c>
      <c r="AM142" s="71" t="s">
        <v>4235</v>
      </c>
      <c r="AN142" s="73">
        <v>40522.043900462966</v>
      </c>
      <c r="AO142" s="71"/>
      <c r="AP142" s="71"/>
    </row>
    <row r="143" spans="1:42" ht="41.45" customHeight="1">
      <c r="A143" s="15" t="s">
        <v>275</v>
      </c>
      <c r="C143" s="52">
        <v>1</v>
      </c>
      <c r="D143" s="52">
        <v>3</v>
      </c>
      <c r="E143" s="53">
        <v>1034.6606449999999</v>
      </c>
      <c r="F143" s="53">
        <v>4.7399999999999997E-4</v>
      </c>
      <c r="G143" s="53">
        <v>2.5599999999999999E-4</v>
      </c>
      <c r="H143" s="53">
        <v>0.83332399999999995</v>
      </c>
      <c r="I143" s="53">
        <v>0</v>
      </c>
      <c r="J143" s="16" t="s">
        <v>5682</v>
      </c>
      <c r="K143" s="16"/>
      <c r="L143" s="75">
        <v>3.8773657922969247</v>
      </c>
      <c r="M143" s="68"/>
      <c r="N143" s="95" t="s">
        <v>2242</v>
      </c>
      <c r="O143" s="16"/>
      <c r="P143" s="17"/>
      <c r="Q143" s="76" t="s">
        <v>5688</v>
      </c>
      <c r="R143" s="76"/>
      <c r="S143" s="17"/>
      <c r="T143" s="78"/>
      <c r="U143" s="79"/>
      <c r="V143" s="79"/>
      <c r="W143" s="77"/>
      <c r="X143" s="80"/>
      <c r="Y143" s="80"/>
      <c r="Z143" s="69">
        <v>143</v>
      </c>
      <c r="AA143" s="69"/>
      <c r="AB143" s="81"/>
      <c r="AC143" s="71">
        <v>1946</v>
      </c>
      <c r="AD143" s="71">
        <v>1143</v>
      </c>
      <c r="AE143" s="71">
        <v>17157</v>
      </c>
      <c r="AF143" s="71">
        <v>9</v>
      </c>
      <c r="AG143" s="71" t="s">
        <v>1347</v>
      </c>
      <c r="AH143" s="71"/>
      <c r="AI143" s="71"/>
      <c r="AJ143" s="73">
        <v>40104.613541666666</v>
      </c>
      <c r="AK143" s="71" t="s">
        <v>3133</v>
      </c>
      <c r="AL143" s="71" t="s">
        <v>3259</v>
      </c>
      <c r="AM143" s="71" t="s">
        <v>4300</v>
      </c>
      <c r="AN143" s="73">
        <v>40522.044849537036</v>
      </c>
      <c r="AO143" s="71"/>
      <c r="AP143" s="71"/>
    </row>
    <row r="144" spans="1:42" ht="41.45" customHeight="1">
      <c r="A144" s="15" t="s">
        <v>650</v>
      </c>
      <c r="C144" s="52">
        <v>3</v>
      </c>
      <c r="D144" s="52">
        <v>3</v>
      </c>
      <c r="E144" s="53">
        <v>1008.728811</v>
      </c>
      <c r="F144" s="53">
        <v>4.5300000000000001E-4</v>
      </c>
      <c r="G144" s="53">
        <v>2.1699999999999999E-4</v>
      </c>
      <c r="H144" s="53">
        <v>0.86699300000000001</v>
      </c>
      <c r="I144" s="53">
        <v>0</v>
      </c>
      <c r="J144" s="16" t="s">
        <v>5682</v>
      </c>
      <c r="K144" s="16"/>
      <c r="L144" s="75">
        <v>3.8926125976941592</v>
      </c>
      <c r="M144" s="68"/>
      <c r="N144" s="95" t="s">
        <v>2643</v>
      </c>
      <c r="O144" s="16"/>
      <c r="P144" s="17"/>
      <c r="Q144" s="76" t="s">
        <v>5688</v>
      </c>
      <c r="R144" s="76"/>
      <c r="S144" s="17"/>
      <c r="T144" s="78"/>
      <c r="U144" s="79"/>
      <c r="V144" s="79"/>
      <c r="W144" s="77"/>
      <c r="X144" s="80"/>
      <c r="Y144" s="80"/>
      <c r="Z144" s="69">
        <v>144</v>
      </c>
      <c r="AA144" s="69"/>
      <c r="AB144" s="81"/>
      <c r="AC144" s="71">
        <v>1388</v>
      </c>
      <c r="AD144" s="71">
        <v>596</v>
      </c>
      <c r="AE144" s="71">
        <v>740</v>
      </c>
      <c r="AF144" s="71">
        <v>0</v>
      </c>
      <c r="AG144" s="71" t="s">
        <v>1669</v>
      </c>
      <c r="AH144" s="71" t="s">
        <v>2057</v>
      </c>
      <c r="AI144" s="71">
        <v>28800</v>
      </c>
      <c r="AJ144" s="73">
        <v>40026.043981481482</v>
      </c>
      <c r="AK144" s="71" t="s">
        <v>3133</v>
      </c>
      <c r="AL144" s="71" t="s">
        <v>3665</v>
      </c>
      <c r="AM144" s="71" t="s">
        <v>4632</v>
      </c>
      <c r="AN144" s="73">
        <v>40522.050324074073</v>
      </c>
      <c r="AO144" s="71"/>
      <c r="AP144" s="71"/>
    </row>
    <row r="145" spans="1:42" ht="41.45" customHeight="1">
      <c r="A145" s="15" t="s">
        <v>483</v>
      </c>
      <c r="C145" s="52">
        <v>5</v>
      </c>
      <c r="D145" s="52">
        <v>9</v>
      </c>
      <c r="E145" s="53">
        <v>911.72517800000003</v>
      </c>
      <c r="F145" s="53">
        <v>6.0800000000000003E-4</v>
      </c>
      <c r="G145" s="53">
        <v>3.4680000000000002E-3</v>
      </c>
      <c r="H145" s="53">
        <v>2.3399529999999999</v>
      </c>
      <c r="I145" s="53">
        <v>0.17777777777777778</v>
      </c>
      <c r="J145" s="16" t="s">
        <v>5682</v>
      </c>
      <c r="K145" s="16"/>
      <c r="L145" s="75">
        <v>4.5596337292368458</v>
      </c>
      <c r="M145" s="68"/>
      <c r="N145" s="95" t="s">
        <v>2468</v>
      </c>
      <c r="O145" s="16"/>
      <c r="P145" s="17"/>
      <c r="Q145" s="76" t="s">
        <v>5688</v>
      </c>
      <c r="R145" s="76"/>
      <c r="S145" s="17"/>
      <c r="T145" s="78"/>
      <c r="U145" s="79"/>
      <c r="V145" s="79"/>
      <c r="W145" s="77"/>
      <c r="X145" s="80"/>
      <c r="Y145" s="80"/>
      <c r="Z145" s="69">
        <v>145</v>
      </c>
      <c r="AA145" s="69"/>
      <c r="AB145" s="81"/>
      <c r="AC145" s="71">
        <v>2689</v>
      </c>
      <c r="AD145" s="71">
        <v>2455</v>
      </c>
      <c r="AE145" s="71">
        <v>2654</v>
      </c>
      <c r="AF145" s="71">
        <v>0</v>
      </c>
      <c r="AG145" s="71" t="s">
        <v>1527</v>
      </c>
      <c r="AH145" s="71" t="s">
        <v>2049</v>
      </c>
      <c r="AI145" s="71">
        <v>36000</v>
      </c>
      <c r="AJ145" s="73">
        <v>39628.280833333331</v>
      </c>
      <c r="AK145" s="71" t="s">
        <v>3133</v>
      </c>
      <c r="AL145" s="71" t="s">
        <v>3487</v>
      </c>
      <c r="AM145" s="71" t="s">
        <v>4489</v>
      </c>
      <c r="AN145" s="73">
        <v>40522.046018518522</v>
      </c>
      <c r="AO145" s="71"/>
      <c r="AP145" s="71"/>
    </row>
    <row r="146" spans="1:42" ht="41.45" customHeight="1">
      <c r="A146" s="15" t="s">
        <v>657</v>
      </c>
      <c r="C146" s="52">
        <v>4</v>
      </c>
      <c r="D146" s="52">
        <v>4</v>
      </c>
      <c r="E146" s="53">
        <v>818.98315100000002</v>
      </c>
      <c r="F146" s="53">
        <v>3.7800000000000003E-4</v>
      </c>
      <c r="G146" s="53">
        <v>5.5000000000000002E-5</v>
      </c>
      <c r="H146" s="53">
        <v>1.14256</v>
      </c>
      <c r="I146" s="53">
        <v>0.16666666666666666</v>
      </c>
      <c r="J146" s="16" t="s">
        <v>5682</v>
      </c>
      <c r="K146" s="16"/>
      <c r="L146" s="75">
        <v>4.0174014664725535</v>
      </c>
      <c r="M146" s="68"/>
      <c r="N146" s="95" t="s">
        <v>2651</v>
      </c>
      <c r="O146" s="16"/>
      <c r="P146" s="17"/>
      <c r="Q146" s="76" t="s">
        <v>5688</v>
      </c>
      <c r="R146" s="76"/>
      <c r="S146" s="58"/>
      <c r="T146" s="78"/>
      <c r="U146" s="79"/>
      <c r="V146" s="79"/>
      <c r="W146" s="77"/>
      <c r="X146" s="80"/>
      <c r="Y146" s="80"/>
      <c r="Z146" s="69">
        <v>146</v>
      </c>
      <c r="AA146" s="69"/>
      <c r="AB146" s="81"/>
      <c r="AC146" s="71">
        <v>1975</v>
      </c>
      <c r="AD146" s="71">
        <v>1764</v>
      </c>
      <c r="AE146" s="71">
        <v>5573</v>
      </c>
      <c r="AF146" s="71">
        <v>64</v>
      </c>
      <c r="AG146" s="71" t="s">
        <v>1676</v>
      </c>
      <c r="AH146" s="71" t="s">
        <v>2042</v>
      </c>
      <c r="AI146" s="71">
        <v>-14400</v>
      </c>
      <c r="AJ146" s="73">
        <v>39986.875405092593</v>
      </c>
      <c r="AK146" s="71" t="s">
        <v>3133</v>
      </c>
      <c r="AL146" s="71" t="s">
        <v>3674</v>
      </c>
      <c r="AM146" s="71" t="s">
        <v>4639</v>
      </c>
      <c r="AN146" s="73">
        <v>40522.050092592595</v>
      </c>
      <c r="AO146" s="71"/>
      <c r="AP146" s="71"/>
    </row>
    <row r="147" spans="1:42" ht="41.45" customHeight="1">
      <c r="A147" s="15" t="s">
        <v>605</v>
      </c>
      <c r="C147" s="52">
        <v>4</v>
      </c>
      <c r="D147" s="52">
        <v>3</v>
      </c>
      <c r="E147" s="53">
        <v>729.49529700000005</v>
      </c>
      <c r="F147" s="53">
        <v>6.02E-4</v>
      </c>
      <c r="G147" s="53">
        <v>2.9169999999999999E-3</v>
      </c>
      <c r="H147" s="53">
        <v>1.4880599999999999</v>
      </c>
      <c r="I147" s="53">
        <v>0.26666666666666666</v>
      </c>
      <c r="J147" s="16" t="s">
        <v>5682</v>
      </c>
      <c r="K147" s="16"/>
      <c r="L147" s="75">
        <v>4.1738590762840877</v>
      </c>
      <c r="M147" s="68"/>
      <c r="N147" s="95" t="s">
        <v>2175</v>
      </c>
      <c r="O147" s="16"/>
      <c r="P147" s="17"/>
      <c r="Q147" s="76" t="s">
        <v>5688</v>
      </c>
      <c r="R147" s="76"/>
      <c r="S147" s="17"/>
      <c r="T147" s="78"/>
      <c r="U147" s="79"/>
      <c r="V147" s="79"/>
      <c r="W147" s="77"/>
      <c r="X147" s="80"/>
      <c r="Y147" s="80"/>
      <c r="Z147" s="69">
        <v>147</v>
      </c>
      <c r="AA147" s="69"/>
      <c r="AB147" s="81"/>
      <c r="AC147" s="71">
        <v>482</v>
      </c>
      <c r="AD147" s="71">
        <v>1533</v>
      </c>
      <c r="AE147" s="71">
        <v>1926</v>
      </c>
      <c r="AF147" s="71">
        <v>0</v>
      </c>
      <c r="AG147" s="71"/>
      <c r="AH147" s="71" t="s">
        <v>2055</v>
      </c>
      <c r="AI147" s="71">
        <v>-18000</v>
      </c>
      <c r="AJ147" s="73">
        <v>40057.173587962963</v>
      </c>
      <c r="AK147" s="71" t="s">
        <v>3133</v>
      </c>
      <c r="AL147" s="71" t="s">
        <v>3192</v>
      </c>
      <c r="AM147" s="71" t="s">
        <v>4239</v>
      </c>
      <c r="AN147" s="73">
        <v>40522.048738425925</v>
      </c>
      <c r="AO147" s="71"/>
      <c r="AP147" s="71"/>
    </row>
    <row r="148" spans="1:42" ht="41.45" customHeight="1">
      <c r="A148" s="15" t="s">
        <v>578</v>
      </c>
      <c r="C148" s="52">
        <v>6</v>
      </c>
      <c r="D148" s="52">
        <v>6</v>
      </c>
      <c r="E148" s="53">
        <v>713.31237999999996</v>
      </c>
      <c r="F148" s="53">
        <v>4.5300000000000001E-4</v>
      </c>
      <c r="G148" s="53">
        <v>2.9100000000000003E-4</v>
      </c>
      <c r="H148" s="53">
        <v>1.3046169999999999</v>
      </c>
      <c r="I148" s="53">
        <v>0.2</v>
      </c>
      <c r="J148" s="16" t="s">
        <v>5682</v>
      </c>
      <c r="K148" s="16"/>
      <c r="L148" s="75">
        <v>4.0907880102445588</v>
      </c>
      <c r="M148" s="68"/>
      <c r="N148" s="95" t="s">
        <v>2569</v>
      </c>
      <c r="O148" s="16"/>
      <c r="P148" s="17"/>
      <c r="Q148" s="76" t="s">
        <v>5688</v>
      </c>
      <c r="R148" s="76"/>
      <c r="S148" s="17"/>
      <c r="T148" s="78"/>
      <c r="U148" s="79"/>
      <c r="V148" s="79"/>
      <c r="W148" s="77"/>
      <c r="X148" s="80"/>
      <c r="Y148" s="80"/>
      <c r="Z148" s="69">
        <v>148</v>
      </c>
      <c r="AA148" s="69"/>
      <c r="AB148" s="81"/>
      <c r="AC148" s="71">
        <v>3255</v>
      </c>
      <c r="AD148" s="71">
        <v>3377</v>
      </c>
      <c r="AE148" s="71">
        <v>25103</v>
      </c>
      <c r="AF148" s="71">
        <v>85</v>
      </c>
      <c r="AG148" s="71" t="s">
        <v>1604</v>
      </c>
      <c r="AH148" s="71" t="s">
        <v>2040</v>
      </c>
      <c r="AI148" s="71">
        <v>-28800</v>
      </c>
      <c r="AJ148" s="73">
        <v>39984.078298611108</v>
      </c>
      <c r="AK148" s="71" t="s">
        <v>3133</v>
      </c>
      <c r="AL148" s="71" t="s">
        <v>3588</v>
      </c>
      <c r="AM148" s="71" t="s">
        <v>4570</v>
      </c>
      <c r="AN148" s="73">
        <v>40522.049791666665</v>
      </c>
      <c r="AO148" s="71"/>
      <c r="AP148" s="71"/>
    </row>
    <row r="149" spans="1:42" ht="41.45" customHeight="1">
      <c r="A149" s="15" t="s">
        <v>729</v>
      </c>
      <c r="C149" s="52">
        <v>2</v>
      </c>
      <c r="D149" s="52">
        <v>5</v>
      </c>
      <c r="E149" s="53">
        <v>710.97006799999997</v>
      </c>
      <c r="F149" s="53">
        <v>5.9699999999999998E-4</v>
      </c>
      <c r="G149" s="53">
        <v>2.9090000000000001E-3</v>
      </c>
      <c r="H149" s="53">
        <v>1.292332</v>
      </c>
      <c r="I149" s="53">
        <v>0.15</v>
      </c>
      <c r="J149" s="16" t="s">
        <v>5682</v>
      </c>
      <c r="K149" s="16"/>
      <c r="L149" s="75">
        <v>4.0852248214268032</v>
      </c>
      <c r="M149" s="68"/>
      <c r="N149" s="95" t="s">
        <v>2721</v>
      </c>
      <c r="O149" s="16"/>
      <c r="P149" s="17"/>
      <c r="Q149" s="76" t="s">
        <v>5688</v>
      </c>
      <c r="R149" s="76"/>
      <c r="S149" s="17"/>
      <c r="T149" s="78"/>
      <c r="U149" s="79"/>
      <c r="V149" s="79"/>
      <c r="W149" s="77"/>
      <c r="X149" s="80"/>
      <c r="Y149" s="80"/>
      <c r="Z149" s="69">
        <v>149</v>
      </c>
      <c r="AA149" s="69"/>
      <c r="AB149" s="81"/>
      <c r="AC149" s="71">
        <v>403</v>
      </c>
      <c r="AD149" s="71">
        <v>430</v>
      </c>
      <c r="AE149" s="71">
        <v>6011</v>
      </c>
      <c r="AF149" s="71">
        <v>158</v>
      </c>
      <c r="AG149" s="71" t="s">
        <v>1732</v>
      </c>
      <c r="AH149" s="71" t="s">
        <v>2050</v>
      </c>
      <c r="AI149" s="71">
        <v>-21600</v>
      </c>
      <c r="AJ149" s="73">
        <v>39933.087037037039</v>
      </c>
      <c r="AK149" s="71" t="s">
        <v>3133</v>
      </c>
      <c r="AL149" s="71" t="s">
        <v>3744</v>
      </c>
      <c r="AM149" s="71" t="s">
        <v>4699</v>
      </c>
      <c r="AN149" s="73">
        <v>40522.050752314812</v>
      </c>
      <c r="AO149" s="71"/>
      <c r="AP149" s="71"/>
    </row>
    <row r="150" spans="1:42" ht="41.45" customHeight="1">
      <c r="A150" s="15" t="s">
        <v>737</v>
      </c>
      <c r="C150" s="52">
        <v>2</v>
      </c>
      <c r="D150" s="52">
        <v>2</v>
      </c>
      <c r="E150" s="53">
        <v>706.98826299999996</v>
      </c>
      <c r="F150" s="53">
        <v>5.9699999999999998E-4</v>
      </c>
      <c r="G150" s="53">
        <v>2.6480000000000002E-3</v>
      </c>
      <c r="H150" s="53">
        <v>1.036565</v>
      </c>
      <c r="I150" s="53">
        <v>0.33333333333333331</v>
      </c>
      <c r="J150" s="16" t="s">
        <v>5682</v>
      </c>
      <c r="K150" s="16"/>
      <c r="L150" s="75">
        <v>3.969402264296074</v>
      </c>
      <c r="M150" s="68"/>
      <c r="N150" s="95" t="s">
        <v>2729</v>
      </c>
      <c r="O150" s="16"/>
      <c r="P150" s="17"/>
      <c r="Q150" s="76" t="s">
        <v>5688</v>
      </c>
      <c r="R150" s="76"/>
      <c r="S150" s="17"/>
      <c r="T150" s="78"/>
      <c r="U150" s="79"/>
      <c r="V150" s="79"/>
      <c r="W150" s="77"/>
      <c r="X150" s="80"/>
      <c r="Y150" s="80"/>
      <c r="Z150" s="69">
        <v>150</v>
      </c>
      <c r="AA150" s="69"/>
      <c r="AB150" s="81"/>
      <c r="AC150" s="71">
        <v>296</v>
      </c>
      <c r="AD150" s="71">
        <v>193</v>
      </c>
      <c r="AE150" s="71">
        <v>11929</v>
      </c>
      <c r="AF150" s="71">
        <v>47</v>
      </c>
      <c r="AG150" s="71" t="s">
        <v>1740</v>
      </c>
      <c r="AH150" s="71" t="s">
        <v>2052</v>
      </c>
      <c r="AI150" s="71">
        <v>-10800</v>
      </c>
      <c r="AJ150" s="73">
        <v>39823.078587962962</v>
      </c>
      <c r="AK150" s="71" t="s">
        <v>3133</v>
      </c>
      <c r="AL150" s="71" t="s">
        <v>3752</v>
      </c>
      <c r="AM150" s="71" t="s">
        <v>4707</v>
      </c>
      <c r="AN150" s="73">
        <v>40522.050763888888</v>
      </c>
      <c r="AO150" s="71"/>
      <c r="AP150" s="71"/>
    </row>
    <row r="151" spans="1:42" ht="41.45" customHeight="1">
      <c r="A151" s="15" t="s">
        <v>224</v>
      </c>
      <c r="C151" s="52">
        <v>0</v>
      </c>
      <c r="D151" s="52">
        <v>4</v>
      </c>
      <c r="E151" s="53">
        <v>683.03876300000002</v>
      </c>
      <c r="F151" s="53">
        <v>5.9400000000000002E-4</v>
      </c>
      <c r="G151" s="53">
        <v>2.6340000000000001E-3</v>
      </c>
      <c r="H151" s="53">
        <v>1.039412</v>
      </c>
      <c r="I151" s="53">
        <v>0.41666666666666669</v>
      </c>
      <c r="J151" s="16" t="s">
        <v>5682</v>
      </c>
      <c r="K151" s="16"/>
      <c r="L151" s="75">
        <v>3.9706915112284427</v>
      </c>
      <c r="M151" s="68"/>
      <c r="N151" s="95" t="s">
        <v>2173</v>
      </c>
      <c r="O151" s="16"/>
      <c r="P151" s="17"/>
      <c r="Q151" s="76" t="s">
        <v>5688</v>
      </c>
      <c r="R151" s="76"/>
      <c r="S151" s="17"/>
      <c r="T151" s="78"/>
      <c r="U151" s="79"/>
      <c r="V151" s="79"/>
      <c r="W151" s="77"/>
      <c r="X151" s="80"/>
      <c r="Y151" s="80"/>
      <c r="Z151" s="69">
        <v>151</v>
      </c>
      <c r="AA151" s="69"/>
      <c r="AB151" s="81"/>
      <c r="AC151" s="71">
        <v>127</v>
      </c>
      <c r="AD151" s="71">
        <v>48</v>
      </c>
      <c r="AE151" s="71">
        <v>3109</v>
      </c>
      <c r="AF151" s="71">
        <v>0</v>
      </c>
      <c r="AG151" s="71" t="s">
        <v>1289</v>
      </c>
      <c r="AH151" s="71" t="s">
        <v>2055</v>
      </c>
      <c r="AI151" s="71">
        <v>-18000</v>
      </c>
      <c r="AJ151" s="73">
        <v>40232.13453703704</v>
      </c>
      <c r="AK151" s="71" t="s">
        <v>3133</v>
      </c>
      <c r="AL151" s="71" t="s">
        <v>3190</v>
      </c>
      <c r="AM151" s="71" t="s">
        <v>4237</v>
      </c>
      <c r="AN151" s="73">
        <v>40522.043900462966</v>
      </c>
      <c r="AO151" s="71"/>
      <c r="AP151" s="71"/>
    </row>
    <row r="152" spans="1:42" ht="41.45" customHeight="1">
      <c r="A152" s="15" t="s">
        <v>266</v>
      </c>
      <c r="C152" s="52">
        <v>0</v>
      </c>
      <c r="D152" s="52">
        <v>2</v>
      </c>
      <c r="E152" s="53">
        <v>622</v>
      </c>
      <c r="F152" s="53">
        <v>5.9199999999999997E-4</v>
      </c>
      <c r="G152" s="53">
        <v>2.4190000000000001E-3</v>
      </c>
      <c r="H152" s="53">
        <v>0.725051</v>
      </c>
      <c r="I152" s="53">
        <v>0</v>
      </c>
      <c r="J152" s="16" t="s">
        <v>5682</v>
      </c>
      <c r="K152" s="16"/>
      <c r="L152" s="75">
        <v>3.8283350114369408</v>
      </c>
      <c r="M152" s="68"/>
      <c r="N152" s="95" t="s">
        <v>2231</v>
      </c>
      <c r="O152" s="16"/>
      <c r="P152" s="17"/>
      <c r="Q152" s="76" t="s">
        <v>5688</v>
      </c>
      <c r="R152" s="76"/>
      <c r="S152" s="17"/>
      <c r="T152" s="78"/>
      <c r="U152" s="79"/>
      <c r="V152" s="79"/>
      <c r="W152" s="77"/>
      <c r="X152" s="80"/>
      <c r="Y152" s="80"/>
      <c r="Z152" s="69">
        <v>152</v>
      </c>
      <c r="AA152" s="69"/>
      <c r="AB152" s="81"/>
      <c r="AC152" s="71">
        <v>158</v>
      </c>
      <c r="AD152" s="71">
        <v>191</v>
      </c>
      <c r="AE152" s="71">
        <v>3131</v>
      </c>
      <c r="AF152" s="71">
        <v>4789</v>
      </c>
      <c r="AG152" s="71"/>
      <c r="AH152" s="71" t="s">
        <v>2071</v>
      </c>
      <c r="AI152" s="71">
        <v>18000</v>
      </c>
      <c r="AJ152" s="73">
        <v>40422.598402777781</v>
      </c>
      <c r="AK152" s="71" t="s">
        <v>3133</v>
      </c>
      <c r="AL152" s="71" t="s">
        <v>3248</v>
      </c>
      <c r="AM152" s="71" t="s">
        <v>4291</v>
      </c>
      <c r="AN152" s="73">
        <v>40522.045277777775</v>
      </c>
      <c r="AO152" s="71"/>
      <c r="AP152" s="71"/>
    </row>
    <row r="153" spans="1:42" ht="41.45" customHeight="1">
      <c r="A153" s="15" t="s">
        <v>421</v>
      </c>
      <c r="C153" s="52">
        <v>0</v>
      </c>
      <c r="D153" s="52">
        <v>2</v>
      </c>
      <c r="E153" s="53">
        <v>622</v>
      </c>
      <c r="F153" s="53">
        <v>5.9199999999999997E-4</v>
      </c>
      <c r="G153" s="53">
        <v>2.4190000000000001E-3</v>
      </c>
      <c r="H153" s="53">
        <v>0.725051</v>
      </c>
      <c r="I153" s="53">
        <v>0</v>
      </c>
      <c r="J153" s="16" t="s">
        <v>5682</v>
      </c>
      <c r="K153" s="16"/>
      <c r="L153" s="75">
        <v>3.8283350114369408</v>
      </c>
      <c r="M153" s="68"/>
      <c r="N153" s="95" t="s">
        <v>2402</v>
      </c>
      <c r="O153" s="16"/>
      <c r="P153" s="17"/>
      <c r="Q153" s="76" t="s">
        <v>5688</v>
      </c>
      <c r="R153" s="76"/>
      <c r="S153" s="17"/>
      <c r="T153" s="78"/>
      <c r="U153" s="79"/>
      <c r="V153" s="79"/>
      <c r="W153" s="77"/>
      <c r="X153" s="80"/>
      <c r="Y153" s="80"/>
      <c r="Z153" s="69">
        <v>153</v>
      </c>
      <c r="AA153" s="69"/>
      <c r="AB153" s="81"/>
      <c r="AC153" s="71">
        <v>88</v>
      </c>
      <c r="AD153" s="71">
        <v>133</v>
      </c>
      <c r="AE153" s="71">
        <v>4844</v>
      </c>
      <c r="AF153" s="71">
        <v>8</v>
      </c>
      <c r="AG153" s="71" t="s">
        <v>1470</v>
      </c>
      <c r="AH153" s="71" t="s">
        <v>2087</v>
      </c>
      <c r="AI153" s="71">
        <v>21600</v>
      </c>
      <c r="AJ153" s="73">
        <v>40009.569884259261</v>
      </c>
      <c r="AK153" s="71" t="s">
        <v>3133</v>
      </c>
      <c r="AL153" s="71" t="s">
        <v>3421</v>
      </c>
      <c r="AM153" s="71" t="s">
        <v>4428</v>
      </c>
      <c r="AN153" s="73">
        <v>40522.047812500001</v>
      </c>
      <c r="AO153" s="71"/>
      <c r="AP153" s="71"/>
    </row>
    <row r="154" spans="1:42" ht="41.45" customHeight="1">
      <c r="A154" s="15" t="s">
        <v>665</v>
      </c>
      <c r="C154" s="52">
        <v>2</v>
      </c>
      <c r="D154" s="52">
        <v>2</v>
      </c>
      <c r="E154" s="53">
        <v>621</v>
      </c>
      <c r="F154" s="53">
        <v>4.4200000000000001E-4</v>
      </c>
      <c r="G154" s="53">
        <v>1.34E-4</v>
      </c>
      <c r="H154" s="53">
        <v>0.74624400000000002</v>
      </c>
      <c r="I154" s="53">
        <v>0</v>
      </c>
      <c r="J154" s="16" t="s">
        <v>5682</v>
      </c>
      <c r="K154" s="16"/>
      <c r="L154" s="75">
        <v>3.837932134808101</v>
      </c>
      <c r="M154" s="68"/>
      <c r="N154" s="95" t="s">
        <v>2659</v>
      </c>
      <c r="O154" s="16"/>
      <c r="P154" s="17"/>
      <c r="Q154" s="76" t="s">
        <v>5688</v>
      </c>
      <c r="R154" s="76"/>
      <c r="S154" s="17"/>
      <c r="T154" s="78"/>
      <c r="U154" s="79"/>
      <c r="V154" s="79"/>
      <c r="W154" s="77"/>
      <c r="X154" s="80"/>
      <c r="Y154" s="80"/>
      <c r="Z154" s="69">
        <v>154</v>
      </c>
      <c r="AA154" s="69"/>
      <c r="AB154" s="81"/>
      <c r="AC154" s="71">
        <v>253</v>
      </c>
      <c r="AD154" s="71">
        <v>352</v>
      </c>
      <c r="AE154" s="71">
        <v>19753</v>
      </c>
      <c r="AF154" s="71">
        <v>7</v>
      </c>
      <c r="AG154" s="71" t="s">
        <v>1684</v>
      </c>
      <c r="AH154" s="71" t="s">
        <v>2086</v>
      </c>
      <c r="AI154" s="71">
        <v>-21600</v>
      </c>
      <c r="AJ154" s="73">
        <v>39989.934710648151</v>
      </c>
      <c r="AK154" s="71" t="s">
        <v>3133</v>
      </c>
      <c r="AL154" s="71" t="s">
        <v>3682</v>
      </c>
      <c r="AM154" s="71" t="s">
        <v>4645</v>
      </c>
      <c r="AN154" s="73">
        <v>40522.050335648149</v>
      </c>
      <c r="AO154" s="71"/>
      <c r="AP154" s="71"/>
    </row>
    <row r="155" spans="1:42" ht="41.45" customHeight="1">
      <c r="A155" s="15" t="s">
        <v>826</v>
      </c>
      <c r="C155" s="52">
        <v>2</v>
      </c>
      <c r="D155" s="52">
        <v>0</v>
      </c>
      <c r="E155" s="53">
        <v>615.51933199999996</v>
      </c>
      <c r="F155" s="53">
        <v>4.46E-4</v>
      </c>
      <c r="G155" s="53">
        <v>1.34E-4</v>
      </c>
      <c r="H155" s="53">
        <v>0.68028200000000005</v>
      </c>
      <c r="I155" s="53">
        <v>0</v>
      </c>
      <c r="J155" s="16" t="s">
        <v>5682</v>
      </c>
      <c r="K155" s="16"/>
      <c r="L155" s="75">
        <v>3.8080616373887426</v>
      </c>
      <c r="M155" s="68"/>
      <c r="N155" s="95" t="s">
        <v>2646</v>
      </c>
      <c r="O155" s="16"/>
      <c r="P155" s="17"/>
      <c r="Q155" s="76" t="s">
        <v>5688</v>
      </c>
      <c r="R155" s="76"/>
      <c r="S155" s="17"/>
      <c r="T155" s="78"/>
      <c r="U155" s="79"/>
      <c r="V155" s="79"/>
      <c r="W155" s="77"/>
      <c r="X155" s="80"/>
      <c r="Y155" s="80"/>
      <c r="Z155" s="69">
        <v>155</v>
      </c>
      <c r="AA155" s="69"/>
      <c r="AB155" s="81"/>
      <c r="AC155" s="71">
        <v>2</v>
      </c>
      <c r="AD155" s="71">
        <v>1121</v>
      </c>
      <c r="AE155" s="71">
        <v>4473</v>
      </c>
      <c r="AF155" s="71">
        <v>0</v>
      </c>
      <c r="AG155" s="71" t="s">
        <v>1671</v>
      </c>
      <c r="AH155" s="71" t="s">
        <v>2051</v>
      </c>
      <c r="AI155" s="71">
        <v>3600</v>
      </c>
      <c r="AJ155" s="73">
        <v>40109.471041666664</v>
      </c>
      <c r="AK155" s="71" t="s">
        <v>3133</v>
      </c>
      <c r="AL155" s="71" t="s">
        <v>3668</v>
      </c>
      <c r="AM155" s="71" t="s">
        <v>4634</v>
      </c>
      <c r="AN155" s="73">
        <v>40522.047268518516</v>
      </c>
      <c r="AO155" s="71"/>
      <c r="AP155" s="71"/>
    </row>
    <row r="156" spans="1:42" ht="41.45" customHeight="1">
      <c r="A156" s="15" t="s">
        <v>752</v>
      </c>
      <c r="C156" s="52">
        <v>3</v>
      </c>
      <c r="D156" s="52">
        <v>2</v>
      </c>
      <c r="E156" s="53">
        <v>599.39697000000001</v>
      </c>
      <c r="F156" s="53">
        <v>4.55E-4</v>
      </c>
      <c r="G156" s="53">
        <v>1.7100000000000001E-4</v>
      </c>
      <c r="H156" s="53">
        <v>0.78922599999999998</v>
      </c>
      <c r="I156" s="53">
        <v>0.33333333333333331</v>
      </c>
      <c r="J156" s="16" t="s">
        <v>5682</v>
      </c>
      <c r="K156" s="16"/>
      <c r="L156" s="75">
        <v>3.8573962765878966</v>
      </c>
      <c r="M156" s="68"/>
      <c r="N156" s="95" t="s">
        <v>2669</v>
      </c>
      <c r="O156" s="16"/>
      <c r="P156" s="17"/>
      <c r="Q156" s="76" t="s">
        <v>5688</v>
      </c>
      <c r="R156" s="76"/>
      <c r="S156" s="17"/>
      <c r="T156" s="78"/>
      <c r="U156" s="79"/>
      <c r="V156" s="79"/>
      <c r="W156" s="77"/>
      <c r="X156" s="80"/>
      <c r="Y156" s="80"/>
      <c r="Z156" s="69">
        <v>156</v>
      </c>
      <c r="AA156" s="69"/>
      <c r="AB156" s="81"/>
      <c r="AC156" s="71">
        <v>2387</v>
      </c>
      <c r="AD156" s="71">
        <v>2190</v>
      </c>
      <c r="AE156" s="71">
        <v>11034</v>
      </c>
      <c r="AF156" s="71">
        <v>841</v>
      </c>
      <c r="AG156" s="71" t="s">
        <v>1693</v>
      </c>
      <c r="AH156" s="71" t="s">
        <v>2064</v>
      </c>
      <c r="AI156" s="71">
        <v>12600</v>
      </c>
      <c r="AJ156" s="73">
        <v>39824.072650462964</v>
      </c>
      <c r="AK156" s="71" t="s">
        <v>3133</v>
      </c>
      <c r="AL156" s="71" t="s">
        <v>3692</v>
      </c>
      <c r="AM156" s="71" t="s">
        <v>4653</v>
      </c>
      <c r="AN156" s="73">
        <v>40522.050150462965</v>
      </c>
      <c r="AO156" s="71"/>
      <c r="AP156" s="71"/>
    </row>
    <row r="157" spans="1:42" ht="41.45" customHeight="1">
      <c r="A157" s="15" t="s">
        <v>649</v>
      </c>
      <c r="C157" s="52">
        <v>3</v>
      </c>
      <c r="D157" s="52">
        <v>3</v>
      </c>
      <c r="E157" s="53">
        <v>590.26245200000005</v>
      </c>
      <c r="F157" s="53">
        <v>4.6900000000000002E-4</v>
      </c>
      <c r="G157" s="53">
        <v>1.8900000000000001E-4</v>
      </c>
      <c r="H157" s="53">
        <v>0.82555199999999995</v>
      </c>
      <c r="I157" s="53">
        <v>0</v>
      </c>
      <c r="J157" s="16" t="s">
        <v>5682</v>
      </c>
      <c r="K157" s="16"/>
      <c r="L157" s="75">
        <v>3.8738462885532043</v>
      </c>
      <c r="M157" s="68"/>
      <c r="N157" s="95" t="s">
        <v>2642</v>
      </c>
      <c r="O157" s="16"/>
      <c r="P157" s="17"/>
      <c r="Q157" s="76" t="s">
        <v>5688</v>
      </c>
      <c r="R157" s="76"/>
      <c r="S157" s="17"/>
      <c r="T157" s="78"/>
      <c r="U157" s="79"/>
      <c r="V157" s="79"/>
      <c r="W157" s="77"/>
      <c r="X157" s="80"/>
      <c r="Y157" s="80"/>
      <c r="Z157" s="69">
        <v>157</v>
      </c>
      <c r="AA157" s="69"/>
      <c r="AB157" s="81"/>
      <c r="AC157" s="71">
        <v>4627</v>
      </c>
      <c r="AD157" s="71">
        <v>4636</v>
      </c>
      <c r="AE157" s="71">
        <v>3941</v>
      </c>
      <c r="AF157" s="71">
        <v>6</v>
      </c>
      <c r="AG157" s="71" t="s">
        <v>1668</v>
      </c>
      <c r="AH157" s="71" t="s">
        <v>2094</v>
      </c>
      <c r="AI157" s="71">
        <v>25200</v>
      </c>
      <c r="AJ157" s="73">
        <v>40283.622037037036</v>
      </c>
      <c r="AK157" s="71" t="s">
        <v>3133</v>
      </c>
      <c r="AL157" s="71" t="s">
        <v>3664</v>
      </c>
      <c r="AM157" s="71" t="s">
        <v>4631</v>
      </c>
      <c r="AN157" s="73">
        <v>40522.049085648148</v>
      </c>
      <c r="AO157" s="71"/>
      <c r="AP157" s="71"/>
    </row>
    <row r="158" spans="1:42" ht="41.45" customHeight="1">
      <c r="A158" s="15" t="s">
        <v>373</v>
      </c>
      <c r="C158" s="52">
        <v>3</v>
      </c>
      <c r="D158" s="52">
        <v>7</v>
      </c>
      <c r="E158" s="53">
        <v>586.06023700000003</v>
      </c>
      <c r="F158" s="53">
        <v>4.8200000000000001E-4</v>
      </c>
      <c r="G158" s="53">
        <v>1.258E-3</v>
      </c>
      <c r="H158" s="53">
        <v>1.84273</v>
      </c>
      <c r="I158" s="53">
        <v>0.17857142857142858</v>
      </c>
      <c r="J158" s="16" t="s">
        <v>5682</v>
      </c>
      <c r="K158" s="16"/>
      <c r="L158" s="75">
        <v>4.3344692657829507</v>
      </c>
      <c r="M158" s="68"/>
      <c r="N158" s="95" t="s">
        <v>2352</v>
      </c>
      <c r="O158" s="16"/>
      <c r="P158" s="17"/>
      <c r="Q158" s="76" t="s">
        <v>5688</v>
      </c>
      <c r="R158" s="76"/>
      <c r="S158" s="17"/>
      <c r="T158" s="78"/>
      <c r="U158" s="79"/>
      <c r="V158" s="79"/>
      <c r="W158" s="77"/>
      <c r="X158" s="80"/>
      <c r="Y158" s="80"/>
      <c r="Z158" s="69">
        <v>158</v>
      </c>
      <c r="AA158" s="69"/>
      <c r="AB158" s="81"/>
      <c r="AC158" s="71">
        <v>607</v>
      </c>
      <c r="AD158" s="71">
        <v>208</v>
      </c>
      <c r="AE158" s="71">
        <v>1376</v>
      </c>
      <c r="AF158" s="71">
        <v>1</v>
      </c>
      <c r="AG158" s="71" t="s">
        <v>1432</v>
      </c>
      <c r="AH158" s="71" t="s">
        <v>2040</v>
      </c>
      <c r="AI158" s="71">
        <v>-28800</v>
      </c>
      <c r="AJ158" s="73">
        <v>39685.239837962959</v>
      </c>
      <c r="AK158" s="71" t="s">
        <v>3133</v>
      </c>
      <c r="AL158" s="71" t="s">
        <v>3369</v>
      </c>
      <c r="AM158" s="71" t="s">
        <v>4387</v>
      </c>
      <c r="AN158" s="73">
        <v>40522.047314814816</v>
      </c>
      <c r="AO158" s="71"/>
      <c r="AP158" s="71"/>
    </row>
    <row r="159" spans="1:42" ht="41.45" customHeight="1">
      <c r="A159" s="15" t="s">
        <v>652</v>
      </c>
      <c r="C159" s="52">
        <v>2</v>
      </c>
      <c r="D159" s="52">
        <v>5</v>
      </c>
      <c r="E159" s="53">
        <v>563.29087600000003</v>
      </c>
      <c r="F159" s="53">
        <v>5.9999999999999995E-4</v>
      </c>
      <c r="G159" s="53">
        <v>2.977E-3</v>
      </c>
      <c r="H159" s="53">
        <v>1.208297</v>
      </c>
      <c r="I159" s="53">
        <v>0.35</v>
      </c>
      <c r="J159" s="16" t="s">
        <v>5682</v>
      </c>
      <c r="K159" s="16"/>
      <c r="L159" s="75">
        <v>4.047170073986825</v>
      </c>
      <c r="M159" s="68"/>
      <c r="N159" s="95" t="s">
        <v>2644</v>
      </c>
      <c r="O159" s="16"/>
      <c r="P159" s="17"/>
      <c r="Q159" s="76" t="s">
        <v>5688</v>
      </c>
      <c r="R159" s="76"/>
      <c r="S159" s="17"/>
      <c r="T159" s="78"/>
      <c r="U159" s="79"/>
      <c r="V159" s="79"/>
      <c r="W159" s="77"/>
      <c r="X159" s="80"/>
      <c r="Y159" s="80"/>
      <c r="Z159" s="69">
        <v>159</v>
      </c>
      <c r="AA159" s="69"/>
      <c r="AB159" s="81"/>
      <c r="AC159" s="71">
        <v>890</v>
      </c>
      <c r="AD159" s="71">
        <v>566</v>
      </c>
      <c r="AE159" s="71">
        <v>7782</v>
      </c>
      <c r="AF159" s="71">
        <v>0</v>
      </c>
      <c r="AG159" s="71" t="s">
        <v>1670</v>
      </c>
      <c r="AH159" s="71" t="s">
        <v>2063</v>
      </c>
      <c r="AI159" s="71">
        <v>-36000</v>
      </c>
      <c r="AJ159" s="73">
        <v>40301.003923611112</v>
      </c>
      <c r="AK159" s="71" t="s">
        <v>3133</v>
      </c>
      <c r="AL159" s="71" t="s">
        <v>3666</v>
      </c>
      <c r="AM159" s="71" t="s">
        <v>4633</v>
      </c>
      <c r="AN159" s="73">
        <v>40522.048032407409</v>
      </c>
      <c r="AO159" s="71"/>
      <c r="AP159" s="71"/>
    </row>
    <row r="160" spans="1:42" ht="41.45" customHeight="1">
      <c r="A160" s="15" t="s">
        <v>298</v>
      </c>
      <c r="C160" s="52">
        <v>1</v>
      </c>
      <c r="D160" s="52">
        <v>1</v>
      </c>
      <c r="E160" s="53">
        <v>562.28527499999996</v>
      </c>
      <c r="F160" s="53">
        <v>5.9199999999999997E-4</v>
      </c>
      <c r="G160" s="53">
        <v>2.4229999999999998E-3</v>
      </c>
      <c r="H160" s="53">
        <v>0.67600199999999999</v>
      </c>
      <c r="I160" s="53">
        <v>0</v>
      </c>
      <c r="J160" s="16" t="s">
        <v>5682</v>
      </c>
      <c r="K160" s="16"/>
      <c r="L160" s="75">
        <v>3.8061234649719742</v>
      </c>
      <c r="M160" s="68"/>
      <c r="N160" s="95" t="s">
        <v>2274</v>
      </c>
      <c r="O160" s="16"/>
      <c r="P160" s="17"/>
      <c r="Q160" s="76" t="s">
        <v>5688</v>
      </c>
      <c r="R160" s="76"/>
      <c r="S160" s="58"/>
      <c r="T160" s="78"/>
      <c r="U160" s="79"/>
      <c r="V160" s="79"/>
      <c r="W160" s="77"/>
      <c r="X160" s="80"/>
      <c r="Y160" s="80"/>
      <c r="Z160" s="69">
        <v>160</v>
      </c>
      <c r="AA160" s="69"/>
      <c r="AB160" s="81"/>
      <c r="AC160" s="71">
        <v>229</v>
      </c>
      <c r="AD160" s="71">
        <v>279</v>
      </c>
      <c r="AE160" s="71">
        <v>7460</v>
      </c>
      <c r="AF160" s="71">
        <v>0</v>
      </c>
      <c r="AG160" s="71" t="s">
        <v>1376</v>
      </c>
      <c r="AH160" s="71" t="s">
        <v>2065</v>
      </c>
      <c r="AI160" s="71">
        <v>-25200</v>
      </c>
      <c r="AJ160" s="73">
        <v>40027.757581018515</v>
      </c>
      <c r="AK160" s="71" t="s">
        <v>3133</v>
      </c>
      <c r="AL160" s="71" t="s">
        <v>3291</v>
      </c>
      <c r="AM160" s="71" t="s">
        <v>4330</v>
      </c>
      <c r="AN160" s="73">
        <v>40522.045173611114</v>
      </c>
      <c r="AO160" s="71"/>
      <c r="AP160" s="71"/>
    </row>
    <row r="161" spans="1:42" ht="41.45" customHeight="1">
      <c r="A161" s="15" t="s">
        <v>816</v>
      </c>
      <c r="C161" s="52">
        <v>2</v>
      </c>
      <c r="D161" s="52">
        <v>0</v>
      </c>
      <c r="E161" s="53">
        <v>560.76281700000004</v>
      </c>
      <c r="F161" s="53">
        <v>4.4000000000000002E-4</v>
      </c>
      <c r="G161" s="53">
        <v>1.25E-4</v>
      </c>
      <c r="H161" s="53">
        <v>0.73428700000000002</v>
      </c>
      <c r="I161" s="53">
        <v>0</v>
      </c>
      <c r="J161" s="16" t="s">
        <v>5682</v>
      </c>
      <c r="K161" s="16"/>
      <c r="L161" s="75">
        <v>3.8325174788297609</v>
      </c>
      <c r="M161" s="68"/>
      <c r="N161" s="95" t="s">
        <v>2538</v>
      </c>
      <c r="O161" s="16"/>
      <c r="P161" s="17"/>
      <c r="Q161" s="76" t="s">
        <v>5688</v>
      </c>
      <c r="R161" s="76"/>
      <c r="S161" s="17"/>
      <c r="T161" s="78"/>
      <c r="U161" s="79"/>
      <c r="V161" s="79"/>
      <c r="W161" s="77"/>
      <c r="X161" s="80"/>
      <c r="Y161" s="80"/>
      <c r="Z161" s="69">
        <v>161</v>
      </c>
      <c r="AA161" s="69"/>
      <c r="AB161" s="81"/>
      <c r="AC161" s="71">
        <v>0</v>
      </c>
      <c r="AD161" s="71">
        <v>12185</v>
      </c>
      <c r="AE161" s="71">
        <v>18327</v>
      </c>
      <c r="AF161" s="71">
        <v>0</v>
      </c>
      <c r="AG161" s="71"/>
      <c r="AH161" s="71" t="s">
        <v>2076</v>
      </c>
      <c r="AI161" s="71">
        <v>-10800</v>
      </c>
      <c r="AJ161" s="73">
        <v>39857.966469907406</v>
      </c>
      <c r="AK161" s="71" t="s">
        <v>3133</v>
      </c>
      <c r="AL161" s="71" t="s">
        <v>3557</v>
      </c>
      <c r="AM161" s="71" t="s">
        <v>4547</v>
      </c>
      <c r="AN161" s="73">
        <v>40522.046273148146</v>
      </c>
      <c r="AO161" s="71"/>
      <c r="AP161" s="71"/>
    </row>
    <row r="162" spans="1:42" ht="41.45" customHeight="1">
      <c r="A162" s="15" t="s">
        <v>727</v>
      </c>
      <c r="C162" s="52">
        <v>2</v>
      </c>
      <c r="D162" s="52">
        <v>4</v>
      </c>
      <c r="E162" s="53">
        <v>548.58085100000005</v>
      </c>
      <c r="F162" s="53">
        <v>5.9800000000000001E-4</v>
      </c>
      <c r="G162" s="53">
        <v>2.81E-3</v>
      </c>
      <c r="H162" s="53">
        <v>1.005932</v>
      </c>
      <c r="I162" s="53">
        <v>0.41666666666666669</v>
      </c>
      <c r="J162" s="16" t="s">
        <v>5682</v>
      </c>
      <c r="K162" s="16"/>
      <c r="L162" s="75">
        <v>3.9555302933514813</v>
      </c>
      <c r="M162" s="68"/>
      <c r="N162" s="95" t="s">
        <v>2719</v>
      </c>
      <c r="O162" s="16"/>
      <c r="P162" s="17"/>
      <c r="Q162" s="76" t="s">
        <v>5688</v>
      </c>
      <c r="R162" s="76"/>
      <c r="S162" s="17"/>
      <c r="T162" s="78"/>
      <c r="U162" s="79"/>
      <c r="V162" s="79"/>
      <c r="W162" s="77"/>
      <c r="X162" s="80"/>
      <c r="Y162" s="80"/>
      <c r="Z162" s="69">
        <v>162</v>
      </c>
      <c r="AA162" s="69"/>
      <c r="AB162" s="81"/>
      <c r="AC162" s="71">
        <v>1108</v>
      </c>
      <c r="AD162" s="71">
        <v>852</v>
      </c>
      <c r="AE162" s="71">
        <v>6576</v>
      </c>
      <c r="AF162" s="71">
        <v>30</v>
      </c>
      <c r="AG162" s="71" t="s">
        <v>1730</v>
      </c>
      <c r="AH162" s="71" t="s">
        <v>2046</v>
      </c>
      <c r="AI162" s="71">
        <v>-16200</v>
      </c>
      <c r="AJ162" s="73">
        <v>40206.15320601852</v>
      </c>
      <c r="AK162" s="71" t="s">
        <v>3133</v>
      </c>
      <c r="AL162" s="71" t="s">
        <v>3742</v>
      </c>
      <c r="AM162" s="71" t="s">
        <v>4633</v>
      </c>
      <c r="AN162" s="73">
        <v>40522.048842592594</v>
      </c>
      <c r="AO162" s="71"/>
      <c r="AP162" s="71"/>
    </row>
    <row r="163" spans="1:42" ht="41.45" customHeight="1">
      <c r="A163" s="15" t="s">
        <v>676</v>
      </c>
      <c r="C163" s="52">
        <v>5</v>
      </c>
      <c r="D163" s="52">
        <v>6</v>
      </c>
      <c r="E163" s="53">
        <v>522.93130099999996</v>
      </c>
      <c r="F163" s="53">
        <v>4.6000000000000001E-4</v>
      </c>
      <c r="G163" s="53">
        <v>3.3300000000000002E-4</v>
      </c>
      <c r="H163" s="53">
        <v>1.399483</v>
      </c>
      <c r="I163" s="53">
        <v>0.4</v>
      </c>
      <c r="J163" s="16" t="s">
        <v>5682</v>
      </c>
      <c r="K163" s="16"/>
      <c r="L163" s="75">
        <v>4.1337475112934188</v>
      </c>
      <c r="M163" s="68"/>
      <c r="N163" s="95" t="s">
        <v>2668</v>
      </c>
      <c r="O163" s="16"/>
      <c r="P163" s="17"/>
      <c r="Q163" s="76" t="s">
        <v>5688</v>
      </c>
      <c r="R163" s="76"/>
      <c r="S163" s="17"/>
      <c r="T163" s="78"/>
      <c r="U163" s="79"/>
      <c r="V163" s="79"/>
      <c r="W163" s="77"/>
      <c r="X163" s="80"/>
      <c r="Y163" s="80"/>
      <c r="Z163" s="69">
        <v>163</v>
      </c>
      <c r="AA163" s="69"/>
      <c r="AB163" s="81"/>
      <c r="AC163" s="71">
        <v>816</v>
      </c>
      <c r="AD163" s="71">
        <v>903</v>
      </c>
      <c r="AE163" s="71">
        <v>29129</v>
      </c>
      <c r="AF163" s="71">
        <v>13</v>
      </c>
      <c r="AG163" s="71" t="s">
        <v>1692</v>
      </c>
      <c r="AH163" s="71" t="s">
        <v>2042</v>
      </c>
      <c r="AI163" s="71">
        <v>-14400</v>
      </c>
      <c r="AJ163" s="73">
        <v>40006.968287037038</v>
      </c>
      <c r="AK163" s="71" t="s">
        <v>3133</v>
      </c>
      <c r="AL163" s="71" t="s">
        <v>3691</v>
      </c>
      <c r="AM163" s="71" t="s">
        <v>4652</v>
      </c>
      <c r="AN163" s="73">
        <v>40522.050428240742</v>
      </c>
      <c r="AO163" s="71"/>
      <c r="AP163" s="71"/>
    </row>
    <row r="164" spans="1:42" ht="41.45" customHeight="1">
      <c r="A164" s="15" t="s">
        <v>529</v>
      </c>
      <c r="C164" s="52">
        <v>3</v>
      </c>
      <c r="D164" s="52">
        <v>6</v>
      </c>
      <c r="E164" s="53">
        <v>502.54526399999997</v>
      </c>
      <c r="F164" s="53">
        <v>4.7100000000000001E-4</v>
      </c>
      <c r="G164" s="53">
        <v>2.7999999999999998E-4</v>
      </c>
      <c r="H164" s="53">
        <v>1.49674</v>
      </c>
      <c r="I164" s="53">
        <v>0.36666666666666664</v>
      </c>
      <c r="J164" s="16" t="s">
        <v>5682</v>
      </c>
      <c r="K164" s="16"/>
      <c r="L164" s="75">
        <v>4.1777897624003373</v>
      </c>
      <c r="M164" s="68"/>
      <c r="N164" s="95" t="s">
        <v>2518</v>
      </c>
      <c r="O164" s="16"/>
      <c r="P164" s="17"/>
      <c r="Q164" s="76" t="s">
        <v>5688</v>
      </c>
      <c r="R164" s="76"/>
      <c r="S164" s="17"/>
      <c r="T164" s="78"/>
      <c r="U164" s="79"/>
      <c r="V164" s="79"/>
      <c r="W164" s="77"/>
      <c r="X164" s="80"/>
      <c r="Y164" s="80"/>
      <c r="Z164" s="69">
        <v>164</v>
      </c>
      <c r="AA164" s="69"/>
      <c r="AB164" s="81"/>
      <c r="AC164" s="71">
        <v>901</v>
      </c>
      <c r="AD164" s="71">
        <v>488</v>
      </c>
      <c r="AE164" s="71">
        <v>8867</v>
      </c>
      <c r="AF164" s="71">
        <v>6</v>
      </c>
      <c r="AG164" s="71"/>
      <c r="AH164" s="71" t="s">
        <v>2041</v>
      </c>
      <c r="AI164" s="71">
        <v>-10800</v>
      </c>
      <c r="AJ164" s="73">
        <v>39984.858391203707</v>
      </c>
      <c r="AK164" s="71" t="s">
        <v>3133</v>
      </c>
      <c r="AL164" s="71" t="s">
        <v>3537</v>
      </c>
      <c r="AM164" s="71" t="s">
        <v>4400</v>
      </c>
      <c r="AN164" s="73">
        <v>40522.04792824074</v>
      </c>
      <c r="AO164" s="71"/>
      <c r="AP164" s="71"/>
    </row>
    <row r="165" spans="1:42" ht="41.45" customHeight="1">
      <c r="A165" s="15" t="s">
        <v>713</v>
      </c>
      <c r="C165" s="52">
        <v>3</v>
      </c>
      <c r="D165" s="52">
        <v>4</v>
      </c>
      <c r="E165" s="53">
        <v>476.53125599999998</v>
      </c>
      <c r="F165" s="53">
        <v>5.9999999999999995E-4</v>
      </c>
      <c r="G165" s="53">
        <v>2.748E-3</v>
      </c>
      <c r="H165" s="53">
        <v>1.016089</v>
      </c>
      <c r="I165" s="53">
        <v>0.33333333333333331</v>
      </c>
      <c r="J165" s="16" t="s">
        <v>5682</v>
      </c>
      <c r="K165" s="16"/>
      <c r="L165" s="75">
        <v>3.9601298300891248</v>
      </c>
      <c r="M165" s="68"/>
      <c r="N165" s="95" t="s">
        <v>2705</v>
      </c>
      <c r="O165" s="16"/>
      <c r="P165" s="17"/>
      <c r="Q165" s="76" t="s">
        <v>5688</v>
      </c>
      <c r="R165" s="76"/>
      <c r="S165" s="17"/>
      <c r="T165" s="78"/>
      <c r="U165" s="79"/>
      <c r="V165" s="79"/>
      <c r="W165" s="77"/>
      <c r="X165" s="80"/>
      <c r="Y165" s="80"/>
      <c r="Z165" s="69">
        <v>165</v>
      </c>
      <c r="AA165" s="69"/>
      <c r="AB165" s="81"/>
      <c r="AC165" s="71">
        <v>1237</v>
      </c>
      <c r="AD165" s="71">
        <v>1116</v>
      </c>
      <c r="AE165" s="71">
        <v>27758</v>
      </c>
      <c r="AF165" s="71">
        <v>506</v>
      </c>
      <c r="AG165" s="71" t="s">
        <v>1720</v>
      </c>
      <c r="AH165" s="71" t="s">
        <v>2045</v>
      </c>
      <c r="AI165" s="71">
        <v>-18000</v>
      </c>
      <c r="AJ165" s="73">
        <v>40050.771944444445</v>
      </c>
      <c r="AK165" s="71" t="s">
        <v>3133</v>
      </c>
      <c r="AL165" s="71" t="s">
        <v>3728</v>
      </c>
      <c r="AM165" s="71" t="s">
        <v>4686</v>
      </c>
      <c r="AN165" s="73">
        <v>40522.046412037038</v>
      </c>
      <c r="AO165" s="71"/>
      <c r="AP165" s="71"/>
    </row>
    <row r="166" spans="1:42" ht="41.45" customHeight="1">
      <c r="A166" s="15" t="s">
        <v>644</v>
      </c>
      <c r="C166" s="52">
        <v>0</v>
      </c>
      <c r="D166" s="52">
        <v>3</v>
      </c>
      <c r="E166" s="53">
        <v>453.88920100000001</v>
      </c>
      <c r="F166" s="53">
        <v>5.9299999999999999E-4</v>
      </c>
      <c r="G166" s="53">
        <v>2.5929999999999998E-3</v>
      </c>
      <c r="H166" s="53">
        <v>0.83455500000000005</v>
      </c>
      <c r="I166" s="53">
        <v>0.16666666666666666</v>
      </c>
      <c r="J166" s="16" t="s">
        <v>5682</v>
      </c>
      <c r="K166" s="16"/>
      <c r="L166" s="75">
        <v>3.8779232432887567</v>
      </c>
      <c r="M166" s="68"/>
      <c r="N166" s="95" t="s">
        <v>2635</v>
      </c>
      <c r="O166" s="16"/>
      <c r="P166" s="17"/>
      <c r="Q166" s="76" t="s">
        <v>5688</v>
      </c>
      <c r="R166" s="76"/>
      <c r="S166" s="17"/>
      <c r="T166" s="78"/>
      <c r="U166" s="79"/>
      <c r="V166" s="79"/>
      <c r="W166" s="77"/>
      <c r="X166" s="80"/>
      <c r="Y166" s="80"/>
      <c r="Z166" s="69">
        <v>166</v>
      </c>
      <c r="AA166" s="69"/>
      <c r="AB166" s="81"/>
      <c r="AC166" s="71">
        <v>361</v>
      </c>
      <c r="AD166" s="71">
        <v>82</v>
      </c>
      <c r="AE166" s="71">
        <v>542</v>
      </c>
      <c r="AF166" s="71">
        <v>2</v>
      </c>
      <c r="AG166" s="71" t="s">
        <v>1663</v>
      </c>
      <c r="AH166" s="71" t="s">
        <v>2055</v>
      </c>
      <c r="AI166" s="71">
        <v>-18000</v>
      </c>
      <c r="AJ166" s="73">
        <v>40273.65221064815</v>
      </c>
      <c r="AK166" s="71" t="s">
        <v>3133</v>
      </c>
      <c r="AL166" s="71" t="s">
        <v>3657</v>
      </c>
      <c r="AM166" s="71" t="s">
        <v>4625</v>
      </c>
      <c r="AN166" s="73">
        <v>40522.05027777778</v>
      </c>
      <c r="AO166" s="71"/>
      <c r="AP166" s="71"/>
    </row>
    <row r="167" spans="1:42" ht="41.45" customHeight="1">
      <c r="A167" s="15" t="s">
        <v>714</v>
      </c>
      <c r="C167" s="52">
        <v>2</v>
      </c>
      <c r="D167" s="52">
        <v>2</v>
      </c>
      <c r="E167" s="53">
        <v>438.92331999999999</v>
      </c>
      <c r="F167" s="53">
        <v>5.9699999999999998E-4</v>
      </c>
      <c r="G167" s="53">
        <v>2.5850000000000001E-3</v>
      </c>
      <c r="H167" s="53">
        <v>0.84701700000000002</v>
      </c>
      <c r="I167" s="53">
        <v>0.16666666666666666</v>
      </c>
      <c r="J167" s="16" t="s">
        <v>5682</v>
      </c>
      <c r="K167" s="16"/>
      <c r="L167" s="75">
        <v>3.8835665854985146</v>
      </c>
      <c r="M167" s="68"/>
      <c r="N167" s="95" t="s">
        <v>2245</v>
      </c>
      <c r="O167" s="16"/>
      <c r="P167" s="17"/>
      <c r="Q167" s="76" t="s">
        <v>5688</v>
      </c>
      <c r="R167" s="76"/>
      <c r="S167" s="17"/>
      <c r="T167" s="78"/>
      <c r="U167" s="79"/>
      <c r="V167" s="79"/>
      <c r="W167" s="77"/>
      <c r="X167" s="80"/>
      <c r="Y167" s="80"/>
      <c r="Z167" s="69">
        <v>167</v>
      </c>
      <c r="AA167" s="69"/>
      <c r="AB167" s="81"/>
      <c r="AC167" s="71">
        <v>667</v>
      </c>
      <c r="AD167" s="71">
        <v>633</v>
      </c>
      <c r="AE167" s="71">
        <v>10502</v>
      </c>
      <c r="AF167" s="71">
        <v>26</v>
      </c>
      <c r="AG167" s="71" t="s">
        <v>1350</v>
      </c>
      <c r="AH167" s="71" t="s">
        <v>2040</v>
      </c>
      <c r="AI167" s="71">
        <v>-28800</v>
      </c>
      <c r="AJ167" s="73">
        <v>39686.688888888886</v>
      </c>
      <c r="AK167" s="71" t="s">
        <v>3133</v>
      </c>
      <c r="AL167" s="71" t="s">
        <v>3262</v>
      </c>
      <c r="AM167" s="71" t="s">
        <v>4303</v>
      </c>
      <c r="AN167" s="73">
        <v>40522.044050925928</v>
      </c>
      <c r="AO167" s="71"/>
      <c r="AP167" s="71"/>
    </row>
    <row r="168" spans="1:42" ht="41.45" customHeight="1">
      <c r="A168" s="15" t="s">
        <v>687</v>
      </c>
      <c r="C168" s="52">
        <v>3</v>
      </c>
      <c r="D168" s="52">
        <v>4</v>
      </c>
      <c r="E168" s="53">
        <v>427.79568499999999</v>
      </c>
      <c r="F168" s="53">
        <v>5.9800000000000001E-4</v>
      </c>
      <c r="G168" s="53">
        <v>2.7109999999999999E-3</v>
      </c>
      <c r="H168" s="53">
        <v>0.97416100000000005</v>
      </c>
      <c r="I168" s="53">
        <v>0.58333333333333337</v>
      </c>
      <c r="J168" s="16" t="s">
        <v>5682</v>
      </c>
      <c r="K168" s="16"/>
      <c r="L168" s="75">
        <v>3.9411429859091593</v>
      </c>
      <c r="M168" s="68"/>
      <c r="N168" s="95" t="s">
        <v>2677</v>
      </c>
      <c r="O168" s="16"/>
      <c r="P168" s="17"/>
      <c r="Q168" s="76" t="s">
        <v>5688</v>
      </c>
      <c r="R168" s="76"/>
      <c r="S168" s="17"/>
      <c r="T168" s="78"/>
      <c r="U168" s="79"/>
      <c r="V168" s="79"/>
      <c r="W168" s="77"/>
      <c r="X168" s="80"/>
      <c r="Y168" s="80"/>
      <c r="Z168" s="69">
        <v>168</v>
      </c>
      <c r="AA168" s="69"/>
      <c r="AB168" s="81"/>
      <c r="AC168" s="71">
        <v>938</v>
      </c>
      <c r="AD168" s="71">
        <v>1419</v>
      </c>
      <c r="AE168" s="71">
        <v>17363</v>
      </c>
      <c r="AF168" s="71">
        <v>28</v>
      </c>
      <c r="AG168" s="71" t="s">
        <v>1701</v>
      </c>
      <c r="AH168" s="71" t="s">
        <v>2049</v>
      </c>
      <c r="AI168" s="71">
        <v>36000</v>
      </c>
      <c r="AJ168" s="73">
        <v>39525.162928240738</v>
      </c>
      <c r="AK168" s="71" t="s">
        <v>3133</v>
      </c>
      <c r="AL168" s="71" t="s">
        <v>3700</v>
      </c>
      <c r="AM168" s="71" t="s">
        <v>4660</v>
      </c>
      <c r="AN168" s="73">
        <v>40522.049664351849</v>
      </c>
      <c r="AO168" s="71"/>
      <c r="AP168" s="71"/>
    </row>
    <row r="169" spans="1:42" ht="41.45" customHeight="1">
      <c r="A169" s="15" t="s">
        <v>754</v>
      </c>
      <c r="C169" s="52">
        <v>3</v>
      </c>
      <c r="D169" s="52">
        <v>3</v>
      </c>
      <c r="E169" s="53">
        <v>427.79568499999999</v>
      </c>
      <c r="F169" s="53">
        <v>5.9800000000000001E-4</v>
      </c>
      <c r="G169" s="53">
        <v>2.7109999999999999E-3</v>
      </c>
      <c r="H169" s="53">
        <v>0.97416100000000005</v>
      </c>
      <c r="I169" s="53">
        <v>0.58333333333333337</v>
      </c>
      <c r="J169" s="16" t="s">
        <v>5682</v>
      </c>
      <c r="K169" s="16"/>
      <c r="L169" s="75">
        <v>3.9411429859091593</v>
      </c>
      <c r="M169" s="68"/>
      <c r="N169" s="95" t="s">
        <v>2678</v>
      </c>
      <c r="O169" s="16"/>
      <c r="P169" s="17"/>
      <c r="Q169" s="76" t="s">
        <v>5688</v>
      </c>
      <c r="R169" s="76"/>
      <c r="S169" s="17"/>
      <c r="T169" s="78"/>
      <c r="U169" s="79"/>
      <c r="V169" s="79"/>
      <c r="W169" s="77"/>
      <c r="X169" s="80"/>
      <c r="Y169" s="80"/>
      <c r="Z169" s="69">
        <v>169</v>
      </c>
      <c r="AA169" s="69"/>
      <c r="AB169" s="81"/>
      <c r="AC169" s="71">
        <v>668</v>
      </c>
      <c r="AD169" s="71">
        <v>1667</v>
      </c>
      <c r="AE169" s="71">
        <v>8789</v>
      </c>
      <c r="AF169" s="71">
        <v>0</v>
      </c>
      <c r="AG169" s="71" t="s">
        <v>1702</v>
      </c>
      <c r="AH169" s="71" t="s">
        <v>2049</v>
      </c>
      <c r="AI169" s="71">
        <v>36000</v>
      </c>
      <c r="AJ169" s="73">
        <v>39170.145474537036</v>
      </c>
      <c r="AK169" s="71" t="s">
        <v>3133</v>
      </c>
      <c r="AL169" s="71" t="s">
        <v>3701</v>
      </c>
      <c r="AM169" s="71" t="s">
        <v>4661</v>
      </c>
      <c r="AN169" s="73">
        <v>40522.050891203704</v>
      </c>
      <c r="AO169" s="71"/>
      <c r="AP169" s="71"/>
    </row>
    <row r="170" spans="1:42" ht="41.45" customHeight="1">
      <c r="A170" s="15" t="s">
        <v>333</v>
      </c>
      <c r="C170" s="52">
        <v>0</v>
      </c>
      <c r="D170" s="52">
        <v>2</v>
      </c>
      <c r="E170" s="53">
        <v>427.61434500000001</v>
      </c>
      <c r="F170" s="53">
        <v>5.9400000000000002E-4</v>
      </c>
      <c r="G170" s="53">
        <v>2.444E-3</v>
      </c>
      <c r="H170" s="53">
        <v>0.62529500000000005</v>
      </c>
      <c r="I170" s="53">
        <v>0</v>
      </c>
      <c r="J170" s="16" t="s">
        <v>5682</v>
      </c>
      <c r="K170" s="16"/>
      <c r="L170" s="75">
        <v>3.7831611031175214</v>
      </c>
      <c r="M170" s="68"/>
      <c r="N170" s="95" t="s">
        <v>2311</v>
      </c>
      <c r="O170" s="16"/>
      <c r="P170" s="17"/>
      <c r="Q170" s="76" t="s">
        <v>5688</v>
      </c>
      <c r="R170" s="76"/>
      <c r="S170" s="17"/>
      <c r="T170" s="78"/>
      <c r="U170" s="79"/>
      <c r="V170" s="79"/>
      <c r="W170" s="77"/>
      <c r="X170" s="80"/>
      <c r="Y170" s="80"/>
      <c r="Z170" s="69">
        <v>170</v>
      </c>
      <c r="AA170" s="69"/>
      <c r="AB170" s="81"/>
      <c r="AC170" s="71">
        <v>163</v>
      </c>
      <c r="AD170" s="71">
        <v>221</v>
      </c>
      <c r="AE170" s="71">
        <v>5816</v>
      </c>
      <c r="AF170" s="71">
        <v>0</v>
      </c>
      <c r="AG170" s="97" t="s">
        <v>1404</v>
      </c>
      <c r="AH170" s="71" t="s">
        <v>2041</v>
      </c>
      <c r="AI170" s="71">
        <v>-10800</v>
      </c>
      <c r="AJ170" s="73">
        <v>39944.392280092594</v>
      </c>
      <c r="AK170" s="71" t="s">
        <v>3133</v>
      </c>
      <c r="AL170" s="71" t="s">
        <v>3328</v>
      </c>
      <c r="AM170" s="71" t="s">
        <v>4361</v>
      </c>
      <c r="AN170" s="73">
        <v>40522.046238425923</v>
      </c>
      <c r="AO170" s="71"/>
      <c r="AP170" s="71"/>
    </row>
    <row r="171" spans="1:42" ht="41.45" customHeight="1">
      <c r="A171" s="15" t="s">
        <v>641</v>
      </c>
      <c r="C171" s="52">
        <v>0</v>
      </c>
      <c r="D171" s="52">
        <v>2</v>
      </c>
      <c r="E171" s="53">
        <v>427.61434500000001</v>
      </c>
      <c r="F171" s="53">
        <v>5.9400000000000002E-4</v>
      </c>
      <c r="G171" s="53">
        <v>2.444E-3</v>
      </c>
      <c r="H171" s="53">
        <v>0.62529500000000005</v>
      </c>
      <c r="I171" s="53">
        <v>0</v>
      </c>
      <c r="J171" s="16" t="s">
        <v>5682</v>
      </c>
      <c r="K171" s="16"/>
      <c r="L171" s="75">
        <v>3.7831611031175214</v>
      </c>
      <c r="M171" s="68"/>
      <c r="N171" s="95" t="s">
        <v>2633</v>
      </c>
      <c r="O171" s="16"/>
      <c r="P171" s="17"/>
      <c r="Q171" s="76" t="s">
        <v>5688</v>
      </c>
      <c r="R171" s="76"/>
      <c r="S171" s="17"/>
      <c r="T171" s="78"/>
      <c r="U171" s="79"/>
      <c r="V171" s="79"/>
      <c r="W171" s="77"/>
      <c r="X171" s="80"/>
      <c r="Y171" s="80"/>
      <c r="Z171" s="69">
        <v>171</v>
      </c>
      <c r="AA171" s="69"/>
      <c r="AB171" s="81"/>
      <c r="AC171" s="71">
        <v>198</v>
      </c>
      <c r="AD171" s="71">
        <v>131</v>
      </c>
      <c r="AE171" s="71">
        <v>1131</v>
      </c>
      <c r="AF171" s="71">
        <v>7</v>
      </c>
      <c r="AG171" s="71"/>
      <c r="AH171" s="71" t="s">
        <v>2041</v>
      </c>
      <c r="AI171" s="71">
        <v>-10800</v>
      </c>
      <c r="AJ171" s="73">
        <v>39920.620185185187</v>
      </c>
      <c r="AK171" s="71" t="s">
        <v>3133</v>
      </c>
      <c r="AL171" s="71" t="s">
        <v>3654</v>
      </c>
      <c r="AM171" s="71" t="s">
        <v>4622</v>
      </c>
      <c r="AN171" s="73">
        <v>40522.05027777778</v>
      </c>
      <c r="AO171" s="71"/>
      <c r="AP171" s="71"/>
    </row>
    <row r="172" spans="1:42" ht="41.45" customHeight="1">
      <c r="A172" s="15" t="s">
        <v>274</v>
      </c>
      <c r="C172" s="52">
        <v>3</v>
      </c>
      <c r="D172" s="52">
        <v>6</v>
      </c>
      <c r="E172" s="53">
        <v>418.00268</v>
      </c>
      <c r="F172" s="53">
        <v>4.5600000000000003E-4</v>
      </c>
      <c r="G172" s="53">
        <v>3.28E-4</v>
      </c>
      <c r="H172" s="53">
        <v>1.433897</v>
      </c>
      <c r="I172" s="53">
        <v>0.26666666666666666</v>
      </c>
      <c r="J172" s="16" t="s">
        <v>5682</v>
      </c>
      <c r="K172" s="16"/>
      <c r="L172" s="75">
        <v>4.1493316854874971</v>
      </c>
      <c r="M172" s="68"/>
      <c r="N172" s="95" t="s">
        <v>2241</v>
      </c>
      <c r="O172" s="16"/>
      <c r="P172" s="17"/>
      <c r="Q172" s="76" t="s">
        <v>5688</v>
      </c>
      <c r="R172" s="76"/>
      <c r="S172" s="17"/>
      <c r="T172" s="78"/>
      <c r="U172" s="79"/>
      <c r="V172" s="79"/>
      <c r="W172" s="77"/>
      <c r="X172" s="80"/>
      <c r="Y172" s="80"/>
      <c r="Z172" s="69">
        <v>172</v>
      </c>
      <c r="AA172" s="69"/>
      <c r="AB172" s="81"/>
      <c r="AC172" s="71">
        <v>643</v>
      </c>
      <c r="AD172" s="71">
        <v>479</v>
      </c>
      <c r="AE172" s="71">
        <v>7162</v>
      </c>
      <c r="AF172" s="71">
        <v>4</v>
      </c>
      <c r="AG172" s="71"/>
      <c r="AH172" s="71" t="s">
        <v>2041</v>
      </c>
      <c r="AI172" s="71">
        <v>-10800</v>
      </c>
      <c r="AJ172" s="73">
        <v>40008.898715277777</v>
      </c>
      <c r="AK172" s="71" t="s">
        <v>3133</v>
      </c>
      <c r="AL172" s="71" t="s">
        <v>3258</v>
      </c>
      <c r="AM172" s="71" t="s">
        <v>4299</v>
      </c>
      <c r="AN172" s="73">
        <v>40522.043379629627</v>
      </c>
      <c r="AO172" s="71"/>
      <c r="AP172" s="71"/>
    </row>
    <row r="173" spans="1:42" ht="41.45" customHeight="1">
      <c r="A173" s="15" t="s">
        <v>527</v>
      </c>
      <c r="C173" s="52">
        <v>4</v>
      </c>
      <c r="D173" s="52">
        <v>5</v>
      </c>
      <c r="E173" s="53">
        <v>404.28884299999999</v>
      </c>
      <c r="F173" s="53">
        <v>4.5600000000000003E-4</v>
      </c>
      <c r="G173" s="53">
        <v>1.8100000000000001E-4</v>
      </c>
      <c r="H173" s="53">
        <v>1.239725</v>
      </c>
      <c r="I173" s="53">
        <v>0.35</v>
      </c>
      <c r="J173" s="16" t="s">
        <v>5682</v>
      </c>
      <c r="K173" s="16"/>
      <c r="L173" s="75">
        <v>4.061402055929392</v>
      </c>
      <c r="M173" s="68"/>
      <c r="N173" s="95" t="s">
        <v>2516</v>
      </c>
      <c r="O173" s="16"/>
      <c r="P173" s="17"/>
      <c r="Q173" s="76" t="s">
        <v>5688</v>
      </c>
      <c r="R173" s="76"/>
      <c r="S173" s="17"/>
      <c r="T173" s="78"/>
      <c r="U173" s="79"/>
      <c r="V173" s="79"/>
      <c r="W173" s="77"/>
      <c r="X173" s="80"/>
      <c r="Y173" s="80"/>
      <c r="Z173" s="69">
        <v>173</v>
      </c>
      <c r="AA173" s="69"/>
      <c r="AB173" s="81"/>
      <c r="AC173" s="71">
        <v>564</v>
      </c>
      <c r="AD173" s="71">
        <v>650</v>
      </c>
      <c r="AE173" s="71">
        <v>12603</v>
      </c>
      <c r="AF173" s="71">
        <v>0</v>
      </c>
      <c r="AG173" s="71" t="s">
        <v>1562</v>
      </c>
      <c r="AH173" s="71" t="s">
        <v>2042</v>
      </c>
      <c r="AI173" s="71">
        <v>-14400</v>
      </c>
      <c r="AJ173" s="73">
        <v>40045.1328587963</v>
      </c>
      <c r="AK173" s="71" t="s">
        <v>3133</v>
      </c>
      <c r="AL173" s="71" t="s">
        <v>3535</v>
      </c>
      <c r="AM173" s="71" t="s">
        <v>4528</v>
      </c>
      <c r="AN173" s="73">
        <v>40522.044953703706</v>
      </c>
      <c r="AO173" s="71"/>
      <c r="AP173" s="71"/>
    </row>
    <row r="174" spans="1:42" ht="41.45" customHeight="1">
      <c r="A174" s="15" t="s">
        <v>416</v>
      </c>
      <c r="C174" s="52">
        <v>3</v>
      </c>
      <c r="D174" s="52">
        <v>6</v>
      </c>
      <c r="E174" s="53">
        <v>379.35643800000003</v>
      </c>
      <c r="F174" s="53">
        <v>5.9500000000000004E-4</v>
      </c>
      <c r="G174" s="53">
        <v>3.1549999999999998E-3</v>
      </c>
      <c r="H174" s="53">
        <v>1.3928659999999999</v>
      </c>
      <c r="I174" s="53">
        <v>0.46666666666666667</v>
      </c>
      <c r="J174" s="16" t="s">
        <v>5682</v>
      </c>
      <c r="K174" s="16"/>
      <c r="L174" s="75">
        <v>4.1307510423958123</v>
      </c>
      <c r="M174" s="68"/>
      <c r="N174" s="95" t="s">
        <v>2395</v>
      </c>
      <c r="O174" s="16"/>
      <c r="P174" s="17"/>
      <c r="Q174" s="76" t="s">
        <v>5688</v>
      </c>
      <c r="R174" s="76"/>
      <c r="S174" s="17"/>
      <c r="T174" s="78"/>
      <c r="U174" s="79"/>
      <c r="V174" s="79"/>
      <c r="W174" s="77"/>
      <c r="X174" s="80"/>
      <c r="Y174" s="80"/>
      <c r="Z174" s="69">
        <v>174</v>
      </c>
      <c r="AA174" s="69"/>
      <c r="AB174" s="81"/>
      <c r="AC174" s="71">
        <v>101</v>
      </c>
      <c r="AD174" s="71">
        <v>241</v>
      </c>
      <c r="AE174" s="71">
        <v>487</v>
      </c>
      <c r="AF174" s="71">
        <v>0</v>
      </c>
      <c r="AG174" s="71" t="s">
        <v>1468</v>
      </c>
      <c r="AH174" s="71" t="s">
        <v>2050</v>
      </c>
      <c r="AI174" s="71">
        <v>-21600</v>
      </c>
      <c r="AJ174" s="73">
        <v>40248.899097222224</v>
      </c>
      <c r="AK174" s="71" t="s">
        <v>3133</v>
      </c>
      <c r="AL174" s="71" t="s">
        <v>3414</v>
      </c>
      <c r="AM174" s="71" t="s">
        <v>4418</v>
      </c>
      <c r="AN174" s="73">
        <v>40522.047777777778</v>
      </c>
      <c r="AO174" s="71"/>
      <c r="AP174" s="71"/>
    </row>
    <row r="175" spans="1:42" ht="41.45" customHeight="1">
      <c r="A175" s="15" t="s">
        <v>760</v>
      </c>
      <c r="C175" s="52">
        <v>1</v>
      </c>
      <c r="D175" s="52">
        <v>3</v>
      </c>
      <c r="E175" s="53">
        <v>375.90574800000002</v>
      </c>
      <c r="F175" s="53">
        <v>5.9500000000000004E-4</v>
      </c>
      <c r="G175" s="53">
        <v>2.6150000000000001E-3</v>
      </c>
      <c r="H175" s="53">
        <v>0.84138100000000005</v>
      </c>
      <c r="I175" s="53">
        <v>0.16666666666666666</v>
      </c>
      <c r="J175" s="16" t="s">
        <v>5682</v>
      </c>
      <c r="K175" s="16"/>
      <c r="L175" s="75">
        <v>3.8810143565870883</v>
      </c>
      <c r="M175" s="68"/>
      <c r="N175" s="95" t="s">
        <v>2742</v>
      </c>
      <c r="O175" s="16"/>
      <c r="P175" s="17"/>
      <c r="Q175" s="76" t="s">
        <v>5688</v>
      </c>
      <c r="R175" s="76"/>
      <c r="S175" s="17"/>
      <c r="T175" s="78"/>
      <c r="U175" s="79"/>
      <c r="V175" s="79"/>
      <c r="W175" s="77"/>
      <c r="X175" s="80"/>
      <c r="Y175" s="80"/>
      <c r="Z175" s="69">
        <v>175</v>
      </c>
      <c r="AA175" s="69"/>
      <c r="AB175" s="81"/>
      <c r="AC175" s="71">
        <v>927</v>
      </c>
      <c r="AD175" s="71">
        <v>234</v>
      </c>
      <c r="AE175" s="71">
        <v>679</v>
      </c>
      <c r="AF175" s="71">
        <v>25</v>
      </c>
      <c r="AG175" s="71" t="s">
        <v>1753</v>
      </c>
      <c r="AH175" s="71" t="s">
        <v>2041</v>
      </c>
      <c r="AI175" s="71">
        <v>-10800</v>
      </c>
      <c r="AJ175" s="73">
        <v>40002.739259259259</v>
      </c>
      <c r="AK175" s="71" t="s">
        <v>3133</v>
      </c>
      <c r="AL175" s="71" t="s">
        <v>3767</v>
      </c>
      <c r="AM175" s="71" t="s">
        <v>4189</v>
      </c>
      <c r="AN175" s="73">
        <v>40522.050925925927</v>
      </c>
      <c r="AO175" s="71"/>
      <c r="AP175" s="71"/>
    </row>
    <row r="176" spans="1:42" ht="41.45" customHeight="1">
      <c r="A176" s="15" t="s">
        <v>685</v>
      </c>
      <c r="C176" s="52">
        <v>2</v>
      </c>
      <c r="D176" s="52">
        <v>1</v>
      </c>
      <c r="E176" s="53">
        <v>373.28754800000002</v>
      </c>
      <c r="F176" s="53">
        <v>5.9699999999999998E-4</v>
      </c>
      <c r="G176" s="53">
        <v>2.64E-3</v>
      </c>
      <c r="H176" s="53">
        <v>0.79895300000000002</v>
      </c>
      <c r="I176" s="53">
        <v>0.5</v>
      </c>
      <c r="J176" s="16" t="s">
        <v>5682</v>
      </c>
      <c r="K176" s="16"/>
      <c r="L176" s="75">
        <v>3.8618010903958182</v>
      </c>
      <c r="M176" s="68"/>
      <c r="N176" s="95" t="s">
        <v>2675</v>
      </c>
      <c r="O176" s="16"/>
      <c r="P176" s="17"/>
      <c r="Q176" s="76" t="s">
        <v>5688</v>
      </c>
      <c r="R176" s="76"/>
      <c r="S176" s="17"/>
      <c r="T176" s="78"/>
      <c r="U176" s="79"/>
      <c r="V176" s="79"/>
      <c r="W176" s="77"/>
      <c r="X176" s="80"/>
      <c r="Y176" s="80"/>
      <c r="Z176" s="69">
        <v>176</v>
      </c>
      <c r="AA176" s="69"/>
      <c r="AB176" s="81"/>
      <c r="AC176" s="71">
        <v>917</v>
      </c>
      <c r="AD176" s="71">
        <v>1257</v>
      </c>
      <c r="AE176" s="71">
        <v>9201</v>
      </c>
      <c r="AF176" s="71">
        <v>80</v>
      </c>
      <c r="AG176" s="71" t="s">
        <v>1699</v>
      </c>
      <c r="AH176" s="71" t="s">
        <v>2097</v>
      </c>
      <c r="AI176" s="71">
        <v>28800</v>
      </c>
      <c r="AJ176" s="73">
        <v>39561.565949074073</v>
      </c>
      <c r="AK176" s="71" t="s">
        <v>3133</v>
      </c>
      <c r="AL176" s="71" t="s">
        <v>3698</v>
      </c>
      <c r="AM176" s="71" t="s">
        <v>4640</v>
      </c>
      <c r="AN176" s="73">
        <v>40522.049826388888</v>
      </c>
      <c r="AO176" s="71"/>
      <c r="AP176" s="71"/>
    </row>
    <row r="177" spans="1:42" ht="41.45" customHeight="1">
      <c r="A177" s="15" t="s">
        <v>679</v>
      </c>
      <c r="C177" s="52">
        <v>2</v>
      </c>
      <c r="D177" s="52">
        <v>4</v>
      </c>
      <c r="E177" s="53">
        <v>369.00599199999999</v>
      </c>
      <c r="F177" s="53">
        <v>5.9800000000000001E-4</v>
      </c>
      <c r="G177" s="53">
        <v>2.735E-3</v>
      </c>
      <c r="H177" s="53">
        <v>1.0379480000000001</v>
      </c>
      <c r="I177" s="53">
        <v>0.16666666666666666</v>
      </c>
      <c r="J177" s="16" t="s">
        <v>5682</v>
      </c>
      <c r="K177" s="16"/>
      <c r="L177" s="75">
        <v>3.9700285475793429</v>
      </c>
      <c r="M177" s="68"/>
      <c r="N177" s="95" t="s">
        <v>2671</v>
      </c>
      <c r="O177" s="16"/>
      <c r="P177" s="17"/>
      <c r="Q177" s="76" t="s">
        <v>5688</v>
      </c>
      <c r="R177" s="76"/>
      <c r="S177" s="17"/>
      <c r="T177" s="78"/>
      <c r="U177" s="79"/>
      <c r="V177" s="79"/>
      <c r="W177" s="77"/>
      <c r="X177" s="80"/>
      <c r="Y177" s="80"/>
      <c r="Z177" s="69">
        <v>177</v>
      </c>
      <c r="AA177" s="69"/>
      <c r="AB177" s="81"/>
      <c r="AC177" s="71">
        <v>339</v>
      </c>
      <c r="AD177" s="71">
        <v>131</v>
      </c>
      <c r="AE177" s="71">
        <v>770</v>
      </c>
      <c r="AF177" s="71">
        <v>1</v>
      </c>
      <c r="AG177" s="71" t="s">
        <v>1695</v>
      </c>
      <c r="AH177" s="71"/>
      <c r="AI177" s="71"/>
      <c r="AJ177" s="73">
        <v>40393.046851851854</v>
      </c>
      <c r="AK177" s="71" t="s">
        <v>3133</v>
      </c>
      <c r="AL177" s="71" t="s">
        <v>3694</v>
      </c>
      <c r="AM177" s="71" t="s">
        <v>4655</v>
      </c>
      <c r="AN177" s="73">
        <v>40522.050462962965</v>
      </c>
      <c r="AO177" s="71"/>
      <c r="AP177" s="71"/>
    </row>
    <row r="178" spans="1:42" ht="41.45" customHeight="1">
      <c r="A178" s="15" t="s">
        <v>482</v>
      </c>
      <c r="C178" s="52">
        <v>5</v>
      </c>
      <c r="D178" s="52">
        <v>4</v>
      </c>
      <c r="E178" s="53">
        <v>352.86473100000001</v>
      </c>
      <c r="F178" s="53">
        <v>4.64E-4</v>
      </c>
      <c r="G178" s="53">
        <v>8.83E-4</v>
      </c>
      <c r="H178" s="53">
        <v>1.5104960000000001</v>
      </c>
      <c r="I178" s="53">
        <v>3.3333333333333333E-2</v>
      </c>
      <c r="J178" s="16" t="s">
        <v>5682</v>
      </c>
      <c r="K178" s="16"/>
      <c r="L178" s="75">
        <v>4.1840190847753522</v>
      </c>
      <c r="M178" s="68"/>
      <c r="N178" s="95" t="s">
        <v>2467</v>
      </c>
      <c r="O178" s="16"/>
      <c r="P178" s="17"/>
      <c r="Q178" s="76" t="s">
        <v>5688</v>
      </c>
      <c r="R178" s="76"/>
      <c r="S178" s="17"/>
      <c r="T178" s="78"/>
      <c r="U178" s="79"/>
      <c r="V178" s="79"/>
      <c r="W178" s="77"/>
      <c r="X178" s="80"/>
      <c r="Y178" s="80"/>
      <c r="Z178" s="69">
        <v>178</v>
      </c>
      <c r="AA178" s="69"/>
      <c r="AB178" s="81"/>
      <c r="AC178" s="71">
        <v>3363</v>
      </c>
      <c r="AD178" s="71">
        <v>3851</v>
      </c>
      <c r="AE178" s="71">
        <v>28395</v>
      </c>
      <c r="AF178" s="71">
        <v>377</v>
      </c>
      <c r="AG178" s="71" t="s">
        <v>1526</v>
      </c>
      <c r="AH178" s="71" t="s">
        <v>2088</v>
      </c>
      <c r="AI178" s="71">
        <v>28800</v>
      </c>
      <c r="AJ178" s="73">
        <v>39268.922071759262</v>
      </c>
      <c r="AK178" s="71" t="s">
        <v>3133</v>
      </c>
      <c r="AL178" s="71" t="s">
        <v>3486</v>
      </c>
      <c r="AM178" s="71" t="s">
        <v>4488</v>
      </c>
      <c r="AN178" s="73">
        <v>40522.04891203704</v>
      </c>
      <c r="AO178" s="71"/>
      <c r="AP178" s="71"/>
    </row>
    <row r="179" spans="1:42" ht="41.45" customHeight="1">
      <c r="A179" s="15" t="s">
        <v>808</v>
      </c>
      <c r="C179" s="52">
        <v>2</v>
      </c>
      <c r="D179" s="52">
        <v>0</v>
      </c>
      <c r="E179" s="53">
        <v>316.17831799999999</v>
      </c>
      <c r="F179" s="53">
        <v>4.5399999999999998E-4</v>
      </c>
      <c r="G179" s="53">
        <v>1.2899999999999999E-4</v>
      </c>
      <c r="H179" s="53">
        <v>0.76092099999999996</v>
      </c>
      <c r="I179" s="53">
        <v>0</v>
      </c>
      <c r="J179" s="16" t="s">
        <v>5682</v>
      </c>
      <c r="K179" s="16"/>
      <c r="L179" s="75">
        <v>3.8445785265279389</v>
      </c>
      <c r="M179" s="68"/>
      <c r="N179" s="95" t="s">
        <v>2441</v>
      </c>
      <c r="O179" s="16"/>
      <c r="P179" s="17"/>
      <c r="Q179" s="76" t="s">
        <v>5688</v>
      </c>
      <c r="R179" s="76"/>
      <c r="S179" s="17"/>
      <c r="T179" s="78"/>
      <c r="U179" s="79"/>
      <c r="V179" s="79"/>
      <c r="W179" s="77"/>
      <c r="X179" s="80"/>
      <c r="Y179" s="80"/>
      <c r="Z179" s="69">
        <v>179</v>
      </c>
      <c r="AA179" s="69"/>
      <c r="AB179" s="81"/>
      <c r="AC179" s="71">
        <v>233</v>
      </c>
      <c r="AD179" s="71">
        <v>202</v>
      </c>
      <c r="AE179" s="71">
        <v>2818</v>
      </c>
      <c r="AF179" s="71">
        <v>3</v>
      </c>
      <c r="AG179" s="71"/>
      <c r="AH179" s="71" t="s">
        <v>2041</v>
      </c>
      <c r="AI179" s="71">
        <v>-10800</v>
      </c>
      <c r="AJ179" s="73">
        <v>40114.915590277778</v>
      </c>
      <c r="AK179" s="71" t="s">
        <v>3133</v>
      </c>
      <c r="AL179" s="71" t="s">
        <v>3460</v>
      </c>
      <c r="AM179" s="71" t="s">
        <v>4463</v>
      </c>
      <c r="AN179" s="73">
        <v>40522.043483796297</v>
      </c>
      <c r="AO179" s="71"/>
      <c r="AP179" s="71"/>
    </row>
    <row r="180" spans="1:42" ht="41.45" customHeight="1">
      <c r="A180" s="15" t="s">
        <v>625</v>
      </c>
      <c r="C180" s="52">
        <v>4</v>
      </c>
      <c r="D180" s="52">
        <v>6</v>
      </c>
      <c r="E180" s="53">
        <v>315.39555100000001</v>
      </c>
      <c r="F180" s="53">
        <v>6.0999999999999997E-4</v>
      </c>
      <c r="G180" s="53">
        <v>3.0920000000000001E-3</v>
      </c>
      <c r="H180" s="53">
        <v>1.4761439999999999</v>
      </c>
      <c r="I180" s="53">
        <v>0.3</v>
      </c>
      <c r="J180" s="16" t="s">
        <v>5682</v>
      </c>
      <c r="K180" s="16"/>
      <c r="L180" s="75">
        <v>4.1684629869106749</v>
      </c>
      <c r="M180" s="68"/>
      <c r="N180" s="95" t="s">
        <v>2618</v>
      </c>
      <c r="O180" s="16"/>
      <c r="P180" s="17"/>
      <c r="Q180" s="76" t="s">
        <v>5688</v>
      </c>
      <c r="R180" s="76"/>
      <c r="S180" s="17"/>
      <c r="T180" s="78"/>
      <c r="U180" s="79"/>
      <c r="V180" s="79"/>
      <c r="W180" s="77"/>
      <c r="X180" s="80"/>
      <c r="Y180" s="80"/>
      <c r="Z180" s="69">
        <v>180</v>
      </c>
      <c r="AA180" s="69"/>
      <c r="AB180" s="81"/>
      <c r="AC180" s="71">
        <v>141</v>
      </c>
      <c r="AD180" s="71">
        <v>124</v>
      </c>
      <c r="AE180" s="71">
        <v>1603</v>
      </c>
      <c r="AF180" s="71">
        <v>8</v>
      </c>
      <c r="AG180" s="71" t="s">
        <v>1650</v>
      </c>
      <c r="AH180" s="71" t="s">
        <v>2041</v>
      </c>
      <c r="AI180" s="71">
        <v>-10800</v>
      </c>
      <c r="AJ180" s="73">
        <v>40043.958229166667</v>
      </c>
      <c r="AK180" s="71" t="s">
        <v>3133</v>
      </c>
      <c r="AL180" s="71" t="s">
        <v>3639</v>
      </c>
      <c r="AM180" s="71" t="s">
        <v>4189</v>
      </c>
      <c r="AN180" s="73">
        <v>40522.047488425924</v>
      </c>
      <c r="AO180" s="71"/>
      <c r="AP180" s="71"/>
    </row>
    <row r="181" spans="1:42" ht="41.45" customHeight="1">
      <c r="A181" s="15" t="s">
        <v>538</v>
      </c>
      <c r="C181" s="52">
        <v>2</v>
      </c>
      <c r="D181" s="52">
        <v>1</v>
      </c>
      <c r="E181" s="53">
        <v>313.74285800000001</v>
      </c>
      <c r="F181" s="53">
        <v>4.5100000000000001E-4</v>
      </c>
      <c r="G181" s="53">
        <v>1.73E-4</v>
      </c>
      <c r="H181" s="53">
        <v>0.66352800000000001</v>
      </c>
      <c r="I181" s="53">
        <v>0</v>
      </c>
      <c r="J181" s="16" t="s">
        <v>5682</v>
      </c>
      <c r="K181" s="16"/>
      <c r="L181" s="75">
        <v>3.8004746886339453</v>
      </c>
      <c r="M181" s="68"/>
      <c r="N181" s="95" t="s">
        <v>2529</v>
      </c>
      <c r="O181" s="16"/>
      <c r="P181" s="17"/>
      <c r="Q181" s="76" t="s">
        <v>5688</v>
      </c>
      <c r="R181" s="76"/>
      <c r="S181" s="17"/>
      <c r="T181" s="78"/>
      <c r="U181" s="79"/>
      <c r="V181" s="79"/>
      <c r="W181" s="77"/>
      <c r="X181" s="80"/>
      <c r="Y181" s="80"/>
      <c r="Z181" s="69">
        <v>181</v>
      </c>
      <c r="AA181" s="69"/>
      <c r="AB181" s="81"/>
      <c r="AC181" s="71">
        <v>253</v>
      </c>
      <c r="AD181" s="71">
        <v>1636</v>
      </c>
      <c r="AE181" s="71">
        <v>2440</v>
      </c>
      <c r="AF181" s="71">
        <v>0</v>
      </c>
      <c r="AG181" s="71" t="s">
        <v>1572</v>
      </c>
      <c r="AH181" s="71" t="s">
        <v>2041</v>
      </c>
      <c r="AI181" s="71">
        <v>-10800</v>
      </c>
      <c r="AJ181" s="73">
        <v>39861.698148148149</v>
      </c>
      <c r="AK181" s="71" t="s">
        <v>3133</v>
      </c>
      <c r="AL181" s="71" t="s">
        <v>3548</v>
      </c>
      <c r="AM181" s="71" t="s">
        <v>4539</v>
      </c>
      <c r="AN181" s="73">
        <v>40522.04787037037</v>
      </c>
      <c r="AO181" s="71"/>
      <c r="AP181" s="71"/>
    </row>
    <row r="182" spans="1:42" ht="41.45" customHeight="1">
      <c r="A182" s="15" t="s">
        <v>763</v>
      </c>
      <c r="C182" s="52">
        <v>4</v>
      </c>
      <c r="D182" s="52">
        <v>2</v>
      </c>
      <c r="E182" s="53">
        <v>293.18694099999999</v>
      </c>
      <c r="F182" s="53">
        <v>3.6499999999999998E-4</v>
      </c>
      <c r="G182" s="53">
        <v>2.4000000000000001E-5</v>
      </c>
      <c r="H182" s="53">
        <v>1.0398609999999999</v>
      </c>
      <c r="I182" s="53">
        <v>8.3333333333333329E-2</v>
      </c>
      <c r="J182" s="16" t="s">
        <v>5682</v>
      </c>
      <c r="K182" s="16"/>
      <c r="L182" s="75">
        <v>3.9708948381945945</v>
      </c>
      <c r="M182" s="68"/>
      <c r="N182" s="95" t="s">
        <v>2706</v>
      </c>
      <c r="O182" s="16"/>
      <c r="P182" s="17"/>
      <c r="Q182" s="76" t="s">
        <v>5688</v>
      </c>
      <c r="R182" s="76"/>
      <c r="S182" s="17"/>
      <c r="T182" s="78"/>
      <c r="U182" s="79"/>
      <c r="V182" s="79"/>
      <c r="W182" s="77"/>
      <c r="X182" s="80"/>
      <c r="Y182" s="80"/>
      <c r="Z182" s="69">
        <v>182</v>
      </c>
      <c r="AA182" s="69"/>
      <c r="AB182" s="81"/>
      <c r="AC182" s="71">
        <v>274</v>
      </c>
      <c r="AD182" s="71">
        <v>537</v>
      </c>
      <c r="AE182" s="71">
        <v>5670</v>
      </c>
      <c r="AF182" s="71">
        <v>51</v>
      </c>
      <c r="AG182" s="71" t="s">
        <v>1721</v>
      </c>
      <c r="AH182" s="71" t="s">
        <v>2064</v>
      </c>
      <c r="AI182" s="71">
        <v>12600</v>
      </c>
      <c r="AJ182" s="73">
        <v>39972.816400462965</v>
      </c>
      <c r="AK182" s="71" t="s">
        <v>3133</v>
      </c>
      <c r="AL182" s="71" t="s">
        <v>3729</v>
      </c>
      <c r="AM182" s="71" t="s">
        <v>4687</v>
      </c>
      <c r="AN182" s="73">
        <v>40522.050937499997</v>
      </c>
      <c r="AO182" s="71"/>
      <c r="AP182" s="71"/>
    </row>
    <row r="183" spans="1:42" ht="41.45" customHeight="1">
      <c r="A183" s="15" t="s">
        <v>686</v>
      </c>
      <c r="C183" s="52">
        <v>4</v>
      </c>
      <c r="D183" s="52">
        <v>4</v>
      </c>
      <c r="E183" s="53">
        <v>271.31303000000003</v>
      </c>
      <c r="F183" s="53">
        <v>4.57E-4</v>
      </c>
      <c r="G183" s="53">
        <v>3.2600000000000001E-4</v>
      </c>
      <c r="H183" s="53">
        <v>0.92964800000000003</v>
      </c>
      <c r="I183" s="53">
        <v>0.5</v>
      </c>
      <c r="J183" s="16" t="s">
        <v>5682</v>
      </c>
      <c r="K183" s="16"/>
      <c r="L183" s="75">
        <v>3.9209855399307489</v>
      </c>
      <c r="M183" s="68"/>
      <c r="N183" s="95" t="s">
        <v>2676</v>
      </c>
      <c r="O183" s="16"/>
      <c r="P183" s="17"/>
      <c r="Q183" s="76" t="s">
        <v>5688</v>
      </c>
      <c r="R183" s="76"/>
      <c r="S183" s="17"/>
      <c r="T183" s="78"/>
      <c r="U183" s="79"/>
      <c r="V183" s="79"/>
      <c r="W183" s="77"/>
      <c r="X183" s="80"/>
      <c r="Y183" s="80"/>
      <c r="Z183" s="69">
        <v>183</v>
      </c>
      <c r="AA183" s="69"/>
      <c r="AB183" s="81"/>
      <c r="AC183" s="71">
        <v>2328</v>
      </c>
      <c r="AD183" s="71">
        <v>2135</v>
      </c>
      <c r="AE183" s="71">
        <v>2508</v>
      </c>
      <c r="AF183" s="71">
        <v>0</v>
      </c>
      <c r="AG183" s="71" t="s">
        <v>1700</v>
      </c>
      <c r="AH183" s="71" t="s">
        <v>2049</v>
      </c>
      <c r="AI183" s="71">
        <v>36000</v>
      </c>
      <c r="AJ183" s="73">
        <v>40268.550127314818</v>
      </c>
      <c r="AK183" s="71" t="s">
        <v>3133</v>
      </c>
      <c r="AL183" s="71" t="s">
        <v>3699</v>
      </c>
      <c r="AM183" s="71" t="s">
        <v>4659</v>
      </c>
      <c r="AN183" s="73">
        <v>40522.047233796293</v>
      </c>
      <c r="AO183" s="71"/>
      <c r="AP183" s="71"/>
    </row>
    <row r="184" spans="1:42" ht="41.45" customHeight="1">
      <c r="A184" s="15" t="s">
        <v>606</v>
      </c>
      <c r="C184" s="52">
        <v>3</v>
      </c>
      <c r="D184" s="52">
        <v>3</v>
      </c>
      <c r="E184" s="53">
        <v>253.17195000000001</v>
      </c>
      <c r="F184" s="53">
        <v>6.0099999999999997E-4</v>
      </c>
      <c r="G184" s="53">
        <v>2.8730000000000001E-3</v>
      </c>
      <c r="H184" s="53">
        <v>1.289909</v>
      </c>
      <c r="I184" s="53">
        <v>0.2</v>
      </c>
      <c r="J184" s="16" t="s">
        <v>5682</v>
      </c>
      <c r="K184" s="16"/>
      <c r="L184" s="75">
        <v>4.0841275803600201</v>
      </c>
      <c r="M184" s="68"/>
      <c r="N184" s="95" t="s">
        <v>2462</v>
      </c>
      <c r="O184" s="16"/>
      <c r="P184" s="17"/>
      <c r="Q184" s="76" t="s">
        <v>5688</v>
      </c>
      <c r="R184" s="76"/>
      <c r="S184" s="17"/>
      <c r="T184" s="78"/>
      <c r="U184" s="79"/>
      <c r="V184" s="79"/>
      <c r="W184" s="77"/>
      <c r="X184" s="80"/>
      <c r="Y184" s="80"/>
      <c r="Z184" s="69">
        <v>184</v>
      </c>
      <c r="AA184" s="69"/>
      <c r="AB184" s="81"/>
      <c r="AC184" s="71">
        <v>284</v>
      </c>
      <c r="AD184" s="71">
        <v>691</v>
      </c>
      <c r="AE184" s="71">
        <v>1534</v>
      </c>
      <c r="AF184" s="71">
        <v>1138</v>
      </c>
      <c r="AG184" s="71" t="s">
        <v>1521</v>
      </c>
      <c r="AH184" s="71" t="s">
        <v>2055</v>
      </c>
      <c r="AI184" s="71">
        <v>-18000</v>
      </c>
      <c r="AJ184" s="73">
        <v>39985.836122685185</v>
      </c>
      <c r="AK184" s="71" t="s">
        <v>3133</v>
      </c>
      <c r="AL184" s="71" t="s">
        <v>3481</v>
      </c>
      <c r="AM184" s="71" t="s">
        <v>4483</v>
      </c>
      <c r="AN184" s="73">
        <v>40522.048101851855</v>
      </c>
      <c r="AO184" s="71"/>
      <c r="AP184" s="71"/>
    </row>
    <row r="185" spans="1:42" ht="41.45" customHeight="1">
      <c r="A185" s="15" t="s">
        <v>588</v>
      </c>
      <c r="C185" s="52">
        <v>1</v>
      </c>
      <c r="D185" s="52">
        <v>4</v>
      </c>
      <c r="E185" s="53">
        <v>243.67730599999999</v>
      </c>
      <c r="F185" s="53">
        <v>4.6200000000000001E-4</v>
      </c>
      <c r="G185" s="53">
        <v>2.5000000000000001E-4</v>
      </c>
      <c r="H185" s="53">
        <v>0.93310800000000005</v>
      </c>
      <c r="I185" s="53">
        <v>8.3333333333333329E-2</v>
      </c>
      <c r="J185" s="16" t="s">
        <v>5682</v>
      </c>
      <c r="K185" s="16"/>
      <c r="L185" s="75">
        <v>3.9225523802489772</v>
      </c>
      <c r="M185" s="68"/>
      <c r="N185" s="95" t="s">
        <v>2579</v>
      </c>
      <c r="O185" s="16"/>
      <c r="P185" s="17"/>
      <c r="Q185" s="76" t="s">
        <v>5688</v>
      </c>
      <c r="R185" s="76"/>
      <c r="S185" s="17"/>
      <c r="T185" s="78"/>
      <c r="U185" s="79"/>
      <c r="V185" s="79"/>
      <c r="W185" s="77"/>
      <c r="X185" s="80"/>
      <c r="Y185" s="80"/>
      <c r="Z185" s="69">
        <v>185</v>
      </c>
      <c r="AA185" s="69"/>
      <c r="AB185" s="81"/>
      <c r="AC185" s="71">
        <v>938</v>
      </c>
      <c r="AD185" s="71">
        <v>302</v>
      </c>
      <c r="AE185" s="71">
        <v>1886</v>
      </c>
      <c r="AF185" s="71">
        <v>103</v>
      </c>
      <c r="AG185" s="71" t="s">
        <v>1613</v>
      </c>
      <c r="AH185" s="71" t="s">
        <v>2046</v>
      </c>
      <c r="AI185" s="71">
        <v>-16200</v>
      </c>
      <c r="AJ185" s="73">
        <v>40411.713634259257</v>
      </c>
      <c r="AK185" s="71" t="s">
        <v>3133</v>
      </c>
      <c r="AL185" s="71" t="s">
        <v>3599</v>
      </c>
      <c r="AM185" s="71" t="s">
        <v>4322</v>
      </c>
      <c r="AN185" s="73">
        <v>40522.047615740739</v>
      </c>
      <c r="AO185" s="71"/>
      <c r="AP185" s="71"/>
    </row>
    <row r="186" spans="1:42" ht="41.45" customHeight="1">
      <c r="A186" s="15" t="s">
        <v>541</v>
      </c>
      <c r="C186" s="52">
        <v>4</v>
      </c>
      <c r="D186" s="52">
        <v>3</v>
      </c>
      <c r="E186" s="53">
        <v>232.931769</v>
      </c>
      <c r="F186" s="53">
        <v>6.0300000000000002E-4</v>
      </c>
      <c r="G186" s="53">
        <v>3.0309999999999998E-3</v>
      </c>
      <c r="H186" s="53">
        <v>1.199222</v>
      </c>
      <c r="I186" s="53">
        <v>0.2</v>
      </c>
      <c r="J186" s="16" t="s">
        <v>5682</v>
      </c>
      <c r="K186" s="16"/>
      <c r="L186" s="75">
        <v>4.0430605144816454</v>
      </c>
      <c r="M186" s="68"/>
      <c r="N186" s="95" t="s">
        <v>2356</v>
      </c>
      <c r="O186" s="16"/>
      <c r="P186" s="17"/>
      <c r="Q186" s="76" t="s">
        <v>5688</v>
      </c>
      <c r="R186" s="76"/>
      <c r="S186" s="17"/>
      <c r="T186" s="78"/>
      <c r="U186" s="79"/>
      <c r="V186" s="79"/>
      <c r="W186" s="77"/>
      <c r="X186" s="80"/>
      <c r="Y186" s="80"/>
      <c r="Z186" s="69">
        <v>186</v>
      </c>
      <c r="AA186" s="69"/>
      <c r="AB186" s="81"/>
      <c r="AC186" s="71">
        <v>673</v>
      </c>
      <c r="AD186" s="71">
        <v>1768</v>
      </c>
      <c r="AE186" s="71">
        <v>15593</v>
      </c>
      <c r="AF186" s="71">
        <v>23</v>
      </c>
      <c r="AG186" s="71" t="s">
        <v>1436</v>
      </c>
      <c r="AH186" s="71" t="s">
        <v>2072</v>
      </c>
      <c r="AI186" s="71">
        <v>-32400</v>
      </c>
      <c r="AJ186" s="73">
        <v>39827.984837962962</v>
      </c>
      <c r="AK186" s="71" t="s">
        <v>3133</v>
      </c>
      <c r="AL186" s="71" t="s">
        <v>3373</v>
      </c>
      <c r="AM186" s="71" t="s">
        <v>4397</v>
      </c>
      <c r="AN186" s="73">
        <v>40522.047708333332</v>
      </c>
      <c r="AO186" s="71"/>
      <c r="AP186" s="71"/>
    </row>
    <row r="187" spans="1:42" ht="41.45" customHeight="1">
      <c r="A187" s="15" t="s">
        <v>203</v>
      </c>
      <c r="C187" s="52">
        <v>0</v>
      </c>
      <c r="D187" s="52">
        <v>2</v>
      </c>
      <c r="E187" s="53">
        <v>230.48289500000001</v>
      </c>
      <c r="F187" s="53">
        <v>5.9299999999999999E-4</v>
      </c>
      <c r="G187" s="53">
        <v>2.4450000000000001E-3</v>
      </c>
      <c r="H187" s="53">
        <v>0.61270899999999995</v>
      </c>
      <c r="I187" s="53">
        <v>0</v>
      </c>
      <c r="J187" s="16" t="s">
        <v>5682</v>
      </c>
      <c r="K187" s="16"/>
      <c r="L187" s="75">
        <v>3.7774616082489598</v>
      </c>
      <c r="M187" s="68"/>
      <c r="N187" s="95" t="s">
        <v>2145</v>
      </c>
      <c r="O187" s="16"/>
      <c r="P187" s="17"/>
      <c r="Q187" s="76" t="s">
        <v>5688</v>
      </c>
      <c r="R187" s="76"/>
      <c r="S187" s="17"/>
      <c r="T187" s="78"/>
      <c r="U187" s="79"/>
      <c r="V187" s="79"/>
      <c r="W187" s="77"/>
      <c r="X187" s="80"/>
      <c r="Y187" s="80"/>
      <c r="Z187" s="69">
        <v>187</v>
      </c>
      <c r="AA187" s="69"/>
      <c r="AB187" s="81"/>
      <c r="AC187" s="71">
        <v>391</v>
      </c>
      <c r="AD187" s="71">
        <v>81</v>
      </c>
      <c r="AE187" s="71">
        <v>257</v>
      </c>
      <c r="AF187" s="71">
        <v>0</v>
      </c>
      <c r="AG187" s="71" t="s">
        <v>1269</v>
      </c>
      <c r="AH187" s="71" t="s">
        <v>2050</v>
      </c>
      <c r="AI187" s="71">
        <v>-21600</v>
      </c>
      <c r="AJ187" s="73">
        <v>40038.99423611111</v>
      </c>
      <c r="AK187" s="71" t="s">
        <v>3133</v>
      </c>
      <c r="AL187" s="71" t="s">
        <v>3162</v>
      </c>
      <c r="AM187" s="71" t="s">
        <v>4210</v>
      </c>
      <c r="AN187" s="73">
        <v>40522.043402777781</v>
      </c>
      <c r="AO187" s="71"/>
      <c r="AP187" s="71"/>
    </row>
    <row r="188" spans="1:42" ht="41.45" customHeight="1">
      <c r="A188" s="15" t="s">
        <v>289</v>
      </c>
      <c r="C188" s="52">
        <v>2</v>
      </c>
      <c r="D188" s="52">
        <v>5</v>
      </c>
      <c r="E188" s="53">
        <v>224.19272699999999</v>
      </c>
      <c r="F188" s="53">
        <v>4.5899999999999999E-4</v>
      </c>
      <c r="G188" s="53">
        <v>2.6200000000000003E-4</v>
      </c>
      <c r="H188" s="53">
        <v>1.091861</v>
      </c>
      <c r="I188" s="53">
        <v>0.25</v>
      </c>
      <c r="J188" s="16" t="s">
        <v>5682</v>
      </c>
      <c r="K188" s="16"/>
      <c r="L188" s="75">
        <v>3.9944427273702812</v>
      </c>
      <c r="M188" s="68"/>
      <c r="N188" s="95" t="s">
        <v>2261</v>
      </c>
      <c r="O188" s="16"/>
      <c r="P188" s="17"/>
      <c r="Q188" s="76" t="s">
        <v>5688</v>
      </c>
      <c r="R188" s="76"/>
      <c r="S188" s="17"/>
      <c r="T188" s="78"/>
      <c r="U188" s="79"/>
      <c r="V188" s="79"/>
      <c r="W188" s="77"/>
      <c r="X188" s="80"/>
      <c r="Y188" s="80"/>
      <c r="Z188" s="69">
        <v>188</v>
      </c>
      <c r="AA188" s="69"/>
      <c r="AB188" s="81"/>
      <c r="AC188" s="71">
        <v>2264</v>
      </c>
      <c r="AD188" s="71">
        <v>2064</v>
      </c>
      <c r="AE188" s="71">
        <v>14773</v>
      </c>
      <c r="AF188" s="71">
        <v>94</v>
      </c>
      <c r="AG188" s="71" t="s">
        <v>1364</v>
      </c>
      <c r="AH188" s="71" t="s">
        <v>2046</v>
      </c>
      <c r="AI188" s="71">
        <v>-16200</v>
      </c>
      <c r="AJ188" s="73">
        <v>40038.681018518517</v>
      </c>
      <c r="AK188" s="71" t="s">
        <v>3133</v>
      </c>
      <c r="AL188" s="71" t="s">
        <v>3278</v>
      </c>
      <c r="AM188" s="71" t="s">
        <v>4317</v>
      </c>
      <c r="AN188" s="73">
        <v>40522.045046296298</v>
      </c>
      <c r="AO188" s="71"/>
      <c r="AP188" s="71"/>
    </row>
    <row r="189" spans="1:42" ht="41.45" customHeight="1">
      <c r="A189" s="15" t="s">
        <v>484</v>
      </c>
      <c r="C189" s="52">
        <v>2</v>
      </c>
      <c r="D189" s="52">
        <v>5</v>
      </c>
      <c r="E189" s="53">
        <v>222.23561000000001</v>
      </c>
      <c r="F189" s="53">
        <v>5.9800000000000001E-4</v>
      </c>
      <c r="G189" s="53">
        <v>2.9849999999999998E-3</v>
      </c>
      <c r="H189" s="53">
        <v>1.240183</v>
      </c>
      <c r="I189" s="53">
        <v>0.3</v>
      </c>
      <c r="J189" s="16" t="s">
        <v>5682</v>
      </c>
      <c r="K189" s="16"/>
      <c r="L189" s="75">
        <v>4.0616094584917475</v>
      </c>
      <c r="M189" s="68"/>
      <c r="N189" s="95" t="s">
        <v>2469</v>
      </c>
      <c r="O189" s="16"/>
      <c r="P189" s="17"/>
      <c r="Q189" s="76" t="s">
        <v>5688</v>
      </c>
      <c r="R189" s="76"/>
      <c r="S189" s="17"/>
      <c r="T189" s="78"/>
      <c r="U189" s="79"/>
      <c r="V189" s="79"/>
      <c r="W189" s="77"/>
      <c r="X189" s="80"/>
      <c r="Y189" s="80"/>
      <c r="Z189" s="69">
        <v>189</v>
      </c>
      <c r="AA189" s="69"/>
      <c r="AB189" s="81"/>
      <c r="AC189" s="71">
        <v>424</v>
      </c>
      <c r="AD189" s="71">
        <v>277</v>
      </c>
      <c r="AE189" s="71">
        <v>4806</v>
      </c>
      <c r="AF189" s="71">
        <v>7</v>
      </c>
      <c r="AG189" s="71" t="s">
        <v>1528</v>
      </c>
      <c r="AH189" s="71" t="s">
        <v>2039</v>
      </c>
      <c r="AI189" s="71">
        <v>0</v>
      </c>
      <c r="AJ189" s="73">
        <v>40129.417615740742</v>
      </c>
      <c r="AK189" s="71" t="s">
        <v>3133</v>
      </c>
      <c r="AL189" s="71" t="s">
        <v>3488</v>
      </c>
      <c r="AM189" s="71" t="s">
        <v>4373</v>
      </c>
      <c r="AN189" s="73">
        <v>40522.047627314816</v>
      </c>
      <c r="AO189" s="71"/>
      <c r="AP189" s="71"/>
    </row>
    <row r="190" spans="1:42" ht="41.45" customHeight="1">
      <c r="A190" s="15" t="s">
        <v>288</v>
      </c>
      <c r="C190" s="52">
        <v>1</v>
      </c>
      <c r="D190" s="52">
        <v>5</v>
      </c>
      <c r="E190" s="53">
        <v>220.80068499999999</v>
      </c>
      <c r="F190" s="53">
        <v>4.5899999999999999E-4</v>
      </c>
      <c r="G190" s="53">
        <v>3.0600000000000001E-4</v>
      </c>
      <c r="H190" s="53">
        <v>1.0981510000000001</v>
      </c>
      <c r="I190" s="53">
        <v>0.2</v>
      </c>
      <c r="J190" s="16" t="s">
        <v>5682</v>
      </c>
      <c r="K190" s="16"/>
      <c r="L190" s="75">
        <v>3.997291116272494</v>
      </c>
      <c r="M190" s="68"/>
      <c r="N190" s="95" t="s">
        <v>2260</v>
      </c>
      <c r="O190" s="16"/>
      <c r="P190" s="17"/>
      <c r="Q190" s="76" t="s">
        <v>5688</v>
      </c>
      <c r="R190" s="76"/>
      <c r="S190" s="17"/>
      <c r="T190" s="78"/>
      <c r="U190" s="79"/>
      <c r="V190" s="79"/>
      <c r="W190" s="77"/>
      <c r="X190" s="80"/>
      <c r="Y190" s="80"/>
      <c r="Z190" s="69">
        <v>190</v>
      </c>
      <c r="AA190" s="69"/>
      <c r="AB190" s="81"/>
      <c r="AC190" s="71">
        <v>327</v>
      </c>
      <c r="AD190" s="71">
        <v>689</v>
      </c>
      <c r="AE190" s="71">
        <v>657</v>
      </c>
      <c r="AF190" s="71">
        <v>0</v>
      </c>
      <c r="AG190" s="71" t="s">
        <v>1363</v>
      </c>
      <c r="AH190" s="71" t="s">
        <v>2046</v>
      </c>
      <c r="AI190" s="71">
        <v>-16200</v>
      </c>
      <c r="AJ190" s="73">
        <v>39994.89230324074</v>
      </c>
      <c r="AK190" s="71" t="s">
        <v>3133</v>
      </c>
      <c r="AL190" s="71" t="s">
        <v>3277</v>
      </c>
      <c r="AM190" s="71" t="s">
        <v>4317</v>
      </c>
      <c r="AN190" s="73">
        <v>40522.045023148145</v>
      </c>
      <c r="AO190" s="71"/>
      <c r="AP190" s="71"/>
    </row>
    <row r="191" spans="1:42" ht="41.45" customHeight="1">
      <c r="A191" s="15" t="s">
        <v>481</v>
      </c>
      <c r="C191" s="52">
        <v>2</v>
      </c>
      <c r="D191" s="52">
        <v>3</v>
      </c>
      <c r="E191" s="53">
        <v>205.77349699999999</v>
      </c>
      <c r="F191" s="53">
        <v>5.9599999999999996E-4</v>
      </c>
      <c r="G191" s="53">
        <v>2.715E-3</v>
      </c>
      <c r="H191" s="53">
        <v>1.1440939999999999</v>
      </c>
      <c r="I191" s="53">
        <v>0.33333333333333331</v>
      </c>
      <c r="J191" s="16" t="s">
        <v>5682</v>
      </c>
      <c r="K191" s="16"/>
      <c r="L191" s="75">
        <v>4.0180961292032364</v>
      </c>
      <c r="M191" s="68"/>
      <c r="N191" s="95" t="s">
        <v>2448</v>
      </c>
      <c r="O191" s="16"/>
      <c r="P191" s="17"/>
      <c r="Q191" s="76" t="s">
        <v>5688</v>
      </c>
      <c r="R191" s="76"/>
      <c r="S191" s="17"/>
      <c r="T191" s="78"/>
      <c r="U191" s="79"/>
      <c r="V191" s="79"/>
      <c r="W191" s="77"/>
      <c r="X191" s="80"/>
      <c r="Y191" s="80"/>
      <c r="Z191" s="69">
        <v>191</v>
      </c>
      <c r="AA191" s="69"/>
      <c r="AB191" s="81"/>
      <c r="AC191" s="71">
        <v>2146</v>
      </c>
      <c r="AD191" s="71">
        <v>3628</v>
      </c>
      <c r="AE191" s="71">
        <v>33342</v>
      </c>
      <c r="AF191" s="71">
        <v>76</v>
      </c>
      <c r="AG191" s="71" t="s">
        <v>1507</v>
      </c>
      <c r="AH191" s="71" t="s">
        <v>2040</v>
      </c>
      <c r="AI191" s="71">
        <v>-28800</v>
      </c>
      <c r="AJ191" s="73">
        <v>39548.798113425924</v>
      </c>
      <c r="AK191" s="71" t="s">
        <v>3133</v>
      </c>
      <c r="AL191" s="71" t="s">
        <v>3467</v>
      </c>
      <c r="AM191" s="71" t="s">
        <v>4470</v>
      </c>
      <c r="AN191" s="73">
        <v>40522.047326388885</v>
      </c>
      <c r="AO191" s="71"/>
      <c r="AP191" s="71"/>
    </row>
    <row r="192" spans="1:42" ht="41.45" customHeight="1">
      <c r="A192" s="15" t="s">
        <v>639</v>
      </c>
      <c r="C192" s="52">
        <v>3</v>
      </c>
      <c r="D192" s="52">
        <v>2</v>
      </c>
      <c r="E192" s="53">
        <v>204.147547</v>
      </c>
      <c r="F192" s="53">
        <v>3.6999999999999999E-4</v>
      </c>
      <c r="G192" s="53">
        <v>2.8E-5</v>
      </c>
      <c r="H192" s="53">
        <v>1.0349699999999999</v>
      </c>
      <c r="I192" s="53">
        <v>0.5</v>
      </c>
      <c r="J192" s="16" t="s">
        <v>5682</v>
      </c>
      <c r="K192" s="16"/>
      <c r="L192" s="75">
        <v>3.9686799780800119</v>
      </c>
      <c r="M192" s="68"/>
      <c r="N192" s="95" t="s">
        <v>2500</v>
      </c>
      <c r="O192" s="16"/>
      <c r="P192" s="17"/>
      <c r="Q192" s="76" t="s">
        <v>5688</v>
      </c>
      <c r="R192" s="76"/>
      <c r="S192" s="17"/>
      <c r="T192" s="78"/>
      <c r="U192" s="79"/>
      <c r="V192" s="79"/>
      <c r="W192" s="77"/>
      <c r="X192" s="80"/>
      <c r="Y192" s="80"/>
      <c r="Z192" s="69">
        <v>192</v>
      </c>
      <c r="AA192" s="69"/>
      <c r="AB192" s="81"/>
      <c r="AC192" s="71">
        <v>194</v>
      </c>
      <c r="AD192" s="71">
        <v>273</v>
      </c>
      <c r="AE192" s="71">
        <v>3513</v>
      </c>
      <c r="AF192" s="71">
        <v>5</v>
      </c>
      <c r="AG192" s="71" t="s">
        <v>1550</v>
      </c>
      <c r="AH192" s="71" t="s">
        <v>2041</v>
      </c>
      <c r="AI192" s="71">
        <v>-10800</v>
      </c>
      <c r="AJ192" s="73">
        <v>39557.676747685182</v>
      </c>
      <c r="AK192" s="71" t="s">
        <v>3133</v>
      </c>
      <c r="AL192" s="71" t="s">
        <v>3519</v>
      </c>
      <c r="AM192" s="71" t="s">
        <v>4515</v>
      </c>
      <c r="AN192" s="73">
        <v>40522.04787037037</v>
      </c>
      <c r="AO192" s="71"/>
      <c r="AP192" s="71"/>
    </row>
    <row r="193" spans="1:42" ht="41.45" customHeight="1">
      <c r="A193" s="15" t="s">
        <v>722</v>
      </c>
      <c r="C193" s="52">
        <v>2</v>
      </c>
      <c r="D193" s="52">
        <v>4</v>
      </c>
      <c r="E193" s="53">
        <v>195.56711899999999</v>
      </c>
      <c r="F193" s="53">
        <v>4.6000000000000001E-4</v>
      </c>
      <c r="G193" s="53">
        <v>2.4000000000000001E-4</v>
      </c>
      <c r="H193" s="53">
        <v>0.93640900000000005</v>
      </c>
      <c r="I193" s="53">
        <v>0.25</v>
      </c>
      <c r="J193" s="16" t="s">
        <v>5682</v>
      </c>
      <c r="K193" s="16"/>
      <c r="L193" s="75">
        <v>3.9240472183676105</v>
      </c>
      <c r="M193" s="68"/>
      <c r="N193" s="95" t="s">
        <v>2713</v>
      </c>
      <c r="O193" s="16"/>
      <c r="P193" s="17"/>
      <c r="Q193" s="76" t="s">
        <v>5688</v>
      </c>
      <c r="R193" s="76"/>
      <c r="S193" s="17"/>
      <c r="T193" s="78"/>
      <c r="U193" s="79"/>
      <c r="V193" s="79"/>
      <c r="W193" s="77"/>
      <c r="X193" s="80"/>
      <c r="Y193" s="80"/>
      <c r="Z193" s="69">
        <v>193</v>
      </c>
      <c r="AA193" s="69"/>
      <c r="AB193" s="81"/>
      <c r="AC193" s="71">
        <v>411</v>
      </c>
      <c r="AD193" s="71">
        <v>305</v>
      </c>
      <c r="AE193" s="71">
        <v>3922</v>
      </c>
      <c r="AF193" s="71">
        <v>1</v>
      </c>
      <c r="AG193" s="71"/>
      <c r="AH193" s="71" t="s">
        <v>2046</v>
      </c>
      <c r="AI193" s="71">
        <v>-16200</v>
      </c>
      <c r="AJ193" s="73">
        <v>40114.977129629631</v>
      </c>
      <c r="AK193" s="71" t="s">
        <v>3133</v>
      </c>
      <c r="AL193" s="71" t="s">
        <v>3736</v>
      </c>
      <c r="AM193" s="71" t="s">
        <v>4692</v>
      </c>
      <c r="AN193" s="73">
        <v>40522.044027777774</v>
      </c>
      <c r="AO193" s="71"/>
      <c r="AP193" s="71"/>
    </row>
    <row r="194" spans="1:42" ht="41.45" customHeight="1">
      <c r="A194" s="15" t="s">
        <v>661</v>
      </c>
      <c r="C194" s="52">
        <v>10</v>
      </c>
      <c r="D194" s="52">
        <v>12</v>
      </c>
      <c r="E194" s="53">
        <v>194.56759400000001</v>
      </c>
      <c r="F194" s="53">
        <v>4.5199999999999998E-4</v>
      </c>
      <c r="G194" s="53">
        <v>1.168E-3</v>
      </c>
      <c r="H194" s="53">
        <v>2.6923710000000001</v>
      </c>
      <c r="I194" s="53">
        <v>0.2196969696969697</v>
      </c>
      <c r="J194" s="16" t="s">
        <v>5683</v>
      </c>
      <c r="K194" s="16"/>
      <c r="L194" s="75">
        <v>4.7192241139967921</v>
      </c>
      <c r="M194" s="68"/>
      <c r="N194" s="95" t="s">
        <v>2653</v>
      </c>
      <c r="O194" s="16"/>
      <c r="P194" s="17"/>
      <c r="Q194" s="76" t="s">
        <v>5689</v>
      </c>
      <c r="R194" s="76"/>
      <c r="S194" s="17"/>
      <c r="T194" s="78"/>
      <c r="U194" s="79"/>
      <c r="V194" s="79"/>
      <c r="W194" s="77"/>
      <c r="X194" s="80"/>
      <c r="Y194" s="80"/>
      <c r="Z194" s="69">
        <v>194</v>
      </c>
      <c r="AA194" s="69"/>
      <c r="AB194" s="81"/>
      <c r="AC194" s="71">
        <v>3547</v>
      </c>
      <c r="AD194" s="71">
        <v>4645</v>
      </c>
      <c r="AE194" s="71">
        <v>38365</v>
      </c>
      <c r="AF194" s="71">
        <v>173</v>
      </c>
      <c r="AG194" s="71" t="s">
        <v>1678</v>
      </c>
      <c r="AH194" s="71" t="s">
        <v>2049</v>
      </c>
      <c r="AI194" s="71">
        <v>36000</v>
      </c>
      <c r="AJ194" s="73">
        <v>39681.315694444442</v>
      </c>
      <c r="AK194" s="71" t="s">
        <v>3133</v>
      </c>
      <c r="AL194" s="71" t="s">
        <v>3676</v>
      </c>
      <c r="AM194" s="71" t="s">
        <v>4641</v>
      </c>
      <c r="AN194" s="73">
        <v>40522.050335648149</v>
      </c>
      <c r="AO194" s="71"/>
      <c r="AP194" s="71"/>
    </row>
    <row r="195" spans="1:42" ht="41.45" customHeight="1">
      <c r="A195" s="15" t="s">
        <v>503</v>
      </c>
      <c r="C195" s="52">
        <v>2</v>
      </c>
      <c r="D195" s="52">
        <v>5</v>
      </c>
      <c r="E195" s="53">
        <v>185.92334500000001</v>
      </c>
      <c r="F195" s="53">
        <v>6.11E-4</v>
      </c>
      <c r="G195" s="53">
        <v>3.1970000000000002E-3</v>
      </c>
      <c r="H195" s="53">
        <v>1.2493449999999999</v>
      </c>
      <c r="I195" s="53">
        <v>0.2</v>
      </c>
      <c r="J195" s="16" t="s">
        <v>5682</v>
      </c>
      <c r="K195" s="16"/>
      <c r="L195" s="75">
        <v>4.0657584154268944</v>
      </c>
      <c r="M195" s="68"/>
      <c r="N195" s="95" t="s">
        <v>2489</v>
      </c>
      <c r="O195" s="16"/>
      <c r="P195" s="17"/>
      <c r="Q195" s="76" t="s">
        <v>5688</v>
      </c>
      <c r="R195" s="76"/>
      <c r="S195" s="17"/>
      <c r="T195" s="78"/>
      <c r="U195" s="79"/>
      <c r="V195" s="79"/>
      <c r="W195" s="77"/>
      <c r="X195" s="80"/>
      <c r="Y195" s="80"/>
      <c r="Z195" s="69">
        <v>195</v>
      </c>
      <c r="AA195" s="69"/>
      <c r="AB195" s="81"/>
      <c r="AC195" s="71">
        <v>180</v>
      </c>
      <c r="AD195" s="71">
        <v>181</v>
      </c>
      <c r="AE195" s="71">
        <v>2298</v>
      </c>
      <c r="AF195" s="71">
        <v>0</v>
      </c>
      <c r="AG195" s="71"/>
      <c r="AH195" s="71" t="s">
        <v>2040</v>
      </c>
      <c r="AI195" s="71">
        <v>-28800</v>
      </c>
      <c r="AJ195" s="73">
        <v>39748.928865740738</v>
      </c>
      <c r="AK195" s="71" t="s">
        <v>3133</v>
      </c>
      <c r="AL195" s="71" t="s">
        <v>3508</v>
      </c>
      <c r="AM195" s="71" t="s">
        <v>4507</v>
      </c>
      <c r="AN195" s="73">
        <v>40522.045057870368</v>
      </c>
      <c r="AO195" s="71"/>
      <c r="AP195" s="71"/>
    </row>
    <row r="196" spans="1:42" ht="41.45" customHeight="1">
      <c r="A196" s="15" t="s">
        <v>426</v>
      </c>
      <c r="C196" s="52">
        <v>2</v>
      </c>
      <c r="D196" s="52">
        <v>3</v>
      </c>
      <c r="E196" s="53">
        <v>179.580423</v>
      </c>
      <c r="F196" s="53">
        <v>4.5300000000000001E-4</v>
      </c>
      <c r="G196" s="53">
        <v>3.01E-4</v>
      </c>
      <c r="H196" s="53">
        <v>0.95263699999999996</v>
      </c>
      <c r="I196" s="53">
        <v>0</v>
      </c>
      <c r="J196" s="16" t="s">
        <v>5682</v>
      </c>
      <c r="K196" s="16"/>
      <c r="L196" s="75">
        <v>3.9313959711665154</v>
      </c>
      <c r="M196" s="68"/>
      <c r="N196" s="95" t="s">
        <v>2406</v>
      </c>
      <c r="O196" s="16"/>
      <c r="P196" s="17"/>
      <c r="Q196" s="76" t="s">
        <v>5688</v>
      </c>
      <c r="R196" s="76"/>
      <c r="S196" s="17"/>
      <c r="T196" s="78"/>
      <c r="U196" s="79"/>
      <c r="V196" s="79"/>
      <c r="W196" s="77"/>
      <c r="X196" s="80"/>
      <c r="Y196" s="80"/>
      <c r="Z196" s="69">
        <v>196</v>
      </c>
      <c r="AA196" s="69"/>
      <c r="AB196" s="81"/>
      <c r="AC196" s="71">
        <v>1989</v>
      </c>
      <c r="AD196" s="71">
        <v>1097</v>
      </c>
      <c r="AE196" s="71">
        <v>2983</v>
      </c>
      <c r="AF196" s="71">
        <v>1</v>
      </c>
      <c r="AG196" s="71" t="s">
        <v>1473</v>
      </c>
      <c r="AH196" s="71" t="s">
        <v>2040</v>
      </c>
      <c r="AI196" s="71">
        <v>-28800</v>
      </c>
      <c r="AJ196" s="73">
        <v>40042.040358796294</v>
      </c>
      <c r="AK196" s="71" t="s">
        <v>3133</v>
      </c>
      <c r="AL196" s="71" t="s">
        <v>3425</v>
      </c>
      <c r="AM196" s="71" t="s">
        <v>4432</v>
      </c>
      <c r="AN196" s="73">
        <v>40522.043726851851</v>
      </c>
      <c r="AO196" s="71"/>
      <c r="AP196" s="71"/>
    </row>
    <row r="197" spans="1:42" ht="41.45" customHeight="1">
      <c r="A197" s="15" t="s">
        <v>577</v>
      </c>
      <c r="C197" s="52">
        <v>6</v>
      </c>
      <c r="D197" s="52">
        <v>7</v>
      </c>
      <c r="E197" s="53">
        <v>172.30322899999999</v>
      </c>
      <c r="F197" s="53">
        <v>3.7300000000000001E-4</v>
      </c>
      <c r="G197" s="53">
        <v>9.2E-5</v>
      </c>
      <c r="H197" s="53">
        <v>1.5048220000000001</v>
      </c>
      <c r="I197" s="53">
        <v>0.45238095238095238</v>
      </c>
      <c r="J197" s="16" t="s">
        <v>5682</v>
      </c>
      <c r="K197" s="16"/>
      <c r="L197" s="75">
        <v>4.1814496477910659</v>
      </c>
      <c r="M197" s="68"/>
      <c r="N197" s="95" t="s">
        <v>2570</v>
      </c>
      <c r="O197" s="16"/>
      <c r="P197" s="17"/>
      <c r="Q197" s="76" t="s">
        <v>5688</v>
      </c>
      <c r="R197" s="76"/>
      <c r="S197" s="17"/>
      <c r="T197" s="78"/>
      <c r="U197" s="79"/>
      <c r="V197" s="79"/>
      <c r="W197" s="77"/>
      <c r="X197" s="80"/>
      <c r="Y197" s="80"/>
      <c r="Z197" s="69">
        <v>197</v>
      </c>
      <c r="AA197" s="69"/>
      <c r="AB197" s="81"/>
      <c r="AC197" s="71">
        <v>3463</v>
      </c>
      <c r="AD197" s="71">
        <v>3157</v>
      </c>
      <c r="AE197" s="71">
        <v>16741</v>
      </c>
      <c r="AF197" s="71">
        <v>315</v>
      </c>
      <c r="AG197" s="71" t="s">
        <v>1605</v>
      </c>
      <c r="AH197" s="71" t="s">
        <v>2063</v>
      </c>
      <c r="AI197" s="71">
        <v>-36000</v>
      </c>
      <c r="AJ197" s="73">
        <v>39983.042187500003</v>
      </c>
      <c r="AK197" s="71" t="s">
        <v>3133</v>
      </c>
      <c r="AL197" s="71" t="s">
        <v>3589</v>
      </c>
      <c r="AM197" s="71" t="s">
        <v>4571</v>
      </c>
      <c r="AN197" s="73">
        <v>40522.048807870371</v>
      </c>
      <c r="AO197" s="71"/>
      <c r="AP197" s="71"/>
    </row>
    <row r="198" spans="1:42" ht="41.45" customHeight="1">
      <c r="A198" s="15" t="s">
        <v>749</v>
      </c>
      <c r="C198" s="52">
        <v>10</v>
      </c>
      <c r="D198" s="52">
        <v>1</v>
      </c>
      <c r="E198" s="53">
        <v>159.313636</v>
      </c>
      <c r="F198" s="53">
        <v>6.0599999999999998E-4</v>
      </c>
      <c r="G198" s="53">
        <v>3.967E-3</v>
      </c>
      <c r="H198" s="53">
        <v>2.6503489999999998</v>
      </c>
      <c r="I198" s="53">
        <v>0.10909090909090909</v>
      </c>
      <c r="J198" s="16" t="s">
        <v>5683</v>
      </c>
      <c r="K198" s="16"/>
      <c r="L198" s="75">
        <v>4.7001947024787016</v>
      </c>
      <c r="M198" s="68"/>
      <c r="N198" s="95" t="s">
        <v>2229</v>
      </c>
      <c r="O198" s="16"/>
      <c r="P198" s="17"/>
      <c r="Q198" s="76" t="s">
        <v>5689</v>
      </c>
      <c r="R198" s="76"/>
      <c r="S198" s="17"/>
      <c r="T198" s="78"/>
      <c r="U198" s="79"/>
      <c r="V198" s="79"/>
      <c r="W198" s="77"/>
      <c r="X198" s="80"/>
      <c r="Y198" s="80"/>
      <c r="Z198" s="69">
        <v>198</v>
      </c>
      <c r="AA198" s="69"/>
      <c r="AB198" s="81"/>
      <c r="AC198" s="71">
        <v>13</v>
      </c>
      <c r="AD198" s="71">
        <v>665</v>
      </c>
      <c r="AE198" s="71">
        <v>323</v>
      </c>
      <c r="AF198" s="71">
        <v>88</v>
      </c>
      <c r="AG198" s="71" t="s">
        <v>1339</v>
      </c>
      <c r="AH198" s="71"/>
      <c r="AI198" s="71"/>
      <c r="AJ198" s="73">
        <v>40517.234548611108</v>
      </c>
      <c r="AK198" s="71" t="s">
        <v>3133</v>
      </c>
      <c r="AL198" s="71" t="s">
        <v>3246</v>
      </c>
      <c r="AM198" s="71" t="s">
        <v>4289</v>
      </c>
      <c r="AN198" s="73">
        <v>40522.05028935185</v>
      </c>
      <c r="AO198" s="71"/>
      <c r="AP198" s="71"/>
    </row>
    <row r="199" spans="1:42" ht="41.45" customHeight="1">
      <c r="A199" s="15" t="s">
        <v>662</v>
      </c>
      <c r="C199" s="52">
        <v>1</v>
      </c>
      <c r="D199" s="52">
        <v>2</v>
      </c>
      <c r="E199" s="53">
        <v>156.33549500000001</v>
      </c>
      <c r="F199" s="53">
        <v>5.9400000000000002E-4</v>
      </c>
      <c r="G199" s="53">
        <v>2.467E-3</v>
      </c>
      <c r="H199" s="53">
        <v>0.590086</v>
      </c>
      <c r="I199" s="53">
        <v>0</v>
      </c>
      <c r="J199" s="16" t="s">
        <v>5682</v>
      </c>
      <c r="K199" s="16"/>
      <c r="L199" s="75">
        <v>3.7672169179254684</v>
      </c>
      <c r="M199" s="68"/>
      <c r="N199" s="95" t="s">
        <v>2656</v>
      </c>
      <c r="O199" s="16"/>
      <c r="P199" s="17"/>
      <c r="Q199" s="76" t="s">
        <v>5688</v>
      </c>
      <c r="R199" s="76"/>
      <c r="S199" s="17"/>
      <c r="T199" s="78"/>
      <c r="U199" s="79"/>
      <c r="V199" s="79"/>
      <c r="W199" s="77"/>
      <c r="X199" s="80"/>
      <c r="Y199" s="80"/>
      <c r="Z199" s="69">
        <v>199</v>
      </c>
      <c r="AA199" s="69"/>
      <c r="AB199" s="81"/>
      <c r="AC199" s="71">
        <v>930</v>
      </c>
      <c r="AD199" s="71">
        <v>1665</v>
      </c>
      <c r="AE199" s="71">
        <v>7746</v>
      </c>
      <c r="AF199" s="71">
        <v>8</v>
      </c>
      <c r="AG199" s="71" t="s">
        <v>1681</v>
      </c>
      <c r="AH199" s="71" t="s">
        <v>2063</v>
      </c>
      <c r="AI199" s="71">
        <v>-36000</v>
      </c>
      <c r="AJ199" s="73">
        <v>39709.219247685185</v>
      </c>
      <c r="AK199" s="71" t="s">
        <v>3133</v>
      </c>
      <c r="AL199" s="71" t="s">
        <v>3679</v>
      </c>
      <c r="AM199" s="71" t="s">
        <v>4643</v>
      </c>
      <c r="AN199" s="73">
        <v>40522.045173611114</v>
      </c>
      <c r="AO199" s="71"/>
      <c r="AP199" s="71"/>
    </row>
    <row r="200" spans="1:42" ht="41.45" customHeight="1">
      <c r="A200" s="15" t="s">
        <v>663</v>
      </c>
      <c r="C200" s="52">
        <v>1</v>
      </c>
      <c r="D200" s="52">
        <v>2</v>
      </c>
      <c r="E200" s="53">
        <v>156.33549500000001</v>
      </c>
      <c r="F200" s="53">
        <v>5.9400000000000002E-4</v>
      </c>
      <c r="G200" s="53">
        <v>2.467E-3</v>
      </c>
      <c r="H200" s="53">
        <v>0.590086</v>
      </c>
      <c r="I200" s="53">
        <v>0</v>
      </c>
      <c r="J200" s="16" t="s">
        <v>5682</v>
      </c>
      <c r="K200" s="16"/>
      <c r="L200" s="75">
        <v>3.7672169179254684</v>
      </c>
      <c r="M200" s="68"/>
      <c r="N200" s="95" t="s">
        <v>2657</v>
      </c>
      <c r="O200" s="16"/>
      <c r="P200" s="17"/>
      <c r="Q200" s="76" t="s">
        <v>5688</v>
      </c>
      <c r="R200" s="76"/>
      <c r="S200" s="17"/>
      <c r="T200" s="78"/>
      <c r="U200" s="79"/>
      <c r="V200" s="79"/>
      <c r="W200" s="77"/>
      <c r="X200" s="80"/>
      <c r="Y200" s="80"/>
      <c r="Z200" s="69">
        <v>200</v>
      </c>
      <c r="AA200" s="69"/>
      <c r="AB200" s="81"/>
      <c r="AC200" s="71">
        <v>1589</v>
      </c>
      <c r="AD200" s="71">
        <v>1653</v>
      </c>
      <c r="AE200" s="71">
        <v>22868</v>
      </c>
      <c r="AF200" s="71">
        <v>1</v>
      </c>
      <c r="AG200" s="71" t="s">
        <v>1682</v>
      </c>
      <c r="AH200" s="71" t="s">
        <v>2097</v>
      </c>
      <c r="AI200" s="71">
        <v>28800</v>
      </c>
      <c r="AJ200" s="73">
        <v>39692.050162037034</v>
      </c>
      <c r="AK200" s="71" t="s">
        <v>3133</v>
      </c>
      <c r="AL200" s="71" t="s">
        <v>3680</v>
      </c>
      <c r="AM200" s="71" t="s">
        <v>4644</v>
      </c>
      <c r="AN200" s="73">
        <v>40522.048877314817</v>
      </c>
      <c r="AO200" s="71"/>
      <c r="AP200" s="71"/>
    </row>
    <row r="201" spans="1:42" ht="41.45" customHeight="1">
      <c r="A201" s="15" t="s">
        <v>621</v>
      </c>
      <c r="C201" s="52">
        <v>4</v>
      </c>
      <c r="D201" s="52">
        <v>4</v>
      </c>
      <c r="E201" s="53">
        <v>154.18888899999999</v>
      </c>
      <c r="F201" s="53">
        <v>4.57E-4</v>
      </c>
      <c r="G201" s="53">
        <v>3.0299999999999999E-4</v>
      </c>
      <c r="H201" s="53">
        <v>1.1340520000000001</v>
      </c>
      <c r="I201" s="53">
        <v>0.5</v>
      </c>
      <c r="J201" s="16" t="s">
        <v>5682</v>
      </c>
      <c r="K201" s="16"/>
      <c r="L201" s="75">
        <v>4.013548669528193</v>
      </c>
      <c r="M201" s="68"/>
      <c r="N201" s="95" t="s">
        <v>2614</v>
      </c>
      <c r="O201" s="16"/>
      <c r="P201" s="17"/>
      <c r="Q201" s="76" t="s">
        <v>5688</v>
      </c>
      <c r="R201" s="76"/>
      <c r="S201" s="17"/>
      <c r="T201" s="78"/>
      <c r="U201" s="79"/>
      <c r="V201" s="79"/>
      <c r="W201" s="77"/>
      <c r="X201" s="80"/>
      <c r="Y201" s="80"/>
      <c r="Z201" s="69">
        <v>201</v>
      </c>
      <c r="AA201" s="69"/>
      <c r="AB201" s="81"/>
      <c r="AC201" s="71">
        <v>1057</v>
      </c>
      <c r="AD201" s="71">
        <v>1487</v>
      </c>
      <c r="AE201" s="71">
        <v>26656</v>
      </c>
      <c r="AF201" s="71">
        <v>17</v>
      </c>
      <c r="AG201" s="71" t="s">
        <v>1646</v>
      </c>
      <c r="AH201" s="71" t="s">
        <v>2067</v>
      </c>
      <c r="AI201" s="71">
        <v>3600</v>
      </c>
      <c r="AJ201" s="73">
        <v>39851.605127314811</v>
      </c>
      <c r="AK201" s="71" t="s">
        <v>3133</v>
      </c>
      <c r="AL201" s="71" t="s">
        <v>3635</v>
      </c>
      <c r="AM201" s="71" t="s">
        <v>4608</v>
      </c>
      <c r="AN201" s="73">
        <v>40522.043877314813</v>
      </c>
      <c r="AO201" s="71"/>
      <c r="AP201" s="71"/>
    </row>
    <row r="202" spans="1:42" ht="41.45" customHeight="1">
      <c r="A202" s="15" t="s">
        <v>589</v>
      </c>
      <c r="C202" s="52">
        <v>4</v>
      </c>
      <c r="D202" s="52">
        <v>6</v>
      </c>
      <c r="E202" s="53">
        <v>145.96156099999999</v>
      </c>
      <c r="F202" s="53">
        <v>3.68E-4</v>
      </c>
      <c r="G202" s="53">
        <v>9.7999999999999997E-5</v>
      </c>
      <c r="H202" s="53">
        <v>1.307302</v>
      </c>
      <c r="I202" s="53">
        <v>0.36666666666666664</v>
      </c>
      <c r="J202" s="16" t="s">
        <v>5682</v>
      </c>
      <c r="K202" s="16"/>
      <c r="L202" s="75">
        <v>4.0920038964452647</v>
      </c>
      <c r="M202" s="68"/>
      <c r="N202" s="95" t="s">
        <v>2580</v>
      </c>
      <c r="O202" s="16"/>
      <c r="P202" s="17"/>
      <c r="Q202" s="76" t="s">
        <v>5688</v>
      </c>
      <c r="R202" s="76"/>
      <c r="S202" s="17"/>
      <c r="T202" s="78"/>
      <c r="U202" s="79"/>
      <c r="V202" s="79"/>
      <c r="W202" s="77"/>
      <c r="X202" s="80"/>
      <c r="Y202" s="80"/>
      <c r="Z202" s="69">
        <v>202</v>
      </c>
      <c r="AA202" s="69"/>
      <c r="AB202" s="81"/>
      <c r="AC202" s="71">
        <v>1840</v>
      </c>
      <c r="AD202" s="71">
        <v>1775</v>
      </c>
      <c r="AE202" s="71">
        <v>8905</v>
      </c>
      <c r="AF202" s="71">
        <v>307</v>
      </c>
      <c r="AG202" s="71" t="s">
        <v>1614</v>
      </c>
      <c r="AH202" s="71" t="s">
        <v>2063</v>
      </c>
      <c r="AI202" s="71">
        <v>-36000</v>
      </c>
      <c r="AJ202" s="73">
        <v>40433.695902777778</v>
      </c>
      <c r="AK202" s="71" t="s">
        <v>3133</v>
      </c>
      <c r="AL202" s="71" t="s">
        <v>3600</v>
      </c>
      <c r="AM202" s="71" t="s">
        <v>4580</v>
      </c>
      <c r="AN202" s="73">
        <v>40522.043645833335</v>
      </c>
      <c r="AO202" s="71"/>
      <c r="AP202" s="71"/>
    </row>
    <row r="203" spans="1:42" ht="41.45" customHeight="1">
      <c r="A203" s="15" t="s">
        <v>308</v>
      </c>
      <c r="C203" s="52">
        <v>0</v>
      </c>
      <c r="D203" s="52">
        <v>2</v>
      </c>
      <c r="E203" s="53">
        <v>145.60770299999999</v>
      </c>
      <c r="F203" s="53">
        <v>4.6799999999999999E-4</v>
      </c>
      <c r="G203" s="53">
        <v>2.3900000000000001E-4</v>
      </c>
      <c r="H203" s="53">
        <v>0.70296499999999995</v>
      </c>
      <c r="I203" s="53">
        <v>0</v>
      </c>
      <c r="J203" s="16" t="s">
        <v>5682</v>
      </c>
      <c r="K203" s="16"/>
      <c r="L203" s="75">
        <v>3.8183334983535904</v>
      </c>
      <c r="M203" s="68"/>
      <c r="N203" s="95" t="s">
        <v>2284</v>
      </c>
      <c r="O203" s="16"/>
      <c r="P203" s="17"/>
      <c r="Q203" s="76" t="s">
        <v>5688</v>
      </c>
      <c r="R203" s="76"/>
      <c r="S203" s="17"/>
      <c r="T203" s="78"/>
      <c r="U203" s="79"/>
      <c r="V203" s="79"/>
      <c r="W203" s="77"/>
      <c r="X203" s="80"/>
      <c r="Y203" s="80"/>
      <c r="Z203" s="69">
        <v>203</v>
      </c>
      <c r="AA203" s="69"/>
      <c r="AB203" s="81"/>
      <c r="AC203" s="71">
        <v>125</v>
      </c>
      <c r="AD203" s="71">
        <v>128</v>
      </c>
      <c r="AE203" s="71">
        <v>3999</v>
      </c>
      <c r="AF203" s="71">
        <v>1</v>
      </c>
      <c r="AG203" s="71" t="s">
        <v>1384</v>
      </c>
      <c r="AH203" s="71" t="s">
        <v>2040</v>
      </c>
      <c r="AI203" s="71">
        <v>-28800</v>
      </c>
      <c r="AJ203" s="73">
        <v>39925.200092592589</v>
      </c>
      <c r="AK203" s="71" t="s">
        <v>3133</v>
      </c>
      <c r="AL203" s="71" t="s">
        <v>3301</v>
      </c>
      <c r="AM203" s="71" t="s">
        <v>4337</v>
      </c>
      <c r="AN203" s="73">
        <v>40522.045949074076</v>
      </c>
      <c r="AO203" s="71"/>
      <c r="AP203" s="71"/>
    </row>
    <row r="204" spans="1:42" ht="41.45" customHeight="1">
      <c r="A204" s="15" t="s">
        <v>468</v>
      </c>
      <c r="C204" s="52">
        <v>1</v>
      </c>
      <c r="D204" s="52">
        <v>1</v>
      </c>
      <c r="E204" s="53">
        <v>142.20283900000001</v>
      </c>
      <c r="F204" s="53">
        <v>5.9400000000000002E-4</v>
      </c>
      <c r="G204" s="53">
        <v>2.4719999999999998E-3</v>
      </c>
      <c r="H204" s="53">
        <v>0.59516599999999997</v>
      </c>
      <c r="I204" s="53">
        <v>0</v>
      </c>
      <c r="J204" s="16" t="s">
        <v>5682</v>
      </c>
      <c r="K204" s="16"/>
      <c r="L204" s="75">
        <v>3.7695173655603238</v>
      </c>
      <c r="M204" s="68"/>
      <c r="N204" s="95" t="s">
        <v>2353</v>
      </c>
      <c r="O204" s="16"/>
      <c r="P204" s="17"/>
      <c r="Q204" s="76" t="s">
        <v>5688</v>
      </c>
      <c r="R204" s="76"/>
      <c r="S204" s="17"/>
      <c r="T204" s="78"/>
      <c r="U204" s="79"/>
      <c r="V204" s="79"/>
      <c r="W204" s="77"/>
      <c r="X204" s="80"/>
      <c r="Y204" s="80"/>
      <c r="Z204" s="69">
        <v>204</v>
      </c>
      <c r="AA204" s="69"/>
      <c r="AB204" s="81"/>
      <c r="AC204" s="71">
        <v>403</v>
      </c>
      <c r="AD204" s="71">
        <v>242</v>
      </c>
      <c r="AE204" s="71">
        <v>2176</v>
      </c>
      <c r="AF204" s="71">
        <v>4</v>
      </c>
      <c r="AG204" s="71" t="s">
        <v>1433</v>
      </c>
      <c r="AH204" s="71" t="s">
        <v>2050</v>
      </c>
      <c r="AI204" s="71">
        <v>-21600</v>
      </c>
      <c r="AJ204" s="73">
        <v>40376.445</v>
      </c>
      <c r="AK204" s="71" t="s">
        <v>3133</v>
      </c>
      <c r="AL204" s="71" t="s">
        <v>3370</v>
      </c>
      <c r="AM204" s="71" t="s">
        <v>4396</v>
      </c>
      <c r="AN204" s="73">
        <v>40522.048796296294</v>
      </c>
      <c r="AO204" s="71"/>
      <c r="AP204" s="71"/>
    </row>
    <row r="205" spans="1:42" ht="41.45" customHeight="1">
      <c r="A205" s="15" t="s">
        <v>325</v>
      </c>
      <c r="C205" s="52">
        <v>3</v>
      </c>
      <c r="D205" s="52">
        <v>1</v>
      </c>
      <c r="E205" s="53">
        <v>137.90802400000001</v>
      </c>
      <c r="F205" s="53">
        <v>4.4999999999999999E-4</v>
      </c>
      <c r="G205" s="53">
        <v>1.8100000000000001E-4</v>
      </c>
      <c r="H205" s="53">
        <v>0.91586000000000001</v>
      </c>
      <c r="I205" s="53">
        <v>0.25</v>
      </c>
      <c r="J205" s="16" t="s">
        <v>5682</v>
      </c>
      <c r="K205" s="16"/>
      <c r="L205" s="75">
        <v>3.9147417265470108</v>
      </c>
      <c r="M205" s="68"/>
      <c r="N205" s="95" t="s">
        <v>2262</v>
      </c>
      <c r="O205" s="16"/>
      <c r="P205" s="17"/>
      <c r="Q205" s="76" t="s">
        <v>5688</v>
      </c>
      <c r="R205" s="76"/>
      <c r="S205" s="17"/>
      <c r="T205" s="78"/>
      <c r="U205" s="79"/>
      <c r="V205" s="79"/>
      <c r="W205" s="77"/>
      <c r="X205" s="80"/>
      <c r="Y205" s="80"/>
      <c r="Z205" s="69">
        <v>205</v>
      </c>
      <c r="AA205" s="69"/>
      <c r="AB205" s="81"/>
      <c r="AC205" s="71">
        <v>29</v>
      </c>
      <c r="AD205" s="71">
        <v>10720</v>
      </c>
      <c r="AE205" s="71">
        <v>21664</v>
      </c>
      <c r="AF205" s="71">
        <v>6</v>
      </c>
      <c r="AG205" s="71" t="s">
        <v>1365</v>
      </c>
      <c r="AH205" s="71" t="s">
        <v>2046</v>
      </c>
      <c r="AI205" s="71">
        <v>-16200</v>
      </c>
      <c r="AJ205" s="73">
        <v>40093.002245370371</v>
      </c>
      <c r="AK205" s="71" t="s">
        <v>3133</v>
      </c>
      <c r="AL205" s="71" t="s">
        <v>3279</v>
      </c>
      <c r="AM205" s="71" t="s">
        <v>4318</v>
      </c>
      <c r="AN205" s="73">
        <v>40522.044594907406</v>
      </c>
      <c r="AO205" s="71"/>
      <c r="AP205" s="71"/>
    </row>
    <row r="206" spans="1:42" ht="41.45" customHeight="1">
      <c r="A206" s="15" t="s">
        <v>575</v>
      </c>
      <c r="C206" s="52">
        <v>4</v>
      </c>
      <c r="D206" s="52">
        <v>7</v>
      </c>
      <c r="E206" s="53">
        <v>127.005537</v>
      </c>
      <c r="F206" s="53">
        <v>5.9999999999999995E-4</v>
      </c>
      <c r="G206" s="53">
        <v>3.4220000000000001E-3</v>
      </c>
      <c r="H206" s="53">
        <v>1.673138</v>
      </c>
      <c r="I206" s="53">
        <v>0.19047619047619047</v>
      </c>
      <c r="J206" s="16" t="s">
        <v>5682</v>
      </c>
      <c r="K206" s="16"/>
      <c r="L206" s="75">
        <v>4.2576705423005841</v>
      </c>
      <c r="M206" s="68"/>
      <c r="N206" s="95" t="s">
        <v>2567</v>
      </c>
      <c r="O206" s="16"/>
      <c r="P206" s="17"/>
      <c r="Q206" s="76" t="s">
        <v>5688</v>
      </c>
      <c r="R206" s="76"/>
      <c r="S206" s="17"/>
      <c r="T206" s="78"/>
      <c r="U206" s="79"/>
      <c r="V206" s="79"/>
      <c r="W206" s="77"/>
      <c r="X206" s="80"/>
      <c r="Y206" s="80"/>
      <c r="Z206" s="69">
        <v>206</v>
      </c>
      <c r="AA206" s="69"/>
      <c r="AB206" s="81"/>
      <c r="AC206" s="71">
        <v>725</v>
      </c>
      <c r="AD206" s="71">
        <v>585</v>
      </c>
      <c r="AE206" s="71">
        <v>18122</v>
      </c>
      <c r="AF206" s="71">
        <v>3703</v>
      </c>
      <c r="AG206" s="71" t="s">
        <v>1602</v>
      </c>
      <c r="AH206" s="71" t="s">
        <v>2045</v>
      </c>
      <c r="AI206" s="71">
        <v>-18000</v>
      </c>
      <c r="AJ206" s="73">
        <v>39991.550902777781</v>
      </c>
      <c r="AK206" s="71" t="s">
        <v>3133</v>
      </c>
      <c r="AL206" s="71" t="s">
        <v>3586</v>
      </c>
      <c r="AM206" s="71" t="s">
        <v>4568</v>
      </c>
      <c r="AN206" s="73">
        <v>40522.049791666665</v>
      </c>
      <c r="AO206" s="71"/>
      <c r="AP206" s="71"/>
    </row>
    <row r="207" spans="1:42" ht="41.45" customHeight="1">
      <c r="A207" s="15" t="s">
        <v>784</v>
      </c>
      <c r="C207" s="52">
        <v>2</v>
      </c>
      <c r="D207" s="52">
        <v>2</v>
      </c>
      <c r="E207" s="53">
        <v>123.655997</v>
      </c>
      <c r="F207" s="53">
        <v>3.68E-4</v>
      </c>
      <c r="G207" s="53">
        <v>3.3000000000000003E-5</v>
      </c>
      <c r="H207" s="53">
        <v>0.84025099999999997</v>
      </c>
      <c r="I207" s="53">
        <v>0.33333333333333331</v>
      </c>
      <c r="J207" s="16" t="s">
        <v>5682</v>
      </c>
      <c r="K207" s="16"/>
      <c r="L207" s="75">
        <v>3.8805026428415395</v>
      </c>
      <c r="M207" s="68"/>
      <c r="N207" s="95" t="s">
        <v>2738</v>
      </c>
      <c r="O207" s="16"/>
      <c r="P207" s="17"/>
      <c r="Q207" s="76" t="s">
        <v>5688</v>
      </c>
      <c r="R207" s="76"/>
      <c r="S207" s="17"/>
      <c r="T207" s="78"/>
      <c r="U207" s="79"/>
      <c r="V207" s="79"/>
      <c r="W207" s="77"/>
      <c r="X207" s="80"/>
      <c r="Y207" s="80"/>
      <c r="Z207" s="69">
        <v>207</v>
      </c>
      <c r="AA207" s="69"/>
      <c r="AB207" s="81"/>
      <c r="AC207" s="71">
        <v>1964</v>
      </c>
      <c r="AD207" s="71">
        <v>1657</v>
      </c>
      <c r="AE207" s="71">
        <v>12218</v>
      </c>
      <c r="AF207" s="71">
        <v>1</v>
      </c>
      <c r="AG207" s="71" t="s">
        <v>1749</v>
      </c>
      <c r="AH207" s="71" t="s">
        <v>2040</v>
      </c>
      <c r="AI207" s="71">
        <v>-28800</v>
      </c>
      <c r="AJ207" s="73">
        <v>39664.812407407408</v>
      </c>
      <c r="AK207" s="71" t="s">
        <v>3133</v>
      </c>
      <c r="AL207" s="71" t="s">
        <v>3763</v>
      </c>
      <c r="AM207" s="71" t="s">
        <v>4712</v>
      </c>
      <c r="AN207" s="73">
        <v>40522.051145833335</v>
      </c>
      <c r="AO207" s="71"/>
      <c r="AP207" s="71"/>
    </row>
    <row r="208" spans="1:42" ht="41.45" customHeight="1">
      <c r="A208" s="15" t="s">
        <v>459</v>
      </c>
      <c r="C208" s="52">
        <v>0</v>
      </c>
      <c r="D208" s="52">
        <v>2</v>
      </c>
      <c r="E208" s="53">
        <v>120.967315</v>
      </c>
      <c r="F208" s="53">
        <v>4.5800000000000002E-4</v>
      </c>
      <c r="G208" s="53">
        <v>2.5000000000000001E-4</v>
      </c>
      <c r="H208" s="53">
        <v>0.53603999999999996</v>
      </c>
      <c r="I208" s="53">
        <v>0</v>
      </c>
      <c r="J208" s="16" t="s">
        <v>5682</v>
      </c>
      <c r="K208" s="16"/>
      <c r="L208" s="75">
        <v>3.7427425098795228</v>
      </c>
      <c r="M208" s="68"/>
      <c r="N208" s="95" t="s">
        <v>2443</v>
      </c>
      <c r="O208" s="16"/>
      <c r="P208" s="17"/>
      <c r="Q208" s="76" t="s">
        <v>5688</v>
      </c>
      <c r="R208" s="76"/>
      <c r="S208" s="17"/>
      <c r="T208" s="78"/>
      <c r="U208" s="79"/>
      <c r="V208" s="79"/>
      <c r="W208" s="77"/>
      <c r="X208" s="80"/>
      <c r="Y208" s="80"/>
      <c r="Z208" s="69">
        <v>208</v>
      </c>
      <c r="AA208" s="69"/>
      <c r="AB208" s="81"/>
      <c r="AC208" s="71">
        <v>246</v>
      </c>
      <c r="AD208" s="71">
        <v>79</v>
      </c>
      <c r="AE208" s="71">
        <v>2805</v>
      </c>
      <c r="AF208" s="71">
        <v>0</v>
      </c>
      <c r="AG208" s="71" t="s">
        <v>1503</v>
      </c>
      <c r="AH208" s="71" t="s">
        <v>2046</v>
      </c>
      <c r="AI208" s="71">
        <v>-16200</v>
      </c>
      <c r="AJ208" s="73">
        <v>39851.964375000003</v>
      </c>
      <c r="AK208" s="71" t="s">
        <v>3133</v>
      </c>
      <c r="AL208" s="71" t="s">
        <v>3462</v>
      </c>
      <c r="AM208" s="71" t="s">
        <v>4465</v>
      </c>
      <c r="AN208" s="73">
        <v>40522.048692129632</v>
      </c>
      <c r="AO208" s="71"/>
      <c r="AP208" s="71"/>
    </row>
    <row r="209" spans="1:42" ht="41.45" customHeight="1">
      <c r="A209" s="15" t="s">
        <v>766</v>
      </c>
      <c r="C209" s="52">
        <v>1</v>
      </c>
      <c r="D209" s="52">
        <v>1</v>
      </c>
      <c r="E209" s="53">
        <v>115.819048</v>
      </c>
      <c r="F209" s="53">
        <v>3.59E-4</v>
      </c>
      <c r="G209" s="53">
        <v>5.1999999999999997E-5</v>
      </c>
      <c r="H209" s="53">
        <v>0.63150399999999995</v>
      </c>
      <c r="I209" s="53">
        <v>0</v>
      </c>
      <c r="J209" s="16" t="s">
        <v>5682</v>
      </c>
      <c r="K209" s="16"/>
      <c r="L209" s="75">
        <v>3.7859728116539029</v>
      </c>
      <c r="M209" s="68"/>
      <c r="N209" s="95" t="s">
        <v>2748</v>
      </c>
      <c r="O209" s="16"/>
      <c r="P209" s="17"/>
      <c r="Q209" s="76" t="s">
        <v>5688</v>
      </c>
      <c r="R209" s="76"/>
      <c r="S209" s="17"/>
      <c r="T209" s="78"/>
      <c r="U209" s="79"/>
      <c r="V209" s="79"/>
      <c r="W209" s="77"/>
      <c r="X209" s="80"/>
      <c r="Y209" s="80"/>
      <c r="Z209" s="69">
        <v>209</v>
      </c>
      <c r="AA209" s="69"/>
      <c r="AB209" s="81"/>
      <c r="AC209" s="71">
        <v>2304</v>
      </c>
      <c r="AD209" s="71">
        <v>2892</v>
      </c>
      <c r="AE209" s="71">
        <v>58716</v>
      </c>
      <c r="AF209" s="71">
        <v>4</v>
      </c>
      <c r="AG209" s="71" t="s">
        <v>1757</v>
      </c>
      <c r="AH209" s="71" t="s">
        <v>2045</v>
      </c>
      <c r="AI209" s="71">
        <v>-18000</v>
      </c>
      <c r="AJ209" s="73">
        <v>39805.55400462963</v>
      </c>
      <c r="AK209" s="71" t="s">
        <v>3133</v>
      </c>
      <c r="AL209" s="71" t="s">
        <v>3773</v>
      </c>
      <c r="AM209" s="71" t="s">
        <v>4719</v>
      </c>
      <c r="AN209" s="73">
        <v>40522.049629629626</v>
      </c>
      <c r="AO209" s="71"/>
      <c r="AP209" s="71"/>
    </row>
    <row r="210" spans="1:42" ht="41.45" customHeight="1">
      <c r="A210" s="15" t="s">
        <v>690</v>
      </c>
      <c r="C210" s="52">
        <v>1</v>
      </c>
      <c r="D210" s="52">
        <v>2</v>
      </c>
      <c r="E210" s="53">
        <v>93.315381000000002</v>
      </c>
      <c r="F210" s="53">
        <v>5.9900000000000003E-4</v>
      </c>
      <c r="G210" s="53">
        <v>2.8019999999999998E-3</v>
      </c>
      <c r="H210" s="53">
        <v>0.80261700000000002</v>
      </c>
      <c r="I210" s="53">
        <v>0.16666666666666666</v>
      </c>
      <c r="J210" s="16" t="s">
        <v>5682</v>
      </c>
      <c r="K210" s="16"/>
      <c r="L210" s="75">
        <v>3.8634603108946588</v>
      </c>
      <c r="M210" s="68"/>
      <c r="N210" s="95" t="s">
        <v>2682</v>
      </c>
      <c r="O210" s="16"/>
      <c r="P210" s="17"/>
      <c r="Q210" s="76" t="s">
        <v>5688</v>
      </c>
      <c r="R210" s="76"/>
      <c r="S210" s="17"/>
      <c r="T210" s="78"/>
      <c r="U210" s="79"/>
      <c r="V210" s="79"/>
      <c r="W210" s="77"/>
      <c r="X210" s="80"/>
      <c r="Y210" s="80"/>
      <c r="Z210" s="69">
        <v>210</v>
      </c>
      <c r="AA210" s="69"/>
      <c r="AB210" s="81"/>
      <c r="AC210" s="71">
        <v>79</v>
      </c>
      <c r="AD210" s="71">
        <v>46</v>
      </c>
      <c r="AE210" s="71">
        <v>932</v>
      </c>
      <c r="AF210" s="71">
        <v>18</v>
      </c>
      <c r="AG210" s="71"/>
      <c r="AH210" s="71" t="s">
        <v>2102</v>
      </c>
      <c r="AI210" s="71">
        <v>3600</v>
      </c>
      <c r="AJ210" s="73">
        <v>40165.435601851852</v>
      </c>
      <c r="AK210" s="71" t="s">
        <v>3133</v>
      </c>
      <c r="AL210" s="71" t="s">
        <v>3705</v>
      </c>
      <c r="AM210" s="71" t="s">
        <v>4665</v>
      </c>
      <c r="AN210" s="73">
        <v>40522.043969907405</v>
      </c>
      <c r="AO210" s="71"/>
      <c r="AP210" s="71"/>
    </row>
    <row r="211" spans="1:42" ht="41.45" customHeight="1">
      <c r="A211" s="15" t="s">
        <v>465</v>
      </c>
      <c r="C211" s="52">
        <v>0</v>
      </c>
      <c r="D211" s="52">
        <v>3</v>
      </c>
      <c r="E211" s="53">
        <v>87.397327000000004</v>
      </c>
      <c r="F211" s="53">
        <v>5.9500000000000004E-4</v>
      </c>
      <c r="G211" s="53">
        <v>2.745E-3</v>
      </c>
      <c r="H211" s="53">
        <v>0.81788499999999997</v>
      </c>
      <c r="I211" s="53">
        <v>0.16666666666666666</v>
      </c>
      <c r="J211" s="16" t="s">
        <v>5682</v>
      </c>
      <c r="K211" s="16"/>
      <c r="L211" s="75">
        <v>3.8703743334318585</v>
      </c>
      <c r="M211" s="68"/>
      <c r="N211" s="95" t="s">
        <v>2450</v>
      </c>
      <c r="O211" s="16"/>
      <c r="P211" s="17"/>
      <c r="Q211" s="76" t="s">
        <v>5688</v>
      </c>
      <c r="R211" s="76"/>
      <c r="S211" s="17"/>
      <c r="T211" s="78"/>
      <c r="U211" s="79"/>
      <c r="V211" s="79"/>
      <c r="W211" s="77"/>
      <c r="X211" s="80"/>
      <c r="Y211" s="80"/>
      <c r="Z211" s="69">
        <v>211</v>
      </c>
      <c r="AA211" s="69"/>
      <c r="AB211" s="81"/>
      <c r="AC211" s="71">
        <v>60</v>
      </c>
      <c r="AD211" s="71">
        <v>23</v>
      </c>
      <c r="AE211" s="71">
        <v>457</v>
      </c>
      <c r="AF211" s="71">
        <v>10</v>
      </c>
      <c r="AG211" s="71" t="s">
        <v>1509</v>
      </c>
      <c r="AH211" s="71" t="s">
        <v>2055</v>
      </c>
      <c r="AI211" s="71">
        <v>-18000</v>
      </c>
      <c r="AJ211" s="73">
        <v>39920.807314814818</v>
      </c>
      <c r="AK211" s="71" t="s">
        <v>3133</v>
      </c>
      <c r="AL211" s="71" t="s">
        <v>3469</v>
      </c>
      <c r="AM211" s="71" t="s">
        <v>4472</v>
      </c>
      <c r="AN211" s="73">
        <v>40522.048738425925</v>
      </c>
      <c r="AO211" s="71"/>
      <c r="AP211" s="71"/>
    </row>
    <row r="212" spans="1:42" ht="41.45" customHeight="1">
      <c r="A212" s="15" t="s">
        <v>365</v>
      </c>
      <c r="C212" s="52">
        <v>0</v>
      </c>
      <c r="D212" s="52">
        <v>4</v>
      </c>
      <c r="E212" s="53">
        <v>86.956975999999997</v>
      </c>
      <c r="F212" s="53">
        <v>6.0300000000000002E-4</v>
      </c>
      <c r="G212" s="53">
        <v>2.9859999999999999E-3</v>
      </c>
      <c r="H212" s="53">
        <v>1.023693</v>
      </c>
      <c r="I212" s="53">
        <v>0.25</v>
      </c>
      <c r="J212" s="16" t="s">
        <v>5682</v>
      </c>
      <c r="K212" s="16"/>
      <c r="L212" s="75">
        <v>3.963573256037046</v>
      </c>
      <c r="M212" s="68"/>
      <c r="N212" s="95" t="s">
        <v>2343</v>
      </c>
      <c r="O212" s="16"/>
      <c r="P212" s="17"/>
      <c r="Q212" s="76" t="s">
        <v>5688</v>
      </c>
      <c r="R212" s="76"/>
      <c r="S212" s="17"/>
      <c r="T212" s="78"/>
      <c r="U212" s="79"/>
      <c r="V212" s="79"/>
      <c r="W212" s="77"/>
      <c r="X212" s="80"/>
      <c r="Y212" s="80"/>
      <c r="Z212" s="69">
        <v>212</v>
      </c>
      <c r="AA212" s="69"/>
      <c r="AB212" s="81"/>
      <c r="AC212" s="71">
        <v>21</v>
      </c>
      <c r="AD212" s="71">
        <v>15</v>
      </c>
      <c r="AE212" s="71">
        <v>246</v>
      </c>
      <c r="AF212" s="71">
        <v>0</v>
      </c>
      <c r="AG212" s="71"/>
      <c r="AH212" s="71" t="s">
        <v>2052</v>
      </c>
      <c r="AI212" s="71">
        <v>-10800</v>
      </c>
      <c r="AJ212" s="73">
        <v>40454.945185185185</v>
      </c>
      <c r="AK212" s="71" t="s">
        <v>3133</v>
      </c>
      <c r="AL212" s="71" t="s">
        <v>3360</v>
      </c>
      <c r="AM212" s="71" t="s">
        <v>4387</v>
      </c>
      <c r="AN212" s="73">
        <v>40522.047314814816</v>
      </c>
      <c r="AO212" s="71"/>
      <c r="AP212" s="71"/>
    </row>
    <row r="213" spans="1:42" ht="41.45" customHeight="1">
      <c r="A213" s="15" t="s">
        <v>358</v>
      </c>
      <c r="C213" s="52">
        <v>2</v>
      </c>
      <c r="D213" s="52">
        <v>4</v>
      </c>
      <c r="E213" s="53">
        <v>86.347164000000006</v>
      </c>
      <c r="F213" s="53">
        <v>3.7100000000000002E-4</v>
      </c>
      <c r="G213" s="53">
        <v>8.2000000000000001E-5</v>
      </c>
      <c r="H213" s="53">
        <v>1.0101199999999999</v>
      </c>
      <c r="I213" s="53">
        <v>0.33333333333333331</v>
      </c>
      <c r="J213" s="16" t="s">
        <v>5682</v>
      </c>
      <c r="K213" s="16"/>
      <c r="L213" s="75">
        <v>3.9574268041181693</v>
      </c>
      <c r="M213" s="68"/>
      <c r="N213" s="95" t="s">
        <v>2336</v>
      </c>
      <c r="O213" s="16"/>
      <c r="P213" s="17"/>
      <c r="Q213" s="76" t="s">
        <v>5688</v>
      </c>
      <c r="R213" s="76"/>
      <c r="S213" s="17"/>
      <c r="T213" s="78"/>
      <c r="U213" s="79"/>
      <c r="V213" s="79"/>
      <c r="W213" s="77"/>
      <c r="X213" s="80"/>
      <c r="Y213" s="80"/>
      <c r="Z213" s="69">
        <v>213</v>
      </c>
      <c r="AA213" s="69"/>
      <c r="AB213" s="81"/>
      <c r="AC213" s="71">
        <v>229</v>
      </c>
      <c r="AD213" s="71">
        <v>309</v>
      </c>
      <c r="AE213" s="71">
        <v>26015</v>
      </c>
      <c r="AF213" s="71">
        <v>0</v>
      </c>
      <c r="AG213" s="71"/>
      <c r="AH213" s="71" t="s">
        <v>2050</v>
      </c>
      <c r="AI213" s="71">
        <v>-21600</v>
      </c>
      <c r="AJ213" s="73">
        <v>40142.788252314815</v>
      </c>
      <c r="AK213" s="71" t="s">
        <v>3133</v>
      </c>
      <c r="AL213" s="71" t="s">
        <v>3353</v>
      </c>
      <c r="AM213" s="71" t="s">
        <v>4382</v>
      </c>
      <c r="AN213" s="73">
        <v>40522.047222222223</v>
      </c>
      <c r="AO213" s="71"/>
      <c r="AP213" s="71"/>
    </row>
    <row r="214" spans="1:42" ht="41.45" customHeight="1">
      <c r="A214" s="15" t="s">
        <v>781</v>
      </c>
      <c r="C214" s="52">
        <v>4</v>
      </c>
      <c r="D214" s="52">
        <v>1</v>
      </c>
      <c r="E214" s="53">
        <v>76.349999999999994</v>
      </c>
      <c r="F214" s="53">
        <v>3.59E-4</v>
      </c>
      <c r="G214" s="53">
        <v>5.0000000000000002E-5</v>
      </c>
      <c r="H214" s="53">
        <v>1.064875</v>
      </c>
      <c r="I214" s="53">
        <v>0.33333333333333331</v>
      </c>
      <c r="J214" s="16" t="s">
        <v>5682</v>
      </c>
      <c r="K214" s="16"/>
      <c r="L214" s="75">
        <v>3.982222278576145</v>
      </c>
      <c r="M214" s="68"/>
      <c r="N214" s="95" t="s">
        <v>2507</v>
      </c>
      <c r="O214" s="16"/>
      <c r="P214" s="17"/>
      <c r="Q214" s="76" t="s">
        <v>5688</v>
      </c>
      <c r="R214" s="76"/>
      <c r="S214" s="17"/>
      <c r="T214" s="78"/>
      <c r="U214" s="79"/>
      <c r="V214" s="79"/>
      <c r="W214" s="77"/>
      <c r="X214" s="80"/>
      <c r="Y214" s="80"/>
      <c r="Z214" s="69">
        <v>214</v>
      </c>
      <c r="AA214" s="69"/>
      <c r="AB214" s="81"/>
      <c r="AC214" s="71">
        <v>270</v>
      </c>
      <c r="AD214" s="71">
        <v>829</v>
      </c>
      <c r="AE214" s="71">
        <v>43261</v>
      </c>
      <c r="AF214" s="71">
        <v>19</v>
      </c>
      <c r="AG214" s="71" t="s">
        <v>1557</v>
      </c>
      <c r="AH214" s="71" t="s">
        <v>2052</v>
      </c>
      <c r="AI214" s="71">
        <v>-10800</v>
      </c>
      <c r="AJ214" s="73">
        <v>40022.872881944444</v>
      </c>
      <c r="AK214" s="71" t="s">
        <v>3133</v>
      </c>
      <c r="AL214" s="71" t="s">
        <v>3526</v>
      </c>
      <c r="AM214" s="71" t="s">
        <v>4522</v>
      </c>
      <c r="AN214" s="73">
        <v>40522.051076388889</v>
      </c>
      <c r="AO214" s="71"/>
      <c r="AP214" s="71"/>
    </row>
    <row r="215" spans="1:42" ht="41.45" customHeight="1">
      <c r="A215" s="15" t="s">
        <v>750</v>
      </c>
      <c r="C215" s="52">
        <v>3</v>
      </c>
      <c r="D215" s="52">
        <v>4</v>
      </c>
      <c r="E215" s="53">
        <v>74.481577000000001</v>
      </c>
      <c r="F215" s="53">
        <v>4.57E-4</v>
      </c>
      <c r="G215" s="53">
        <v>3.97E-4</v>
      </c>
      <c r="H215" s="53">
        <v>1.0387059999999999</v>
      </c>
      <c r="I215" s="53">
        <v>0.33333333333333331</v>
      </c>
      <c r="J215" s="16" t="s">
        <v>5682</v>
      </c>
      <c r="K215" s="16"/>
      <c r="L215" s="75">
        <v>3.9703718033484807</v>
      </c>
      <c r="M215" s="68"/>
      <c r="N215" s="95" t="s">
        <v>2735</v>
      </c>
      <c r="O215" s="16"/>
      <c r="P215" s="17"/>
      <c r="Q215" s="76" t="s">
        <v>5688</v>
      </c>
      <c r="R215" s="76"/>
      <c r="S215" s="17"/>
      <c r="T215" s="78"/>
      <c r="U215" s="79"/>
      <c r="V215" s="79"/>
      <c r="W215" s="77"/>
      <c r="X215" s="80"/>
      <c r="Y215" s="80"/>
      <c r="Z215" s="69">
        <v>215</v>
      </c>
      <c r="AA215" s="69"/>
      <c r="AB215" s="81"/>
      <c r="AC215" s="71">
        <v>504</v>
      </c>
      <c r="AD215" s="71">
        <v>378</v>
      </c>
      <c r="AE215" s="71">
        <v>11474</v>
      </c>
      <c r="AF215" s="71">
        <v>1932</v>
      </c>
      <c r="AG215" s="71" t="s">
        <v>1747</v>
      </c>
      <c r="AH215" s="71" t="s">
        <v>2041</v>
      </c>
      <c r="AI215" s="71">
        <v>-10800</v>
      </c>
      <c r="AJ215" s="73">
        <v>39924.729895833334</v>
      </c>
      <c r="AK215" s="71" t="s">
        <v>3133</v>
      </c>
      <c r="AL215" s="71" t="s">
        <v>3760</v>
      </c>
      <c r="AM215" s="71" t="s">
        <v>4711</v>
      </c>
      <c r="AN215" s="73">
        <v>40522.050879629627</v>
      </c>
      <c r="AO215" s="71"/>
      <c r="AP215" s="71"/>
    </row>
    <row r="216" spans="1:42" ht="41.45" customHeight="1">
      <c r="A216" s="15" t="s">
        <v>719</v>
      </c>
      <c r="C216" s="52">
        <v>0</v>
      </c>
      <c r="D216" s="52">
        <v>3</v>
      </c>
      <c r="E216" s="53">
        <v>73.249035000000006</v>
      </c>
      <c r="F216" s="53">
        <v>5.9299999999999999E-4</v>
      </c>
      <c r="G216" s="53">
        <v>2.8E-3</v>
      </c>
      <c r="H216" s="53">
        <v>0.81187600000000004</v>
      </c>
      <c r="I216" s="53">
        <v>0.16666666666666666</v>
      </c>
      <c r="J216" s="16" t="s">
        <v>5682</v>
      </c>
      <c r="K216" s="16"/>
      <c r="L216" s="75">
        <v>3.8676531936999989</v>
      </c>
      <c r="M216" s="68"/>
      <c r="N216" s="95" t="s">
        <v>2710</v>
      </c>
      <c r="O216" s="16"/>
      <c r="P216" s="17"/>
      <c r="Q216" s="76" t="s">
        <v>5688</v>
      </c>
      <c r="R216" s="76"/>
      <c r="S216" s="17"/>
      <c r="T216" s="78"/>
      <c r="U216" s="79"/>
      <c r="V216" s="79"/>
      <c r="W216" s="77"/>
      <c r="X216" s="80"/>
      <c r="Y216" s="80"/>
      <c r="Z216" s="69">
        <v>216</v>
      </c>
      <c r="AA216" s="69"/>
      <c r="AB216" s="81"/>
      <c r="AC216" s="71">
        <v>351</v>
      </c>
      <c r="AD216" s="71">
        <v>431</v>
      </c>
      <c r="AE216" s="71">
        <v>4059</v>
      </c>
      <c r="AF216" s="71">
        <v>2</v>
      </c>
      <c r="AG216" s="71" t="s">
        <v>1724</v>
      </c>
      <c r="AH216" s="71" t="s">
        <v>2050</v>
      </c>
      <c r="AI216" s="71">
        <v>-21600</v>
      </c>
      <c r="AJ216" s="73">
        <v>40161.809942129628</v>
      </c>
      <c r="AK216" s="71" t="s">
        <v>3133</v>
      </c>
      <c r="AL216" s="71" t="s">
        <v>3733</v>
      </c>
      <c r="AM216" s="71" t="s">
        <v>4689</v>
      </c>
      <c r="AN216" s="73">
        <v>40522.050671296296</v>
      </c>
      <c r="AO216" s="71"/>
      <c r="AP216" s="71"/>
    </row>
    <row r="217" spans="1:42" ht="41.45" customHeight="1">
      <c r="A217" s="15" t="s">
        <v>682</v>
      </c>
      <c r="C217" s="52">
        <v>6</v>
      </c>
      <c r="D217" s="52">
        <v>6</v>
      </c>
      <c r="E217" s="53">
        <v>71.768542999999994</v>
      </c>
      <c r="F217" s="53">
        <v>4.55E-4</v>
      </c>
      <c r="G217" s="53">
        <v>5.1099999999999995E-4</v>
      </c>
      <c r="H217" s="53">
        <v>1.405664</v>
      </c>
      <c r="I217" s="53">
        <v>0.4</v>
      </c>
      <c r="J217" s="16" t="s">
        <v>5682</v>
      </c>
      <c r="K217" s="16"/>
      <c r="L217" s="75">
        <v>4.1365465401971671</v>
      </c>
      <c r="M217" s="68"/>
      <c r="N217" s="95" t="s">
        <v>2672</v>
      </c>
      <c r="O217" s="16"/>
      <c r="P217" s="17"/>
      <c r="Q217" s="76" t="s">
        <v>5688</v>
      </c>
      <c r="R217" s="76"/>
      <c r="S217" s="17"/>
      <c r="T217" s="78"/>
      <c r="U217" s="79"/>
      <c r="V217" s="79"/>
      <c r="W217" s="77"/>
      <c r="X217" s="80"/>
      <c r="Y217" s="80"/>
      <c r="Z217" s="69">
        <v>217</v>
      </c>
      <c r="AA217" s="69"/>
      <c r="AB217" s="81"/>
      <c r="AC217" s="71">
        <v>5524</v>
      </c>
      <c r="AD217" s="71">
        <v>5022</v>
      </c>
      <c r="AE217" s="71">
        <v>25466</v>
      </c>
      <c r="AF217" s="71">
        <v>420</v>
      </c>
      <c r="AG217" s="71" t="s">
        <v>1696</v>
      </c>
      <c r="AH217" s="71" t="s">
        <v>2045</v>
      </c>
      <c r="AI217" s="71">
        <v>-18000</v>
      </c>
      <c r="AJ217" s="73">
        <v>40096.850266203706</v>
      </c>
      <c r="AK217" s="71" t="s">
        <v>3133</v>
      </c>
      <c r="AL217" s="71" t="s">
        <v>3695</v>
      </c>
      <c r="AM217" s="71" t="s">
        <v>4656</v>
      </c>
      <c r="AN217" s="73">
        <v>40522.044120370374</v>
      </c>
      <c r="AO217" s="71"/>
      <c r="AP217" s="71"/>
    </row>
    <row r="218" spans="1:42" ht="41.45" customHeight="1">
      <c r="A218" s="15" t="s">
        <v>228</v>
      </c>
      <c r="C218" s="52">
        <v>0</v>
      </c>
      <c r="D218" s="52">
        <v>2</v>
      </c>
      <c r="E218" s="53">
        <v>70.090310000000002</v>
      </c>
      <c r="F218" s="53">
        <v>5.9299999999999999E-4</v>
      </c>
      <c r="G218" s="53">
        <v>2.5959999999999998E-3</v>
      </c>
      <c r="H218" s="53">
        <v>0.60707599999999995</v>
      </c>
      <c r="I218" s="53">
        <v>0</v>
      </c>
      <c r="J218" s="16" t="s">
        <v>5682</v>
      </c>
      <c r="K218" s="16"/>
      <c r="L218" s="75">
        <v>3.7749107378696012</v>
      </c>
      <c r="M218" s="68"/>
      <c r="N218" s="95" t="s">
        <v>2179</v>
      </c>
      <c r="O218" s="16"/>
      <c r="P218" s="17"/>
      <c r="Q218" s="76" t="s">
        <v>5688</v>
      </c>
      <c r="R218" s="76"/>
      <c r="S218" s="17"/>
      <c r="T218" s="78"/>
      <c r="U218" s="79"/>
      <c r="V218" s="79"/>
      <c r="W218" s="77"/>
      <c r="X218" s="80"/>
      <c r="Y218" s="80"/>
      <c r="Z218" s="69">
        <v>218</v>
      </c>
      <c r="AA218" s="69"/>
      <c r="AB218" s="81"/>
      <c r="AC218" s="71">
        <v>8</v>
      </c>
      <c r="AD218" s="71">
        <v>0</v>
      </c>
      <c r="AE218" s="71">
        <v>6</v>
      </c>
      <c r="AF218" s="71">
        <v>0</v>
      </c>
      <c r="AG218" s="71" t="s">
        <v>1293</v>
      </c>
      <c r="AH218" s="71"/>
      <c r="AI218" s="71"/>
      <c r="AJ218" s="73">
        <v>40325.971458333333</v>
      </c>
      <c r="AK218" s="71" t="s">
        <v>3133</v>
      </c>
      <c r="AL218" s="71" t="s">
        <v>3196</v>
      </c>
      <c r="AM218" s="71" t="s">
        <v>4243</v>
      </c>
      <c r="AN218" s="73">
        <v>40522.044004629628</v>
      </c>
      <c r="AO218" s="71"/>
      <c r="AP218" s="71"/>
    </row>
    <row r="219" spans="1:42" ht="41.45" customHeight="1">
      <c r="A219" s="15" t="s">
        <v>316</v>
      </c>
      <c r="C219" s="52">
        <v>0</v>
      </c>
      <c r="D219" s="52">
        <v>3</v>
      </c>
      <c r="E219" s="53">
        <v>70.090310000000002</v>
      </c>
      <c r="F219" s="53">
        <v>6.02E-4</v>
      </c>
      <c r="G219" s="53">
        <v>2.8270000000000001E-3</v>
      </c>
      <c r="H219" s="53">
        <v>0.81362199999999996</v>
      </c>
      <c r="I219" s="53">
        <v>0.33333333333333331</v>
      </c>
      <c r="J219" s="16" t="s">
        <v>5682</v>
      </c>
      <c r="K219" s="16"/>
      <c r="L219" s="75">
        <v>3.8684438593634747</v>
      </c>
      <c r="M219" s="68"/>
      <c r="N219" s="95" t="s">
        <v>2293</v>
      </c>
      <c r="O219" s="16"/>
      <c r="P219" s="17"/>
      <c r="Q219" s="76" t="s">
        <v>5688</v>
      </c>
      <c r="R219" s="76"/>
      <c r="S219" s="17"/>
      <c r="T219" s="78"/>
      <c r="U219" s="79"/>
      <c r="V219" s="79"/>
      <c r="W219" s="77"/>
      <c r="X219" s="80"/>
      <c r="Y219" s="80"/>
      <c r="Z219" s="69">
        <v>219</v>
      </c>
      <c r="AA219" s="69"/>
      <c r="AB219" s="81"/>
      <c r="AC219" s="71">
        <v>779</v>
      </c>
      <c r="AD219" s="71">
        <v>727</v>
      </c>
      <c r="AE219" s="71">
        <v>4191</v>
      </c>
      <c r="AF219" s="71">
        <v>500</v>
      </c>
      <c r="AG219" s="71" t="s">
        <v>1392</v>
      </c>
      <c r="AH219" s="71" t="s">
        <v>2068</v>
      </c>
      <c r="AI219" s="71">
        <v>32400</v>
      </c>
      <c r="AJ219" s="73">
        <v>39898.098807870374</v>
      </c>
      <c r="AK219" s="71" t="s">
        <v>3133</v>
      </c>
      <c r="AL219" s="71" t="s">
        <v>3310</v>
      </c>
      <c r="AM219" s="71" t="s">
        <v>4345</v>
      </c>
      <c r="AN219" s="73">
        <v>40522.046064814815</v>
      </c>
      <c r="AO219" s="71"/>
      <c r="AP219" s="71"/>
    </row>
    <row r="220" spans="1:42" ht="41.45" customHeight="1">
      <c r="A220" s="15" t="s">
        <v>381</v>
      </c>
      <c r="C220" s="52">
        <v>0</v>
      </c>
      <c r="D220" s="52">
        <v>2</v>
      </c>
      <c r="E220" s="53">
        <v>70.090310000000002</v>
      </c>
      <c r="F220" s="53">
        <v>5.9299999999999999E-4</v>
      </c>
      <c r="G220" s="53">
        <v>2.5959999999999998E-3</v>
      </c>
      <c r="H220" s="53">
        <v>0.60707599999999995</v>
      </c>
      <c r="I220" s="53">
        <v>0</v>
      </c>
      <c r="J220" s="16" t="s">
        <v>5682</v>
      </c>
      <c r="K220" s="16"/>
      <c r="L220" s="75">
        <v>3.7749107378696012</v>
      </c>
      <c r="M220" s="68"/>
      <c r="N220" s="95" t="s">
        <v>2364</v>
      </c>
      <c r="O220" s="16"/>
      <c r="P220" s="17"/>
      <c r="Q220" s="76" t="s">
        <v>5688</v>
      </c>
      <c r="R220" s="76"/>
      <c r="S220" s="17"/>
      <c r="T220" s="78"/>
      <c r="U220" s="79"/>
      <c r="V220" s="79"/>
      <c r="W220" s="77"/>
      <c r="X220" s="80"/>
      <c r="Y220" s="80"/>
      <c r="Z220" s="69">
        <v>220</v>
      </c>
      <c r="AA220" s="69"/>
      <c r="AB220" s="81"/>
      <c r="AC220" s="71">
        <v>110</v>
      </c>
      <c r="AD220" s="71">
        <v>23</v>
      </c>
      <c r="AE220" s="71">
        <v>216</v>
      </c>
      <c r="AF220" s="71">
        <v>5</v>
      </c>
      <c r="AG220" s="71"/>
      <c r="AH220" s="71" t="s">
        <v>2040</v>
      </c>
      <c r="AI220" s="71">
        <v>-28800</v>
      </c>
      <c r="AJ220" s="73">
        <v>39609.852638888886</v>
      </c>
      <c r="AK220" s="71" t="s">
        <v>3133</v>
      </c>
      <c r="AL220" s="71" t="s">
        <v>3381</v>
      </c>
      <c r="AM220" s="71" t="s">
        <v>4404</v>
      </c>
      <c r="AN220" s="73">
        <v>40522.047534722224</v>
      </c>
      <c r="AO220" s="71"/>
      <c r="AP220" s="71"/>
    </row>
    <row r="221" spans="1:42" ht="41.45" customHeight="1">
      <c r="A221" s="15" t="s">
        <v>439</v>
      </c>
      <c r="C221" s="52">
        <v>0</v>
      </c>
      <c r="D221" s="52">
        <v>2</v>
      </c>
      <c r="E221" s="53">
        <v>70.090310000000002</v>
      </c>
      <c r="F221" s="53">
        <v>5.9299999999999999E-4</v>
      </c>
      <c r="G221" s="53">
        <v>2.5959999999999998E-3</v>
      </c>
      <c r="H221" s="53">
        <v>0.60707599999999995</v>
      </c>
      <c r="I221" s="53">
        <v>0</v>
      </c>
      <c r="J221" s="16" t="s">
        <v>5682</v>
      </c>
      <c r="K221" s="16"/>
      <c r="L221" s="75">
        <v>3.7749107378696012</v>
      </c>
      <c r="M221" s="68"/>
      <c r="N221" s="95" t="s">
        <v>2420</v>
      </c>
      <c r="O221" s="16"/>
      <c r="P221" s="17"/>
      <c r="Q221" s="76" t="s">
        <v>5688</v>
      </c>
      <c r="R221" s="76"/>
      <c r="S221" s="17"/>
      <c r="T221" s="78"/>
      <c r="U221" s="79"/>
      <c r="V221" s="79"/>
      <c r="W221" s="77"/>
      <c r="X221" s="80"/>
      <c r="Y221" s="80"/>
      <c r="Z221" s="69">
        <v>221</v>
      </c>
      <c r="AA221" s="69"/>
      <c r="AB221" s="81"/>
      <c r="AC221" s="71">
        <v>85</v>
      </c>
      <c r="AD221" s="71">
        <v>172</v>
      </c>
      <c r="AE221" s="71">
        <v>4109</v>
      </c>
      <c r="AF221" s="71">
        <v>0</v>
      </c>
      <c r="AG221" s="71" t="s">
        <v>1484</v>
      </c>
      <c r="AH221" s="71" t="s">
        <v>2050</v>
      </c>
      <c r="AI221" s="71">
        <v>-21600</v>
      </c>
      <c r="AJ221" s="73">
        <v>39943.203726851854</v>
      </c>
      <c r="AK221" s="71" t="s">
        <v>3133</v>
      </c>
      <c r="AL221" s="71" t="s">
        <v>3439</v>
      </c>
      <c r="AM221" s="71" t="s">
        <v>4446</v>
      </c>
      <c r="AN221" s="73">
        <v>40522.048067129632</v>
      </c>
      <c r="AO221" s="71"/>
      <c r="AP221" s="71"/>
    </row>
    <row r="222" spans="1:42" ht="41.45" customHeight="1">
      <c r="A222" s="15" t="s">
        <v>471</v>
      </c>
      <c r="C222" s="52">
        <v>0</v>
      </c>
      <c r="D222" s="52">
        <v>2</v>
      </c>
      <c r="E222" s="53">
        <v>70.090310000000002</v>
      </c>
      <c r="F222" s="53">
        <v>5.9299999999999999E-4</v>
      </c>
      <c r="G222" s="53">
        <v>2.5959999999999998E-3</v>
      </c>
      <c r="H222" s="53">
        <v>0.60707599999999995</v>
      </c>
      <c r="I222" s="53">
        <v>0</v>
      </c>
      <c r="J222" s="16" t="s">
        <v>5682</v>
      </c>
      <c r="K222" s="16"/>
      <c r="L222" s="75">
        <v>3.7749107378696012</v>
      </c>
      <c r="M222" s="68"/>
      <c r="N222" s="95" t="s">
        <v>2456</v>
      </c>
      <c r="O222" s="16"/>
      <c r="P222" s="17"/>
      <c r="Q222" s="76" t="s">
        <v>5688</v>
      </c>
      <c r="R222" s="76"/>
      <c r="S222" s="17"/>
      <c r="T222" s="78"/>
      <c r="U222" s="79"/>
      <c r="V222" s="79"/>
      <c r="W222" s="77"/>
      <c r="X222" s="80"/>
      <c r="Y222" s="80"/>
      <c r="Z222" s="69">
        <v>222</v>
      </c>
      <c r="AA222" s="69"/>
      <c r="AB222" s="81"/>
      <c r="AC222" s="71">
        <v>324</v>
      </c>
      <c r="AD222" s="71">
        <v>176</v>
      </c>
      <c r="AE222" s="71">
        <v>51</v>
      </c>
      <c r="AF222" s="71">
        <v>0</v>
      </c>
      <c r="AG222" s="71" t="s">
        <v>1515</v>
      </c>
      <c r="AH222" s="71" t="s">
        <v>2090</v>
      </c>
      <c r="AI222" s="71">
        <v>7200</v>
      </c>
      <c r="AJ222" s="73">
        <v>39951.480312500003</v>
      </c>
      <c r="AK222" s="71" t="s">
        <v>3133</v>
      </c>
      <c r="AL222" s="71" t="s">
        <v>3475</v>
      </c>
      <c r="AM222" s="71" t="s">
        <v>4477</v>
      </c>
      <c r="AN222" s="73">
        <v>40522.048831018517</v>
      </c>
      <c r="AO222" s="71"/>
      <c r="AP222" s="71"/>
    </row>
    <row r="223" spans="1:42" ht="41.45" customHeight="1">
      <c r="A223" s="15" t="s">
        <v>521</v>
      </c>
      <c r="C223" s="52">
        <v>0</v>
      </c>
      <c r="D223" s="52">
        <v>2</v>
      </c>
      <c r="E223" s="53">
        <v>70.090310000000002</v>
      </c>
      <c r="F223" s="53">
        <v>5.9299999999999999E-4</v>
      </c>
      <c r="G223" s="53">
        <v>2.5959999999999998E-3</v>
      </c>
      <c r="H223" s="53">
        <v>0.60707599999999995</v>
      </c>
      <c r="I223" s="53">
        <v>0</v>
      </c>
      <c r="J223" s="16" t="s">
        <v>5682</v>
      </c>
      <c r="K223" s="16"/>
      <c r="L223" s="75">
        <v>3.7749107378696012</v>
      </c>
      <c r="M223" s="68"/>
      <c r="N223" s="95" t="s">
        <v>2511</v>
      </c>
      <c r="O223" s="16"/>
      <c r="P223" s="17"/>
      <c r="Q223" s="76" t="s">
        <v>5688</v>
      </c>
      <c r="R223" s="76"/>
      <c r="S223" s="17"/>
      <c r="T223" s="78"/>
      <c r="U223" s="79"/>
      <c r="V223" s="79"/>
      <c r="W223" s="77"/>
      <c r="X223" s="80"/>
      <c r="Y223" s="80"/>
      <c r="Z223" s="69">
        <v>223</v>
      </c>
      <c r="AA223" s="69"/>
      <c r="AB223" s="81"/>
      <c r="AC223" s="71">
        <v>22</v>
      </c>
      <c r="AD223" s="71">
        <v>14</v>
      </c>
      <c r="AE223" s="71">
        <v>99</v>
      </c>
      <c r="AF223" s="71">
        <v>0</v>
      </c>
      <c r="AG223" s="71" t="s">
        <v>1560</v>
      </c>
      <c r="AH223" s="71"/>
      <c r="AI223" s="71"/>
      <c r="AJ223" s="73">
        <v>40143.622662037036</v>
      </c>
      <c r="AK223" s="71" t="s">
        <v>3133</v>
      </c>
      <c r="AL223" s="71" t="s">
        <v>3530</v>
      </c>
      <c r="AM223" s="71" t="s">
        <v>4526</v>
      </c>
      <c r="AN223" s="73">
        <v>40522.049351851849</v>
      </c>
      <c r="AO223" s="71"/>
      <c r="AP223" s="71"/>
    </row>
    <row r="224" spans="1:42" ht="41.45" customHeight="1">
      <c r="A224" s="15" t="s">
        <v>553</v>
      </c>
      <c r="C224" s="52">
        <v>0</v>
      </c>
      <c r="D224" s="52">
        <v>2</v>
      </c>
      <c r="E224" s="53">
        <v>70.090310000000002</v>
      </c>
      <c r="F224" s="53">
        <v>5.9299999999999999E-4</v>
      </c>
      <c r="G224" s="53">
        <v>2.5959999999999998E-3</v>
      </c>
      <c r="H224" s="53">
        <v>0.60707599999999995</v>
      </c>
      <c r="I224" s="53">
        <v>0</v>
      </c>
      <c r="J224" s="16" t="s">
        <v>5682</v>
      </c>
      <c r="K224" s="16"/>
      <c r="L224" s="75">
        <v>3.7749107378696012</v>
      </c>
      <c r="M224" s="68"/>
      <c r="N224" s="95" t="s">
        <v>2544</v>
      </c>
      <c r="O224" s="16"/>
      <c r="P224" s="17"/>
      <c r="Q224" s="76" t="s">
        <v>5688</v>
      </c>
      <c r="R224" s="76"/>
      <c r="S224" s="17"/>
      <c r="T224" s="78"/>
      <c r="U224" s="79"/>
      <c r="V224" s="79"/>
      <c r="W224" s="77"/>
      <c r="X224" s="80"/>
      <c r="Y224" s="80"/>
      <c r="Z224" s="69">
        <v>224</v>
      </c>
      <c r="AA224" s="69"/>
      <c r="AB224" s="81"/>
      <c r="AC224" s="71">
        <v>147</v>
      </c>
      <c r="AD224" s="71">
        <v>12</v>
      </c>
      <c r="AE224" s="71">
        <v>36</v>
      </c>
      <c r="AF224" s="71">
        <v>0</v>
      </c>
      <c r="AG224" s="71" t="s">
        <v>1583</v>
      </c>
      <c r="AH224" s="71" t="s">
        <v>2058</v>
      </c>
      <c r="AI224" s="71">
        <v>-28800</v>
      </c>
      <c r="AJ224" s="73">
        <v>40485.323599537034</v>
      </c>
      <c r="AK224" s="71" t="s">
        <v>3133</v>
      </c>
      <c r="AL224" s="71" t="s">
        <v>3563</v>
      </c>
      <c r="AM224" s="71" t="s">
        <v>4549</v>
      </c>
      <c r="AN224" s="73">
        <v>40522.04960648148</v>
      </c>
      <c r="AO224" s="71"/>
      <c r="AP224" s="71"/>
    </row>
    <row r="225" spans="1:42" ht="41.45" customHeight="1">
      <c r="A225" s="15" t="s">
        <v>699</v>
      </c>
      <c r="C225" s="52">
        <v>0</v>
      </c>
      <c r="D225" s="52">
        <v>2</v>
      </c>
      <c r="E225" s="53">
        <v>70.090310000000002</v>
      </c>
      <c r="F225" s="53">
        <v>5.9299999999999999E-4</v>
      </c>
      <c r="G225" s="53">
        <v>2.5959999999999998E-3</v>
      </c>
      <c r="H225" s="53">
        <v>0.60707599999999995</v>
      </c>
      <c r="I225" s="53">
        <v>0</v>
      </c>
      <c r="J225" s="16" t="s">
        <v>5682</v>
      </c>
      <c r="K225" s="16"/>
      <c r="L225" s="75">
        <v>3.7749107378696012</v>
      </c>
      <c r="M225" s="68"/>
      <c r="N225" s="95" t="s">
        <v>2692</v>
      </c>
      <c r="O225" s="16"/>
      <c r="P225" s="17"/>
      <c r="Q225" s="76" t="s">
        <v>5688</v>
      </c>
      <c r="R225" s="76"/>
      <c r="S225" s="17"/>
      <c r="T225" s="78"/>
      <c r="U225" s="79"/>
      <c r="V225" s="79"/>
      <c r="W225" s="77"/>
      <c r="X225" s="80"/>
      <c r="Y225" s="80"/>
      <c r="Z225" s="69">
        <v>225</v>
      </c>
      <c r="AA225" s="69"/>
      <c r="AB225" s="81"/>
      <c r="AC225" s="71">
        <v>82</v>
      </c>
      <c r="AD225" s="71">
        <v>46</v>
      </c>
      <c r="AE225" s="71">
        <v>454</v>
      </c>
      <c r="AF225" s="71">
        <v>0</v>
      </c>
      <c r="AG225" s="71" t="s">
        <v>1712</v>
      </c>
      <c r="AH225" s="71" t="s">
        <v>2041</v>
      </c>
      <c r="AI225" s="71">
        <v>-10800</v>
      </c>
      <c r="AJ225" s="73">
        <v>40005.088518518518</v>
      </c>
      <c r="AK225" s="71" t="s">
        <v>3133</v>
      </c>
      <c r="AL225" s="71" t="s">
        <v>3715</v>
      </c>
      <c r="AM225" s="71" t="s">
        <v>4549</v>
      </c>
      <c r="AN225" s="73">
        <v>40522.050578703704</v>
      </c>
      <c r="AO225" s="71"/>
      <c r="AP225" s="71"/>
    </row>
    <row r="226" spans="1:42" ht="41.45" customHeight="1">
      <c r="A226" s="15" t="s">
        <v>730</v>
      </c>
      <c r="C226" s="52">
        <v>1</v>
      </c>
      <c r="D226" s="52">
        <v>2</v>
      </c>
      <c r="E226" s="53">
        <v>70.090310000000002</v>
      </c>
      <c r="F226" s="53">
        <v>5.9400000000000002E-4</v>
      </c>
      <c r="G226" s="53">
        <v>2.745E-3</v>
      </c>
      <c r="H226" s="53">
        <v>0.82677299999999998</v>
      </c>
      <c r="I226" s="53">
        <v>0.33333333333333331</v>
      </c>
      <c r="J226" s="16" t="s">
        <v>5682</v>
      </c>
      <c r="K226" s="16"/>
      <c r="L226" s="75">
        <v>3.8743992111048104</v>
      </c>
      <c r="M226" s="68"/>
      <c r="N226" s="95" t="s">
        <v>2722</v>
      </c>
      <c r="O226" s="16"/>
      <c r="P226" s="17"/>
      <c r="Q226" s="76" t="s">
        <v>5688</v>
      </c>
      <c r="R226" s="76"/>
      <c r="S226" s="17"/>
      <c r="T226" s="78"/>
      <c r="U226" s="79"/>
      <c r="V226" s="79"/>
      <c r="W226" s="77"/>
      <c r="X226" s="80"/>
      <c r="Y226" s="80"/>
      <c r="Z226" s="69">
        <v>226</v>
      </c>
      <c r="AA226" s="69"/>
      <c r="AB226" s="81"/>
      <c r="AC226" s="71">
        <v>208</v>
      </c>
      <c r="AD226" s="71">
        <v>147</v>
      </c>
      <c r="AE226" s="71">
        <v>1624</v>
      </c>
      <c r="AF226" s="71">
        <v>20</v>
      </c>
      <c r="AG226" s="71" t="s">
        <v>1733</v>
      </c>
      <c r="AH226" s="71"/>
      <c r="AI226" s="71"/>
      <c r="AJ226" s="73">
        <v>40485.638726851852</v>
      </c>
      <c r="AK226" s="71" t="s">
        <v>3133</v>
      </c>
      <c r="AL226" s="71" t="s">
        <v>3745</v>
      </c>
      <c r="AM226" s="71" t="s">
        <v>4700</v>
      </c>
      <c r="AN226" s="73">
        <v>40522.044305555559</v>
      </c>
      <c r="AO226" s="71"/>
      <c r="AP226" s="71"/>
    </row>
    <row r="227" spans="1:42" ht="41.45" customHeight="1">
      <c r="A227" s="15" t="s">
        <v>734</v>
      </c>
      <c r="C227" s="52">
        <v>0</v>
      </c>
      <c r="D227" s="52">
        <v>2</v>
      </c>
      <c r="E227" s="53">
        <v>70.090310000000002</v>
      </c>
      <c r="F227" s="53">
        <v>5.9299999999999999E-4</v>
      </c>
      <c r="G227" s="53">
        <v>2.5959999999999998E-3</v>
      </c>
      <c r="H227" s="53">
        <v>0.60707599999999995</v>
      </c>
      <c r="I227" s="53">
        <v>0</v>
      </c>
      <c r="J227" s="16" t="s">
        <v>5682</v>
      </c>
      <c r="K227" s="16"/>
      <c r="L227" s="75">
        <v>3.7749107378696012</v>
      </c>
      <c r="M227" s="68"/>
      <c r="N227" s="95" t="s">
        <v>2726</v>
      </c>
      <c r="O227" s="16"/>
      <c r="P227" s="17"/>
      <c r="Q227" s="76" t="s">
        <v>5688</v>
      </c>
      <c r="R227" s="76"/>
      <c r="S227" s="17"/>
      <c r="T227" s="78"/>
      <c r="U227" s="79"/>
      <c r="V227" s="79"/>
      <c r="W227" s="77"/>
      <c r="X227" s="80"/>
      <c r="Y227" s="80"/>
      <c r="Z227" s="69">
        <v>227</v>
      </c>
      <c r="AA227" s="69"/>
      <c r="AB227" s="81"/>
      <c r="AC227" s="71">
        <v>100</v>
      </c>
      <c r="AD227" s="71">
        <v>62</v>
      </c>
      <c r="AE227" s="71">
        <v>818</v>
      </c>
      <c r="AF227" s="71">
        <v>74</v>
      </c>
      <c r="AG227" s="71" t="s">
        <v>1737</v>
      </c>
      <c r="AH227" s="71" t="s">
        <v>2089</v>
      </c>
      <c r="AI227" s="71">
        <v>0</v>
      </c>
      <c r="AJ227" s="73">
        <v>39907.832291666666</v>
      </c>
      <c r="AK227" s="71" t="s">
        <v>3133</v>
      </c>
      <c r="AL227" s="71" t="s">
        <v>3749</v>
      </c>
      <c r="AM227" s="71" t="s">
        <v>4704</v>
      </c>
      <c r="AN227" s="73">
        <v>40522.050775462965</v>
      </c>
      <c r="AO227" s="71"/>
      <c r="AP227" s="71"/>
    </row>
    <row r="228" spans="1:42" ht="41.45" customHeight="1">
      <c r="A228" s="15" t="s">
        <v>512</v>
      </c>
      <c r="C228" s="52">
        <v>5</v>
      </c>
      <c r="D228" s="52">
        <v>2</v>
      </c>
      <c r="E228" s="53">
        <v>59.637855000000002</v>
      </c>
      <c r="F228" s="53">
        <v>6.0099999999999997E-4</v>
      </c>
      <c r="G228" s="53">
        <v>3.3470000000000001E-3</v>
      </c>
      <c r="H228" s="53">
        <v>1.7387360000000001</v>
      </c>
      <c r="I228" s="53">
        <v>0.19047619047619047</v>
      </c>
      <c r="J228" s="16" t="s">
        <v>5682</v>
      </c>
      <c r="K228" s="16"/>
      <c r="L228" s="75">
        <v>4.2873762044957129</v>
      </c>
      <c r="M228" s="68"/>
      <c r="N228" s="95" t="s">
        <v>2228</v>
      </c>
      <c r="O228" s="16"/>
      <c r="P228" s="17"/>
      <c r="Q228" s="76" t="s">
        <v>5688</v>
      </c>
      <c r="R228" s="76"/>
      <c r="S228" s="17"/>
      <c r="T228" s="78"/>
      <c r="U228" s="79"/>
      <c r="V228" s="79"/>
      <c r="W228" s="77"/>
      <c r="X228" s="80"/>
      <c r="Y228" s="80"/>
      <c r="Z228" s="69">
        <v>228</v>
      </c>
      <c r="AA228" s="69"/>
      <c r="AB228" s="81"/>
      <c r="AC228" s="71">
        <v>11</v>
      </c>
      <c r="AD228" s="71">
        <v>97</v>
      </c>
      <c r="AE228" s="71">
        <v>945</v>
      </c>
      <c r="AF228" s="71">
        <v>52</v>
      </c>
      <c r="AG228" s="71"/>
      <c r="AH228" s="71" t="s">
        <v>2070</v>
      </c>
      <c r="AI228" s="71">
        <v>34200</v>
      </c>
      <c r="AJ228" s="73">
        <v>40517.118321759262</v>
      </c>
      <c r="AK228" s="71" t="s">
        <v>3133</v>
      </c>
      <c r="AL228" s="71" t="s">
        <v>3245</v>
      </c>
      <c r="AM228" s="71" t="s">
        <v>4288</v>
      </c>
      <c r="AN228" s="73">
        <v>40522.047222222223</v>
      </c>
      <c r="AO228" s="71"/>
      <c r="AP228" s="71"/>
    </row>
    <row r="229" spans="1:42" ht="41.45" customHeight="1">
      <c r="A229" s="15" t="s">
        <v>547</v>
      </c>
      <c r="C229" s="52">
        <v>1</v>
      </c>
      <c r="D229" s="52">
        <v>2</v>
      </c>
      <c r="E229" s="53">
        <v>51.074621</v>
      </c>
      <c r="F229" s="53">
        <v>3.57E-4</v>
      </c>
      <c r="G229" s="53">
        <v>1.5E-5</v>
      </c>
      <c r="H229" s="53">
        <v>0.67371000000000003</v>
      </c>
      <c r="I229" s="53">
        <v>0</v>
      </c>
      <c r="J229" s="16" t="s">
        <v>5682</v>
      </c>
      <c r="K229" s="16"/>
      <c r="L229" s="75">
        <v>3.8050855464721538</v>
      </c>
      <c r="M229" s="68"/>
      <c r="N229" s="95" t="s">
        <v>2537</v>
      </c>
      <c r="O229" s="16"/>
      <c r="P229" s="17"/>
      <c r="Q229" s="76" t="s">
        <v>5688</v>
      </c>
      <c r="R229" s="76"/>
      <c r="S229" s="17"/>
      <c r="T229" s="78"/>
      <c r="U229" s="79"/>
      <c r="V229" s="79"/>
      <c r="W229" s="77"/>
      <c r="X229" s="80"/>
      <c r="Y229" s="80"/>
      <c r="Z229" s="69">
        <v>229</v>
      </c>
      <c r="AA229" s="69"/>
      <c r="AB229" s="81"/>
      <c r="AC229" s="71">
        <v>1076</v>
      </c>
      <c r="AD229" s="71">
        <v>1800</v>
      </c>
      <c r="AE229" s="71">
        <v>2140</v>
      </c>
      <c r="AF229" s="71">
        <v>1</v>
      </c>
      <c r="AG229" s="71"/>
      <c r="AH229" s="71" t="s">
        <v>2076</v>
      </c>
      <c r="AI229" s="71">
        <v>-10800</v>
      </c>
      <c r="AJ229" s="73">
        <v>40292.22283564815</v>
      </c>
      <c r="AK229" s="71" t="s">
        <v>3133</v>
      </c>
      <c r="AL229" s="71" t="s">
        <v>3556</v>
      </c>
      <c r="AM229" s="71" t="s">
        <v>4546</v>
      </c>
      <c r="AN229" s="73">
        <v>40522.046307870369</v>
      </c>
      <c r="AO229" s="71"/>
      <c r="AP229" s="71"/>
    </row>
    <row r="230" spans="1:42" ht="41.45" customHeight="1">
      <c r="A230" s="15" t="s">
        <v>660</v>
      </c>
      <c r="C230" s="52">
        <v>6</v>
      </c>
      <c r="D230" s="52">
        <v>7</v>
      </c>
      <c r="E230" s="53">
        <v>48.269047999999998</v>
      </c>
      <c r="F230" s="53">
        <v>4.5100000000000001E-4</v>
      </c>
      <c r="G230" s="53">
        <v>7.5100000000000004E-4</v>
      </c>
      <c r="H230" s="53">
        <v>1.55264</v>
      </c>
      <c r="I230" s="53">
        <v>0.45238095238095238</v>
      </c>
      <c r="J230" s="16" t="s">
        <v>5682</v>
      </c>
      <c r="K230" s="16"/>
      <c r="L230" s="75">
        <v>4.2031037432642009</v>
      </c>
      <c r="M230" s="68"/>
      <c r="N230" s="95" t="s">
        <v>2655</v>
      </c>
      <c r="O230" s="16"/>
      <c r="P230" s="17"/>
      <c r="Q230" s="76" t="s">
        <v>5688</v>
      </c>
      <c r="R230" s="76"/>
      <c r="S230" s="17"/>
      <c r="T230" s="78"/>
      <c r="U230" s="79"/>
      <c r="V230" s="79"/>
      <c r="W230" s="77"/>
      <c r="X230" s="80"/>
      <c r="Y230" s="80"/>
      <c r="Z230" s="69">
        <v>230</v>
      </c>
      <c r="AA230" s="69"/>
      <c r="AB230" s="81"/>
      <c r="AC230" s="71">
        <v>2245</v>
      </c>
      <c r="AD230" s="71">
        <v>2504</v>
      </c>
      <c r="AE230" s="71">
        <v>11796</v>
      </c>
      <c r="AF230" s="71">
        <v>1042</v>
      </c>
      <c r="AG230" s="71" t="s">
        <v>1680</v>
      </c>
      <c r="AH230" s="71" t="s">
        <v>2049</v>
      </c>
      <c r="AI230" s="71">
        <v>36000</v>
      </c>
      <c r="AJ230" s="73">
        <v>39770.408819444441</v>
      </c>
      <c r="AK230" s="71" t="s">
        <v>3133</v>
      </c>
      <c r="AL230" s="71" t="s">
        <v>3678</v>
      </c>
      <c r="AM230" s="71" t="s">
        <v>4641</v>
      </c>
      <c r="AN230" s="73">
        <v>40522.049490740741</v>
      </c>
      <c r="AO230" s="71"/>
      <c r="AP230" s="71"/>
    </row>
    <row r="231" spans="1:42" ht="41.45" customHeight="1">
      <c r="A231" s="15" t="s">
        <v>537</v>
      </c>
      <c r="C231" s="52">
        <v>2</v>
      </c>
      <c r="D231" s="52">
        <v>2</v>
      </c>
      <c r="E231" s="53">
        <v>43.841003000000001</v>
      </c>
      <c r="F231" s="53">
        <v>3.6400000000000001E-4</v>
      </c>
      <c r="G231" s="53">
        <v>3.1000000000000001E-5</v>
      </c>
      <c r="H231" s="53">
        <v>0.72659099999999999</v>
      </c>
      <c r="I231" s="53">
        <v>0</v>
      </c>
      <c r="J231" s="16" t="s">
        <v>5682</v>
      </c>
      <c r="K231" s="16"/>
      <c r="L231" s="75">
        <v>3.8290323912317592</v>
      </c>
      <c r="M231" s="68"/>
      <c r="N231" s="95" t="s">
        <v>2528</v>
      </c>
      <c r="O231" s="16"/>
      <c r="P231" s="17"/>
      <c r="Q231" s="76" t="s">
        <v>5688</v>
      </c>
      <c r="R231" s="76"/>
      <c r="S231" s="17"/>
      <c r="T231" s="78"/>
      <c r="U231" s="79"/>
      <c r="V231" s="79"/>
      <c r="W231" s="77"/>
      <c r="X231" s="80"/>
      <c r="Y231" s="80"/>
      <c r="Z231" s="69">
        <v>231</v>
      </c>
      <c r="AA231" s="69"/>
      <c r="AB231" s="81"/>
      <c r="AC231" s="71">
        <v>239</v>
      </c>
      <c r="AD231" s="71">
        <v>485</v>
      </c>
      <c r="AE231" s="71">
        <v>12629</v>
      </c>
      <c r="AF231" s="71">
        <v>6</v>
      </c>
      <c r="AG231" s="71" t="s">
        <v>1571</v>
      </c>
      <c r="AH231" s="71" t="s">
        <v>2042</v>
      </c>
      <c r="AI231" s="71">
        <v>-14400</v>
      </c>
      <c r="AJ231" s="73">
        <v>39901.721226851849</v>
      </c>
      <c r="AK231" s="71" t="s">
        <v>3133</v>
      </c>
      <c r="AL231" s="71" t="s">
        <v>3547</v>
      </c>
      <c r="AM231" s="71" t="s">
        <v>4502</v>
      </c>
      <c r="AN231" s="73">
        <v>40522.049525462964</v>
      </c>
      <c r="AO231" s="71"/>
      <c r="AP231" s="71"/>
    </row>
    <row r="232" spans="1:42" ht="41.45" customHeight="1">
      <c r="A232" s="15" t="s">
        <v>457</v>
      </c>
      <c r="C232" s="52">
        <v>1</v>
      </c>
      <c r="D232" s="52">
        <v>2</v>
      </c>
      <c r="E232" s="53">
        <v>33.933332999999998</v>
      </c>
      <c r="F232" s="53">
        <v>3.6099999999999999E-4</v>
      </c>
      <c r="G232" s="53">
        <v>2.9E-5</v>
      </c>
      <c r="H232" s="53">
        <v>0.76798299999999997</v>
      </c>
      <c r="I232" s="53">
        <v>0</v>
      </c>
      <c r="J232" s="16" t="s">
        <v>5682</v>
      </c>
      <c r="K232" s="16"/>
      <c r="L232" s="75">
        <v>3.8477765110156059</v>
      </c>
      <c r="M232" s="68"/>
      <c r="N232" s="95" t="s">
        <v>2440</v>
      </c>
      <c r="O232" s="16"/>
      <c r="P232" s="17"/>
      <c r="Q232" s="76" t="s">
        <v>5688</v>
      </c>
      <c r="R232" s="76"/>
      <c r="S232" s="17"/>
      <c r="T232" s="78"/>
      <c r="U232" s="79"/>
      <c r="V232" s="79"/>
      <c r="W232" s="77"/>
      <c r="X232" s="80"/>
      <c r="Y232" s="80"/>
      <c r="Z232" s="69">
        <v>232</v>
      </c>
      <c r="AA232" s="69"/>
      <c r="AB232" s="81"/>
      <c r="AC232" s="71">
        <v>557</v>
      </c>
      <c r="AD232" s="71">
        <v>215</v>
      </c>
      <c r="AE232" s="71">
        <v>3595</v>
      </c>
      <c r="AF232" s="71">
        <v>3</v>
      </c>
      <c r="AG232" s="71" t="s">
        <v>1501</v>
      </c>
      <c r="AH232" s="71" t="s">
        <v>2041</v>
      </c>
      <c r="AI232" s="71">
        <v>-10800</v>
      </c>
      <c r="AJ232" s="73">
        <v>39984.122245370374</v>
      </c>
      <c r="AK232" s="71" t="s">
        <v>3133</v>
      </c>
      <c r="AL232" s="71" t="s">
        <v>3459</v>
      </c>
      <c r="AM232" s="71" t="s">
        <v>4463</v>
      </c>
      <c r="AN232" s="73">
        <v>40522.043414351851</v>
      </c>
      <c r="AO232" s="71"/>
      <c r="AP232" s="71"/>
    </row>
    <row r="233" spans="1:42" ht="41.45" customHeight="1">
      <c r="A233" s="15" t="s">
        <v>507</v>
      </c>
      <c r="C233" s="52">
        <v>2</v>
      </c>
      <c r="D233" s="52">
        <v>4</v>
      </c>
      <c r="E233" s="53">
        <v>31.366667</v>
      </c>
      <c r="F233" s="53">
        <v>3.57E-4</v>
      </c>
      <c r="G233" s="53">
        <v>1.1E-5</v>
      </c>
      <c r="H233" s="53">
        <v>1.061931</v>
      </c>
      <c r="I233" s="53">
        <v>0.33333333333333331</v>
      </c>
      <c r="J233" s="16" t="s">
        <v>5682</v>
      </c>
      <c r="K233" s="16"/>
      <c r="L233" s="75">
        <v>3.9808891057735831</v>
      </c>
      <c r="M233" s="68"/>
      <c r="N233" s="95" t="s">
        <v>2493</v>
      </c>
      <c r="O233" s="16"/>
      <c r="P233" s="17"/>
      <c r="Q233" s="76" t="s">
        <v>5688</v>
      </c>
      <c r="R233" s="76"/>
      <c r="S233" s="17"/>
      <c r="T233" s="78"/>
      <c r="U233" s="79"/>
      <c r="V233" s="79"/>
      <c r="W233" s="77"/>
      <c r="X233" s="80"/>
      <c r="Y233" s="80"/>
      <c r="Z233" s="69">
        <v>233</v>
      </c>
      <c r="AA233" s="69"/>
      <c r="AB233" s="81"/>
      <c r="AC233" s="71">
        <v>1640</v>
      </c>
      <c r="AD233" s="71">
        <v>1578</v>
      </c>
      <c r="AE233" s="71">
        <v>24654</v>
      </c>
      <c r="AF233" s="71">
        <v>6</v>
      </c>
      <c r="AG233" s="71" t="s">
        <v>1544</v>
      </c>
      <c r="AH233" s="71" t="s">
        <v>2093</v>
      </c>
      <c r="AI233" s="71">
        <v>-12600</v>
      </c>
      <c r="AJ233" s="73">
        <v>39985.029780092591</v>
      </c>
      <c r="AK233" s="71" t="s">
        <v>3133</v>
      </c>
      <c r="AL233" s="71" t="s">
        <v>3512</v>
      </c>
      <c r="AM233" s="71" t="s">
        <v>4510</v>
      </c>
      <c r="AN233" s="73">
        <v>40522.044803240744</v>
      </c>
      <c r="AO233" s="71"/>
      <c r="AP233" s="71"/>
    </row>
    <row r="234" spans="1:42" ht="41.45" customHeight="1">
      <c r="A234" s="15" t="s">
        <v>612</v>
      </c>
      <c r="C234" s="52">
        <v>2</v>
      </c>
      <c r="D234" s="52">
        <v>2</v>
      </c>
      <c r="E234" s="53">
        <v>25.381817999999999</v>
      </c>
      <c r="F234" s="53">
        <v>3.6200000000000002E-4</v>
      </c>
      <c r="G234" s="53">
        <v>1.8E-5</v>
      </c>
      <c r="H234" s="53">
        <v>0.68735000000000002</v>
      </c>
      <c r="I234" s="53">
        <v>0</v>
      </c>
      <c r="J234" s="16" t="s">
        <v>5682</v>
      </c>
      <c r="K234" s="16"/>
      <c r="L234" s="75">
        <v>3.8112623389405456</v>
      </c>
      <c r="M234" s="68"/>
      <c r="N234" s="95" t="s">
        <v>2604</v>
      </c>
      <c r="O234" s="16"/>
      <c r="P234" s="17"/>
      <c r="Q234" s="76" t="s">
        <v>5688</v>
      </c>
      <c r="R234" s="76"/>
      <c r="S234" s="58"/>
      <c r="T234" s="78"/>
      <c r="U234" s="79"/>
      <c r="V234" s="79"/>
      <c r="W234" s="77"/>
      <c r="X234" s="80"/>
      <c r="Y234" s="80"/>
      <c r="Z234" s="69">
        <v>234</v>
      </c>
      <c r="AA234" s="69"/>
      <c r="AB234" s="81"/>
      <c r="AC234" s="71">
        <v>2859</v>
      </c>
      <c r="AD234" s="71">
        <v>4139</v>
      </c>
      <c r="AE234" s="71">
        <v>41688</v>
      </c>
      <c r="AF234" s="71">
        <v>0</v>
      </c>
      <c r="AG234" s="71" t="s">
        <v>1638</v>
      </c>
      <c r="AH234" s="71" t="s">
        <v>2063</v>
      </c>
      <c r="AI234" s="71">
        <v>-36000</v>
      </c>
      <c r="AJ234" s="73">
        <v>40215.27921296296</v>
      </c>
      <c r="AK234" s="71" t="s">
        <v>3133</v>
      </c>
      <c r="AL234" s="71" t="s">
        <v>3625</v>
      </c>
      <c r="AM234" s="71" t="s">
        <v>4600</v>
      </c>
      <c r="AN234" s="73">
        <v>40522.047581018516</v>
      </c>
      <c r="AO234" s="71"/>
      <c r="AP234" s="71"/>
    </row>
    <row r="235" spans="1:42" ht="41.45" customHeight="1">
      <c r="A235" s="15" t="s">
        <v>604</v>
      </c>
      <c r="C235" s="52">
        <v>4</v>
      </c>
      <c r="D235" s="52">
        <v>3</v>
      </c>
      <c r="E235" s="53">
        <v>24.166667</v>
      </c>
      <c r="F235" s="53">
        <v>4.4299999999999998E-4</v>
      </c>
      <c r="G235" s="53">
        <v>7.45E-4</v>
      </c>
      <c r="H235" s="53">
        <v>1.505881</v>
      </c>
      <c r="I235" s="53">
        <v>0.13333333333333333</v>
      </c>
      <c r="J235" s="16" t="s">
        <v>5682</v>
      </c>
      <c r="K235" s="16"/>
      <c r="L235" s="75">
        <v>4.1819292096110097</v>
      </c>
      <c r="M235" s="68"/>
      <c r="N235" s="95" t="s">
        <v>2146</v>
      </c>
      <c r="O235" s="16"/>
      <c r="P235" s="17"/>
      <c r="Q235" s="76" t="s">
        <v>5688</v>
      </c>
      <c r="R235" s="76"/>
      <c r="S235" s="58"/>
      <c r="T235" s="78"/>
      <c r="U235" s="79"/>
      <c r="V235" s="79"/>
      <c r="W235" s="77"/>
      <c r="X235" s="80"/>
      <c r="Y235" s="80"/>
      <c r="Z235" s="69">
        <v>235</v>
      </c>
      <c r="AA235" s="69"/>
      <c r="AB235" s="81"/>
      <c r="AC235" s="71">
        <v>236</v>
      </c>
      <c r="AD235" s="71">
        <v>639</v>
      </c>
      <c r="AE235" s="71">
        <v>609</v>
      </c>
      <c r="AF235" s="71">
        <v>1</v>
      </c>
      <c r="AG235" s="71" t="s">
        <v>1270</v>
      </c>
      <c r="AH235" s="71" t="s">
        <v>2055</v>
      </c>
      <c r="AI235" s="71">
        <v>-18000</v>
      </c>
      <c r="AJ235" s="73">
        <v>40076.976168981484</v>
      </c>
      <c r="AK235" s="71" t="s">
        <v>3133</v>
      </c>
      <c r="AL235" s="71" t="s">
        <v>3163</v>
      </c>
      <c r="AM235" s="71" t="s">
        <v>4211</v>
      </c>
      <c r="AN235" s="73">
        <v>40522.050057870372</v>
      </c>
      <c r="AO235" s="71"/>
      <c r="AP235" s="71"/>
    </row>
    <row r="236" spans="1:42" ht="41.45" customHeight="1">
      <c r="A236" s="15" t="s">
        <v>753</v>
      </c>
      <c r="C236" s="52">
        <v>3</v>
      </c>
      <c r="D236" s="52">
        <v>2</v>
      </c>
      <c r="E236" s="53">
        <v>21.193939</v>
      </c>
      <c r="F236" s="53">
        <v>3.59E-4</v>
      </c>
      <c r="G236" s="53">
        <v>1.9000000000000001E-5</v>
      </c>
      <c r="H236" s="53">
        <v>0.81020700000000001</v>
      </c>
      <c r="I236" s="53">
        <v>0</v>
      </c>
      <c r="J236" s="16" t="s">
        <v>5682</v>
      </c>
      <c r="K236" s="16"/>
      <c r="L236" s="75">
        <v>3.8668973970262637</v>
      </c>
      <c r="M236" s="68"/>
      <c r="N236" s="95" t="s">
        <v>2737</v>
      </c>
      <c r="O236" s="16"/>
      <c r="P236" s="17"/>
      <c r="Q236" s="76" t="s">
        <v>5688</v>
      </c>
      <c r="R236" s="76"/>
      <c r="S236" s="17"/>
      <c r="T236" s="78"/>
      <c r="U236" s="79"/>
      <c r="V236" s="79"/>
      <c r="W236" s="77"/>
      <c r="X236" s="80"/>
      <c r="Y236" s="80"/>
      <c r="Z236" s="69">
        <v>236</v>
      </c>
      <c r="AA236" s="69"/>
      <c r="AB236" s="81"/>
      <c r="AC236" s="71">
        <v>1965</v>
      </c>
      <c r="AD236" s="71">
        <v>3093</v>
      </c>
      <c r="AE236" s="71">
        <v>44090</v>
      </c>
      <c r="AF236" s="71">
        <v>113</v>
      </c>
      <c r="AG236" s="71" t="s">
        <v>1748</v>
      </c>
      <c r="AH236" s="71" t="s">
        <v>2050</v>
      </c>
      <c r="AI236" s="71">
        <v>-21600</v>
      </c>
      <c r="AJ236" s="73">
        <v>39903.765844907408</v>
      </c>
      <c r="AK236" s="71" t="s">
        <v>3133</v>
      </c>
      <c r="AL236" s="71" t="s">
        <v>3762</v>
      </c>
      <c r="AM236" s="71" t="s">
        <v>4653</v>
      </c>
      <c r="AN236" s="73">
        <v>40522.050891203704</v>
      </c>
      <c r="AO236" s="71"/>
      <c r="AP236" s="71"/>
    </row>
    <row r="237" spans="1:42" ht="41.45" customHeight="1">
      <c r="A237" s="15" t="s">
        <v>467</v>
      </c>
      <c r="C237" s="52">
        <v>3</v>
      </c>
      <c r="D237" s="52">
        <v>5</v>
      </c>
      <c r="E237" s="53">
        <v>20.498612000000001</v>
      </c>
      <c r="F237" s="53">
        <v>3.68E-4</v>
      </c>
      <c r="G237" s="53">
        <v>9.8999999999999994E-5</v>
      </c>
      <c r="H237" s="53">
        <v>1.0806199999999999</v>
      </c>
      <c r="I237" s="53">
        <v>0.3</v>
      </c>
      <c r="J237" s="16" t="s">
        <v>5682</v>
      </c>
      <c r="K237" s="16"/>
      <c r="L237" s="75">
        <v>3.9893523077121293</v>
      </c>
      <c r="M237" s="68"/>
      <c r="N237" s="95" t="s">
        <v>2452</v>
      </c>
      <c r="O237" s="16"/>
      <c r="P237" s="17"/>
      <c r="Q237" s="76" t="s">
        <v>5688</v>
      </c>
      <c r="R237" s="76"/>
      <c r="S237" s="17"/>
      <c r="T237" s="78"/>
      <c r="U237" s="79"/>
      <c r="V237" s="79"/>
      <c r="W237" s="77"/>
      <c r="X237" s="80"/>
      <c r="Y237" s="80"/>
      <c r="Z237" s="69">
        <v>237</v>
      </c>
      <c r="AA237" s="69"/>
      <c r="AB237" s="81"/>
      <c r="AC237" s="71">
        <v>973</v>
      </c>
      <c r="AD237" s="71">
        <v>583</v>
      </c>
      <c r="AE237" s="71">
        <v>10720</v>
      </c>
      <c r="AF237" s="71">
        <v>1</v>
      </c>
      <c r="AG237" s="71" t="s">
        <v>1511</v>
      </c>
      <c r="AH237" s="71" t="s">
        <v>2046</v>
      </c>
      <c r="AI237" s="71">
        <v>-16200</v>
      </c>
      <c r="AJ237" s="73">
        <v>39970.605717592596</v>
      </c>
      <c r="AK237" s="71" t="s">
        <v>3133</v>
      </c>
      <c r="AL237" s="71" t="s">
        <v>3471</v>
      </c>
      <c r="AM237" s="71" t="s">
        <v>4474</v>
      </c>
      <c r="AN237" s="73">
        <v>40522.048750000002</v>
      </c>
      <c r="AO237" s="71"/>
      <c r="AP237" s="71"/>
    </row>
    <row r="238" spans="1:42" ht="41.45" customHeight="1">
      <c r="A238" s="15" t="s">
        <v>488</v>
      </c>
      <c r="C238" s="52">
        <v>2</v>
      </c>
      <c r="D238" s="52">
        <v>2</v>
      </c>
      <c r="E238" s="53">
        <v>19.270712</v>
      </c>
      <c r="F238" s="53">
        <v>5.9800000000000001E-4</v>
      </c>
      <c r="G238" s="53">
        <v>2.6800000000000001E-3</v>
      </c>
      <c r="H238" s="53">
        <v>0.87465499999999996</v>
      </c>
      <c r="I238" s="53">
        <v>0.33333333333333331</v>
      </c>
      <c r="J238" s="16" t="s">
        <v>5682</v>
      </c>
      <c r="K238" s="16"/>
      <c r="L238" s="75">
        <v>3.8960822885953919</v>
      </c>
      <c r="M238" s="68"/>
      <c r="N238" s="95" t="s">
        <v>2474</v>
      </c>
      <c r="O238" s="16"/>
      <c r="P238" s="17"/>
      <c r="Q238" s="76" t="s">
        <v>5688</v>
      </c>
      <c r="R238" s="76"/>
      <c r="S238" s="17"/>
      <c r="T238" s="78"/>
      <c r="U238" s="79"/>
      <c r="V238" s="79"/>
      <c r="W238" s="77"/>
      <c r="X238" s="80"/>
      <c r="Y238" s="80"/>
      <c r="Z238" s="69">
        <v>238</v>
      </c>
      <c r="AA238" s="69"/>
      <c r="AB238" s="81"/>
      <c r="AC238" s="71">
        <v>1002</v>
      </c>
      <c r="AD238" s="71">
        <v>791</v>
      </c>
      <c r="AE238" s="71">
        <v>5097</v>
      </c>
      <c r="AF238" s="71">
        <v>0</v>
      </c>
      <c r="AG238" s="71" t="s">
        <v>1533</v>
      </c>
      <c r="AH238" s="71" t="s">
        <v>2041</v>
      </c>
      <c r="AI238" s="71">
        <v>-10800</v>
      </c>
      <c r="AJ238" s="73">
        <v>40128.158206018517</v>
      </c>
      <c r="AK238" s="71" t="s">
        <v>3133</v>
      </c>
      <c r="AL238" s="71" t="s">
        <v>3493</v>
      </c>
      <c r="AM238" s="71" t="s">
        <v>4493</v>
      </c>
      <c r="AN238" s="73">
        <v>40522.045914351853</v>
      </c>
      <c r="AO238" s="71"/>
      <c r="AP238" s="71"/>
    </row>
    <row r="239" spans="1:42" ht="41.45" customHeight="1">
      <c r="A239" s="15" t="s">
        <v>576</v>
      </c>
      <c r="C239" s="52">
        <v>2</v>
      </c>
      <c r="D239" s="52">
        <v>3</v>
      </c>
      <c r="E239" s="53">
        <v>17.428571000000002</v>
      </c>
      <c r="F239" s="53">
        <v>6.0400000000000004E-4</v>
      </c>
      <c r="G239" s="53">
        <v>3.0119999999999999E-3</v>
      </c>
      <c r="H239" s="53">
        <v>1.022672</v>
      </c>
      <c r="I239" s="53">
        <v>0.33333333333333331</v>
      </c>
      <c r="J239" s="16" t="s">
        <v>5682</v>
      </c>
      <c r="K239" s="16"/>
      <c r="L239" s="75">
        <v>3.9631109022899622</v>
      </c>
      <c r="M239" s="68"/>
      <c r="N239" s="95" t="s">
        <v>2568</v>
      </c>
      <c r="O239" s="16"/>
      <c r="P239" s="17"/>
      <c r="Q239" s="76" t="s">
        <v>5688</v>
      </c>
      <c r="R239" s="76"/>
      <c r="S239" s="17"/>
      <c r="T239" s="78"/>
      <c r="U239" s="79"/>
      <c r="V239" s="79"/>
      <c r="W239" s="77"/>
      <c r="X239" s="80"/>
      <c r="Y239" s="80"/>
      <c r="Z239" s="69">
        <v>239</v>
      </c>
      <c r="AA239" s="69"/>
      <c r="AB239" s="81"/>
      <c r="AC239" s="71">
        <v>935</v>
      </c>
      <c r="AD239" s="71">
        <v>723</v>
      </c>
      <c r="AE239" s="71">
        <v>7288</v>
      </c>
      <c r="AF239" s="71">
        <v>24</v>
      </c>
      <c r="AG239" s="71" t="s">
        <v>1603</v>
      </c>
      <c r="AH239" s="71" t="s">
        <v>2039</v>
      </c>
      <c r="AI239" s="71">
        <v>0</v>
      </c>
      <c r="AJ239" s="73">
        <v>39834.824386574073</v>
      </c>
      <c r="AK239" s="71" t="s">
        <v>3133</v>
      </c>
      <c r="AL239" s="71" t="s">
        <v>3587</v>
      </c>
      <c r="AM239" s="71" t="s">
        <v>4569</v>
      </c>
      <c r="AN239" s="73">
        <v>40522.045254629629</v>
      </c>
      <c r="AO239" s="71"/>
      <c r="AP239" s="71"/>
    </row>
    <row r="240" spans="1:42" ht="41.45" customHeight="1">
      <c r="A240" s="15" t="s">
        <v>626</v>
      </c>
      <c r="C240" s="52">
        <v>4</v>
      </c>
      <c r="D240" s="52">
        <v>5</v>
      </c>
      <c r="E240" s="53">
        <v>16.788094999999998</v>
      </c>
      <c r="F240" s="53">
        <v>4.4700000000000002E-4</v>
      </c>
      <c r="G240" s="53">
        <v>6.3100000000000005E-4</v>
      </c>
      <c r="H240" s="53">
        <v>1.214963</v>
      </c>
      <c r="I240" s="53">
        <v>0.1</v>
      </c>
      <c r="J240" s="16" t="s">
        <v>5682</v>
      </c>
      <c r="K240" s="16"/>
      <c r="L240" s="75">
        <v>4.0501887322415389</v>
      </c>
      <c r="M240" s="68"/>
      <c r="N240" s="95" t="s">
        <v>2619</v>
      </c>
      <c r="O240" s="16"/>
      <c r="P240" s="17"/>
      <c r="Q240" s="76" t="s">
        <v>5688</v>
      </c>
      <c r="R240" s="76"/>
      <c r="S240" s="17"/>
      <c r="T240" s="78"/>
      <c r="U240" s="79"/>
      <c r="V240" s="79"/>
      <c r="W240" s="77"/>
      <c r="X240" s="80"/>
      <c r="Y240" s="80"/>
      <c r="Z240" s="69">
        <v>240</v>
      </c>
      <c r="AA240" s="69"/>
      <c r="AB240" s="81"/>
      <c r="AC240" s="71">
        <v>817</v>
      </c>
      <c r="AD240" s="71">
        <v>578</v>
      </c>
      <c r="AE240" s="71">
        <v>5737</v>
      </c>
      <c r="AF240" s="71">
        <v>78</v>
      </c>
      <c r="AG240" s="71"/>
      <c r="AH240" s="71" t="s">
        <v>2052</v>
      </c>
      <c r="AI240" s="71">
        <v>-10800</v>
      </c>
      <c r="AJ240" s="73">
        <v>39472.876736111109</v>
      </c>
      <c r="AK240" s="71" t="s">
        <v>3133</v>
      </c>
      <c r="AL240" s="71" t="s">
        <v>3640</v>
      </c>
      <c r="AM240" s="71" t="s">
        <v>4611</v>
      </c>
      <c r="AN240" s="73">
        <v>40522.045231481483</v>
      </c>
      <c r="AO240" s="71"/>
      <c r="AP240" s="71"/>
    </row>
    <row r="241" spans="1:42" ht="41.45" customHeight="1">
      <c r="A241" s="15" t="s">
        <v>323</v>
      </c>
      <c r="C241" s="52">
        <v>1</v>
      </c>
      <c r="D241" s="52">
        <v>3</v>
      </c>
      <c r="E241" s="53">
        <v>14.719048000000001</v>
      </c>
      <c r="F241" s="53">
        <v>6.02E-4</v>
      </c>
      <c r="G241" s="53">
        <v>2.8089999999999999E-3</v>
      </c>
      <c r="H241" s="53">
        <v>0.81705399999999995</v>
      </c>
      <c r="I241" s="53">
        <v>0.33333333333333331</v>
      </c>
      <c r="J241" s="16" t="s">
        <v>5682</v>
      </c>
      <c r="K241" s="16"/>
      <c r="L241" s="75">
        <v>3.8699980200490702</v>
      </c>
      <c r="M241" s="68"/>
      <c r="N241" s="95" t="s">
        <v>2300</v>
      </c>
      <c r="O241" s="16"/>
      <c r="P241" s="17"/>
      <c r="Q241" s="76" t="s">
        <v>5688</v>
      </c>
      <c r="R241" s="76"/>
      <c r="S241" s="17"/>
      <c r="T241" s="78"/>
      <c r="U241" s="79"/>
      <c r="V241" s="79"/>
      <c r="W241" s="77"/>
      <c r="X241" s="80"/>
      <c r="Y241" s="80"/>
      <c r="Z241" s="69">
        <v>241</v>
      </c>
      <c r="AA241" s="69"/>
      <c r="AB241" s="81"/>
      <c r="AC241" s="71">
        <v>172</v>
      </c>
      <c r="AD241" s="71">
        <v>63</v>
      </c>
      <c r="AE241" s="71">
        <v>1422</v>
      </c>
      <c r="AF241" s="71">
        <v>3</v>
      </c>
      <c r="AG241" s="71"/>
      <c r="AH241" s="71"/>
      <c r="AI241" s="71"/>
      <c r="AJ241" s="73">
        <v>39923.155370370368</v>
      </c>
      <c r="AK241" s="71" t="s">
        <v>3133</v>
      </c>
      <c r="AL241" s="71" t="s">
        <v>3317</v>
      </c>
      <c r="AM241" s="71" t="s">
        <v>4352</v>
      </c>
      <c r="AN241" s="73">
        <v>40522.044490740744</v>
      </c>
      <c r="AO241" s="71"/>
      <c r="AP241" s="71"/>
    </row>
    <row r="242" spans="1:42" ht="41.45" customHeight="1">
      <c r="A242" s="15" t="s">
        <v>410</v>
      </c>
      <c r="C242" s="52">
        <v>5</v>
      </c>
      <c r="D242" s="52">
        <v>7</v>
      </c>
      <c r="E242" s="53">
        <v>13.774603000000001</v>
      </c>
      <c r="F242" s="53">
        <v>5.9599999999999996E-4</v>
      </c>
      <c r="G242" s="53">
        <v>3.418E-3</v>
      </c>
      <c r="H242" s="53">
        <v>1.622228</v>
      </c>
      <c r="I242" s="53">
        <v>0.40476190476190477</v>
      </c>
      <c r="J242" s="16" t="s">
        <v>5682</v>
      </c>
      <c r="K242" s="16"/>
      <c r="L242" s="75">
        <v>4.2346162531095413</v>
      </c>
      <c r="M242" s="68"/>
      <c r="N242" s="95" t="s">
        <v>2390</v>
      </c>
      <c r="O242" s="16"/>
      <c r="P242" s="17"/>
      <c r="Q242" s="76" t="s">
        <v>5688</v>
      </c>
      <c r="R242" s="76"/>
      <c r="S242" s="17"/>
      <c r="T242" s="78"/>
      <c r="U242" s="79"/>
      <c r="V242" s="79"/>
      <c r="W242" s="77"/>
      <c r="X242" s="80"/>
      <c r="Y242" s="80"/>
      <c r="Z242" s="69">
        <v>242</v>
      </c>
      <c r="AA242" s="69"/>
      <c r="AB242" s="81"/>
      <c r="AC242" s="71">
        <v>54</v>
      </c>
      <c r="AD242" s="71">
        <v>132</v>
      </c>
      <c r="AE242" s="71">
        <v>451</v>
      </c>
      <c r="AF242" s="71">
        <v>0</v>
      </c>
      <c r="AG242" s="71"/>
      <c r="AH242" s="71"/>
      <c r="AI242" s="71"/>
      <c r="AJ242" s="73">
        <v>40263.783368055556</v>
      </c>
      <c r="AK242" s="71" t="s">
        <v>3133</v>
      </c>
      <c r="AL242" s="71" t="s">
        <v>3409</v>
      </c>
      <c r="AM242" s="71" t="s">
        <v>4418</v>
      </c>
      <c r="AN242" s="73">
        <v>40522.047754629632</v>
      </c>
      <c r="AO242" s="71"/>
      <c r="AP242" s="71"/>
    </row>
    <row r="243" spans="1:42" ht="41.45" customHeight="1">
      <c r="A243" s="15" t="s">
        <v>773</v>
      </c>
      <c r="C243" s="52">
        <v>0</v>
      </c>
      <c r="D243" s="52">
        <v>2</v>
      </c>
      <c r="E243" s="53">
        <v>13.357143000000001</v>
      </c>
      <c r="F243" s="53">
        <v>4.4999999999999999E-4</v>
      </c>
      <c r="G243" s="53">
        <v>4.17E-4</v>
      </c>
      <c r="H243" s="53">
        <v>0.55404200000000003</v>
      </c>
      <c r="I243" s="53">
        <v>0</v>
      </c>
      <c r="J243" s="16" t="s">
        <v>5682</v>
      </c>
      <c r="K243" s="16"/>
      <c r="L243" s="75">
        <v>3.7508946079745367</v>
      </c>
      <c r="M243" s="68"/>
      <c r="N243" s="95" t="s">
        <v>2754</v>
      </c>
      <c r="O243" s="16"/>
      <c r="P243" s="17"/>
      <c r="Q243" s="76" t="s">
        <v>5688</v>
      </c>
      <c r="R243" s="76"/>
      <c r="S243" s="17"/>
      <c r="T243" s="78"/>
      <c r="U243" s="79"/>
      <c r="V243" s="79"/>
      <c r="W243" s="77"/>
      <c r="X243" s="80"/>
      <c r="Y243" s="80"/>
      <c r="Z243" s="69">
        <v>243</v>
      </c>
      <c r="AA243" s="69"/>
      <c r="AB243" s="81"/>
      <c r="AC243" s="71">
        <v>239</v>
      </c>
      <c r="AD243" s="71">
        <v>561</v>
      </c>
      <c r="AE243" s="71">
        <v>4885</v>
      </c>
      <c r="AF243" s="71">
        <v>18</v>
      </c>
      <c r="AG243" s="71" t="s">
        <v>1762</v>
      </c>
      <c r="AH243" s="71" t="s">
        <v>2065</v>
      </c>
      <c r="AI243" s="71">
        <v>-25200</v>
      </c>
      <c r="AJ243" s="73">
        <v>39870.063321759262</v>
      </c>
      <c r="AK243" s="71" t="s">
        <v>3133</v>
      </c>
      <c r="AL243" s="71" t="s">
        <v>3779</v>
      </c>
      <c r="AM243" s="71" t="s">
        <v>4723</v>
      </c>
      <c r="AN243" s="73">
        <v>40522.051018518519</v>
      </c>
      <c r="AO243" s="71"/>
      <c r="AP243" s="71"/>
    </row>
    <row r="244" spans="1:42" ht="41.45" customHeight="1">
      <c r="A244" s="15" t="s">
        <v>412</v>
      </c>
      <c r="C244" s="52">
        <v>3</v>
      </c>
      <c r="D244" s="52">
        <v>2</v>
      </c>
      <c r="E244" s="53">
        <v>11.74386</v>
      </c>
      <c r="F244" s="53">
        <v>5.9999999999999995E-4</v>
      </c>
      <c r="G244" s="53">
        <v>2.8779999999999999E-3</v>
      </c>
      <c r="H244" s="53">
        <v>1.075688</v>
      </c>
      <c r="I244" s="53">
        <v>0.41666666666666669</v>
      </c>
      <c r="J244" s="16" t="s">
        <v>5682</v>
      </c>
      <c r="K244" s="16"/>
      <c r="L244" s="75">
        <v>3.9871188809926199</v>
      </c>
      <c r="M244" s="68"/>
      <c r="N244" s="95" t="s">
        <v>2392</v>
      </c>
      <c r="O244" s="16"/>
      <c r="P244" s="17"/>
      <c r="Q244" s="76" t="s">
        <v>5688</v>
      </c>
      <c r="R244" s="76"/>
      <c r="S244" s="17"/>
      <c r="T244" s="78"/>
      <c r="U244" s="79"/>
      <c r="V244" s="79"/>
      <c r="W244" s="77"/>
      <c r="X244" s="80"/>
      <c r="Y244" s="80"/>
      <c r="Z244" s="69">
        <v>244</v>
      </c>
      <c r="AA244" s="69"/>
      <c r="AB244" s="81"/>
      <c r="AC244" s="71">
        <v>48</v>
      </c>
      <c r="AD244" s="71">
        <v>51</v>
      </c>
      <c r="AE244" s="71">
        <v>822</v>
      </c>
      <c r="AF244" s="71">
        <v>3</v>
      </c>
      <c r="AG244" s="71" t="s">
        <v>1465</v>
      </c>
      <c r="AH244" s="71"/>
      <c r="AI244" s="71"/>
      <c r="AJ244" s="73">
        <v>40278.812488425923</v>
      </c>
      <c r="AK244" s="71" t="s">
        <v>3133</v>
      </c>
      <c r="AL244" s="71" t="s">
        <v>3411</v>
      </c>
      <c r="AM244" s="71" t="s">
        <v>4418</v>
      </c>
      <c r="AN244" s="73">
        <v>40522.047777777778</v>
      </c>
      <c r="AO244" s="71"/>
      <c r="AP244" s="71"/>
    </row>
    <row r="245" spans="1:42" ht="41.45" customHeight="1">
      <c r="A245" s="15" t="s">
        <v>506</v>
      </c>
      <c r="C245" s="52">
        <v>3</v>
      </c>
      <c r="D245" s="52">
        <v>2</v>
      </c>
      <c r="E245" s="53">
        <v>11.333333</v>
      </c>
      <c r="F245" s="53">
        <v>3.5599999999999998E-4</v>
      </c>
      <c r="G245" s="53">
        <v>1.0000000000000001E-5</v>
      </c>
      <c r="H245" s="53">
        <v>0.82444099999999998</v>
      </c>
      <c r="I245" s="53">
        <v>0.66666666666666663</v>
      </c>
      <c r="J245" s="16" t="s">
        <v>5682</v>
      </c>
      <c r="K245" s="16"/>
      <c r="L245" s="75">
        <v>3.8733431788440855</v>
      </c>
      <c r="M245" s="68"/>
      <c r="N245" s="95" t="s">
        <v>2492</v>
      </c>
      <c r="O245" s="16"/>
      <c r="P245" s="17"/>
      <c r="Q245" s="76" t="s">
        <v>5688</v>
      </c>
      <c r="R245" s="76"/>
      <c r="S245" s="17"/>
      <c r="T245" s="78"/>
      <c r="U245" s="79"/>
      <c r="V245" s="79"/>
      <c r="W245" s="77"/>
      <c r="X245" s="80"/>
      <c r="Y245" s="80"/>
      <c r="Z245" s="69">
        <v>245</v>
      </c>
      <c r="AA245" s="69"/>
      <c r="AB245" s="81"/>
      <c r="AC245" s="71">
        <v>569</v>
      </c>
      <c r="AD245" s="71">
        <v>1676</v>
      </c>
      <c r="AE245" s="71">
        <v>5434</v>
      </c>
      <c r="AF245" s="71">
        <v>0</v>
      </c>
      <c r="AG245" s="71" t="s">
        <v>1543</v>
      </c>
      <c r="AH245" s="71" t="s">
        <v>2045</v>
      </c>
      <c r="AI245" s="71">
        <v>-18000</v>
      </c>
      <c r="AJ245" s="73">
        <v>39940.688217592593</v>
      </c>
      <c r="AK245" s="71" t="s">
        <v>3133</v>
      </c>
      <c r="AL245" s="71" t="s">
        <v>3511</v>
      </c>
      <c r="AM245" s="71" t="s">
        <v>4509</v>
      </c>
      <c r="AN245" s="73">
        <v>40522.047534722224</v>
      </c>
      <c r="AO245" s="71"/>
      <c r="AP245" s="71"/>
    </row>
    <row r="246" spans="1:42" ht="41.45" customHeight="1">
      <c r="A246" s="15" t="s">
        <v>624</v>
      </c>
      <c r="C246" s="52">
        <v>1</v>
      </c>
      <c r="D246" s="52">
        <v>2</v>
      </c>
      <c r="E246" s="53">
        <v>10.879365</v>
      </c>
      <c r="F246" s="53">
        <v>4.44E-4</v>
      </c>
      <c r="G246" s="53">
        <v>1.9900000000000001E-4</v>
      </c>
      <c r="H246" s="53">
        <v>0.55968700000000005</v>
      </c>
      <c r="I246" s="53">
        <v>0</v>
      </c>
      <c r="J246" s="16" t="s">
        <v>5682</v>
      </c>
      <c r="K246" s="16"/>
      <c r="L246" s="75">
        <v>3.7534509124821662</v>
      </c>
      <c r="M246" s="68"/>
      <c r="N246" s="95" t="s">
        <v>2617</v>
      </c>
      <c r="O246" s="16"/>
      <c r="P246" s="17"/>
      <c r="Q246" s="76" t="s">
        <v>5688</v>
      </c>
      <c r="R246" s="76"/>
      <c r="S246" s="17"/>
      <c r="T246" s="78"/>
      <c r="U246" s="79"/>
      <c r="V246" s="79"/>
      <c r="W246" s="77"/>
      <c r="X246" s="80"/>
      <c r="Y246" s="80"/>
      <c r="Z246" s="69">
        <v>246</v>
      </c>
      <c r="AA246" s="69"/>
      <c r="AB246" s="81"/>
      <c r="AC246" s="71">
        <v>886</v>
      </c>
      <c r="AD246" s="71">
        <v>869</v>
      </c>
      <c r="AE246" s="71">
        <v>1565</v>
      </c>
      <c r="AF246" s="71">
        <v>0</v>
      </c>
      <c r="AG246" s="71" t="s">
        <v>1649</v>
      </c>
      <c r="AH246" s="71" t="s">
        <v>2046</v>
      </c>
      <c r="AI246" s="71">
        <v>-16200</v>
      </c>
      <c r="AJ246" s="73">
        <v>39956.180405092593</v>
      </c>
      <c r="AK246" s="71" t="s">
        <v>3133</v>
      </c>
      <c r="AL246" s="71" t="s">
        <v>3638</v>
      </c>
      <c r="AM246" s="71" t="s">
        <v>4610</v>
      </c>
      <c r="AN246" s="73">
        <v>40522.050138888888</v>
      </c>
      <c r="AO246" s="71"/>
      <c r="AP246" s="71"/>
    </row>
    <row r="247" spans="1:42" ht="41.45" customHeight="1">
      <c r="A247" s="15" t="s">
        <v>326</v>
      </c>
      <c r="C247" s="52">
        <v>0</v>
      </c>
      <c r="D247" s="52">
        <v>3</v>
      </c>
      <c r="E247" s="53">
        <v>9.564114</v>
      </c>
      <c r="F247" s="53">
        <v>3.6499999999999998E-4</v>
      </c>
      <c r="G247" s="53">
        <v>7.4999999999999993E-5</v>
      </c>
      <c r="H247" s="53">
        <v>0.72207500000000002</v>
      </c>
      <c r="I247" s="53">
        <v>0.33333333333333331</v>
      </c>
      <c r="J247" s="16" t="s">
        <v>5682</v>
      </c>
      <c r="K247" s="16"/>
      <c r="L247" s="75">
        <v>3.8269873476256557</v>
      </c>
      <c r="M247" s="68"/>
      <c r="N247" s="95" t="s">
        <v>2303</v>
      </c>
      <c r="O247" s="16"/>
      <c r="P247" s="17"/>
      <c r="Q247" s="76" t="s">
        <v>5688</v>
      </c>
      <c r="R247" s="76"/>
      <c r="S247" s="17"/>
      <c r="T247" s="78"/>
      <c r="U247" s="79"/>
      <c r="V247" s="79"/>
      <c r="W247" s="77"/>
      <c r="X247" s="80"/>
      <c r="Y247" s="80"/>
      <c r="Z247" s="69">
        <v>247</v>
      </c>
      <c r="AA247" s="69"/>
      <c r="AB247" s="81"/>
      <c r="AC247" s="71">
        <v>417</v>
      </c>
      <c r="AD247" s="71">
        <v>87</v>
      </c>
      <c r="AE247" s="71">
        <v>407</v>
      </c>
      <c r="AF247" s="71">
        <v>4</v>
      </c>
      <c r="AG247" s="71" t="s">
        <v>1398</v>
      </c>
      <c r="AH247" s="71" t="s">
        <v>2046</v>
      </c>
      <c r="AI247" s="71">
        <v>-16200</v>
      </c>
      <c r="AJ247" s="73">
        <v>40247.603506944448</v>
      </c>
      <c r="AK247" s="71" t="s">
        <v>3133</v>
      </c>
      <c r="AL247" s="71" t="s">
        <v>3320</v>
      </c>
      <c r="AM247" s="71" t="s">
        <v>4355</v>
      </c>
      <c r="AN247" s="73">
        <v>40522.04614583333</v>
      </c>
      <c r="AO247" s="71"/>
      <c r="AP247" s="71"/>
    </row>
    <row r="248" spans="1:42" ht="41.45" customHeight="1">
      <c r="A248" s="15" t="s">
        <v>419</v>
      </c>
      <c r="C248" s="52">
        <v>3</v>
      </c>
      <c r="D248" s="52">
        <v>1</v>
      </c>
      <c r="E248" s="53">
        <v>7.7746029999999999</v>
      </c>
      <c r="F248" s="53">
        <v>4.44E-4</v>
      </c>
      <c r="G248" s="53">
        <v>5.5800000000000001E-4</v>
      </c>
      <c r="H248" s="53">
        <v>0.96899000000000002</v>
      </c>
      <c r="I248" s="53">
        <v>0.33333333333333331</v>
      </c>
      <c r="J248" s="16" t="s">
        <v>5682</v>
      </c>
      <c r="K248" s="16"/>
      <c r="L248" s="75">
        <v>3.9388013294682462</v>
      </c>
      <c r="M248" s="68"/>
      <c r="N248" s="95" t="s">
        <v>2397</v>
      </c>
      <c r="O248" s="16"/>
      <c r="P248" s="17"/>
      <c r="Q248" s="76" t="s">
        <v>5688</v>
      </c>
      <c r="R248" s="76"/>
      <c r="S248" s="17"/>
      <c r="T248" s="78"/>
      <c r="U248" s="79"/>
      <c r="V248" s="79"/>
      <c r="W248" s="77"/>
      <c r="X248" s="80"/>
      <c r="Y248" s="80"/>
      <c r="Z248" s="69">
        <v>248</v>
      </c>
      <c r="AA248" s="69"/>
      <c r="AB248" s="81"/>
      <c r="AC248" s="71">
        <v>273</v>
      </c>
      <c r="AD248" s="71">
        <v>1116</v>
      </c>
      <c r="AE248" s="71">
        <v>166</v>
      </c>
      <c r="AF248" s="71">
        <v>0</v>
      </c>
      <c r="AG248" s="71"/>
      <c r="AH248" s="71" t="s">
        <v>2045</v>
      </c>
      <c r="AI248" s="71">
        <v>-18000</v>
      </c>
      <c r="AJ248" s="73">
        <v>40094.698912037034</v>
      </c>
      <c r="AK248" s="71" t="s">
        <v>3133</v>
      </c>
      <c r="AL248" s="71" t="s">
        <v>3416</v>
      </c>
      <c r="AM248" s="71" t="s">
        <v>4423</v>
      </c>
      <c r="AN248" s="73">
        <v>40522.047476851854</v>
      </c>
      <c r="AO248" s="71"/>
      <c r="AP248" s="71"/>
    </row>
    <row r="249" spans="1:42" ht="41.45" customHeight="1">
      <c r="A249" s="15" t="s">
        <v>409</v>
      </c>
      <c r="C249" s="52">
        <v>3</v>
      </c>
      <c r="D249" s="52">
        <v>4</v>
      </c>
      <c r="E249" s="53">
        <v>7.1079369999999997</v>
      </c>
      <c r="F249" s="53">
        <v>5.9500000000000004E-4</v>
      </c>
      <c r="G249" s="53">
        <v>3.1050000000000001E-3</v>
      </c>
      <c r="H249" s="53">
        <v>1.213827</v>
      </c>
      <c r="I249" s="53">
        <v>0.45</v>
      </c>
      <c r="J249" s="16" t="s">
        <v>5682</v>
      </c>
      <c r="K249" s="16"/>
      <c r="L249" s="75">
        <v>4.049674301431855</v>
      </c>
      <c r="M249" s="68"/>
      <c r="N249" s="95" t="s">
        <v>2389</v>
      </c>
      <c r="O249" s="16"/>
      <c r="P249" s="17"/>
      <c r="Q249" s="76" t="s">
        <v>5688</v>
      </c>
      <c r="R249" s="76"/>
      <c r="S249" s="17"/>
      <c r="T249" s="78"/>
      <c r="U249" s="79"/>
      <c r="V249" s="79"/>
      <c r="W249" s="77"/>
      <c r="X249" s="80"/>
      <c r="Y249" s="80"/>
      <c r="Z249" s="69">
        <v>249</v>
      </c>
      <c r="AA249" s="69"/>
      <c r="AB249" s="81"/>
      <c r="AC249" s="71">
        <v>195</v>
      </c>
      <c r="AD249" s="71">
        <v>503</v>
      </c>
      <c r="AE249" s="71">
        <v>4042</v>
      </c>
      <c r="AF249" s="71">
        <v>907</v>
      </c>
      <c r="AG249" s="71" t="s">
        <v>1463</v>
      </c>
      <c r="AH249" s="71" t="s">
        <v>2043</v>
      </c>
      <c r="AI249" s="71">
        <v>-18000</v>
      </c>
      <c r="AJ249" s="73">
        <v>39597.014675925922</v>
      </c>
      <c r="AK249" s="71" t="s">
        <v>3133</v>
      </c>
      <c r="AL249" s="71" t="s">
        <v>3408</v>
      </c>
      <c r="AM249" s="71" t="s">
        <v>4419</v>
      </c>
      <c r="AN249" s="73">
        <v>40522.047766203701</v>
      </c>
      <c r="AO249" s="71"/>
      <c r="AP249" s="71"/>
    </row>
    <row r="250" spans="1:42" ht="41.45" customHeight="1">
      <c r="A250" s="15" t="s">
        <v>368</v>
      </c>
      <c r="C250" s="52">
        <v>2</v>
      </c>
      <c r="D250" s="52">
        <v>2</v>
      </c>
      <c r="E250" s="53">
        <v>6</v>
      </c>
      <c r="F250" s="53">
        <v>5.9500000000000004E-4</v>
      </c>
      <c r="G250" s="53">
        <v>2.686E-3</v>
      </c>
      <c r="H250" s="53">
        <v>0.90693999999999997</v>
      </c>
      <c r="I250" s="53">
        <v>0.33333333333333331</v>
      </c>
      <c r="J250" s="16" t="s">
        <v>5682</v>
      </c>
      <c r="K250" s="16"/>
      <c r="L250" s="75">
        <v>3.9107023578653353</v>
      </c>
      <c r="M250" s="68"/>
      <c r="N250" s="95" t="s">
        <v>2166</v>
      </c>
      <c r="O250" s="16"/>
      <c r="P250" s="17"/>
      <c r="Q250" s="76" t="s">
        <v>5688</v>
      </c>
      <c r="R250" s="76"/>
      <c r="S250" s="17"/>
      <c r="T250" s="78"/>
      <c r="U250" s="79"/>
      <c r="V250" s="79"/>
      <c r="W250" s="77"/>
      <c r="X250" s="80"/>
      <c r="Y250" s="80"/>
      <c r="Z250" s="69">
        <v>250</v>
      </c>
      <c r="AA250" s="69"/>
      <c r="AB250" s="81"/>
      <c r="AC250" s="71">
        <v>431</v>
      </c>
      <c r="AD250" s="71">
        <v>423</v>
      </c>
      <c r="AE250" s="71">
        <v>7654</v>
      </c>
      <c r="AF250" s="71">
        <v>27</v>
      </c>
      <c r="AG250" s="71" t="s">
        <v>1284</v>
      </c>
      <c r="AH250" s="71" t="s">
        <v>2055</v>
      </c>
      <c r="AI250" s="71">
        <v>-18000</v>
      </c>
      <c r="AJ250" s="73">
        <v>39305.588796296295</v>
      </c>
      <c r="AK250" s="71" t="s">
        <v>3133</v>
      </c>
      <c r="AL250" s="71" t="s">
        <v>3183</v>
      </c>
      <c r="AM250" s="71" t="s">
        <v>4230</v>
      </c>
      <c r="AN250" s="73">
        <v>40522.047337962962</v>
      </c>
      <c r="AO250" s="71"/>
      <c r="AP250" s="71"/>
    </row>
    <row r="251" spans="1:42" ht="41.45" customHeight="1">
      <c r="A251" s="15" t="s">
        <v>748</v>
      </c>
      <c r="C251" s="52">
        <v>3</v>
      </c>
      <c r="D251" s="52">
        <v>3</v>
      </c>
      <c r="E251" s="53">
        <v>4.8888889999999998</v>
      </c>
      <c r="F251" s="53">
        <v>5.9400000000000002E-4</v>
      </c>
      <c r="G251" s="53">
        <v>3.091E-3</v>
      </c>
      <c r="H251" s="53">
        <v>1.235708</v>
      </c>
      <c r="I251" s="53">
        <v>0.3</v>
      </c>
      <c r="J251" s="16" t="s">
        <v>5682</v>
      </c>
      <c r="K251" s="16"/>
      <c r="L251" s="75">
        <v>4.0595829814905704</v>
      </c>
      <c r="M251" s="68"/>
      <c r="N251" s="95" t="s">
        <v>2344</v>
      </c>
      <c r="O251" s="16"/>
      <c r="P251" s="17"/>
      <c r="Q251" s="76" t="s">
        <v>5688</v>
      </c>
      <c r="R251" s="76"/>
      <c r="S251" s="17"/>
      <c r="T251" s="78"/>
      <c r="U251" s="79"/>
      <c r="V251" s="79"/>
      <c r="W251" s="77"/>
      <c r="X251" s="80"/>
      <c r="Y251" s="80"/>
      <c r="Z251" s="69">
        <v>251</v>
      </c>
      <c r="AA251" s="69"/>
      <c r="AB251" s="81"/>
      <c r="AC251" s="71">
        <v>264</v>
      </c>
      <c r="AD251" s="71">
        <v>2438</v>
      </c>
      <c r="AE251" s="71">
        <v>3342</v>
      </c>
      <c r="AF251" s="71">
        <v>11</v>
      </c>
      <c r="AG251" s="71" t="s">
        <v>1426</v>
      </c>
      <c r="AH251" s="71" t="s">
        <v>2048</v>
      </c>
      <c r="AI251" s="71">
        <v>36000</v>
      </c>
      <c r="AJ251" s="73">
        <v>40337.258402777778</v>
      </c>
      <c r="AK251" s="71" t="s">
        <v>3133</v>
      </c>
      <c r="AL251" s="71" t="s">
        <v>3361</v>
      </c>
      <c r="AM251" s="71" t="s">
        <v>4388</v>
      </c>
      <c r="AN251" s="73">
        <v>40522.050868055558</v>
      </c>
      <c r="AO251" s="71"/>
      <c r="AP251" s="71"/>
    </row>
    <row r="252" spans="1:42" ht="41.45" customHeight="1">
      <c r="A252" s="15" t="s">
        <v>740</v>
      </c>
      <c r="C252" s="52">
        <v>3</v>
      </c>
      <c r="D252" s="52">
        <v>1</v>
      </c>
      <c r="E252" s="53">
        <v>4.8464049999999999</v>
      </c>
      <c r="F252" s="53">
        <v>4.4700000000000002E-4</v>
      </c>
      <c r="G252" s="53">
        <v>4.4999999999999999E-4</v>
      </c>
      <c r="H252" s="53">
        <v>0.80323900000000004</v>
      </c>
      <c r="I252" s="53">
        <v>0.16666666666666666</v>
      </c>
      <c r="J252" s="16" t="s">
        <v>5682</v>
      </c>
      <c r="K252" s="16"/>
      <c r="L252" s="75">
        <v>3.8637419798767216</v>
      </c>
      <c r="M252" s="68"/>
      <c r="N252" s="95" t="s">
        <v>2730</v>
      </c>
      <c r="O252" s="16"/>
      <c r="P252" s="17"/>
      <c r="Q252" s="76" t="s">
        <v>5688</v>
      </c>
      <c r="R252" s="76"/>
      <c r="S252" s="17"/>
      <c r="T252" s="78"/>
      <c r="U252" s="79"/>
      <c r="V252" s="79"/>
      <c r="W252" s="77"/>
      <c r="X252" s="80"/>
      <c r="Y252" s="80"/>
      <c r="Z252" s="69">
        <v>252</v>
      </c>
      <c r="AA252" s="69"/>
      <c r="AB252" s="81"/>
      <c r="AC252" s="71">
        <v>229</v>
      </c>
      <c r="AD252" s="71">
        <v>277</v>
      </c>
      <c r="AE252" s="71">
        <v>2737</v>
      </c>
      <c r="AF252" s="71">
        <v>16</v>
      </c>
      <c r="AG252" s="71"/>
      <c r="AH252" s="71" t="s">
        <v>2041</v>
      </c>
      <c r="AI252" s="71">
        <v>-10800</v>
      </c>
      <c r="AJ252" s="73">
        <v>39583.838761574072</v>
      </c>
      <c r="AK252" s="71" t="s">
        <v>3133</v>
      </c>
      <c r="AL252" s="71" t="s">
        <v>3753</v>
      </c>
      <c r="AM252" s="71" t="s">
        <v>4708</v>
      </c>
      <c r="AN252" s="73">
        <v>40522.045902777776</v>
      </c>
      <c r="AO252" s="71"/>
      <c r="AP252" s="71"/>
    </row>
    <row r="253" spans="1:42" ht="41.45" customHeight="1">
      <c r="A253" s="15" t="s">
        <v>702</v>
      </c>
      <c r="C253" s="52">
        <v>2</v>
      </c>
      <c r="D253" s="52">
        <v>1</v>
      </c>
      <c r="E253" s="53">
        <v>4.0579369999999999</v>
      </c>
      <c r="F253" s="53">
        <v>4.4099999999999999E-4</v>
      </c>
      <c r="G253" s="53">
        <v>2.0100000000000001E-4</v>
      </c>
      <c r="H253" s="53">
        <v>0.561751</v>
      </c>
      <c r="I253" s="53">
        <v>0</v>
      </c>
      <c r="J253" s="16" t="s">
        <v>5682</v>
      </c>
      <c r="K253" s="16"/>
      <c r="L253" s="75">
        <v>3.754385582544832</v>
      </c>
      <c r="M253" s="68"/>
      <c r="N253" s="95" t="s">
        <v>2679</v>
      </c>
      <c r="O253" s="16"/>
      <c r="P253" s="17"/>
      <c r="Q253" s="76" t="s">
        <v>5688</v>
      </c>
      <c r="R253" s="76"/>
      <c r="S253" s="17"/>
      <c r="T253" s="78"/>
      <c r="U253" s="79"/>
      <c r="V253" s="79"/>
      <c r="W253" s="77"/>
      <c r="X253" s="80"/>
      <c r="Y253" s="80"/>
      <c r="Z253" s="69">
        <v>253</v>
      </c>
      <c r="AA253" s="69"/>
      <c r="AB253" s="81"/>
      <c r="AC253" s="71">
        <v>67</v>
      </c>
      <c r="AD253" s="71">
        <v>675</v>
      </c>
      <c r="AE253" s="71">
        <v>20474</v>
      </c>
      <c r="AF253" s="71">
        <v>116</v>
      </c>
      <c r="AG253" s="71" t="s">
        <v>1703</v>
      </c>
      <c r="AH253" s="71" t="s">
        <v>2064</v>
      </c>
      <c r="AI253" s="71">
        <v>12600</v>
      </c>
      <c r="AJ253" s="73">
        <v>39958.274108796293</v>
      </c>
      <c r="AK253" s="71" t="s">
        <v>3133</v>
      </c>
      <c r="AL253" s="71" t="s">
        <v>3702</v>
      </c>
      <c r="AM253" s="71" t="s">
        <v>4662</v>
      </c>
      <c r="AN253" s="73">
        <v>40522.047708333332</v>
      </c>
      <c r="AO253" s="71"/>
      <c r="AP253" s="71"/>
    </row>
    <row r="254" spans="1:42" ht="41.45" customHeight="1">
      <c r="A254" s="15" t="s">
        <v>297</v>
      </c>
      <c r="C254" s="52">
        <v>0</v>
      </c>
      <c r="D254" s="52">
        <v>2</v>
      </c>
      <c r="E254" s="53">
        <v>3</v>
      </c>
      <c r="F254" s="53">
        <v>4.4000000000000002E-4</v>
      </c>
      <c r="G254" s="53">
        <v>3.2200000000000002E-4</v>
      </c>
      <c r="H254" s="53">
        <v>0.65088400000000002</v>
      </c>
      <c r="I254" s="53">
        <v>0</v>
      </c>
      <c r="J254" s="16" t="s">
        <v>5682</v>
      </c>
      <c r="K254" s="16"/>
      <c r="L254" s="75">
        <v>3.7947489288120724</v>
      </c>
      <c r="M254" s="68"/>
      <c r="N254" s="95" t="s">
        <v>2273</v>
      </c>
      <c r="O254" s="16"/>
      <c r="P254" s="17"/>
      <c r="Q254" s="76" t="s">
        <v>5688</v>
      </c>
      <c r="R254" s="76"/>
      <c r="S254" s="58"/>
      <c r="T254" s="78"/>
      <c r="U254" s="79"/>
      <c r="V254" s="79"/>
      <c r="W254" s="77"/>
      <c r="X254" s="80"/>
      <c r="Y254" s="80"/>
      <c r="Z254" s="69">
        <v>254</v>
      </c>
      <c r="AA254" s="69"/>
      <c r="AB254" s="81"/>
      <c r="AC254" s="71">
        <v>569</v>
      </c>
      <c r="AD254" s="71">
        <v>155</v>
      </c>
      <c r="AE254" s="71">
        <v>2137</v>
      </c>
      <c r="AF254" s="71">
        <v>0</v>
      </c>
      <c r="AG254" s="71" t="s">
        <v>1375</v>
      </c>
      <c r="AH254" s="71" t="s">
        <v>2039</v>
      </c>
      <c r="AI254" s="71">
        <v>0</v>
      </c>
      <c r="AJ254" s="73">
        <v>40177.858576388891</v>
      </c>
      <c r="AK254" s="71" t="s">
        <v>3133</v>
      </c>
      <c r="AL254" s="71" t="s">
        <v>3290</v>
      </c>
      <c r="AM254" s="71" t="s">
        <v>4329</v>
      </c>
      <c r="AN254" s="73">
        <v>40522.050520833334</v>
      </c>
      <c r="AO254" s="71"/>
      <c r="AP254" s="71"/>
    </row>
    <row r="255" spans="1:42" ht="41.45" customHeight="1">
      <c r="A255" s="15" t="s">
        <v>683</v>
      </c>
      <c r="C255" s="52">
        <v>3</v>
      </c>
      <c r="D255" s="52">
        <v>4</v>
      </c>
      <c r="E255" s="53">
        <v>3</v>
      </c>
      <c r="F255" s="53">
        <v>4.44E-4</v>
      </c>
      <c r="G255" s="53">
        <v>5.4900000000000001E-4</v>
      </c>
      <c r="H255" s="53">
        <v>0.96017200000000003</v>
      </c>
      <c r="I255" s="53">
        <v>0.58333333333333337</v>
      </c>
      <c r="J255" s="16" t="s">
        <v>5682</v>
      </c>
      <c r="K255" s="16"/>
      <c r="L255" s="75">
        <v>3.9348081508768771</v>
      </c>
      <c r="M255" s="68"/>
      <c r="N255" s="95" t="s">
        <v>2674</v>
      </c>
      <c r="O255" s="16"/>
      <c r="P255" s="17"/>
      <c r="Q255" s="76" t="s">
        <v>5688</v>
      </c>
      <c r="R255" s="76"/>
      <c r="S255" s="17"/>
      <c r="T255" s="78"/>
      <c r="U255" s="79"/>
      <c r="V255" s="79"/>
      <c r="W255" s="77"/>
      <c r="X255" s="80"/>
      <c r="Y255" s="80"/>
      <c r="Z255" s="69">
        <v>255</v>
      </c>
      <c r="AA255" s="69"/>
      <c r="AB255" s="81"/>
      <c r="AC255" s="71">
        <v>1018</v>
      </c>
      <c r="AD255" s="71">
        <v>1943</v>
      </c>
      <c r="AE255" s="71">
        <v>32009</v>
      </c>
      <c r="AF255" s="71">
        <v>101</v>
      </c>
      <c r="AG255" s="71" t="s">
        <v>1698</v>
      </c>
      <c r="AH255" s="71" t="s">
        <v>2070</v>
      </c>
      <c r="AI255" s="71">
        <v>34200</v>
      </c>
      <c r="AJ255" s="73">
        <v>39146.918263888889</v>
      </c>
      <c r="AK255" s="71" t="s">
        <v>3133</v>
      </c>
      <c r="AL255" s="71" t="s">
        <v>3697</v>
      </c>
      <c r="AM255" s="71" t="s">
        <v>4658</v>
      </c>
      <c r="AN255" s="73">
        <v>40522.048726851855</v>
      </c>
      <c r="AO255" s="71"/>
      <c r="AP255" s="71"/>
    </row>
    <row r="256" spans="1:42" ht="41.45" customHeight="1">
      <c r="A256" s="15" t="s">
        <v>415</v>
      </c>
      <c r="C256" s="52">
        <v>3</v>
      </c>
      <c r="D256" s="52">
        <v>5</v>
      </c>
      <c r="E256" s="53">
        <v>2.1079370000000002</v>
      </c>
      <c r="F256" s="53">
        <v>5.9500000000000004E-4</v>
      </c>
      <c r="G256" s="53">
        <v>3.127E-3</v>
      </c>
      <c r="H256" s="53">
        <v>1.183144</v>
      </c>
      <c r="I256" s="53">
        <v>0.6</v>
      </c>
      <c r="J256" s="16" t="s">
        <v>5682</v>
      </c>
      <c r="K256" s="16"/>
      <c r="L256" s="75">
        <v>4.0357796882861319</v>
      </c>
      <c r="M256" s="68"/>
      <c r="N256" s="95" t="s">
        <v>2396</v>
      </c>
      <c r="O256" s="16"/>
      <c r="P256" s="17"/>
      <c r="Q256" s="76" t="s">
        <v>5688</v>
      </c>
      <c r="R256" s="76"/>
      <c r="S256" s="17"/>
      <c r="T256" s="78"/>
      <c r="U256" s="79"/>
      <c r="V256" s="79"/>
      <c r="W256" s="77"/>
      <c r="X256" s="80"/>
      <c r="Y256" s="80"/>
      <c r="Z256" s="69">
        <v>256</v>
      </c>
      <c r="AA256" s="69"/>
      <c r="AB256" s="81"/>
      <c r="AC256" s="71">
        <v>34</v>
      </c>
      <c r="AD256" s="71">
        <v>27</v>
      </c>
      <c r="AE256" s="71">
        <v>295</v>
      </c>
      <c r="AF256" s="71">
        <v>0</v>
      </c>
      <c r="AG256" s="71"/>
      <c r="AH256" s="71" t="s">
        <v>2046</v>
      </c>
      <c r="AI256" s="71">
        <v>-16200</v>
      </c>
      <c r="AJ256" s="73">
        <v>40209.076886574076</v>
      </c>
      <c r="AK256" s="71" t="s">
        <v>3133</v>
      </c>
      <c r="AL256" s="71" t="s">
        <v>3415</v>
      </c>
      <c r="AM256" s="71" t="s">
        <v>4418</v>
      </c>
      <c r="AN256" s="73">
        <v>40522.047754629632</v>
      </c>
      <c r="AO256" s="71"/>
      <c r="AP256" s="71"/>
    </row>
    <row r="257" spans="1:42" ht="41.45" customHeight="1">
      <c r="A257" s="15" t="s">
        <v>671</v>
      </c>
      <c r="C257" s="52">
        <v>2</v>
      </c>
      <c r="D257" s="52">
        <v>2</v>
      </c>
      <c r="E257" s="53">
        <v>2</v>
      </c>
      <c r="F257" s="53">
        <v>3.4699999999999998E-4</v>
      </c>
      <c r="G257" s="53">
        <v>1.4E-5</v>
      </c>
      <c r="H257" s="53">
        <v>0.79324899999999998</v>
      </c>
      <c r="I257" s="53">
        <v>0</v>
      </c>
      <c r="J257" s="16" t="s">
        <v>5682</v>
      </c>
      <c r="K257" s="16"/>
      <c r="L257" s="75">
        <v>3.8592180680908541</v>
      </c>
      <c r="M257" s="68"/>
      <c r="N257" s="95" t="s">
        <v>2663</v>
      </c>
      <c r="O257" s="16"/>
      <c r="P257" s="17"/>
      <c r="Q257" s="76" t="s">
        <v>5688</v>
      </c>
      <c r="R257" s="76"/>
      <c r="S257" s="17"/>
      <c r="T257" s="78"/>
      <c r="U257" s="79"/>
      <c r="V257" s="79"/>
      <c r="W257" s="77"/>
      <c r="X257" s="80"/>
      <c r="Y257" s="80"/>
      <c r="Z257" s="69">
        <v>257</v>
      </c>
      <c r="AA257" s="69"/>
      <c r="AB257" s="81"/>
      <c r="AC257" s="71">
        <v>729</v>
      </c>
      <c r="AD257" s="71">
        <v>642</v>
      </c>
      <c r="AE257" s="71">
        <v>3435</v>
      </c>
      <c r="AF257" s="71">
        <v>4</v>
      </c>
      <c r="AG257" s="71" t="s">
        <v>1687</v>
      </c>
      <c r="AH257" s="71" t="s">
        <v>2086</v>
      </c>
      <c r="AI257" s="71">
        <v>-21600</v>
      </c>
      <c r="AJ257" s="73">
        <v>39905.982071759259</v>
      </c>
      <c r="AK257" s="71" t="s">
        <v>3133</v>
      </c>
      <c r="AL257" s="71" t="s">
        <v>3686</v>
      </c>
      <c r="AM257" s="71" t="s">
        <v>4647</v>
      </c>
      <c r="AN257" s="73">
        <v>40522.050405092596</v>
      </c>
      <c r="AO257" s="71"/>
      <c r="AP257" s="71"/>
    </row>
    <row r="258" spans="1:42" ht="41.45" customHeight="1">
      <c r="A258" s="15" t="s">
        <v>697</v>
      </c>
      <c r="C258" s="52">
        <v>0</v>
      </c>
      <c r="D258" s="52">
        <v>2</v>
      </c>
      <c r="E258" s="53">
        <v>2</v>
      </c>
      <c r="F258" s="53">
        <v>0.5</v>
      </c>
      <c r="G258" s="53">
        <v>0</v>
      </c>
      <c r="H258" s="53">
        <v>1.4594579999999999</v>
      </c>
      <c r="I258" s="53">
        <v>0</v>
      </c>
      <c r="J258" s="16" t="s">
        <v>5682</v>
      </c>
      <c r="K258" s="16"/>
      <c r="L258" s="75">
        <v>4.1609068315494149</v>
      </c>
      <c r="M258" s="68"/>
      <c r="N258" s="95" t="s">
        <v>2688</v>
      </c>
      <c r="O258" s="16"/>
      <c r="P258" s="17"/>
      <c r="Q258" s="76" t="s">
        <v>5688</v>
      </c>
      <c r="R258" s="76"/>
      <c r="S258" s="17"/>
      <c r="T258" s="78"/>
      <c r="U258" s="79"/>
      <c r="V258" s="79"/>
      <c r="W258" s="77"/>
      <c r="X258" s="80"/>
      <c r="Y258" s="80"/>
      <c r="Z258" s="69">
        <v>258</v>
      </c>
      <c r="AA258" s="69"/>
      <c r="AB258" s="81"/>
      <c r="AC258" s="71">
        <v>277</v>
      </c>
      <c r="AD258" s="71">
        <v>217</v>
      </c>
      <c r="AE258" s="71">
        <v>2360</v>
      </c>
      <c r="AF258" s="71">
        <v>96</v>
      </c>
      <c r="AG258" s="71" t="s">
        <v>1708</v>
      </c>
      <c r="AH258" s="71"/>
      <c r="AI258" s="71"/>
      <c r="AJ258" s="73">
        <v>40223.652430555558</v>
      </c>
      <c r="AK258" s="71" t="s">
        <v>3133</v>
      </c>
      <c r="AL258" s="71" t="s">
        <v>3711</v>
      </c>
      <c r="AM258" s="71" t="s">
        <v>4671</v>
      </c>
      <c r="AN258" s="73">
        <v>40522.050509259258</v>
      </c>
      <c r="AO258" s="71"/>
      <c r="AP258" s="71"/>
    </row>
    <row r="259" spans="1:42" ht="41.45" customHeight="1">
      <c r="A259" s="15" t="s">
        <v>627</v>
      </c>
      <c r="C259" s="52">
        <v>2</v>
      </c>
      <c r="D259" s="52">
        <v>4</v>
      </c>
      <c r="E259" s="53">
        <v>1.869048</v>
      </c>
      <c r="F259" s="53">
        <v>5.9800000000000001E-4</v>
      </c>
      <c r="G259" s="53">
        <v>2.921E-3</v>
      </c>
      <c r="H259" s="53">
        <v>1.027644</v>
      </c>
      <c r="I259" s="53">
        <v>0.58333333333333337</v>
      </c>
      <c r="J259" s="16" t="s">
        <v>5682</v>
      </c>
      <c r="K259" s="16"/>
      <c r="L259" s="75">
        <v>3.9653624427703758</v>
      </c>
      <c r="M259" s="68"/>
      <c r="N259" s="95" t="s">
        <v>2620</v>
      </c>
      <c r="O259" s="16"/>
      <c r="P259" s="17"/>
      <c r="Q259" s="76" t="s">
        <v>5688</v>
      </c>
      <c r="R259" s="76"/>
      <c r="S259" s="17"/>
      <c r="T259" s="78"/>
      <c r="U259" s="79"/>
      <c r="V259" s="79"/>
      <c r="W259" s="77"/>
      <c r="X259" s="80"/>
      <c r="Y259" s="80"/>
      <c r="Z259" s="69">
        <v>259</v>
      </c>
      <c r="AA259" s="69"/>
      <c r="AB259" s="81"/>
      <c r="AC259" s="71">
        <v>537</v>
      </c>
      <c r="AD259" s="71">
        <v>535</v>
      </c>
      <c r="AE259" s="71">
        <v>5844</v>
      </c>
      <c r="AF259" s="71">
        <v>6</v>
      </c>
      <c r="AG259" s="71" t="s">
        <v>1651</v>
      </c>
      <c r="AH259" s="71" t="s">
        <v>2041</v>
      </c>
      <c r="AI259" s="71">
        <v>-10800</v>
      </c>
      <c r="AJ259" s="73">
        <v>39715.822280092594</v>
      </c>
      <c r="AK259" s="71" t="s">
        <v>3133</v>
      </c>
      <c r="AL259" s="71" t="s">
        <v>3641</v>
      </c>
      <c r="AM259" s="71" t="s">
        <v>4612</v>
      </c>
      <c r="AN259" s="73">
        <v>40522.048784722225</v>
      </c>
      <c r="AO259" s="71"/>
      <c r="AP259" s="71"/>
    </row>
    <row r="260" spans="1:42" ht="41.45" customHeight="1">
      <c r="A260" s="15" t="s">
        <v>628</v>
      </c>
      <c r="C260" s="52">
        <v>3</v>
      </c>
      <c r="D260" s="52">
        <v>4</v>
      </c>
      <c r="E260" s="53">
        <v>1.869048</v>
      </c>
      <c r="F260" s="53">
        <v>5.9800000000000001E-4</v>
      </c>
      <c r="G260" s="53">
        <v>2.921E-3</v>
      </c>
      <c r="H260" s="53">
        <v>1.027644</v>
      </c>
      <c r="I260" s="53">
        <v>0.58333333333333337</v>
      </c>
      <c r="J260" s="16" t="s">
        <v>5682</v>
      </c>
      <c r="K260" s="16"/>
      <c r="L260" s="75">
        <v>3.9653624427703758</v>
      </c>
      <c r="M260" s="68"/>
      <c r="N260" s="95" t="s">
        <v>2621</v>
      </c>
      <c r="O260" s="16"/>
      <c r="P260" s="17"/>
      <c r="Q260" s="76" t="s">
        <v>5688</v>
      </c>
      <c r="R260" s="76"/>
      <c r="S260" s="17"/>
      <c r="T260" s="78"/>
      <c r="U260" s="79"/>
      <c r="V260" s="79"/>
      <c r="W260" s="77"/>
      <c r="X260" s="80"/>
      <c r="Y260" s="80"/>
      <c r="Z260" s="69">
        <v>260</v>
      </c>
      <c r="AA260" s="69"/>
      <c r="AB260" s="81"/>
      <c r="AC260" s="71">
        <v>420</v>
      </c>
      <c r="AD260" s="71">
        <v>144</v>
      </c>
      <c r="AE260" s="71">
        <v>1455</v>
      </c>
      <c r="AF260" s="71">
        <v>15</v>
      </c>
      <c r="AG260" s="71" t="s">
        <v>1652</v>
      </c>
      <c r="AH260" s="71" t="s">
        <v>2041</v>
      </c>
      <c r="AI260" s="71">
        <v>-10800</v>
      </c>
      <c r="AJ260" s="73">
        <v>40354.905405092592</v>
      </c>
      <c r="AK260" s="71" t="s">
        <v>3133</v>
      </c>
      <c r="AL260" s="71" t="s">
        <v>3642</v>
      </c>
      <c r="AM260" s="71" t="s">
        <v>4613</v>
      </c>
      <c r="AN260" s="73">
        <v>40522.050162037034</v>
      </c>
      <c r="AO260" s="71"/>
      <c r="AP260" s="71"/>
    </row>
    <row r="261" spans="1:42" ht="41.45" customHeight="1">
      <c r="A261" s="15" t="s">
        <v>453</v>
      </c>
      <c r="C261" s="52">
        <v>2</v>
      </c>
      <c r="D261" s="52">
        <v>2</v>
      </c>
      <c r="E261" s="53">
        <v>1.3333330000000001</v>
      </c>
      <c r="F261" s="53">
        <v>4.3800000000000002E-4</v>
      </c>
      <c r="G261" s="53">
        <v>3.1399999999999999E-4</v>
      </c>
      <c r="H261" s="53">
        <v>0.58406599999999997</v>
      </c>
      <c r="I261" s="53">
        <v>0</v>
      </c>
      <c r="J261" s="16" t="s">
        <v>5682</v>
      </c>
      <c r="K261" s="16"/>
      <c r="L261" s="75">
        <v>3.7644907969093602</v>
      </c>
      <c r="M261" s="68"/>
      <c r="N261" s="95" t="s">
        <v>2436</v>
      </c>
      <c r="O261" s="16"/>
      <c r="P261" s="17"/>
      <c r="Q261" s="76" t="s">
        <v>5688</v>
      </c>
      <c r="R261" s="76"/>
      <c r="S261" s="17"/>
      <c r="T261" s="78"/>
      <c r="U261" s="79"/>
      <c r="V261" s="79"/>
      <c r="W261" s="77"/>
      <c r="X261" s="80"/>
      <c r="Y261" s="80"/>
      <c r="Z261" s="69">
        <v>261</v>
      </c>
      <c r="AA261" s="69"/>
      <c r="AB261" s="81"/>
      <c r="AC261" s="71">
        <v>316</v>
      </c>
      <c r="AD261" s="71">
        <v>383</v>
      </c>
      <c r="AE261" s="71">
        <v>8371</v>
      </c>
      <c r="AF261" s="71">
        <v>16</v>
      </c>
      <c r="AG261" s="71" t="s">
        <v>1497</v>
      </c>
      <c r="AH261" s="71" t="s">
        <v>2086</v>
      </c>
      <c r="AI261" s="71">
        <v>-21600</v>
      </c>
      <c r="AJ261" s="73">
        <v>40215.252951388888</v>
      </c>
      <c r="AK261" s="71" t="s">
        <v>3133</v>
      </c>
      <c r="AL261" s="71" t="s">
        <v>3455</v>
      </c>
      <c r="AM261" s="71" t="s">
        <v>4459</v>
      </c>
      <c r="AN261" s="73">
        <v>40522.048634259256</v>
      </c>
      <c r="AO261" s="71"/>
      <c r="AP261" s="71"/>
    </row>
    <row r="262" spans="1:42" ht="41.45" customHeight="1">
      <c r="A262" s="15" t="s">
        <v>795</v>
      </c>
      <c r="C262" s="52">
        <v>2</v>
      </c>
      <c r="D262" s="52">
        <v>0</v>
      </c>
      <c r="E262" s="53">
        <v>1</v>
      </c>
      <c r="F262" s="53">
        <v>4.3300000000000001E-4</v>
      </c>
      <c r="G262" s="53">
        <v>2.4699999999999999E-4</v>
      </c>
      <c r="H262" s="53">
        <v>0.766293</v>
      </c>
      <c r="I262" s="53">
        <v>0</v>
      </c>
      <c r="J262" s="16" t="s">
        <v>5682</v>
      </c>
      <c r="K262" s="16"/>
      <c r="L262" s="75">
        <v>3.8470112046173961</v>
      </c>
      <c r="M262" s="68"/>
      <c r="N262" s="95" t="s">
        <v>2232</v>
      </c>
      <c r="O262" s="16"/>
      <c r="P262" s="17"/>
      <c r="Q262" s="76" t="s">
        <v>5688</v>
      </c>
      <c r="R262" s="76"/>
      <c r="S262" s="17"/>
      <c r="T262" s="78"/>
      <c r="U262" s="79"/>
      <c r="V262" s="79"/>
      <c r="W262" s="77"/>
      <c r="X262" s="80"/>
      <c r="Y262" s="80"/>
      <c r="Z262" s="69">
        <v>262</v>
      </c>
      <c r="AA262" s="69"/>
      <c r="AB262" s="81"/>
      <c r="AC262" s="71">
        <v>23</v>
      </c>
      <c r="AD262" s="71">
        <v>19607</v>
      </c>
      <c r="AE262" s="71">
        <v>24604</v>
      </c>
      <c r="AF262" s="71">
        <v>8</v>
      </c>
      <c r="AG262" s="71" t="s">
        <v>1340</v>
      </c>
      <c r="AH262" s="71" t="s">
        <v>2043</v>
      </c>
      <c r="AI262" s="71">
        <v>-18000</v>
      </c>
      <c r="AJ262" s="73">
        <v>40064.453923611109</v>
      </c>
      <c r="AK262" s="71" t="s">
        <v>3133</v>
      </c>
      <c r="AL262" s="71" t="s">
        <v>3249</v>
      </c>
      <c r="AM262" s="71" t="s">
        <v>4292</v>
      </c>
      <c r="AN262" s="73">
        <v>40522.048680555556</v>
      </c>
      <c r="AO262" s="71"/>
      <c r="AP262" s="71"/>
    </row>
    <row r="263" spans="1:42" ht="41.45" customHeight="1">
      <c r="A263" s="15" t="s">
        <v>276</v>
      </c>
      <c r="C263" s="52">
        <v>0</v>
      </c>
      <c r="D263" s="52">
        <v>3</v>
      </c>
      <c r="E263" s="53">
        <v>1</v>
      </c>
      <c r="F263" s="53">
        <v>5.9400000000000002E-4</v>
      </c>
      <c r="G263" s="53">
        <v>2.676E-3</v>
      </c>
      <c r="H263" s="53">
        <v>0.87017500000000003</v>
      </c>
      <c r="I263" s="53">
        <v>0.33333333333333331</v>
      </c>
      <c r="J263" s="16" t="s">
        <v>5682</v>
      </c>
      <c r="K263" s="16"/>
      <c r="L263" s="75">
        <v>3.894053547374102</v>
      </c>
      <c r="M263" s="68"/>
      <c r="N263" s="95" t="s">
        <v>2244</v>
      </c>
      <c r="O263" s="16"/>
      <c r="P263" s="17"/>
      <c r="Q263" s="76" t="s">
        <v>5688</v>
      </c>
      <c r="R263" s="76"/>
      <c r="S263" s="17"/>
      <c r="T263" s="78"/>
      <c r="U263" s="79"/>
      <c r="V263" s="79"/>
      <c r="W263" s="77"/>
      <c r="X263" s="80"/>
      <c r="Y263" s="80"/>
      <c r="Z263" s="69">
        <v>263</v>
      </c>
      <c r="AA263" s="69"/>
      <c r="AB263" s="81"/>
      <c r="AC263" s="71">
        <v>1932</v>
      </c>
      <c r="AD263" s="71">
        <v>933</v>
      </c>
      <c r="AE263" s="71">
        <v>27938</v>
      </c>
      <c r="AF263" s="71">
        <v>111</v>
      </c>
      <c r="AG263" s="71" t="s">
        <v>1349</v>
      </c>
      <c r="AH263" s="71" t="s">
        <v>2050</v>
      </c>
      <c r="AI263" s="71">
        <v>-21600</v>
      </c>
      <c r="AJ263" s="73">
        <v>39976.584201388891</v>
      </c>
      <c r="AK263" s="71" t="s">
        <v>3133</v>
      </c>
      <c r="AL263" s="71" t="s">
        <v>3261</v>
      </c>
      <c r="AM263" s="71" t="s">
        <v>4302</v>
      </c>
      <c r="AN263" s="73">
        <v>40522.044861111113</v>
      </c>
      <c r="AO263" s="71"/>
      <c r="AP263" s="71"/>
    </row>
    <row r="264" spans="1:42" ht="41.45" customHeight="1">
      <c r="A264" s="15" t="s">
        <v>658</v>
      </c>
      <c r="C264" s="52">
        <v>3</v>
      </c>
      <c r="D264" s="52">
        <v>3</v>
      </c>
      <c r="E264" s="53">
        <v>0.5</v>
      </c>
      <c r="F264" s="53">
        <v>4.3899999999999999E-4</v>
      </c>
      <c r="G264" s="53">
        <v>2.4699999999999999E-4</v>
      </c>
      <c r="H264" s="53">
        <v>0.726796</v>
      </c>
      <c r="I264" s="53">
        <v>0.66666666666666663</v>
      </c>
      <c r="J264" s="16" t="s">
        <v>5682</v>
      </c>
      <c r="K264" s="16"/>
      <c r="L264" s="75">
        <v>3.8291252242563942</v>
      </c>
      <c r="M264" s="68"/>
      <c r="N264" s="95" t="s">
        <v>2652</v>
      </c>
      <c r="O264" s="16"/>
      <c r="P264" s="17"/>
      <c r="Q264" s="76" t="s">
        <v>5688</v>
      </c>
      <c r="R264" s="76"/>
      <c r="S264" s="17"/>
      <c r="T264" s="78"/>
      <c r="U264" s="79"/>
      <c r="V264" s="79"/>
      <c r="W264" s="77"/>
      <c r="X264" s="80"/>
      <c r="Y264" s="80"/>
      <c r="Z264" s="69">
        <v>264</v>
      </c>
      <c r="AA264" s="69"/>
      <c r="AB264" s="81"/>
      <c r="AC264" s="71">
        <v>894</v>
      </c>
      <c r="AD264" s="71">
        <v>288</v>
      </c>
      <c r="AE264" s="71">
        <v>5454</v>
      </c>
      <c r="AF264" s="71">
        <v>3</v>
      </c>
      <c r="AG264" s="71" t="s">
        <v>1677</v>
      </c>
      <c r="AH264" s="71" t="s">
        <v>2100</v>
      </c>
      <c r="AI264" s="71">
        <v>36000</v>
      </c>
      <c r="AJ264" s="73">
        <v>39831.189918981479</v>
      </c>
      <c r="AK264" s="71" t="s">
        <v>3133</v>
      </c>
      <c r="AL264" s="71" t="s">
        <v>3675</v>
      </c>
      <c r="AM264" s="71" t="s">
        <v>4640</v>
      </c>
      <c r="AN264" s="73">
        <v>40522.044456018521</v>
      </c>
      <c r="AO264" s="71"/>
      <c r="AP264" s="71"/>
    </row>
    <row r="265" spans="1:42" ht="41.45" customHeight="1">
      <c r="A265" s="51" t="s">
        <v>182</v>
      </c>
      <c r="C265" s="52">
        <v>0</v>
      </c>
      <c r="D265" s="52">
        <v>1</v>
      </c>
      <c r="E265" s="53">
        <v>0</v>
      </c>
      <c r="F265" s="53">
        <v>5.9100000000000005E-4</v>
      </c>
      <c r="G265" s="53">
        <v>2.4060000000000002E-3</v>
      </c>
      <c r="H265" s="53">
        <v>0.39937600000000001</v>
      </c>
      <c r="I265" s="53">
        <v>0</v>
      </c>
      <c r="J265" s="54" t="s">
        <v>5682</v>
      </c>
      <c r="K265" s="54"/>
      <c r="L265" s="55">
        <v>3.6808550343736366</v>
      </c>
      <c r="M265" s="56"/>
      <c r="N265" s="95" t="s">
        <v>2117</v>
      </c>
      <c r="O265" s="54"/>
      <c r="P265" s="58"/>
      <c r="Q265" s="57" t="s">
        <v>5688</v>
      </c>
      <c r="R265" s="57"/>
      <c r="S265" s="58"/>
      <c r="T265" s="60"/>
      <c r="U265" s="61"/>
      <c r="V265" s="61"/>
      <c r="W265" s="59"/>
      <c r="X265" s="62"/>
      <c r="Y265" s="62"/>
      <c r="Z265" s="63">
        <v>265</v>
      </c>
      <c r="AA265" s="63"/>
      <c r="AB265" s="64"/>
      <c r="AC265" s="71">
        <v>115</v>
      </c>
      <c r="AD265" s="71">
        <v>74</v>
      </c>
      <c r="AE265" s="71">
        <v>64</v>
      </c>
      <c r="AF265" s="71">
        <v>1</v>
      </c>
      <c r="AG265" s="71"/>
      <c r="AH265" s="71" t="s">
        <v>2039</v>
      </c>
      <c r="AI265" s="71">
        <v>0</v>
      </c>
      <c r="AJ265" s="73">
        <v>39991.783379629633</v>
      </c>
      <c r="AK265" s="71" t="s">
        <v>3133</v>
      </c>
      <c r="AL265" s="71" t="s">
        <v>3134</v>
      </c>
      <c r="AM265" s="71" t="s">
        <v>4184</v>
      </c>
      <c r="AN265" s="73">
        <v>40522.043923611112</v>
      </c>
      <c r="AO265" s="71"/>
      <c r="AP265" s="71"/>
    </row>
    <row r="266" spans="1:42" ht="41.45" customHeight="1">
      <c r="A266" s="15" t="s">
        <v>183</v>
      </c>
      <c r="C266" s="52">
        <v>0</v>
      </c>
      <c r="D266" s="52">
        <v>1</v>
      </c>
      <c r="E266" s="53">
        <v>0</v>
      </c>
      <c r="F266" s="53">
        <v>5.9100000000000005E-4</v>
      </c>
      <c r="G266" s="53">
        <v>2.4060000000000002E-3</v>
      </c>
      <c r="H266" s="53">
        <v>0.39937600000000001</v>
      </c>
      <c r="I266" s="53">
        <v>0</v>
      </c>
      <c r="J266" s="16" t="s">
        <v>5682</v>
      </c>
      <c r="K266" s="16"/>
      <c r="L266" s="75">
        <v>3.6808550343736366</v>
      </c>
      <c r="M266" s="68"/>
      <c r="N266" s="95" t="s">
        <v>2119</v>
      </c>
      <c r="O266" s="16"/>
      <c r="P266" s="17"/>
      <c r="Q266" s="76" t="s">
        <v>5688</v>
      </c>
      <c r="R266" s="76"/>
      <c r="S266" s="17"/>
      <c r="T266" s="78"/>
      <c r="U266" s="79"/>
      <c r="V266" s="79"/>
      <c r="W266" s="77"/>
      <c r="X266" s="80"/>
      <c r="Y266" s="80"/>
      <c r="Z266" s="69">
        <v>266</v>
      </c>
      <c r="AA266" s="69"/>
      <c r="AB266" s="81"/>
      <c r="AC266" s="71">
        <v>16</v>
      </c>
      <c r="AD266" s="71">
        <v>16</v>
      </c>
      <c r="AE266" s="71">
        <v>3029</v>
      </c>
      <c r="AF266" s="71">
        <v>0</v>
      </c>
      <c r="AG266" s="71"/>
      <c r="AH266" s="71" t="s">
        <v>2041</v>
      </c>
      <c r="AI266" s="71">
        <v>-10800</v>
      </c>
      <c r="AJ266" s="73">
        <v>40284.793287037035</v>
      </c>
      <c r="AK266" s="71" t="s">
        <v>3133</v>
      </c>
      <c r="AL266" s="71" t="s">
        <v>3136</v>
      </c>
      <c r="AM266" s="71" t="s">
        <v>4186</v>
      </c>
      <c r="AN266" s="73">
        <v>40522.045115740744</v>
      </c>
      <c r="AO266" s="71"/>
      <c r="AP266" s="71"/>
    </row>
    <row r="267" spans="1:42" ht="41.45" customHeight="1">
      <c r="A267" s="15" t="s">
        <v>184</v>
      </c>
      <c r="C267" s="52">
        <v>0</v>
      </c>
      <c r="D267" s="52">
        <v>1</v>
      </c>
      <c r="E267" s="53">
        <v>0</v>
      </c>
      <c r="F267" s="53">
        <v>4.4299999999999998E-4</v>
      </c>
      <c r="G267" s="53">
        <v>1.4899999999999999E-4</v>
      </c>
      <c r="H267" s="53">
        <v>0.421514</v>
      </c>
      <c r="I267" s="53">
        <v>0</v>
      </c>
      <c r="J267" s="16" t="s">
        <v>5682</v>
      </c>
      <c r="K267" s="16"/>
      <c r="L267" s="75">
        <v>3.6908800953461629</v>
      </c>
      <c r="M267" s="68"/>
      <c r="N267" s="95" t="s">
        <v>2120</v>
      </c>
      <c r="O267" s="16"/>
      <c r="P267" s="17"/>
      <c r="Q267" s="76" t="s">
        <v>5688</v>
      </c>
      <c r="R267" s="76"/>
      <c r="S267" s="17"/>
      <c r="T267" s="78"/>
      <c r="U267" s="79"/>
      <c r="V267" s="79"/>
      <c r="W267" s="77"/>
      <c r="X267" s="80"/>
      <c r="Y267" s="80"/>
      <c r="Z267" s="69">
        <v>267</v>
      </c>
      <c r="AA267" s="69"/>
      <c r="AB267" s="81"/>
      <c r="AC267" s="71">
        <v>317</v>
      </c>
      <c r="AD267" s="71">
        <v>275</v>
      </c>
      <c r="AE267" s="71">
        <v>2461</v>
      </c>
      <c r="AF267" s="71">
        <v>183</v>
      </c>
      <c r="AG267" s="71" t="s">
        <v>1249</v>
      </c>
      <c r="AH267" s="71" t="s">
        <v>2042</v>
      </c>
      <c r="AI267" s="71">
        <v>-14400</v>
      </c>
      <c r="AJ267" s="73">
        <v>39931.683969907404</v>
      </c>
      <c r="AK267" s="71" t="s">
        <v>3133</v>
      </c>
      <c r="AL267" s="71" t="s">
        <v>3137</v>
      </c>
      <c r="AM267" s="71" t="s">
        <v>4187</v>
      </c>
      <c r="AN267" s="73">
        <v>40522.046076388891</v>
      </c>
      <c r="AO267" s="71"/>
      <c r="AP267" s="71"/>
    </row>
    <row r="268" spans="1:42" ht="41.45" customHeight="1">
      <c r="A268" s="15" t="s">
        <v>185</v>
      </c>
      <c r="C268" s="52">
        <v>0</v>
      </c>
      <c r="D268" s="52">
        <v>1</v>
      </c>
      <c r="E268" s="53">
        <v>0</v>
      </c>
      <c r="F268" s="53">
        <v>5.9100000000000005E-4</v>
      </c>
      <c r="G268" s="53">
        <v>2.4060000000000002E-3</v>
      </c>
      <c r="H268" s="53">
        <v>0.39937600000000001</v>
      </c>
      <c r="I268" s="53">
        <v>0</v>
      </c>
      <c r="J268" s="16" t="s">
        <v>5682</v>
      </c>
      <c r="K268" s="16"/>
      <c r="L268" s="75">
        <v>3.6808550343736366</v>
      </c>
      <c r="M268" s="68"/>
      <c r="N268" s="95" t="s">
        <v>2122</v>
      </c>
      <c r="O268" s="16"/>
      <c r="P268" s="17"/>
      <c r="Q268" s="76" t="s">
        <v>5688</v>
      </c>
      <c r="R268" s="76"/>
      <c r="S268" s="17"/>
      <c r="T268" s="78"/>
      <c r="U268" s="79"/>
      <c r="V268" s="79"/>
      <c r="W268" s="77"/>
      <c r="X268" s="80"/>
      <c r="Y268" s="80"/>
      <c r="Z268" s="69">
        <v>268</v>
      </c>
      <c r="AA268" s="69"/>
      <c r="AB268" s="81"/>
      <c r="AC268" s="71">
        <v>90</v>
      </c>
      <c r="AD268" s="71">
        <v>92</v>
      </c>
      <c r="AE268" s="71">
        <v>8286</v>
      </c>
      <c r="AF268" s="71">
        <v>4</v>
      </c>
      <c r="AG268" s="71" t="s">
        <v>1251</v>
      </c>
      <c r="AH268" s="71" t="s">
        <v>2043</v>
      </c>
      <c r="AI268" s="71">
        <v>-18000</v>
      </c>
      <c r="AJ268" s="73">
        <v>40150.599328703705</v>
      </c>
      <c r="AK268" s="71" t="s">
        <v>3133</v>
      </c>
      <c r="AL268" s="71" t="s">
        <v>3139</v>
      </c>
      <c r="AM268" s="71" t="s">
        <v>4189</v>
      </c>
      <c r="AN268" s="73">
        <v>40522.046400462961</v>
      </c>
      <c r="AO268" s="71"/>
      <c r="AP268" s="71"/>
    </row>
    <row r="269" spans="1:42" ht="41.45" customHeight="1">
      <c r="A269" s="15" t="s">
        <v>186</v>
      </c>
      <c r="C269" s="52">
        <v>0</v>
      </c>
      <c r="D269" s="52">
        <v>1</v>
      </c>
      <c r="E269" s="53">
        <v>0</v>
      </c>
      <c r="F269" s="53">
        <v>5.9100000000000005E-4</v>
      </c>
      <c r="G269" s="53">
        <v>2.4060000000000002E-3</v>
      </c>
      <c r="H269" s="53">
        <v>0.39937600000000001</v>
      </c>
      <c r="I269" s="53">
        <v>0</v>
      </c>
      <c r="J269" s="16" t="s">
        <v>5682</v>
      </c>
      <c r="K269" s="16"/>
      <c r="L269" s="75">
        <v>3.6808550343736366</v>
      </c>
      <c r="M269" s="68"/>
      <c r="N269" s="95" t="s">
        <v>2123</v>
      </c>
      <c r="O269" s="16"/>
      <c r="P269" s="17"/>
      <c r="Q269" s="76" t="s">
        <v>5688</v>
      </c>
      <c r="R269" s="76"/>
      <c r="S269" s="17"/>
      <c r="T269" s="78"/>
      <c r="U269" s="79"/>
      <c r="V269" s="79"/>
      <c r="W269" s="77"/>
      <c r="X269" s="80"/>
      <c r="Y269" s="80"/>
      <c r="Z269" s="69">
        <v>269</v>
      </c>
      <c r="AA269" s="69"/>
      <c r="AB269" s="81"/>
      <c r="AC269" s="71">
        <v>84</v>
      </c>
      <c r="AD269" s="71">
        <v>47</v>
      </c>
      <c r="AE269" s="71">
        <v>462</v>
      </c>
      <c r="AF269" s="71">
        <v>0</v>
      </c>
      <c r="AG269" s="71" t="s">
        <v>1252</v>
      </c>
      <c r="AH269" s="71" t="s">
        <v>2044</v>
      </c>
      <c r="AI269" s="71">
        <v>43200</v>
      </c>
      <c r="AJ269" s="73">
        <v>39885.148564814815</v>
      </c>
      <c r="AK269" s="71" t="s">
        <v>3133</v>
      </c>
      <c r="AL269" s="71" t="s">
        <v>3140</v>
      </c>
      <c r="AM269" s="71" t="s">
        <v>4190</v>
      </c>
      <c r="AN269" s="73">
        <v>40522.047106481485</v>
      </c>
      <c r="AO269" s="71"/>
      <c r="AP269" s="71"/>
    </row>
    <row r="270" spans="1:42" ht="41.45" customHeight="1">
      <c r="A270" s="15" t="s">
        <v>187</v>
      </c>
      <c r="C270" s="52">
        <v>0</v>
      </c>
      <c r="D270" s="52">
        <v>1</v>
      </c>
      <c r="E270" s="53">
        <v>0</v>
      </c>
      <c r="F270" s="53">
        <v>4.4299999999999998E-4</v>
      </c>
      <c r="G270" s="53">
        <v>1.4899999999999999E-4</v>
      </c>
      <c r="H270" s="53">
        <v>0.421514</v>
      </c>
      <c r="I270" s="53">
        <v>0</v>
      </c>
      <c r="J270" s="16" t="s">
        <v>5682</v>
      </c>
      <c r="K270" s="16"/>
      <c r="L270" s="75">
        <v>3.6908800953461629</v>
      </c>
      <c r="M270" s="68"/>
      <c r="N270" s="95" t="s">
        <v>2124</v>
      </c>
      <c r="O270" s="16"/>
      <c r="P270" s="17"/>
      <c r="Q270" s="76" t="s">
        <v>5688</v>
      </c>
      <c r="R270" s="76"/>
      <c r="S270" s="17"/>
      <c r="T270" s="78"/>
      <c r="U270" s="79"/>
      <c r="V270" s="79"/>
      <c r="W270" s="77"/>
      <c r="X270" s="80"/>
      <c r="Y270" s="80"/>
      <c r="Z270" s="69">
        <v>270</v>
      </c>
      <c r="AA270" s="69"/>
      <c r="AB270" s="81"/>
      <c r="AC270" s="71">
        <v>169</v>
      </c>
      <c r="AD270" s="71">
        <v>242</v>
      </c>
      <c r="AE270" s="71">
        <v>5382</v>
      </c>
      <c r="AF270" s="71">
        <v>0</v>
      </c>
      <c r="AG270" s="71" t="s">
        <v>1253</v>
      </c>
      <c r="AH270" s="71" t="s">
        <v>2041</v>
      </c>
      <c r="AI270" s="71">
        <v>-10800</v>
      </c>
      <c r="AJ270" s="73">
        <v>39895.703148148146</v>
      </c>
      <c r="AK270" s="71" t="s">
        <v>3133</v>
      </c>
      <c r="AL270" s="71" t="s">
        <v>3141</v>
      </c>
      <c r="AM270" s="71" t="s">
        <v>4191</v>
      </c>
      <c r="AN270" s="73">
        <v>40522.047233796293</v>
      </c>
      <c r="AO270" s="71"/>
      <c r="AP270" s="71"/>
    </row>
    <row r="271" spans="1:42" ht="41.45" customHeight="1">
      <c r="A271" s="15" t="s">
        <v>786</v>
      </c>
      <c r="C271" s="52">
        <v>1</v>
      </c>
      <c r="D271" s="52">
        <v>0</v>
      </c>
      <c r="E271" s="53">
        <v>0</v>
      </c>
      <c r="F271" s="53">
        <v>3.4200000000000002E-4</v>
      </c>
      <c r="G271" s="53">
        <v>6.9999999999999999E-6</v>
      </c>
      <c r="H271" s="53">
        <v>0.50608200000000003</v>
      </c>
      <c r="I271" s="53">
        <v>0</v>
      </c>
      <c r="J271" s="16" t="s">
        <v>5682</v>
      </c>
      <c r="K271" s="16"/>
      <c r="L271" s="75">
        <v>3.7291762086501916</v>
      </c>
      <c r="M271" s="68"/>
      <c r="N271" s="95" t="s">
        <v>2126</v>
      </c>
      <c r="O271" s="16"/>
      <c r="P271" s="17"/>
      <c r="Q271" s="76" t="s">
        <v>5688</v>
      </c>
      <c r="R271" s="76"/>
      <c r="S271" s="17"/>
      <c r="T271" s="78"/>
      <c r="U271" s="79"/>
      <c r="V271" s="79"/>
      <c r="W271" s="77"/>
      <c r="X271" s="80"/>
      <c r="Y271" s="80"/>
      <c r="Z271" s="69">
        <v>271</v>
      </c>
      <c r="AA271" s="69"/>
      <c r="AB271" s="81"/>
      <c r="AC271" s="71">
        <v>106</v>
      </c>
      <c r="AD271" s="71">
        <v>118</v>
      </c>
      <c r="AE271" s="71">
        <v>1070</v>
      </c>
      <c r="AF271" s="71">
        <v>0</v>
      </c>
      <c r="AG271" s="71" t="s">
        <v>1255</v>
      </c>
      <c r="AH271" s="71" t="s">
        <v>2045</v>
      </c>
      <c r="AI271" s="71">
        <v>-18000</v>
      </c>
      <c r="AJ271" s="73">
        <v>39854.606874999998</v>
      </c>
      <c r="AK271" s="71" t="s">
        <v>3133</v>
      </c>
      <c r="AL271" s="71" t="s">
        <v>3143</v>
      </c>
      <c r="AM271" s="71" t="s">
        <v>4193</v>
      </c>
      <c r="AN271" s="73">
        <v>40522.046284722222</v>
      </c>
      <c r="AO271" s="71"/>
      <c r="AP271" s="71"/>
    </row>
    <row r="272" spans="1:42" ht="41.45" customHeight="1">
      <c r="A272" s="15" t="s">
        <v>189</v>
      </c>
      <c r="C272" s="52">
        <v>0</v>
      </c>
      <c r="D272" s="52">
        <v>1</v>
      </c>
      <c r="E272" s="53">
        <v>0</v>
      </c>
      <c r="F272" s="53">
        <v>5.9100000000000005E-4</v>
      </c>
      <c r="G272" s="53">
        <v>2.4060000000000002E-3</v>
      </c>
      <c r="H272" s="53">
        <v>0.39937600000000001</v>
      </c>
      <c r="I272" s="53">
        <v>0</v>
      </c>
      <c r="J272" s="16" t="s">
        <v>5682</v>
      </c>
      <c r="K272" s="16"/>
      <c r="L272" s="75">
        <v>3.6808550343736366</v>
      </c>
      <c r="M272" s="68"/>
      <c r="N272" s="95" t="s">
        <v>2127</v>
      </c>
      <c r="O272" s="16"/>
      <c r="P272" s="17"/>
      <c r="Q272" s="76" t="s">
        <v>5688</v>
      </c>
      <c r="R272" s="76"/>
      <c r="S272" s="17"/>
      <c r="T272" s="78"/>
      <c r="U272" s="79"/>
      <c r="V272" s="79"/>
      <c r="W272" s="77"/>
      <c r="X272" s="80"/>
      <c r="Y272" s="80"/>
      <c r="Z272" s="69">
        <v>272</v>
      </c>
      <c r="AA272" s="69"/>
      <c r="AB272" s="81"/>
      <c r="AC272" s="71">
        <v>76</v>
      </c>
      <c r="AD272" s="71">
        <v>20</v>
      </c>
      <c r="AE272" s="71">
        <v>200</v>
      </c>
      <c r="AF272" s="71">
        <v>3</v>
      </c>
      <c r="AG272" s="71"/>
      <c r="AH272" s="71" t="s">
        <v>2046</v>
      </c>
      <c r="AI272" s="71">
        <v>-16200</v>
      </c>
      <c r="AJ272" s="73">
        <v>40225.584166666667</v>
      </c>
      <c r="AK272" s="71" t="s">
        <v>3133</v>
      </c>
      <c r="AL272" s="71" t="s">
        <v>3144</v>
      </c>
      <c r="AM272" s="71" t="s">
        <v>4194</v>
      </c>
      <c r="AN272" s="73">
        <v>40522.048726851855</v>
      </c>
      <c r="AO272" s="71"/>
      <c r="AP272" s="71"/>
    </row>
    <row r="273" spans="1:42" ht="41.45" customHeight="1">
      <c r="A273" s="15" t="s">
        <v>190</v>
      </c>
      <c r="C273" s="52">
        <v>0</v>
      </c>
      <c r="D273" s="52">
        <v>1</v>
      </c>
      <c r="E273" s="53">
        <v>0</v>
      </c>
      <c r="F273" s="53">
        <v>5.9100000000000005E-4</v>
      </c>
      <c r="G273" s="53">
        <v>2.4060000000000002E-3</v>
      </c>
      <c r="H273" s="53">
        <v>0.39937600000000001</v>
      </c>
      <c r="I273" s="53">
        <v>0</v>
      </c>
      <c r="J273" s="16" t="s">
        <v>5682</v>
      </c>
      <c r="K273" s="16"/>
      <c r="L273" s="75">
        <v>3.6808550343736366</v>
      </c>
      <c r="M273" s="68"/>
      <c r="N273" s="95" t="s">
        <v>2128</v>
      </c>
      <c r="O273" s="16"/>
      <c r="P273" s="17"/>
      <c r="Q273" s="76" t="s">
        <v>5688</v>
      </c>
      <c r="R273" s="76"/>
      <c r="S273" s="17"/>
      <c r="T273" s="78"/>
      <c r="U273" s="79"/>
      <c r="V273" s="79"/>
      <c r="W273" s="77"/>
      <c r="X273" s="80"/>
      <c r="Y273" s="80"/>
      <c r="Z273" s="69">
        <v>273</v>
      </c>
      <c r="AA273" s="69"/>
      <c r="AB273" s="81"/>
      <c r="AC273" s="71">
        <v>92</v>
      </c>
      <c r="AD273" s="71">
        <v>23</v>
      </c>
      <c r="AE273" s="71">
        <v>111</v>
      </c>
      <c r="AF273" s="71">
        <v>0</v>
      </c>
      <c r="AG273" s="71" t="s">
        <v>1256</v>
      </c>
      <c r="AH273" s="71"/>
      <c r="AI273" s="71"/>
      <c r="AJ273" s="73">
        <v>40234.285034722219</v>
      </c>
      <c r="AK273" s="71" t="s">
        <v>3133</v>
      </c>
      <c r="AL273" s="71" t="s">
        <v>3145</v>
      </c>
      <c r="AM273" s="71" t="s">
        <v>4195</v>
      </c>
      <c r="AN273" s="73">
        <v>40522.048750000002</v>
      </c>
      <c r="AO273" s="71"/>
      <c r="AP273" s="71"/>
    </row>
    <row r="274" spans="1:42" ht="41.45" customHeight="1">
      <c r="A274" s="15" t="s">
        <v>191</v>
      </c>
      <c r="C274" s="52">
        <v>0</v>
      </c>
      <c r="D274" s="52">
        <v>1</v>
      </c>
      <c r="E274" s="53">
        <v>0</v>
      </c>
      <c r="F274" s="53">
        <v>5.9100000000000005E-4</v>
      </c>
      <c r="G274" s="53">
        <v>2.4060000000000002E-3</v>
      </c>
      <c r="H274" s="53">
        <v>0.39937600000000001</v>
      </c>
      <c r="I274" s="53">
        <v>0</v>
      </c>
      <c r="J274" s="16" t="s">
        <v>5682</v>
      </c>
      <c r="K274" s="16"/>
      <c r="L274" s="75">
        <v>3.6808550343736366</v>
      </c>
      <c r="M274" s="68"/>
      <c r="N274" s="95" t="s">
        <v>2129</v>
      </c>
      <c r="O274" s="16"/>
      <c r="P274" s="17"/>
      <c r="Q274" s="76" t="s">
        <v>5688</v>
      </c>
      <c r="R274" s="76"/>
      <c r="S274" s="17"/>
      <c r="T274" s="78"/>
      <c r="U274" s="79"/>
      <c r="V274" s="79"/>
      <c r="W274" s="77"/>
      <c r="X274" s="80"/>
      <c r="Y274" s="80"/>
      <c r="Z274" s="69">
        <v>274</v>
      </c>
      <c r="AA274" s="69"/>
      <c r="AB274" s="81"/>
      <c r="AC274" s="71">
        <v>172</v>
      </c>
      <c r="AD274" s="71">
        <v>155</v>
      </c>
      <c r="AE274" s="71">
        <v>8372</v>
      </c>
      <c r="AF274" s="71">
        <v>1</v>
      </c>
      <c r="AG274" s="71" t="s">
        <v>1257</v>
      </c>
      <c r="AH274" s="71" t="s">
        <v>2043</v>
      </c>
      <c r="AI274" s="71">
        <v>-18000</v>
      </c>
      <c r="AJ274" s="73">
        <v>39870.768645833334</v>
      </c>
      <c r="AK274" s="71" t="s">
        <v>3133</v>
      </c>
      <c r="AL274" s="71" t="s">
        <v>3146</v>
      </c>
      <c r="AM274" s="71" t="s">
        <v>4189</v>
      </c>
      <c r="AN274" s="73">
        <v>40522.048831018517</v>
      </c>
      <c r="AO274" s="71"/>
      <c r="AP274" s="71"/>
    </row>
    <row r="275" spans="1:42" ht="41.45" customHeight="1">
      <c r="A275" s="15" t="s">
        <v>192</v>
      </c>
      <c r="C275" s="52">
        <v>0</v>
      </c>
      <c r="D275" s="52">
        <v>1</v>
      </c>
      <c r="E275" s="53">
        <v>0</v>
      </c>
      <c r="F275" s="53">
        <v>5.9100000000000005E-4</v>
      </c>
      <c r="G275" s="53">
        <v>2.4060000000000002E-3</v>
      </c>
      <c r="H275" s="53">
        <v>0.39937600000000001</v>
      </c>
      <c r="I275" s="53">
        <v>0</v>
      </c>
      <c r="J275" s="16" t="s">
        <v>5682</v>
      </c>
      <c r="K275" s="16"/>
      <c r="L275" s="75">
        <v>3.6808550343736366</v>
      </c>
      <c r="M275" s="68"/>
      <c r="N275" s="95" t="s">
        <v>2130</v>
      </c>
      <c r="O275" s="16"/>
      <c r="P275" s="17"/>
      <c r="Q275" s="76" t="s">
        <v>5688</v>
      </c>
      <c r="R275" s="76"/>
      <c r="S275" s="17"/>
      <c r="T275" s="78"/>
      <c r="U275" s="79"/>
      <c r="V275" s="79"/>
      <c r="W275" s="77"/>
      <c r="X275" s="80"/>
      <c r="Y275" s="80"/>
      <c r="Z275" s="69">
        <v>275</v>
      </c>
      <c r="AA275" s="69"/>
      <c r="AB275" s="81"/>
      <c r="AC275" s="71">
        <v>143</v>
      </c>
      <c r="AD275" s="71">
        <v>142</v>
      </c>
      <c r="AE275" s="71">
        <v>1942</v>
      </c>
      <c r="AF275" s="71">
        <v>2</v>
      </c>
      <c r="AG275" s="71" t="s">
        <v>1258</v>
      </c>
      <c r="AH275" s="71" t="s">
        <v>2047</v>
      </c>
      <c r="AI275" s="71">
        <v>25200</v>
      </c>
      <c r="AJ275" s="73">
        <v>39653.289560185185</v>
      </c>
      <c r="AK275" s="71" t="s">
        <v>3133</v>
      </c>
      <c r="AL275" s="71" t="s">
        <v>3147</v>
      </c>
      <c r="AM275" s="71" t="s">
        <v>4196</v>
      </c>
      <c r="AN275" s="73">
        <v>40522.049502314818</v>
      </c>
      <c r="AO275" s="71"/>
      <c r="AP275" s="71"/>
    </row>
    <row r="276" spans="1:42" ht="41.45" customHeight="1">
      <c r="A276" s="15" t="s">
        <v>193</v>
      </c>
      <c r="C276" s="52">
        <v>0</v>
      </c>
      <c r="D276" s="52">
        <v>1</v>
      </c>
      <c r="E276" s="53">
        <v>0</v>
      </c>
      <c r="F276" s="53">
        <v>3.4200000000000002E-4</v>
      </c>
      <c r="G276" s="53">
        <v>6.9999999999999999E-6</v>
      </c>
      <c r="H276" s="53">
        <v>0.50725900000000002</v>
      </c>
      <c r="I276" s="53">
        <v>0</v>
      </c>
      <c r="J276" s="16" t="s">
        <v>5682</v>
      </c>
      <c r="K276" s="16"/>
      <c r="L276" s="75">
        <v>3.7297092060648027</v>
      </c>
      <c r="M276" s="68"/>
      <c r="N276" s="95" t="s">
        <v>2131</v>
      </c>
      <c r="O276" s="16"/>
      <c r="P276" s="17"/>
      <c r="Q276" s="76" t="s">
        <v>5688</v>
      </c>
      <c r="R276" s="76"/>
      <c r="S276" s="17"/>
      <c r="T276" s="78"/>
      <c r="U276" s="79"/>
      <c r="V276" s="79"/>
      <c r="W276" s="77"/>
      <c r="X276" s="80"/>
      <c r="Y276" s="80"/>
      <c r="Z276" s="69">
        <v>276</v>
      </c>
      <c r="AA276" s="69"/>
      <c r="AB276" s="81"/>
      <c r="AC276" s="71">
        <v>548</v>
      </c>
      <c r="AD276" s="71">
        <v>264</v>
      </c>
      <c r="AE276" s="71">
        <v>5753</v>
      </c>
      <c r="AF276" s="71">
        <v>1485</v>
      </c>
      <c r="AG276" s="71" t="s">
        <v>1259</v>
      </c>
      <c r="AH276" s="71" t="s">
        <v>2045</v>
      </c>
      <c r="AI276" s="71">
        <v>-18000</v>
      </c>
      <c r="AJ276" s="73">
        <v>40246.601307870369</v>
      </c>
      <c r="AK276" s="71" t="s">
        <v>3133</v>
      </c>
      <c r="AL276" s="71" t="s">
        <v>3148</v>
      </c>
      <c r="AM276" s="71" t="s">
        <v>4197</v>
      </c>
      <c r="AN276" s="73">
        <v>40522.049837962964</v>
      </c>
      <c r="AO276" s="71"/>
      <c r="AP276" s="71"/>
    </row>
    <row r="277" spans="1:42" ht="41.45" customHeight="1">
      <c r="A277" s="15" t="s">
        <v>194</v>
      </c>
      <c r="C277" s="52">
        <v>0</v>
      </c>
      <c r="D277" s="52">
        <v>1</v>
      </c>
      <c r="E277" s="53">
        <v>0</v>
      </c>
      <c r="F277" s="53">
        <v>4.3300000000000001E-4</v>
      </c>
      <c r="G277" s="53">
        <v>1.3300000000000001E-4</v>
      </c>
      <c r="H277" s="53">
        <v>0.42415599999999998</v>
      </c>
      <c r="I277" s="53">
        <v>0</v>
      </c>
      <c r="J277" s="16" t="s">
        <v>5682</v>
      </c>
      <c r="K277" s="16"/>
      <c r="L277" s="75">
        <v>3.692076509253897</v>
      </c>
      <c r="M277" s="68"/>
      <c r="N277" s="95" t="s">
        <v>2133</v>
      </c>
      <c r="O277" s="16"/>
      <c r="P277" s="17"/>
      <c r="Q277" s="76" t="s">
        <v>5688</v>
      </c>
      <c r="R277" s="76"/>
      <c r="S277" s="17"/>
      <c r="T277" s="78"/>
      <c r="U277" s="79"/>
      <c r="V277" s="79"/>
      <c r="W277" s="77"/>
      <c r="X277" s="80"/>
      <c r="Y277" s="80"/>
      <c r="Z277" s="69">
        <v>277</v>
      </c>
      <c r="AA277" s="69"/>
      <c r="AB277" s="81"/>
      <c r="AC277" s="71">
        <v>474</v>
      </c>
      <c r="AD277" s="71">
        <v>685</v>
      </c>
      <c r="AE277" s="71">
        <v>12316</v>
      </c>
      <c r="AF277" s="71">
        <v>4</v>
      </c>
      <c r="AG277" s="71" t="s">
        <v>1261</v>
      </c>
      <c r="AH277" s="71" t="s">
        <v>2048</v>
      </c>
      <c r="AI277" s="71">
        <v>36000</v>
      </c>
      <c r="AJ277" s="73">
        <v>40005.209236111114</v>
      </c>
      <c r="AK277" s="71" t="s">
        <v>3133</v>
      </c>
      <c r="AL277" s="71" t="s">
        <v>3150</v>
      </c>
      <c r="AM277" s="71" t="s">
        <v>4199</v>
      </c>
      <c r="AN277" s="73">
        <v>40522.050266203703</v>
      </c>
      <c r="AO277" s="71"/>
      <c r="AP277" s="71"/>
    </row>
    <row r="278" spans="1:42" ht="41.45" customHeight="1">
      <c r="A278" s="15" t="s">
        <v>195</v>
      </c>
      <c r="C278" s="52">
        <v>0</v>
      </c>
      <c r="D278" s="52">
        <v>1</v>
      </c>
      <c r="E278" s="53">
        <v>0</v>
      </c>
      <c r="F278" s="53">
        <v>5.9100000000000005E-4</v>
      </c>
      <c r="G278" s="53">
        <v>2.4060000000000002E-3</v>
      </c>
      <c r="H278" s="53">
        <v>0.39937600000000001</v>
      </c>
      <c r="I278" s="53">
        <v>0</v>
      </c>
      <c r="J278" s="16" t="s">
        <v>5682</v>
      </c>
      <c r="K278" s="16"/>
      <c r="L278" s="75">
        <v>3.6808550343736366</v>
      </c>
      <c r="M278" s="68"/>
      <c r="N278" s="95" t="s">
        <v>2135</v>
      </c>
      <c r="O278" s="16"/>
      <c r="P278" s="17"/>
      <c r="Q278" s="76" t="s">
        <v>5688</v>
      </c>
      <c r="R278" s="76"/>
      <c r="S278" s="17"/>
      <c r="T278" s="78"/>
      <c r="U278" s="79"/>
      <c r="V278" s="79"/>
      <c r="W278" s="77"/>
      <c r="X278" s="80"/>
      <c r="Y278" s="80"/>
      <c r="Z278" s="69">
        <v>278</v>
      </c>
      <c r="AA278" s="69"/>
      <c r="AB278" s="81"/>
      <c r="AC278" s="71">
        <v>423</v>
      </c>
      <c r="AD278" s="71">
        <v>105</v>
      </c>
      <c r="AE278" s="71">
        <v>37</v>
      </c>
      <c r="AF278" s="71">
        <v>0</v>
      </c>
      <c r="AG278" s="71"/>
      <c r="AH278" s="71" t="s">
        <v>2043</v>
      </c>
      <c r="AI278" s="71">
        <v>-18000</v>
      </c>
      <c r="AJ278" s="73">
        <v>40413.232858796298</v>
      </c>
      <c r="AK278" s="71" t="s">
        <v>3133</v>
      </c>
      <c r="AL278" s="71" t="s">
        <v>3152</v>
      </c>
      <c r="AM278" s="71" t="s">
        <v>4189</v>
      </c>
      <c r="AN278" s="73">
        <v>40522.050324074073</v>
      </c>
      <c r="AO278" s="71"/>
      <c r="AP278" s="71"/>
    </row>
    <row r="279" spans="1:42" ht="41.45" customHeight="1">
      <c r="A279" s="15" t="s">
        <v>196</v>
      </c>
      <c r="C279" s="52">
        <v>0</v>
      </c>
      <c r="D279" s="52">
        <v>1</v>
      </c>
      <c r="E279" s="53">
        <v>0</v>
      </c>
      <c r="F279" s="53">
        <v>5.9100000000000005E-4</v>
      </c>
      <c r="G279" s="53">
        <v>2.4060000000000002E-3</v>
      </c>
      <c r="H279" s="53">
        <v>0.39937600000000001</v>
      </c>
      <c r="I279" s="53">
        <v>0</v>
      </c>
      <c r="J279" s="16" t="s">
        <v>5682</v>
      </c>
      <c r="K279" s="16"/>
      <c r="L279" s="75">
        <v>3.6808550343736366</v>
      </c>
      <c r="M279" s="68"/>
      <c r="N279" s="95" t="s">
        <v>2136</v>
      </c>
      <c r="O279" s="16"/>
      <c r="P279" s="17"/>
      <c r="Q279" s="76" t="s">
        <v>5688</v>
      </c>
      <c r="R279" s="76"/>
      <c r="S279" s="17"/>
      <c r="T279" s="78"/>
      <c r="U279" s="79"/>
      <c r="V279" s="79"/>
      <c r="W279" s="77"/>
      <c r="X279" s="80"/>
      <c r="Y279" s="80"/>
      <c r="Z279" s="69">
        <v>279</v>
      </c>
      <c r="AA279" s="69"/>
      <c r="AB279" s="81"/>
      <c r="AC279" s="71">
        <v>122</v>
      </c>
      <c r="AD279" s="71">
        <v>185</v>
      </c>
      <c r="AE279" s="71">
        <v>2874</v>
      </c>
      <c r="AF279" s="71">
        <v>381</v>
      </c>
      <c r="AG279" s="71" t="s">
        <v>1262</v>
      </c>
      <c r="AH279" s="71" t="s">
        <v>2050</v>
      </c>
      <c r="AI279" s="71">
        <v>-21600</v>
      </c>
      <c r="AJ279" s="73">
        <v>39909.793761574074</v>
      </c>
      <c r="AK279" s="71" t="s">
        <v>3133</v>
      </c>
      <c r="AL279" s="71" t="s">
        <v>3153</v>
      </c>
      <c r="AM279" s="71" t="s">
        <v>4201</v>
      </c>
      <c r="AN279" s="73">
        <v>40522.05060185185</v>
      </c>
      <c r="AO279" s="71"/>
      <c r="AP279" s="71"/>
    </row>
    <row r="280" spans="1:42" ht="41.45" customHeight="1">
      <c r="A280" s="15" t="s">
        <v>197</v>
      </c>
      <c r="C280" s="52">
        <v>0</v>
      </c>
      <c r="D280" s="52">
        <v>1</v>
      </c>
      <c r="E280" s="53">
        <v>0</v>
      </c>
      <c r="F280" s="53">
        <v>5.9100000000000005E-4</v>
      </c>
      <c r="G280" s="53">
        <v>2.4060000000000002E-3</v>
      </c>
      <c r="H280" s="53">
        <v>0.39937600000000001</v>
      </c>
      <c r="I280" s="53">
        <v>0</v>
      </c>
      <c r="J280" s="16" t="s">
        <v>5682</v>
      </c>
      <c r="K280" s="16"/>
      <c r="L280" s="75">
        <v>3.6808550343736366</v>
      </c>
      <c r="M280" s="68"/>
      <c r="N280" s="95" t="s">
        <v>2137</v>
      </c>
      <c r="O280" s="16"/>
      <c r="P280" s="17"/>
      <c r="Q280" s="76" t="s">
        <v>5688</v>
      </c>
      <c r="R280" s="76"/>
      <c r="S280" s="17"/>
      <c r="T280" s="78"/>
      <c r="U280" s="79"/>
      <c r="V280" s="79"/>
      <c r="W280" s="77"/>
      <c r="X280" s="80"/>
      <c r="Y280" s="80"/>
      <c r="Z280" s="69">
        <v>280</v>
      </c>
      <c r="AA280" s="69"/>
      <c r="AB280" s="81"/>
      <c r="AC280" s="71">
        <v>700</v>
      </c>
      <c r="AD280" s="71">
        <v>681</v>
      </c>
      <c r="AE280" s="71">
        <v>686</v>
      </c>
      <c r="AF280" s="71">
        <v>0</v>
      </c>
      <c r="AG280" s="71" t="s">
        <v>1263</v>
      </c>
      <c r="AH280" s="71" t="s">
        <v>2041</v>
      </c>
      <c r="AI280" s="71">
        <v>-10800</v>
      </c>
      <c r="AJ280" s="73">
        <v>40486.234247685185</v>
      </c>
      <c r="AK280" s="71" t="s">
        <v>3133</v>
      </c>
      <c r="AL280" s="71" t="s">
        <v>3154</v>
      </c>
      <c r="AM280" s="71" t="s">
        <v>4202</v>
      </c>
      <c r="AN280" s="73">
        <v>40522.050868055558</v>
      </c>
      <c r="AO280" s="71"/>
      <c r="AP280" s="71"/>
    </row>
    <row r="281" spans="1:42" ht="41.45" customHeight="1">
      <c r="A281" s="15" t="s">
        <v>198</v>
      </c>
      <c r="C281" s="52">
        <v>0</v>
      </c>
      <c r="D281" s="52">
        <v>1</v>
      </c>
      <c r="E281" s="53">
        <v>0</v>
      </c>
      <c r="F281" s="53">
        <v>5.9100000000000005E-4</v>
      </c>
      <c r="G281" s="53">
        <v>2.4060000000000002E-3</v>
      </c>
      <c r="H281" s="53">
        <v>0.39937600000000001</v>
      </c>
      <c r="I281" s="53">
        <v>0</v>
      </c>
      <c r="J281" s="16" t="s">
        <v>5682</v>
      </c>
      <c r="K281" s="16"/>
      <c r="L281" s="75">
        <v>3.6808550343736366</v>
      </c>
      <c r="M281" s="68"/>
      <c r="N281" s="95" t="s">
        <v>2138</v>
      </c>
      <c r="O281" s="16"/>
      <c r="P281" s="17"/>
      <c r="Q281" s="76" t="s">
        <v>5688</v>
      </c>
      <c r="R281" s="76"/>
      <c r="S281" s="17"/>
      <c r="T281" s="78"/>
      <c r="U281" s="79"/>
      <c r="V281" s="79"/>
      <c r="W281" s="77"/>
      <c r="X281" s="80"/>
      <c r="Y281" s="80"/>
      <c r="Z281" s="69">
        <v>281</v>
      </c>
      <c r="AA281" s="69"/>
      <c r="AB281" s="81"/>
      <c r="AC281" s="71">
        <v>50</v>
      </c>
      <c r="AD281" s="71">
        <v>45</v>
      </c>
      <c r="AE281" s="71">
        <v>195</v>
      </c>
      <c r="AF281" s="71">
        <v>3</v>
      </c>
      <c r="AG281" s="71" t="s">
        <v>1264</v>
      </c>
      <c r="AH281" s="71" t="s">
        <v>2051</v>
      </c>
      <c r="AI281" s="71">
        <v>3600</v>
      </c>
      <c r="AJ281" s="73">
        <v>40325.868020833332</v>
      </c>
      <c r="AK281" s="71" t="s">
        <v>3133</v>
      </c>
      <c r="AL281" s="71" t="s">
        <v>3155</v>
      </c>
      <c r="AM281" s="71" t="s">
        <v>4203</v>
      </c>
      <c r="AN281" s="73">
        <v>40522.043287037035</v>
      </c>
      <c r="AO281" s="71"/>
      <c r="AP281" s="71"/>
    </row>
    <row r="282" spans="1:42" ht="41.45" customHeight="1">
      <c r="A282" s="15" t="s">
        <v>199</v>
      </c>
      <c r="C282" s="52">
        <v>0</v>
      </c>
      <c r="D282" s="52">
        <v>1</v>
      </c>
      <c r="E282" s="53">
        <v>0</v>
      </c>
      <c r="F282" s="53">
        <v>1</v>
      </c>
      <c r="G282" s="53">
        <v>0</v>
      </c>
      <c r="H282" s="53">
        <v>0.99999899999999997</v>
      </c>
      <c r="I282" s="53">
        <v>0</v>
      </c>
      <c r="J282" s="16" t="s">
        <v>5682</v>
      </c>
      <c r="K282" s="16"/>
      <c r="L282" s="75">
        <v>3.9528435697653399</v>
      </c>
      <c r="M282" s="68"/>
      <c r="N282" s="95" t="s">
        <v>2139</v>
      </c>
      <c r="O282" s="16"/>
      <c r="P282" s="17"/>
      <c r="Q282" s="76" t="s">
        <v>5688</v>
      </c>
      <c r="R282" s="76"/>
      <c r="S282" s="17"/>
      <c r="T282" s="78"/>
      <c r="U282" s="79"/>
      <c r="V282" s="79"/>
      <c r="W282" s="77"/>
      <c r="X282" s="80"/>
      <c r="Y282" s="80"/>
      <c r="Z282" s="69">
        <v>282</v>
      </c>
      <c r="AA282" s="69"/>
      <c r="AB282" s="81"/>
      <c r="AC282" s="71">
        <v>57</v>
      </c>
      <c r="AD282" s="71">
        <v>33</v>
      </c>
      <c r="AE282" s="71">
        <v>242</v>
      </c>
      <c r="AF282" s="71">
        <v>0</v>
      </c>
      <c r="AG282" s="71"/>
      <c r="AH282" s="71" t="s">
        <v>2052</v>
      </c>
      <c r="AI282" s="71">
        <v>-10800</v>
      </c>
      <c r="AJ282" s="73">
        <v>39954.606412037036</v>
      </c>
      <c r="AK282" s="71" t="s">
        <v>3133</v>
      </c>
      <c r="AL282" s="71" t="s">
        <v>3156</v>
      </c>
      <c r="AM282" s="71" t="s">
        <v>4204</v>
      </c>
      <c r="AN282" s="73">
        <v>40522.043333333335</v>
      </c>
      <c r="AO282" s="71"/>
      <c r="AP282" s="71"/>
    </row>
    <row r="283" spans="1:42" ht="41.45" customHeight="1">
      <c r="A283" s="15" t="s">
        <v>788</v>
      </c>
      <c r="C283" s="52">
        <v>1</v>
      </c>
      <c r="D283" s="52">
        <v>0</v>
      </c>
      <c r="E283" s="53">
        <v>0</v>
      </c>
      <c r="F283" s="53">
        <v>1</v>
      </c>
      <c r="G283" s="53">
        <v>0</v>
      </c>
      <c r="H283" s="53">
        <v>0.99999899999999997</v>
      </c>
      <c r="I283" s="53">
        <v>0</v>
      </c>
      <c r="J283" s="16" t="s">
        <v>5682</v>
      </c>
      <c r="K283" s="16"/>
      <c r="L283" s="75">
        <v>3.9528435697653399</v>
      </c>
      <c r="M283" s="68"/>
      <c r="N283" s="95" t="s">
        <v>2140</v>
      </c>
      <c r="O283" s="16"/>
      <c r="P283" s="17"/>
      <c r="Q283" s="76" t="s">
        <v>5688</v>
      </c>
      <c r="R283" s="76"/>
      <c r="S283" s="17"/>
      <c r="T283" s="78"/>
      <c r="U283" s="79"/>
      <c r="V283" s="79"/>
      <c r="W283" s="77"/>
      <c r="X283" s="80"/>
      <c r="Y283" s="80"/>
      <c r="Z283" s="69">
        <v>283</v>
      </c>
      <c r="AA283" s="69"/>
      <c r="AB283" s="81"/>
      <c r="AC283" s="71">
        <v>191</v>
      </c>
      <c r="AD283" s="71">
        <v>595</v>
      </c>
      <c r="AE283" s="71">
        <v>5671</v>
      </c>
      <c r="AF283" s="71">
        <v>0</v>
      </c>
      <c r="AG283" s="71"/>
      <c r="AH283" s="71" t="s">
        <v>2051</v>
      </c>
      <c r="AI283" s="71">
        <v>3600</v>
      </c>
      <c r="AJ283" s="73">
        <v>39168.671435185184</v>
      </c>
      <c r="AK283" s="71" t="s">
        <v>3133</v>
      </c>
      <c r="AL283" s="71" t="s">
        <v>3157</v>
      </c>
      <c r="AM283" s="71" t="s">
        <v>4205</v>
      </c>
      <c r="AN283" s="73">
        <v>40522.049560185187</v>
      </c>
      <c r="AO283" s="71"/>
      <c r="AP283" s="71"/>
    </row>
    <row r="284" spans="1:42" ht="41.45" customHeight="1">
      <c r="A284" s="15" t="s">
        <v>200</v>
      </c>
      <c r="C284" s="52">
        <v>0</v>
      </c>
      <c r="D284" s="52">
        <v>2</v>
      </c>
      <c r="E284" s="53">
        <v>0</v>
      </c>
      <c r="F284" s="53">
        <v>6.02E-4</v>
      </c>
      <c r="G284" s="53">
        <v>2.6380000000000002E-3</v>
      </c>
      <c r="H284" s="53">
        <v>0.60592199999999996</v>
      </c>
      <c r="I284" s="53">
        <v>0.5</v>
      </c>
      <c r="J284" s="16" t="s">
        <v>5682</v>
      </c>
      <c r="K284" s="16"/>
      <c r="L284" s="75">
        <v>3.7743881558675101</v>
      </c>
      <c r="M284" s="68"/>
      <c r="N284" s="95" t="s">
        <v>2141</v>
      </c>
      <c r="O284" s="16"/>
      <c r="P284" s="17"/>
      <c r="Q284" s="76" t="s">
        <v>5688</v>
      </c>
      <c r="R284" s="76"/>
      <c r="S284" s="17"/>
      <c r="T284" s="78"/>
      <c r="U284" s="79"/>
      <c r="V284" s="79"/>
      <c r="W284" s="77"/>
      <c r="X284" s="80"/>
      <c r="Y284" s="80"/>
      <c r="Z284" s="69">
        <v>284</v>
      </c>
      <c r="AA284" s="69"/>
      <c r="AB284" s="81"/>
      <c r="AC284" s="71">
        <v>314</v>
      </c>
      <c r="AD284" s="71">
        <v>213</v>
      </c>
      <c r="AE284" s="71">
        <v>12004</v>
      </c>
      <c r="AF284" s="71">
        <v>18</v>
      </c>
      <c r="AG284" s="71" t="s">
        <v>1265</v>
      </c>
      <c r="AH284" s="71" t="s">
        <v>2053</v>
      </c>
      <c r="AI284" s="71">
        <v>36000</v>
      </c>
      <c r="AJ284" s="73">
        <v>39917.552743055552</v>
      </c>
      <c r="AK284" s="71" t="s">
        <v>3133</v>
      </c>
      <c r="AL284" s="71" t="s">
        <v>3158</v>
      </c>
      <c r="AM284" s="71" t="s">
        <v>4206</v>
      </c>
      <c r="AN284" s="73">
        <v>40522.043333333335</v>
      </c>
      <c r="AO284" s="71"/>
      <c r="AP284" s="71"/>
    </row>
    <row r="285" spans="1:42" ht="41.45" customHeight="1">
      <c r="A285" s="15" t="s">
        <v>201</v>
      </c>
      <c r="C285" s="52">
        <v>0</v>
      </c>
      <c r="D285" s="52">
        <v>1</v>
      </c>
      <c r="E285" s="53">
        <v>0</v>
      </c>
      <c r="F285" s="53">
        <v>5.9100000000000005E-4</v>
      </c>
      <c r="G285" s="53">
        <v>2.4060000000000002E-3</v>
      </c>
      <c r="H285" s="53">
        <v>0.39937600000000001</v>
      </c>
      <c r="I285" s="53">
        <v>0</v>
      </c>
      <c r="J285" s="16" t="s">
        <v>5682</v>
      </c>
      <c r="K285" s="16"/>
      <c r="L285" s="75">
        <v>3.6808550343736366</v>
      </c>
      <c r="M285" s="68"/>
      <c r="N285" s="95" t="s">
        <v>2143</v>
      </c>
      <c r="O285" s="16"/>
      <c r="P285" s="17"/>
      <c r="Q285" s="76" t="s">
        <v>5688</v>
      </c>
      <c r="R285" s="76"/>
      <c r="S285" s="17"/>
      <c r="T285" s="78"/>
      <c r="U285" s="79"/>
      <c r="V285" s="79"/>
      <c r="W285" s="77"/>
      <c r="X285" s="80"/>
      <c r="Y285" s="80"/>
      <c r="Z285" s="69">
        <v>285</v>
      </c>
      <c r="AA285" s="69"/>
      <c r="AB285" s="81"/>
      <c r="AC285" s="71">
        <v>11</v>
      </c>
      <c r="AD285" s="71">
        <v>2</v>
      </c>
      <c r="AE285" s="71">
        <v>30</v>
      </c>
      <c r="AF285" s="71">
        <v>0</v>
      </c>
      <c r="AG285" s="71" t="s">
        <v>1267</v>
      </c>
      <c r="AH285" s="71" t="s">
        <v>2041</v>
      </c>
      <c r="AI285" s="71">
        <v>-10800</v>
      </c>
      <c r="AJ285" s="73">
        <v>40489.110578703701</v>
      </c>
      <c r="AK285" s="71" t="s">
        <v>3133</v>
      </c>
      <c r="AL285" s="71" t="s">
        <v>3160</v>
      </c>
      <c r="AM285" s="71" t="s">
        <v>4208</v>
      </c>
      <c r="AN285" s="73">
        <v>40522.043356481481</v>
      </c>
      <c r="AO285" s="71"/>
      <c r="AP285" s="71"/>
    </row>
    <row r="286" spans="1:42" ht="41.45" customHeight="1">
      <c r="A286" s="15" t="s">
        <v>202</v>
      </c>
      <c r="C286" s="52">
        <v>0</v>
      </c>
      <c r="D286" s="52">
        <v>1</v>
      </c>
      <c r="E286" s="53">
        <v>0</v>
      </c>
      <c r="F286" s="53">
        <v>5.9100000000000005E-4</v>
      </c>
      <c r="G286" s="53">
        <v>2.4060000000000002E-3</v>
      </c>
      <c r="H286" s="53">
        <v>0.39937600000000001</v>
      </c>
      <c r="I286" s="53">
        <v>0</v>
      </c>
      <c r="J286" s="16" t="s">
        <v>5682</v>
      </c>
      <c r="K286" s="16"/>
      <c r="L286" s="75">
        <v>3.6808550343736366</v>
      </c>
      <c r="M286" s="68"/>
      <c r="N286" s="95" t="s">
        <v>2144</v>
      </c>
      <c r="O286" s="16"/>
      <c r="P286" s="17"/>
      <c r="Q286" s="76" t="s">
        <v>5688</v>
      </c>
      <c r="R286" s="76"/>
      <c r="S286" s="17"/>
      <c r="T286" s="78"/>
      <c r="U286" s="79"/>
      <c r="V286" s="79"/>
      <c r="W286" s="77"/>
      <c r="X286" s="80"/>
      <c r="Y286" s="80"/>
      <c r="Z286" s="69">
        <v>286</v>
      </c>
      <c r="AA286" s="69"/>
      <c r="AB286" s="81"/>
      <c r="AC286" s="71">
        <v>155</v>
      </c>
      <c r="AD286" s="71">
        <v>120</v>
      </c>
      <c r="AE286" s="71">
        <v>1303</v>
      </c>
      <c r="AF286" s="71">
        <v>0</v>
      </c>
      <c r="AG286" s="71" t="s">
        <v>1268</v>
      </c>
      <c r="AH286" s="71" t="s">
        <v>2050</v>
      </c>
      <c r="AI286" s="71">
        <v>-21600</v>
      </c>
      <c r="AJ286" s="73">
        <v>39913.96665509259</v>
      </c>
      <c r="AK286" s="71" t="s">
        <v>3133</v>
      </c>
      <c r="AL286" s="71" t="s">
        <v>3161</v>
      </c>
      <c r="AM286" s="71" t="s">
        <v>4209</v>
      </c>
      <c r="AN286" s="73">
        <v>40522.043356481481</v>
      </c>
      <c r="AO286" s="71"/>
      <c r="AP286" s="71"/>
    </row>
    <row r="287" spans="1:42" ht="41.45" customHeight="1">
      <c r="A287" s="15" t="s">
        <v>204</v>
      </c>
      <c r="C287" s="52">
        <v>0</v>
      </c>
      <c r="D287" s="52">
        <v>1</v>
      </c>
      <c r="E287" s="53">
        <v>0</v>
      </c>
      <c r="F287" s="53">
        <v>5.9100000000000005E-4</v>
      </c>
      <c r="G287" s="53">
        <v>2.4060000000000002E-3</v>
      </c>
      <c r="H287" s="53">
        <v>0.39937600000000001</v>
      </c>
      <c r="I287" s="53">
        <v>0</v>
      </c>
      <c r="J287" s="16" t="s">
        <v>5682</v>
      </c>
      <c r="K287" s="16"/>
      <c r="L287" s="75">
        <v>3.6808550343736366</v>
      </c>
      <c r="M287" s="68"/>
      <c r="N287" s="95" t="s">
        <v>2147</v>
      </c>
      <c r="O287" s="16"/>
      <c r="P287" s="17"/>
      <c r="Q287" s="76" t="s">
        <v>5688</v>
      </c>
      <c r="R287" s="76"/>
      <c r="S287" s="17"/>
      <c r="T287" s="78"/>
      <c r="U287" s="79"/>
      <c r="V287" s="79"/>
      <c r="W287" s="77"/>
      <c r="X287" s="80"/>
      <c r="Y287" s="80"/>
      <c r="Z287" s="69">
        <v>287</v>
      </c>
      <c r="AA287" s="69"/>
      <c r="AB287" s="81"/>
      <c r="AC287" s="71">
        <v>26</v>
      </c>
      <c r="AD287" s="71">
        <v>9</v>
      </c>
      <c r="AE287" s="71">
        <v>104</v>
      </c>
      <c r="AF287" s="71">
        <v>0</v>
      </c>
      <c r="AG287" s="71"/>
      <c r="AH287" s="71" t="s">
        <v>2039</v>
      </c>
      <c r="AI287" s="71">
        <v>0</v>
      </c>
      <c r="AJ287" s="73">
        <v>40035.7815162037</v>
      </c>
      <c r="AK287" s="71" t="s">
        <v>3133</v>
      </c>
      <c r="AL287" s="71" t="s">
        <v>3164</v>
      </c>
      <c r="AM287" s="71" t="s">
        <v>4212</v>
      </c>
      <c r="AN287" s="73">
        <v>40522.043414351851</v>
      </c>
      <c r="AO287" s="71"/>
      <c r="AP287" s="71"/>
    </row>
    <row r="288" spans="1:42" ht="41.45" customHeight="1">
      <c r="A288" s="15" t="s">
        <v>205</v>
      </c>
      <c r="C288" s="52">
        <v>0</v>
      </c>
      <c r="D288" s="52">
        <v>1</v>
      </c>
      <c r="E288" s="53">
        <v>0</v>
      </c>
      <c r="F288" s="53">
        <v>5.9100000000000005E-4</v>
      </c>
      <c r="G288" s="53">
        <v>2.4060000000000002E-3</v>
      </c>
      <c r="H288" s="53">
        <v>0.39937600000000001</v>
      </c>
      <c r="I288" s="53">
        <v>0</v>
      </c>
      <c r="J288" s="16" t="s">
        <v>5682</v>
      </c>
      <c r="K288" s="16"/>
      <c r="L288" s="75">
        <v>3.6808550343736366</v>
      </c>
      <c r="M288" s="68"/>
      <c r="N288" s="95" t="s">
        <v>2148</v>
      </c>
      <c r="O288" s="16"/>
      <c r="P288" s="17"/>
      <c r="Q288" s="76" t="s">
        <v>5688</v>
      </c>
      <c r="R288" s="76"/>
      <c r="S288" s="17"/>
      <c r="T288" s="78"/>
      <c r="U288" s="79"/>
      <c r="V288" s="79"/>
      <c r="W288" s="77"/>
      <c r="X288" s="80"/>
      <c r="Y288" s="80"/>
      <c r="Z288" s="69">
        <v>288</v>
      </c>
      <c r="AA288" s="69"/>
      <c r="AB288" s="81"/>
      <c r="AC288" s="71">
        <v>34</v>
      </c>
      <c r="AD288" s="71">
        <v>51</v>
      </c>
      <c r="AE288" s="71">
        <v>1294</v>
      </c>
      <c r="AF288" s="71">
        <v>5</v>
      </c>
      <c r="AG288" s="71"/>
      <c r="AH288" s="71" t="s">
        <v>2041</v>
      </c>
      <c r="AI288" s="71">
        <v>-10800</v>
      </c>
      <c r="AJ288" s="73">
        <v>40007.194895833331</v>
      </c>
      <c r="AK288" s="71" t="s">
        <v>3133</v>
      </c>
      <c r="AL288" s="71" t="s">
        <v>3165</v>
      </c>
      <c r="AM288" s="71" t="s">
        <v>4213</v>
      </c>
      <c r="AN288" s="73">
        <v>40522.043425925927</v>
      </c>
      <c r="AO288" s="71"/>
      <c r="AP288" s="71"/>
    </row>
    <row r="289" spans="1:42" ht="41.45" customHeight="1">
      <c r="A289" s="15" t="s">
        <v>206</v>
      </c>
      <c r="C289" s="52">
        <v>0</v>
      </c>
      <c r="D289" s="52">
        <v>1</v>
      </c>
      <c r="E289" s="53">
        <v>0</v>
      </c>
      <c r="F289" s="53">
        <v>3.5500000000000001E-4</v>
      </c>
      <c r="G289" s="53">
        <v>5.0000000000000002E-5</v>
      </c>
      <c r="H289" s="53">
        <v>0.39343299999999998</v>
      </c>
      <c r="I289" s="53">
        <v>0</v>
      </c>
      <c r="J289" s="16" t="s">
        <v>5682</v>
      </c>
      <c r="K289" s="16"/>
      <c r="L289" s="75">
        <v>3.6781637823472693</v>
      </c>
      <c r="M289" s="68"/>
      <c r="N289" s="95" t="s">
        <v>2149</v>
      </c>
      <c r="O289" s="16"/>
      <c r="P289" s="17"/>
      <c r="Q289" s="76" t="s">
        <v>5688</v>
      </c>
      <c r="R289" s="76"/>
      <c r="S289" s="17"/>
      <c r="T289" s="78"/>
      <c r="U289" s="79"/>
      <c r="V289" s="79"/>
      <c r="W289" s="77"/>
      <c r="X289" s="80"/>
      <c r="Y289" s="80"/>
      <c r="Z289" s="69">
        <v>289</v>
      </c>
      <c r="AA289" s="69"/>
      <c r="AB289" s="81"/>
      <c r="AC289" s="71">
        <v>311</v>
      </c>
      <c r="AD289" s="71">
        <v>504</v>
      </c>
      <c r="AE289" s="71">
        <v>8850</v>
      </c>
      <c r="AF289" s="71">
        <v>12</v>
      </c>
      <c r="AG289" s="71" t="s">
        <v>1271</v>
      </c>
      <c r="AH289" s="71" t="s">
        <v>2050</v>
      </c>
      <c r="AI289" s="71">
        <v>-21600</v>
      </c>
      <c r="AJ289" s="73">
        <v>39913.261053240742</v>
      </c>
      <c r="AK289" s="71" t="s">
        <v>3133</v>
      </c>
      <c r="AL289" s="71" t="s">
        <v>3166</v>
      </c>
      <c r="AM289" s="71" t="s">
        <v>4214</v>
      </c>
      <c r="AN289" s="73">
        <v>40522.043449074074</v>
      </c>
      <c r="AO289" s="71"/>
      <c r="AP289" s="71"/>
    </row>
    <row r="290" spans="1:42" ht="41.45" customHeight="1">
      <c r="A290" s="15" t="s">
        <v>207</v>
      </c>
      <c r="C290" s="52">
        <v>0</v>
      </c>
      <c r="D290" s="52">
        <v>1</v>
      </c>
      <c r="E290" s="53">
        <v>0</v>
      </c>
      <c r="F290" s="53">
        <v>5.9100000000000005E-4</v>
      </c>
      <c r="G290" s="53">
        <v>2.4060000000000002E-3</v>
      </c>
      <c r="H290" s="53">
        <v>0.39937600000000001</v>
      </c>
      <c r="I290" s="53">
        <v>0</v>
      </c>
      <c r="J290" s="16" t="s">
        <v>5682</v>
      </c>
      <c r="K290" s="16"/>
      <c r="L290" s="75">
        <v>3.6808550343736366</v>
      </c>
      <c r="M290" s="68"/>
      <c r="N290" s="95" t="s">
        <v>2151</v>
      </c>
      <c r="O290" s="16"/>
      <c r="P290" s="17"/>
      <c r="Q290" s="76" t="s">
        <v>5688</v>
      </c>
      <c r="R290" s="76"/>
      <c r="S290" s="17"/>
      <c r="T290" s="78"/>
      <c r="U290" s="79"/>
      <c r="V290" s="79"/>
      <c r="W290" s="77"/>
      <c r="X290" s="80"/>
      <c r="Y290" s="80"/>
      <c r="Z290" s="69">
        <v>290</v>
      </c>
      <c r="AA290" s="69"/>
      <c r="AB290" s="81"/>
      <c r="AC290" s="71">
        <v>174</v>
      </c>
      <c r="AD290" s="71">
        <v>24</v>
      </c>
      <c r="AE290" s="71">
        <v>1548</v>
      </c>
      <c r="AF290" s="71">
        <v>37</v>
      </c>
      <c r="AG290" s="71" t="s">
        <v>1273</v>
      </c>
      <c r="AH290" s="71" t="s">
        <v>2041</v>
      </c>
      <c r="AI290" s="71">
        <v>-10800</v>
      </c>
      <c r="AJ290" s="73">
        <v>40412.966111111113</v>
      </c>
      <c r="AK290" s="71" t="s">
        <v>3133</v>
      </c>
      <c r="AL290" s="71" t="s">
        <v>3168</v>
      </c>
      <c r="AM290" s="71" t="s">
        <v>4189</v>
      </c>
      <c r="AN290" s="73">
        <v>40522.04346064815</v>
      </c>
      <c r="AO290" s="71"/>
      <c r="AP290" s="71"/>
    </row>
    <row r="291" spans="1:42" ht="41.45" customHeight="1">
      <c r="A291" s="15" t="s">
        <v>208</v>
      </c>
      <c r="C291" s="52">
        <v>0</v>
      </c>
      <c r="D291" s="52">
        <v>1</v>
      </c>
      <c r="E291" s="53">
        <v>0</v>
      </c>
      <c r="F291" s="53">
        <v>5.9100000000000005E-4</v>
      </c>
      <c r="G291" s="53">
        <v>2.4060000000000002E-3</v>
      </c>
      <c r="H291" s="53">
        <v>0.39937600000000001</v>
      </c>
      <c r="I291" s="53">
        <v>0</v>
      </c>
      <c r="J291" s="16" t="s">
        <v>5682</v>
      </c>
      <c r="K291" s="16"/>
      <c r="L291" s="75">
        <v>3.6808550343736366</v>
      </c>
      <c r="M291" s="68"/>
      <c r="N291" s="95" t="s">
        <v>2152</v>
      </c>
      <c r="O291" s="16"/>
      <c r="P291" s="17"/>
      <c r="Q291" s="76" t="s">
        <v>5688</v>
      </c>
      <c r="R291" s="76"/>
      <c r="S291" s="58"/>
      <c r="T291" s="78"/>
      <c r="U291" s="79"/>
      <c r="V291" s="79"/>
      <c r="W291" s="77"/>
      <c r="X291" s="80"/>
      <c r="Y291" s="80"/>
      <c r="Z291" s="69">
        <v>291</v>
      </c>
      <c r="AA291" s="69"/>
      <c r="AB291" s="81"/>
      <c r="AC291" s="71">
        <v>204</v>
      </c>
      <c r="AD291" s="71">
        <v>42</v>
      </c>
      <c r="AE291" s="71">
        <v>491</v>
      </c>
      <c r="AF291" s="71">
        <v>2</v>
      </c>
      <c r="AG291" s="71"/>
      <c r="AH291" s="71"/>
      <c r="AI291" s="71"/>
      <c r="AJ291" s="73">
        <v>40345.700104166666</v>
      </c>
      <c r="AK291" s="71" t="s">
        <v>3133</v>
      </c>
      <c r="AL291" s="71" t="s">
        <v>3169</v>
      </c>
      <c r="AM291" s="71" t="s">
        <v>4216</v>
      </c>
      <c r="AN291" s="73">
        <v>40522.04347222222</v>
      </c>
      <c r="AO291" s="71"/>
      <c r="AP291" s="71"/>
    </row>
    <row r="292" spans="1:42" ht="41.45" customHeight="1">
      <c r="A292" s="15" t="s">
        <v>209</v>
      </c>
      <c r="C292" s="52">
        <v>0</v>
      </c>
      <c r="D292" s="52">
        <v>2</v>
      </c>
      <c r="E292" s="53">
        <v>0</v>
      </c>
      <c r="F292" s="53">
        <v>5.9199999999999997E-4</v>
      </c>
      <c r="G292" s="53">
        <v>2.5530000000000001E-3</v>
      </c>
      <c r="H292" s="53">
        <v>0.65005100000000005</v>
      </c>
      <c r="I292" s="53">
        <v>0.5</v>
      </c>
      <c r="J292" s="16" t="s">
        <v>5682</v>
      </c>
      <c r="K292" s="16"/>
      <c r="L292" s="75">
        <v>3.7943717097412386</v>
      </c>
      <c r="M292" s="68"/>
      <c r="N292" s="95" t="s">
        <v>2153</v>
      </c>
      <c r="O292" s="16"/>
      <c r="P292" s="17"/>
      <c r="Q292" s="76" t="s">
        <v>5688</v>
      </c>
      <c r="R292" s="76"/>
      <c r="S292" s="17"/>
      <c r="T292" s="78"/>
      <c r="U292" s="79"/>
      <c r="V292" s="79"/>
      <c r="W292" s="77"/>
      <c r="X292" s="80"/>
      <c r="Y292" s="80"/>
      <c r="Z292" s="69">
        <v>292</v>
      </c>
      <c r="AA292" s="69"/>
      <c r="AB292" s="81"/>
      <c r="AC292" s="71">
        <v>95</v>
      </c>
      <c r="AD292" s="71">
        <v>517</v>
      </c>
      <c r="AE292" s="71">
        <v>21444</v>
      </c>
      <c r="AF292" s="71">
        <v>2</v>
      </c>
      <c r="AG292" s="71" t="s">
        <v>1274</v>
      </c>
      <c r="AH292" s="71" t="s">
        <v>2048</v>
      </c>
      <c r="AI292" s="71">
        <v>36000</v>
      </c>
      <c r="AJ292" s="73">
        <v>39949.226041666669</v>
      </c>
      <c r="AK292" s="71" t="s">
        <v>3133</v>
      </c>
      <c r="AL292" s="71" t="s">
        <v>3170</v>
      </c>
      <c r="AM292" s="71" t="s">
        <v>4217</v>
      </c>
      <c r="AN292" s="73">
        <v>40522.043530092589</v>
      </c>
      <c r="AO292" s="71"/>
      <c r="AP292" s="71"/>
    </row>
    <row r="293" spans="1:42" ht="41.45" customHeight="1">
      <c r="A293" s="15" t="s">
        <v>210</v>
      </c>
      <c r="C293" s="52">
        <v>0</v>
      </c>
      <c r="D293" s="52">
        <v>1</v>
      </c>
      <c r="E293" s="53">
        <v>0</v>
      </c>
      <c r="F293" s="53">
        <v>5.9100000000000005E-4</v>
      </c>
      <c r="G293" s="53">
        <v>2.4060000000000002E-3</v>
      </c>
      <c r="H293" s="53">
        <v>0.39937600000000001</v>
      </c>
      <c r="I293" s="53">
        <v>0</v>
      </c>
      <c r="J293" s="16" t="s">
        <v>5682</v>
      </c>
      <c r="K293" s="16"/>
      <c r="L293" s="75">
        <v>3.6808550343736366</v>
      </c>
      <c r="M293" s="68"/>
      <c r="N293" s="95" t="s">
        <v>2155</v>
      </c>
      <c r="O293" s="16"/>
      <c r="P293" s="17"/>
      <c r="Q293" s="76" t="s">
        <v>5688</v>
      </c>
      <c r="R293" s="76"/>
      <c r="S293" s="17"/>
      <c r="T293" s="78"/>
      <c r="U293" s="79"/>
      <c r="V293" s="79"/>
      <c r="W293" s="77"/>
      <c r="X293" s="80"/>
      <c r="Y293" s="80"/>
      <c r="Z293" s="69">
        <v>293</v>
      </c>
      <c r="AA293" s="69"/>
      <c r="AB293" s="81"/>
      <c r="AC293" s="71">
        <v>146</v>
      </c>
      <c r="AD293" s="71">
        <v>151</v>
      </c>
      <c r="AE293" s="71">
        <v>921</v>
      </c>
      <c r="AF293" s="71">
        <v>0</v>
      </c>
      <c r="AG293" s="71" t="s">
        <v>1276</v>
      </c>
      <c r="AH293" s="71" t="s">
        <v>2048</v>
      </c>
      <c r="AI293" s="71">
        <v>36000</v>
      </c>
      <c r="AJ293" s="73">
        <v>39894.276446759257</v>
      </c>
      <c r="AK293" s="71" t="s">
        <v>3133</v>
      </c>
      <c r="AL293" s="71" t="s">
        <v>3172</v>
      </c>
      <c r="AM293" s="71" t="s">
        <v>4219</v>
      </c>
      <c r="AN293" s="73">
        <v>40522.043576388889</v>
      </c>
      <c r="AO293" s="71"/>
      <c r="AP293" s="71"/>
    </row>
    <row r="294" spans="1:42" ht="41.45" customHeight="1">
      <c r="A294" s="15" t="s">
        <v>211</v>
      </c>
      <c r="C294" s="52">
        <v>0</v>
      </c>
      <c r="D294" s="52">
        <v>1</v>
      </c>
      <c r="E294" s="53">
        <v>0</v>
      </c>
      <c r="F294" s="53">
        <v>5.9100000000000005E-4</v>
      </c>
      <c r="G294" s="53">
        <v>2.4060000000000002E-3</v>
      </c>
      <c r="H294" s="53">
        <v>0.39937600000000001</v>
      </c>
      <c r="I294" s="53">
        <v>0</v>
      </c>
      <c r="J294" s="16" t="s">
        <v>5682</v>
      </c>
      <c r="K294" s="16"/>
      <c r="L294" s="75">
        <v>3.6808550343736366</v>
      </c>
      <c r="M294" s="68"/>
      <c r="N294" s="95" t="s">
        <v>2156</v>
      </c>
      <c r="O294" s="16"/>
      <c r="P294" s="17"/>
      <c r="Q294" s="76" t="s">
        <v>5688</v>
      </c>
      <c r="R294" s="76"/>
      <c r="S294" s="17"/>
      <c r="T294" s="78"/>
      <c r="U294" s="79"/>
      <c r="V294" s="79"/>
      <c r="W294" s="77"/>
      <c r="X294" s="80"/>
      <c r="Y294" s="80"/>
      <c r="Z294" s="69">
        <v>294</v>
      </c>
      <c r="AA294" s="69"/>
      <c r="AB294" s="81"/>
      <c r="AC294" s="71">
        <v>81</v>
      </c>
      <c r="AD294" s="71">
        <v>82</v>
      </c>
      <c r="AE294" s="71">
        <v>867</v>
      </c>
      <c r="AF294" s="71">
        <v>1</v>
      </c>
      <c r="AG294" s="71"/>
      <c r="AH294" s="71" t="s">
        <v>2052</v>
      </c>
      <c r="AI294" s="71">
        <v>-10800</v>
      </c>
      <c r="AJ294" s="73">
        <v>40109.091886574075</v>
      </c>
      <c r="AK294" s="71" t="s">
        <v>3133</v>
      </c>
      <c r="AL294" s="71" t="s">
        <v>3173</v>
      </c>
      <c r="AM294" s="71" t="s">
        <v>4220</v>
      </c>
      <c r="AN294" s="73">
        <v>40522.043576388889</v>
      </c>
      <c r="AO294" s="71"/>
      <c r="AP294" s="71"/>
    </row>
    <row r="295" spans="1:42" ht="41.45" customHeight="1">
      <c r="A295" s="15" t="s">
        <v>212</v>
      </c>
      <c r="C295" s="52">
        <v>0</v>
      </c>
      <c r="D295" s="52">
        <v>1</v>
      </c>
      <c r="E295" s="53">
        <v>0</v>
      </c>
      <c r="F295" s="53">
        <v>5.9100000000000005E-4</v>
      </c>
      <c r="G295" s="53">
        <v>2.4060000000000002E-3</v>
      </c>
      <c r="H295" s="53">
        <v>0.39937600000000001</v>
      </c>
      <c r="I295" s="53">
        <v>0</v>
      </c>
      <c r="J295" s="16" t="s">
        <v>5682</v>
      </c>
      <c r="K295" s="16"/>
      <c r="L295" s="75">
        <v>3.6808550343736366</v>
      </c>
      <c r="M295" s="68"/>
      <c r="N295" s="95" t="s">
        <v>2157</v>
      </c>
      <c r="O295" s="16"/>
      <c r="P295" s="17"/>
      <c r="Q295" s="76" t="s">
        <v>5688</v>
      </c>
      <c r="R295" s="76"/>
      <c r="S295" s="17"/>
      <c r="T295" s="78"/>
      <c r="U295" s="79"/>
      <c r="V295" s="79"/>
      <c r="W295" s="77"/>
      <c r="X295" s="80"/>
      <c r="Y295" s="80"/>
      <c r="Z295" s="69">
        <v>295</v>
      </c>
      <c r="AA295" s="69"/>
      <c r="AB295" s="81"/>
      <c r="AC295" s="71">
        <v>2</v>
      </c>
      <c r="AD295" s="71">
        <v>3</v>
      </c>
      <c r="AE295" s="71">
        <v>6</v>
      </c>
      <c r="AF295" s="71">
        <v>3</v>
      </c>
      <c r="AG295" s="71"/>
      <c r="AH295" s="71"/>
      <c r="AI295" s="71"/>
      <c r="AJ295" s="73">
        <v>40428.500601851854</v>
      </c>
      <c r="AK295" s="71" t="s">
        <v>3133</v>
      </c>
      <c r="AL295" s="71" t="s">
        <v>3174</v>
      </c>
      <c r="AM295" s="71" t="s">
        <v>4221</v>
      </c>
      <c r="AN295" s="73">
        <v>40522.043611111112</v>
      </c>
      <c r="AO295" s="71"/>
      <c r="AP295" s="71"/>
    </row>
    <row r="296" spans="1:42" ht="41.45" customHeight="1">
      <c r="A296" s="15" t="s">
        <v>213</v>
      </c>
      <c r="C296" s="52">
        <v>0</v>
      </c>
      <c r="D296" s="52">
        <v>1</v>
      </c>
      <c r="E296" s="53">
        <v>0</v>
      </c>
      <c r="F296" s="53">
        <v>5.9100000000000005E-4</v>
      </c>
      <c r="G296" s="53">
        <v>2.4060000000000002E-3</v>
      </c>
      <c r="H296" s="53">
        <v>0.39937600000000001</v>
      </c>
      <c r="I296" s="53">
        <v>0</v>
      </c>
      <c r="J296" s="16" t="s">
        <v>5682</v>
      </c>
      <c r="K296" s="16"/>
      <c r="L296" s="75">
        <v>3.6808550343736366</v>
      </c>
      <c r="M296" s="68"/>
      <c r="N296" s="95" t="s">
        <v>2158</v>
      </c>
      <c r="O296" s="16"/>
      <c r="P296" s="17"/>
      <c r="Q296" s="76" t="s">
        <v>5688</v>
      </c>
      <c r="R296" s="76"/>
      <c r="S296" s="17"/>
      <c r="T296" s="78"/>
      <c r="U296" s="79"/>
      <c r="V296" s="79"/>
      <c r="W296" s="77"/>
      <c r="X296" s="80"/>
      <c r="Y296" s="80"/>
      <c r="Z296" s="69">
        <v>296</v>
      </c>
      <c r="AA296" s="69"/>
      <c r="AB296" s="81"/>
      <c r="AC296" s="71">
        <v>438</v>
      </c>
      <c r="AD296" s="71">
        <v>410</v>
      </c>
      <c r="AE296" s="71">
        <v>14851</v>
      </c>
      <c r="AF296" s="71">
        <v>107</v>
      </c>
      <c r="AG296" s="71" t="s">
        <v>1277</v>
      </c>
      <c r="AH296" s="71" t="s">
        <v>2056</v>
      </c>
      <c r="AI296" s="71">
        <v>7200</v>
      </c>
      <c r="AJ296" s="73">
        <v>39972.574236111112</v>
      </c>
      <c r="AK296" s="71" t="s">
        <v>3133</v>
      </c>
      <c r="AL296" s="71" t="s">
        <v>3175</v>
      </c>
      <c r="AM296" s="71" t="s">
        <v>4222</v>
      </c>
      <c r="AN296" s="73">
        <v>40522.043703703705</v>
      </c>
      <c r="AO296" s="71"/>
      <c r="AP296" s="71"/>
    </row>
    <row r="297" spans="1:42" ht="41.45" customHeight="1">
      <c r="A297" s="15" t="s">
        <v>214</v>
      </c>
      <c r="C297" s="52">
        <v>0</v>
      </c>
      <c r="D297" s="52">
        <v>1</v>
      </c>
      <c r="E297" s="53">
        <v>0</v>
      </c>
      <c r="F297" s="53">
        <v>5.9100000000000005E-4</v>
      </c>
      <c r="G297" s="53">
        <v>2.4060000000000002E-3</v>
      </c>
      <c r="H297" s="53">
        <v>0.39937600000000001</v>
      </c>
      <c r="I297" s="53">
        <v>0</v>
      </c>
      <c r="J297" s="16" t="s">
        <v>5682</v>
      </c>
      <c r="K297" s="16"/>
      <c r="L297" s="75">
        <v>3.6808550343736366</v>
      </c>
      <c r="M297" s="68"/>
      <c r="N297" s="95" t="s">
        <v>2159</v>
      </c>
      <c r="O297" s="16"/>
      <c r="P297" s="17"/>
      <c r="Q297" s="76" t="s">
        <v>5688</v>
      </c>
      <c r="R297" s="76"/>
      <c r="S297" s="17"/>
      <c r="T297" s="78"/>
      <c r="U297" s="79"/>
      <c r="V297" s="79"/>
      <c r="W297" s="77"/>
      <c r="X297" s="80"/>
      <c r="Y297" s="80"/>
      <c r="Z297" s="69">
        <v>297</v>
      </c>
      <c r="AA297" s="69"/>
      <c r="AB297" s="81"/>
      <c r="AC297" s="71">
        <v>120</v>
      </c>
      <c r="AD297" s="71">
        <v>16</v>
      </c>
      <c r="AE297" s="71">
        <v>4719</v>
      </c>
      <c r="AF297" s="71">
        <v>16</v>
      </c>
      <c r="AG297" s="71" t="s">
        <v>1278</v>
      </c>
      <c r="AH297" s="71" t="s">
        <v>2040</v>
      </c>
      <c r="AI297" s="71">
        <v>-28800</v>
      </c>
      <c r="AJ297" s="73">
        <v>39633.021562499998</v>
      </c>
      <c r="AK297" s="71" t="s">
        <v>3133</v>
      </c>
      <c r="AL297" s="71" t="s">
        <v>3176</v>
      </c>
      <c r="AM297" s="71" t="s">
        <v>4223</v>
      </c>
      <c r="AN297" s="73">
        <v>40522.043715277781</v>
      </c>
      <c r="AO297" s="71"/>
      <c r="AP297" s="71"/>
    </row>
    <row r="298" spans="1:42" ht="41.45" customHeight="1">
      <c r="A298" s="15" t="s">
        <v>215</v>
      </c>
      <c r="C298" s="52">
        <v>0</v>
      </c>
      <c r="D298" s="52">
        <v>1</v>
      </c>
      <c r="E298" s="53">
        <v>0</v>
      </c>
      <c r="F298" s="53">
        <v>2.99E-4</v>
      </c>
      <c r="G298" s="53">
        <v>9.9999999999999995E-7</v>
      </c>
      <c r="H298" s="53">
        <v>0.51504899999999998</v>
      </c>
      <c r="I298" s="53">
        <v>0</v>
      </c>
      <c r="J298" s="16" t="s">
        <v>5682</v>
      </c>
      <c r="K298" s="16"/>
      <c r="L298" s="75">
        <v>3.7332368610009294</v>
      </c>
      <c r="M298" s="68"/>
      <c r="N298" s="95" t="s">
        <v>2160</v>
      </c>
      <c r="O298" s="16"/>
      <c r="P298" s="17"/>
      <c r="Q298" s="76" t="s">
        <v>5688</v>
      </c>
      <c r="R298" s="76"/>
      <c r="S298" s="17"/>
      <c r="T298" s="78"/>
      <c r="U298" s="79"/>
      <c r="V298" s="79"/>
      <c r="W298" s="77"/>
      <c r="X298" s="80"/>
      <c r="Y298" s="80"/>
      <c r="Z298" s="69">
        <v>298</v>
      </c>
      <c r="AA298" s="69"/>
      <c r="AB298" s="81"/>
      <c r="AC298" s="71">
        <v>527</v>
      </c>
      <c r="AD298" s="71">
        <v>971</v>
      </c>
      <c r="AE298" s="71">
        <v>8610</v>
      </c>
      <c r="AF298" s="71">
        <v>0</v>
      </c>
      <c r="AG298" s="71" t="s">
        <v>1279</v>
      </c>
      <c r="AH298" s="71"/>
      <c r="AI298" s="71"/>
      <c r="AJ298" s="73">
        <v>40503.456076388888</v>
      </c>
      <c r="AK298" s="71" t="s">
        <v>3133</v>
      </c>
      <c r="AL298" s="71" t="s">
        <v>3177</v>
      </c>
      <c r="AM298" s="71" t="s">
        <v>4224</v>
      </c>
      <c r="AN298" s="73">
        <v>40522.043726851851</v>
      </c>
      <c r="AO298" s="71"/>
      <c r="AP298" s="71"/>
    </row>
    <row r="299" spans="1:42" ht="41.45" customHeight="1">
      <c r="A299" s="15" t="s">
        <v>216</v>
      </c>
      <c r="C299" s="52">
        <v>0</v>
      </c>
      <c r="D299" s="52">
        <v>1</v>
      </c>
      <c r="E299" s="53">
        <v>0</v>
      </c>
      <c r="F299" s="53">
        <v>3.6400000000000001E-4</v>
      </c>
      <c r="G299" s="53">
        <v>3.1999999999999999E-5</v>
      </c>
      <c r="H299" s="53">
        <v>0.34558100000000003</v>
      </c>
      <c r="I299" s="53">
        <v>0</v>
      </c>
      <c r="J299" s="16" t="s">
        <v>5682</v>
      </c>
      <c r="K299" s="16"/>
      <c r="L299" s="75">
        <v>3.656494290177366</v>
      </c>
      <c r="M299" s="68"/>
      <c r="N299" s="95" t="s">
        <v>2162</v>
      </c>
      <c r="O299" s="16"/>
      <c r="P299" s="17"/>
      <c r="Q299" s="76" t="s">
        <v>5688</v>
      </c>
      <c r="R299" s="76"/>
      <c r="S299" s="17"/>
      <c r="T299" s="78"/>
      <c r="U299" s="79"/>
      <c r="V299" s="79"/>
      <c r="W299" s="77"/>
      <c r="X299" s="80"/>
      <c r="Y299" s="80"/>
      <c r="Z299" s="69">
        <v>299</v>
      </c>
      <c r="AA299" s="69"/>
      <c r="AB299" s="81"/>
      <c r="AC299" s="71">
        <v>133</v>
      </c>
      <c r="AD299" s="71">
        <v>142</v>
      </c>
      <c r="AE299" s="71">
        <v>1189</v>
      </c>
      <c r="AF299" s="71">
        <v>0</v>
      </c>
      <c r="AG299" s="71" t="s">
        <v>1281</v>
      </c>
      <c r="AH299" s="71" t="s">
        <v>2046</v>
      </c>
      <c r="AI299" s="71">
        <v>-16200</v>
      </c>
      <c r="AJ299" s="73">
        <v>39987.672986111109</v>
      </c>
      <c r="AK299" s="71" t="s">
        <v>3133</v>
      </c>
      <c r="AL299" s="71" t="s">
        <v>3179</v>
      </c>
      <c r="AM299" s="71" t="s">
        <v>4226</v>
      </c>
      <c r="AN299" s="73">
        <v>40522.043726851851</v>
      </c>
      <c r="AO299" s="71"/>
      <c r="AP299" s="71"/>
    </row>
    <row r="300" spans="1:42" ht="41.45" customHeight="1">
      <c r="A300" s="15" t="s">
        <v>217</v>
      </c>
      <c r="C300" s="52">
        <v>0</v>
      </c>
      <c r="D300" s="52">
        <v>1</v>
      </c>
      <c r="E300" s="53">
        <v>0</v>
      </c>
      <c r="F300" s="53">
        <v>5.9100000000000005E-4</v>
      </c>
      <c r="G300" s="53">
        <v>2.4060000000000002E-3</v>
      </c>
      <c r="H300" s="53">
        <v>0.39937600000000001</v>
      </c>
      <c r="I300" s="53">
        <v>0</v>
      </c>
      <c r="J300" s="16" t="s">
        <v>5682</v>
      </c>
      <c r="K300" s="16"/>
      <c r="L300" s="75">
        <v>3.6808550343736366</v>
      </c>
      <c r="M300" s="68"/>
      <c r="N300" s="95" t="s">
        <v>2164</v>
      </c>
      <c r="O300" s="16"/>
      <c r="P300" s="17"/>
      <c r="Q300" s="76" t="s">
        <v>5688</v>
      </c>
      <c r="R300" s="76"/>
      <c r="S300" s="17"/>
      <c r="T300" s="78"/>
      <c r="U300" s="79"/>
      <c r="V300" s="79"/>
      <c r="W300" s="77"/>
      <c r="X300" s="80"/>
      <c r="Y300" s="80"/>
      <c r="Z300" s="69">
        <v>300</v>
      </c>
      <c r="AA300" s="69"/>
      <c r="AB300" s="81"/>
      <c r="AC300" s="71">
        <v>263</v>
      </c>
      <c r="AD300" s="71">
        <v>239</v>
      </c>
      <c r="AE300" s="71">
        <v>3977</v>
      </c>
      <c r="AF300" s="71">
        <v>16</v>
      </c>
      <c r="AG300" s="71"/>
      <c r="AH300" s="71" t="s">
        <v>2041</v>
      </c>
      <c r="AI300" s="71">
        <v>-10800</v>
      </c>
      <c r="AJ300" s="73">
        <v>39567.688900462963</v>
      </c>
      <c r="AK300" s="71" t="s">
        <v>3133</v>
      </c>
      <c r="AL300" s="71" t="s">
        <v>3181</v>
      </c>
      <c r="AM300" s="71" t="s">
        <v>4228</v>
      </c>
      <c r="AN300" s="73">
        <v>40522.043726851851</v>
      </c>
      <c r="AO300" s="71"/>
      <c r="AP300" s="71"/>
    </row>
    <row r="301" spans="1:42" ht="41.45" customHeight="1">
      <c r="A301" s="15" t="s">
        <v>218</v>
      </c>
      <c r="C301" s="52">
        <v>0</v>
      </c>
      <c r="D301" s="52">
        <v>2</v>
      </c>
      <c r="E301" s="53">
        <v>0</v>
      </c>
      <c r="F301" s="53">
        <v>5.9199999999999997E-4</v>
      </c>
      <c r="G301" s="53">
        <v>2.5439999999999998E-3</v>
      </c>
      <c r="H301" s="53">
        <v>0.65634300000000001</v>
      </c>
      <c r="I301" s="53">
        <v>0.5</v>
      </c>
      <c r="J301" s="16" t="s">
        <v>5682</v>
      </c>
      <c r="K301" s="16"/>
      <c r="L301" s="75">
        <v>3.7972210043314969</v>
      </c>
      <c r="M301" s="68"/>
      <c r="N301" s="95" t="s">
        <v>2165</v>
      </c>
      <c r="O301" s="16"/>
      <c r="P301" s="17"/>
      <c r="Q301" s="76" t="s">
        <v>5688</v>
      </c>
      <c r="R301" s="76"/>
      <c r="S301" s="17"/>
      <c r="T301" s="78"/>
      <c r="U301" s="79"/>
      <c r="V301" s="79"/>
      <c r="W301" s="77"/>
      <c r="X301" s="80"/>
      <c r="Y301" s="80"/>
      <c r="Z301" s="69">
        <v>301</v>
      </c>
      <c r="AA301" s="69"/>
      <c r="AB301" s="81"/>
      <c r="AC301" s="71">
        <v>870</v>
      </c>
      <c r="AD301" s="71">
        <v>909</v>
      </c>
      <c r="AE301" s="71">
        <v>4327</v>
      </c>
      <c r="AF301" s="71">
        <v>1018</v>
      </c>
      <c r="AG301" s="71" t="s">
        <v>1283</v>
      </c>
      <c r="AH301" s="71" t="s">
        <v>2058</v>
      </c>
      <c r="AI301" s="71">
        <v>-28800</v>
      </c>
      <c r="AJ301" s="73">
        <v>39562.894212962965</v>
      </c>
      <c r="AK301" s="71" t="s">
        <v>3133</v>
      </c>
      <c r="AL301" s="71" t="s">
        <v>3182</v>
      </c>
      <c r="AM301" s="71" t="s">
        <v>4229</v>
      </c>
      <c r="AN301" s="73">
        <v>40522.043749999997</v>
      </c>
      <c r="AO301" s="71"/>
      <c r="AP301" s="71"/>
    </row>
    <row r="302" spans="1:42" ht="41.45" customHeight="1">
      <c r="A302" s="15" t="s">
        <v>219</v>
      </c>
      <c r="C302" s="52">
        <v>0</v>
      </c>
      <c r="D302" s="52">
        <v>1</v>
      </c>
      <c r="E302" s="53">
        <v>0</v>
      </c>
      <c r="F302" s="53">
        <v>4.4299999999999998E-4</v>
      </c>
      <c r="G302" s="53">
        <v>1.4899999999999999E-4</v>
      </c>
      <c r="H302" s="53">
        <v>0.421514</v>
      </c>
      <c r="I302" s="53">
        <v>0</v>
      </c>
      <c r="J302" s="16" t="s">
        <v>5682</v>
      </c>
      <c r="K302" s="16"/>
      <c r="L302" s="75">
        <v>3.6908800953461629</v>
      </c>
      <c r="M302" s="68"/>
      <c r="N302" s="95" t="s">
        <v>2167</v>
      </c>
      <c r="O302" s="16"/>
      <c r="P302" s="17"/>
      <c r="Q302" s="76" t="s">
        <v>5688</v>
      </c>
      <c r="R302" s="76"/>
      <c r="S302" s="17"/>
      <c r="T302" s="78"/>
      <c r="U302" s="79"/>
      <c r="V302" s="79"/>
      <c r="W302" s="77"/>
      <c r="X302" s="80"/>
      <c r="Y302" s="80"/>
      <c r="Z302" s="69">
        <v>302</v>
      </c>
      <c r="AA302" s="69"/>
      <c r="AB302" s="81"/>
      <c r="AC302" s="71">
        <v>113</v>
      </c>
      <c r="AD302" s="71">
        <v>115</v>
      </c>
      <c r="AE302" s="71">
        <v>1314</v>
      </c>
      <c r="AF302" s="71">
        <v>0</v>
      </c>
      <c r="AG302" s="71" t="s">
        <v>1285</v>
      </c>
      <c r="AH302" s="71" t="s">
        <v>2041</v>
      </c>
      <c r="AI302" s="71">
        <v>-10800</v>
      </c>
      <c r="AJ302" s="73">
        <v>39939.796469907407</v>
      </c>
      <c r="AK302" s="71" t="s">
        <v>3133</v>
      </c>
      <c r="AL302" s="71" t="s">
        <v>3184</v>
      </c>
      <c r="AM302" s="71" t="s">
        <v>4231</v>
      </c>
      <c r="AN302" s="73">
        <v>40522.043749999997</v>
      </c>
      <c r="AO302" s="71"/>
      <c r="AP302" s="71"/>
    </row>
    <row r="303" spans="1:42" ht="41.45" customHeight="1">
      <c r="A303" s="15" t="s">
        <v>220</v>
      </c>
      <c r="C303" s="52">
        <v>0</v>
      </c>
      <c r="D303" s="52">
        <v>1</v>
      </c>
      <c r="E303" s="53">
        <v>0</v>
      </c>
      <c r="F303" s="53">
        <v>5.9100000000000005E-4</v>
      </c>
      <c r="G303" s="53">
        <v>2.4060000000000002E-3</v>
      </c>
      <c r="H303" s="53">
        <v>0.39937600000000001</v>
      </c>
      <c r="I303" s="53">
        <v>0</v>
      </c>
      <c r="J303" s="16" t="s">
        <v>5682</v>
      </c>
      <c r="K303" s="16"/>
      <c r="L303" s="75">
        <v>3.6808550343736366</v>
      </c>
      <c r="M303" s="68"/>
      <c r="N303" s="95" t="s">
        <v>2168</v>
      </c>
      <c r="O303" s="16"/>
      <c r="P303" s="17"/>
      <c r="Q303" s="76" t="s">
        <v>5688</v>
      </c>
      <c r="R303" s="76"/>
      <c r="S303" s="17"/>
      <c r="T303" s="78"/>
      <c r="U303" s="79"/>
      <c r="V303" s="79"/>
      <c r="W303" s="77"/>
      <c r="X303" s="80"/>
      <c r="Y303" s="80"/>
      <c r="Z303" s="69">
        <v>303</v>
      </c>
      <c r="AA303" s="69"/>
      <c r="AB303" s="81"/>
      <c r="AC303" s="71">
        <v>119</v>
      </c>
      <c r="AD303" s="71">
        <v>207</v>
      </c>
      <c r="AE303" s="71">
        <v>814</v>
      </c>
      <c r="AF303" s="71">
        <v>5</v>
      </c>
      <c r="AG303" s="71" t="s">
        <v>1286</v>
      </c>
      <c r="AH303" s="71" t="s">
        <v>2059</v>
      </c>
      <c r="AI303" s="71">
        <v>3600</v>
      </c>
      <c r="AJ303" s="73">
        <v>39379.313078703701</v>
      </c>
      <c r="AK303" s="71" t="s">
        <v>3133</v>
      </c>
      <c r="AL303" s="71" t="s">
        <v>3185</v>
      </c>
      <c r="AM303" s="71" t="s">
        <v>4232</v>
      </c>
      <c r="AN303" s="73">
        <v>40522.043796296297</v>
      </c>
      <c r="AO303" s="71"/>
      <c r="AP303" s="71"/>
    </row>
    <row r="304" spans="1:42" ht="41.45" customHeight="1">
      <c r="A304" s="15" t="s">
        <v>221</v>
      </c>
      <c r="C304" s="52">
        <v>0</v>
      </c>
      <c r="D304" s="52">
        <v>1</v>
      </c>
      <c r="E304" s="53">
        <v>0</v>
      </c>
      <c r="F304" s="53">
        <v>5.9100000000000005E-4</v>
      </c>
      <c r="G304" s="53">
        <v>2.4060000000000002E-3</v>
      </c>
      <c r="H304" s="53">
        <v>0.39937600000000001</v>
      </c>
      <c r="I304" s="53">
        <v>0</v>
      </c>
      <c r="J304" s="16" t="s">
        <v>5682</v>
      </c>
      <c r="K304" s="16"/>
      <c r="L304" s="75">
        <v>3.6808550343736366</v>
      </c>
      <c r="M304" s="68"/>
      <c r="N304" s="95" t="s">
        <v>2169</v>
      </c>
      <c r="O304" s="16"/>
      <c r="P304" s="17"/>
      <c r="Q304" s="76" t="s">
        <v>5688</v>
      </c>
      <c r="R304" s="76"/>
      <c r="S304" s="17"/>
      <c r="T304" s="78"/>
      <c r="U304" s="79"/>
      <c r="V304" s="79"/>
      <c r="W304" s="77"/>
      <c r="X304" s="80"/>
      <c r="Y304" s="80"/>
      <c r="Z304" s="69">
        <v>304</v>
      </c>
      <c r="AA304" s="69"/>
      <c r="AB304" s="81"/>
      <c r="AC304" s="71">
        <v>7</v>
      </c>
      <c r="AD304" s="71">
        <v>4</v>
      </c>
      <c r="AE304" s="71">
        <v>78</v>
      </c>
      <c r="AF304" s="71">
        <v>2</v>
      </c>
      <c r="AG304" s="71"/>
      <c r="AH304" s="71" t="s">
        <v>2052</v>
      </c>
      <c r="AI304" s="71">
        <v>-10800</v>
      </c>
      <c r="AJ304" s="73">
        <v>40325.923402777778</v>
      </c>
      <c r="AK304" s="71" t="s">
        <v>3133</v>
      </c>
      <c r="AL304" s="71" t="s">
        <v>3186</v>
      </c>
      <c r="AM304" s="71" t="s">
        <v>4233</v>
      </c>
      <c r="AN304" s="73">
        <v>40522.043854166666</v>
      </c>
      <c r="AO304" s="71"/>
      <c r="AP304" s="71"/>
    </row>
    <row r="305" spans="1:42" ht="41.45" customHeight="1">
      <c r="A305" s="15" t="s">
        <v>222</v>
      </c>
      <c r="C305" s="52">
        <v>0</v>
      </c>
      <c r="D305" s="52">
        <v>1</v>
      </c>
      <c r="E305" s="53">
        <v>0</v>
      </c>
      <c r="F305" s="53">
        <v>5.9100000000000005E-4</v>
      </c>
      <c r="G305" s="53">
        <v>2.4060000000000002E-3</v>
      </c>
      <c r="H305" s="53">
        <v>0.39937600000000001</v>
      </c>
      <c r="I305" s="53">
        <v>0</v>
      </c>
      <c r="J305" s="16" t="s">
        <v>5682</v>
      </c>
      <c r="K305" s="16"/>
      <c r="L305" s="75">
        <v>3.6808550343736366</v>
      </c>
      <c r="M305" s="68"/>
      <c r="N305" s="95" t="s">
        <v>2170</v>
      </c>
      <c r="O305" s="16"/>
      <c r="P305" s="17"/>
      <c r="Q305" s="76" t="s">
        <v>5688</v>
      </c>
      <c r="R305" s="76"/>
      <c r="S305" s="17"/>
      <c r="T305" s="78"/>
      <c r="U305" s="79"/>
      <c r="V305" s="79"/>
      <c r="W305" s="77"/>
      <c r="X305" s="80"/>
      <c r="Y305" s="80"/>
      <c r="Z305" s="69">
        <v>305</v>
      </c>
      <c r="AA305" s="69"/>
      <c r="AB305" s="81"/>
      <c r="AC305" s="71">
        <v>38</v>
      </c>
      <c r="AD305" s="71">
        <v>41</v>
      </c>
      <c r="AE305" s="71">
        <v>544</v>
      </c>
      <c r="AF305" s="71">
        <v>0</v>
      </c>
      <c r="AG305" s="71"/>
      <c r="AH305" s="71" t="s">
        <v>2060</v>
      </c>
      <c r="AI305" s="71">
        <v>3600</v>
      </c>
      <c r="AJ305" s="73">
        <v>40257.951817129629</v>
      </c>
      <c r="AK305" s="71" t="s">
        <v>3133</v>
      </c>
      <c r="AL305" s="71" t="s">
        <v>3187</v>
      </c>
      <c r="AM305" s="71" t="s">
        <v>4234</v>
      </c>
      <c r="AN305" s="73">
        <v>40522.043854166666</v>
      </c>
      <c r="AO305" s="71"/>
      <c r="AP305" s="71"/>
    </row>
    <row r="306" spans="1:42" ht="41.45" customHeight="1">
      <c r="A306" s="15" t="s">
        <v>225</v>
      </c>
      <c r="C306" s="52">
        <v>0</v>
      </c>
      <c r="D306" s="52">
        <v>1</v>
      </c>
      <c r="E306" s="53">
        <v>0</v>
      </c>
      <c r="F306" s="53">
        <v>5.9100000000000005E-4</v>
      </c>
      <c r="G306" s="53">
        <v>2.4060000000000002E-3</v>
      </c>
      <c r="H306" s="53">
        <v>0.39937600000000001</v>
      </c>
      <c r="I306" s="53">
        <v>0</v>
      </c>
      <c r="J306" s="16" t="s">
        <v>5682</v>
      </c>
      <c r="K306" s="16"/>
      <c r="L306" s="75">
        <v>3.6808550343736366</v>
      </c>
      <c r="M306" s="68"/>
      <c r="N306" s="95" t="s">
        <v>2176</v>
      </c>
      <c r="O306" s="16"/>
      <c r="P306" s="17"/>
      <c r="Q306" s="76" t="s">
        <v>5688</v>
      </c>
      <c r="R306" s="76"/>
      <c r="S306" s="17"/>
      <c r="T306" s="78"/>
      <c r="U306" s="79"/>
      <c r="V306" s="79"/>
      <c r="W306" s="77"/>
      <c r="X306" s="80"/>
      <c r="Y306" s="80"/>
      <c r="Z306" s="69">
        <v>306</v>
      </c>
      <c r="AA306" s="69"/>
      <c r="AB306" s="81"/>
      <c r="AC306" s="71">
        <v>272</v>
      </c>
      <c r="AD306" s="71">
        <v>153</v>
      </c>
      <c r="AE306" s="71">
        <v>340</v>
      </c>
      <c r="AF306" s="71">
        <v>94</v>
      </c>
      <c r="AG306" s="71"/>
      <c r="AH306" s="71" t="s">
        <v>2048</v>
      </c>
      <c r="AI306" s="71">
        <v>36000</v>
      </c>
      <c r="AJ306" s="73">
        <v>40144.100902777776</v>
      </c>
      <c r="AK306" s="71" t="s">
        <v>3133</v>
      </c>
      <c r="AL306" s="71" t="s">
        <v>3193</v>
      </c>
      <c r="AM306" s="71" t="s">
        <v>4240</v>
      </c>
      <c r="AN306" s="73">
        <v>40522.043923611112</v>
      </c>
      <c r="AO306" s="71"/>
      <c r="AP306" s="71"/>
    </row>
    <row r="307" spans="1:42" ht="41.45" customHeight="1">
      <c r="A307" s="15" t="s">
        <v>226</v>
      </c>
      <c r="C307" s="52">
        <v>0</v>
      </c>
      <c r="D307" s="52">
        <v>1</v>
      </c>
      <c r="E307" s="53">
        <v>0</v>
      </c>
      <c r="F307" s="53">
        <v>5.9100000000000005E-4</v>
      </c>
      <c r="G307" s="53">
        <v>2.4060000000000002E-3</v>
      </c>
      <c r="H307" s="53">
        <v>0.39937600000000001</v>
      </c>
      <c r="I307" s="53">
        <v>0</v>
      </c>
      <c r="J307" s="16" t="s">
        <v>5682</v>
      </c>
      <c r="K307" s="16"/>
      <c r="L307" s="75">
        <v>3.6808550343736366</v>
      </c>
      <c r="M307" s="68"/>
      <c r="N307" s="95" t="s">
        <v>2177</v>
      </c>
      <c r="O307" s="16"/>
      <c r="P307" s="17"/>
      <c r="Q307" s="76" t="s">
        <v>5688</v>
      </c>
      <c r="R307" s="76"/>
      <c r="S307" s="17"/>
      <c r="T307" s="78"/>
      <c r="U307" s="79"/>
      <c r="V307" s="79"/>
      <c r="W307" s="77"/>
      <c r="X307" s="80"/>
      <c r="Y307" s="80"/>
      <c r="Z307" s="69">
        <v>307</v>
      </c>
      <c r="AA307" s="69"/>
      <c r="AB307" s="81"/>
      <c r="AC307" s="71">
        <v>323</v>
      </c>
      <c r="AD307" s="71">
        <v>128</v>
      </c>
      <c r="AE307" s="71">
        <v>3077</v>
      </c>
      <c r="AF307" s="71">
        <v>1049</v>
      </c>
      <c r="AG307" s="71" t="s">
        <v>1291</v>
      </c>
      <c r="AH307" s="71" t="s">
        <v>2039</v>
      </c>
      <c r="AI307" s="71">
        <v>0</v>
      </c>
      <c r="AJ307" s="73">
        <v>40005.934942129628</v>
      </c>
      <c r="AK307" s="71" t="s">
        <v>3133</v>
      </c>
      <c r="AL307" s="71" t="s">
        <v>3194</v>
      </c>
      <c r="AM307" s="71" t="s">
        <v>4241</v>
      </c>
      <c r="AN307" s="73">
        <v>40522.043935185182</v>
      </c>
      <c r="AO307" s="71"/>
      <c r="AP307" s="71"/>
    </row>
    <row r="308" spans="1:42" ht="41.45" customHeight="1">
      <c r="A308" s="15" t="s">
        <v>227</v>
      </c>
      <c r="C308" s="52">
        <v>0</v>
      </c>
      <c r="D308" s="52">
        <v>1</v>
      </c>
      <c r="E308" s="53">
        <v>0</v>
      </c>
      <c r="F308" s="53">
        <v>5.9100000000000005E-4</v>
      </c>
      <c r="G308" s="53">
        <v>2.4060000000000002E-3</v>
      </c>
      <c r="H308" s="53">
        <v>0.39937600000000001</v>
      </c>
      <c r="I308" s="53">
        <v>0</v>
      </c>
      <c r="J308" s="16" t="s">
        <v>5682</v>
      </c>
      <c r="K308" s="16"/>
      <c r="L308" s="75">
        <v>3.6808550343736366</v>
      </c>
      <c r="M308" s="68"/>
      <c r="N308" s="95" t="s">
        <v>2178</v>
      </c>
      <c r="O308" s="16"/>
      <c r="P308" s="17"/>
      <c r="Q308" s="76" t="s">
        <v>5688</v>
      </c>
      <c r="R308" s="76"/>
      <c r="S308" s="17"/>
      <c r="T308" s="78"/>
      <c r="U308" s="79"/>
      <c r="V308" s="79"/>
      <c r="W308" s="77"/>
      <c r="X308" s="80"/>
      <c r="Y308" s="80"/>
      <c r="Z308" s="69">
        <v>308</v>
      </c>
      <c r="AA308" s="69"/>
      <c r="AB308" s="81"/>
      <c r="AC308" s="71">
        <v>3</v>
      </c>
      <c r="AD308" s="71">
        <v>29</v>
      </c>
      <c r="AE308" s="71">
        <v>92</v>
      </c>
      <c r="AF308" s="71">
        <v>0</v>
      </c>
      <c r="AG308" s="71" t="s">
        <v>1292</v>
      </c>
      <c r="AH308" s="71"/>
      <c r="AI308" s="71"/>
      <c r="AJ308" s="73">
        <v>40521.632534722223</v>
      </c>
      <c r="AK308" s="71" t="s">
        <v>3133</v>
      </c>
      <c r="AL308" s="71" t="s">
        <v>3195</v>
      </c>
      <c r="AM308" s="71" t="s">
        <v>4242</v>
      </c>
      <c r="AN308" s="73">
        <v>40522.043958333335</v>
      </c>
      <c r="AO308" s="71"/>
      <c r="AP308" s="71"/>
    </row>
    <row r="309" spans="1:42" ht="41.45" customHeight="1">
      <c r="A309" s="15" t="s">
        <v>229</v>
      </c>
      <c r="C309" s="52">
        <v>0</v>
      </c>
      <c r="D309" s="52">
        <v>1</v>
      </c>
      <c r="E309" s="53">
        <v>0</v>
      </c>
      <c r="F309" s="53">
        <v>5.9100000000000005E-4</v>
      </c>
      <c r="G309" s="53">
        <v>2.4060000000000002E-3</v>
      </c>
      <c r="H309" s="53">
        <v>0.39937600000000001</v>
      </c>
      <c r="I309" s="53">
        <v>0</v>
      </c>
      <c r="J309" s="16" t="s">
        <v>5682</v>
      </c>
      <c r="K309" s="16"/>
      <c r="L309" s="75">
        <v>3.6808550343736366</v>
      </c>
      <c r="M309" s="68"/>
      <c r="N309" s="95" t="s">
        <v>2181</v>
      </c>
      <c r="O309" s="16"/>
      <c r="P309" s="17"/>
      <c r="Q309" s="76" t="s">
        <v>5688</v>
      </c>
      <c r="R309" s="76"/>
      <c r="S309" s="17"/>
      <c r="T309" s="78"/>
      <c r="U309" s="79"/>
      <c r="V309" s="79"/>
      <c r="W309" s="77"/>
      <c r="X309" s="80"/>
      <c r="Y309" s="80"/>
      <c r="Z309" s="69">
        <v>309</v>
      </c>
      <c r="AA309" s="69"/>
      <c r="AB309" s="81"/>
      <c r="AC309" s="71">
        <v>306</v>
      </c>
      <c r="AD309" s="71">
        <v>109</v>
      </c>
      <c r="AE309" s="71">
        <v>829</v>
      </c>
      <c r="AF309" s="71">
        <v>6</v>
      </c>
      <c r="AG309" s="71" t="s">
        <v>1295</v>
      </c>
      <c r="AH309" s="71" t="s">
        <v>2050</v>
      </c>
      <c r="AI309" s="71">
        <v>-21600</v>
      </c>
      <c r="AJ309" s="73">
        <v>40200.759918981479</v>
      </c>
      <c r="AK309" s="71" t="s">
        <v>3133</v>
      </c>
      <c r="AL309" s="71" t="s">
        <v>3198</v>
      </c>
      <c r="AM309" s="71" t="s">
        <v>4245</v>
      </c>
      <c r="AN309" s="73">
        <v>40522.044039351851</v>
      </c>
      <c r="AO309" s="71"/>
      <c r="AP309" s="71"/>
    </row>
    <row r="310" spans="1:42" ht="41.45" customHeight="1">
      <c r="A310" s="15" t="s">
        <v>230</v>
      </c>
      <c r="C310" s="52">
        <v>0</v>
      </c>
      <c r="D310" s="52">
        <v>1</v>
      </c>
      <c r="E310" s="53">
        <v>0</v>
      </c>
      <c r="F310" s="53">
        <v>5.9100000000000005E-4</v>
      </c>
      <c r="G310" s="53">
        <v>2.4060000000000002E-3</v>
      </c>
      <c r="H310" s="53">
        <v>0.39937600000000001</v>
      </c>
      <c r="I310" s="53">
        <v>0</v>
      </c>
      <c r="J310" s="16" t="s">
        <v>5682</v>
      </c>
      <c r="K310" s="16"/>
      <c r="L310" s="75">
        <v>3.6808550343736366</v>
      </c>
      <c r="M310" s="68"/>
      <c r="N310" s="95" t="s">
        <v>2182</v>
      </c>
      <c r="O310" s="16"/>
      <c r="P310" s="17"/>
      <c r="Q310" s="76" t="s">
        <v>5688</v>
      </c>
      <c r="R310" s="76"/>
      <c r="S310" s="17"/>
      <c r="T310" s="78"/>
      <c r="U310" s="79"/>
      <c r="V310" s="79"/>
      <c r="W310" s="77"/>
      <c r="X310" s="80"/>
      <c r="Y310" s="80"/>
      <c r="Z310" s="69">
        <v>310</v>
      </c>
      <c r="AA310" s="69"/>
      <c r="AB310" s="81"/>
      <c r="AC310" s="71">
        <v>105</v>
      </c>
      <c r="AD310" s="71">
        <v>86</v>
      </c>
      <c r="AE310" s="71">
        <v>956</v>
      </c>
      <c r="AF310" s="71">
        <v>26</v>
      </c>
      <c r="AG310" s="71" t="s">
        <v>1296</v>
      </c>
      <c r="AH310" s="71" t="s">
        <v>2062</v>
      </c>
      <c r="AI310" s="71">
        <v>3600</v>
      </c>
      <c r="AJ310" s="73">
        <v>39955.681851851848</v>
      </c>
      <c r="AK310" s="71" t="s">
        <v>3133</v>
      </c>
      <c r="AL310" s="71" t="s">
        <v>3199</v>
      </c>
      <c r="AM310" s="71" t="s">
        <v>4246</v>
      </c>
      <c r="AN310" s="73">
        <v>40522.044074074074</v>
      </c>
      <c r="AO310" s="71"/>
      <c r="AP310" s="71"/>
    </row>
    <row r="311" spans="1:42" ht="41.45" customHeight="1">
      <c r="A311" s="15" t="s">
        <v>231</v>
      </c>
      <c r="C311" s="52">
        <v>0</v>
      </c>
      <c r="D311" s="52">
        <v>1</v>
      </c>
      <c r="E311" s="53">
        <v>0</v>
      </c>
      <c r="F311" s="53">
        <v>3.77E-4</v>
      </c>
      <c r="G311" s="53">
        <v>9.0000000000000006E-5</v>
      </c>
      <c r="H311" s="53">
        <v>0.43145099999999997</v>
      </c>
      <c r="I311" s="53">
        <v>0</v>
      </c>
      <c r="J311" s="16" t="s">
        <v>5682</v>
      </c>
      <c r="K311" s="16"/>
      <c r="L311" s="75">
        <v>3.6953800063988322</v>
      </c>
      <c r="M311" s="68"/>
      <c r="N311" s="95" t="s">
        <v>2183</v>
      </c>
      <c r="O311" s="16"/>
      <c r="P311" s="17"/>
      <c r="Q311" s="76" t="s">
        <v>5688</v>
      </c>
      <c r="R311" s="76"/>
      <c r="S311" s="17"/>
      <c r="T311" s="78"/>
      <c r="U311" s="79"/>
      <c r="V311" s="79"/>
      <c r="W311" s="77"/>
      <c r="X311" s="80"/>
      <c r="Y311" s="80"/>
      <c r="Z311" s="69">
        <v>311</v>
      </c>
      <c r="AA311" s="69"/>
      <c r="AB311" s="81"/>
      <c r="AC311" s="71">
        <v>239</v>
      </c>
      <c r="AD311" s="71">
        <v>537</v>
      </c>
      <c r="AE311" s="71">
        <v>42335</v>
      </c>
      <c r="AF311" s="71">
        <v>43</v>
      </c>
      <c r="AG311" s="71" t="s">
        <v>1297</v>
      </c>
      <c r="AH311" s="71" t="s">
        <v>2042</v>
      </c>
      <c r="AI311" s="71">
        <v>-14400</v>
      </c>
      <c r="AJ311" s="73">
        <v>39960.527233796296</v>
      </c>
      <c r="AK311" s="71" t="s">
        <v>3133</v>
      </c>
      <c r="AL311" s="71" t="s">
        <v>3200</v>
      </c>
      <c r="AM311" s="71" t="s">
        <v>4247</v>
      </c>
      <c r="AN311" s="73">
        <v>40522.044085648151</v>
      </c>
      <c r="AO311" s="71"/>
      <c r="AP311" s="71"/>
    </row>
    <row r="312" spans="1:42" ht="41.45" customHeight="1">
      <c r="A312" s="15" t="s">
        <v>232</v>
      </c>
      <c r="C312" s="52">
        <v>0</v>
      </c>
      <c r="D312" s="52">
        <v>1</v>
      </c>
      <c r="E312" s="53">
        <v>0</v>
      </c>
      <c r="F312" s="53">
        <v>5.9100000000000005E-4</v>
      </c>
      <c r="G312" s="53">
        <v>2.4060000000000002E-3</v>
      </c>
      <c r="H312" s="53">
        <v>0.39937600000000001</v>
      </c>
      <c r="I312" s="53">
        <v>0</v>
      </c>
      <c r="J312" s="16" t="s">
        <v>5682</v>
      </c>
      <c r="K312" s="16"/>
      <c r="L312" s="75">
        <v>3.6808550343736366</v>
      </c>
      <c r="M312" s="68"/>
      <c r="N312" s="95" t="s">
        <v>2185</v>
      </c>
      <c r="O312" s="16"/>
      <c r="P312" s="17"/>
      <c r="Q312" s="76" t="s">
        <v>5688</v>
      </c>
      <c r="R312" s="76"/>
      <c r="S312" s="17"/>
      <c r="T312" s="78"/>
      <c r="U312" s="79"/>
      <c r="V312" s="79"/>
      <c r="W312" s="77"/>
      <c r="X312" s="80"/>
      <c r="Y312" s="80"/>
      <c r="Z312" s="69">
        <v>312</v>
      </c>
      <c r="AA312" s="69"/>
      <c r="AB312" s="81"/>
      <c r="AC312" s="71">
        <v>19</v>
      </c>
      <c r="AD312" s="71">
        <v>17</v>
      </c>
      <c r="AE312" s="71">
        <v>92</v>
      </c>
      <c r="AF312" s="71">
        <v>0</v>
      </c>
      <c r="AG312" s="71" t="s">
        <v>1299</v>
      </c>
      <c r="AH312" s="71" t="s">
        <v>2063</v>
      </c>
      <c r="AI312" s="71">
        <v>-36000</v>
      </c>
      <c r="AJ312" s="73">
        <v>39975.339432870373</v>
      </c>
      <c r="AK312" s="71" t="s">
        <v>3133</v>
      </c>
      <c r="AL312" s="71" t="s">
        <v>3202</v>
      </c>
      <c r="AM312" s="71" t="s">
        <v>4249</v>
      </c>
      <c r="AN312" s="73">
        <v>40522.04409722222</v>
      </c>
      <c r="AO312" s="71"/>
      <c r="AP312" s="71"/>
    </row>
    <row r="313" spans="1:42" ht="41.45" customHeight="1">
      <c r="A313" s="15" t="s">
        <v>233</v>
      </c>
      <c r="C313" s="52">
        <v>0</v>
      </c>
      <c r="D313" s="52">
        <v>1</v>
      </c>
      <c r="E313" s="53">
        <v>0</v>
      </c>
      <c r="F313" s="53">
        <v>4.3300000000000001E-4</v>
      </c>
      <c r="G313" s="53">
        <v>1.2300000000000001E-4</v>
      </c>
      <c r="H313" s="53">
        <v>0.50056299999999998</v>
      </c>
      <c r="I313" s="53">
        <v>0</v>
      </c>
      <c r="J313" s="16" t="s">
        <v>5682</v>
      </c>
      <c r="K313" s="16"/>
      <c r="L313" s="75">
        <v>3.7266769624894103</v>
      </c>
      <c r="M313" s="68"/>
      <c r="N313" s="95" t="s">
        <v>2186</v>
      </c>
      <c r="O313" s="16"/>
      <c r="P313" s="17"/>
      <c r="Q313" s="76" t="s">
        <v>5688</v>
      </c>
      <c r="R313" s="76"/>
      <c r="S313" s="17"/>
      <c r="T313" s="78"/>
      <c r="U313" s="79"/>
      <c r="V313" s="79"/>
      <c r="W313" s="77"/>
      <c r="X313" s="80"/>
      <c r="Y313" s="80"/>
      <c r="Z313" s="69">
        <v>313</v>
      </c>
      <c r="AA313" s="69"/>
      <c r="AB313" s="81"/>
      <c r="AC313" s="71">
        <v>149</v>
      </c>
      <c r="AD313" s="71">
        <v>99</v>
      </c>
      <c r="AE313" s="71">
        <v>1218</v>
      </c>
      <c r="AF313" s="71">
        <v>174</v>
      </c>
      <c r="AG313" s="71" t="s">
        <v>1300</v>
      </c>
      <c r="AH313" s="71" t="s">
        <v>2064</v>
      </c>
      <c r="AI313" s="71">
        <v>12600</v>
      </c>
      <c r="AJ313" s="73">
        <v>39266.577002314814</v>
      </c>
      <c r="AK313" s="71" t="s">
        <v>3133</v>
      </c>
      <c r="AL313" s="71" t="s">
        <v>3203</v>
      </c>
      <c r="AM313" s="71" t="s">
        <v>4250</v>
      </c>
      <c r="AN313" s="73">
        <v>40522.044120370374</v>
      </c>
      <c r="AO313" s="71"/>
      <c r="AP313" s="71"/>
    </row>
    <row r="314" spans="1:42" ht="41.45" customHeight="1">
      <c r="A314" s="15" t="s">
        <v>234</v>
      </c>
      <c r="C314" s="52">
        <v>1</v>
      </c>
      <c r="D314" s="52">
        <v>1</v>
      </c>
      <c r="E314" s="53">
        <v>0</v>
      </c>
      <c r="F314" s="53">
        <v>2.52E-4</v>
      </c>
      <c r="G314" s="53">
        <v>0</v>
      </c>
      <c r="H314" s="53">
        <v>0.51752200000000004</v>
      </c>
      <c r="I314" s="53">
        <v>0</v>
      </c>
      <c r="J314" s="16" t="s">
        <v>5682</v>
      </c>
      <c r="K314" s="16"/>
      <c r="L314" s="75">
        <v>3.7343567442688426</v>
      </c>
      <c r="M314" s="68"/>
      <c r="N314" s="95" t="s">
        <v>2188</v>
      </c>
      <c r="O314" s="16"/>
      <c r="P314" s="17"/>
      <c r="Q314" s="76" t="s">
        <v>5688</v>
      </c>
      <c r="R314" s="76"/>
      <c r="S314" s="17"/>
      <c r="T314" s="78"/>
      <c r="U314" s="79"/>
      <c r="V314" s="79"/>
      <c r="W314" s="77"/>
      <c r="X314" s="80"/>
      <c r="Y314" s="80"/>
      <c r="Z314" s="69">
        <v>314</v>
      </c>
      <c r="AA314" s="69"/>
      <c r="AB314" s="81"/>
      <c r="AC314" s="71">
        <v>73</v>
      </c>
      <c r="AD314" s="71">
        <v>74</v>
      </c>
      <c r="AE314" s="71">
        <v>431</v>
      </c>
      <c r="AF314" s="71">
        <v>0</v>
      </c>
      <c r="AG314" s="71" t="s">
        <v>1302</v>
      </c>
      <c r="AH314" s="71" t="s">
        <v>2045</v>
      </c>
      <c r="AI314" s="71">
        <v>-18000</v>
      </c>
      <c r="AJ314" s="73">
        <v>40508.806516203702</v>
      </c>
      <c r="AK314" s="71" t="s">
        <v>3133</v>
      </c>
      <c r="AL314" s="71" t="s">
        <v>3205</v>
      </c>
      <c r="AM314" s="71" t="s">
        <v>4252</v>
      </c>
      <c r="AN314" s="73">
        <v>40522.044131944444</v>
      </c>
      <c r="AO314" s="71"/>
      <c r="AP314" s="71"/>
    </row>
    <row r="315" spans="1:42" ht="41.45" customHeight="1">
      <c r="A315" s="15" t="s">
        <v>237</v>
      </c>
      <c r="C315" s="52">
        <v>1</v>
      </c>
      <c r="D315" s="52">
        <v>1</v>
      </c>
      <c r="E315" s="53">
        <v>0</v>
      </c>
      <c r="F315" s="53">
        <v>2.52E-4</v>
      </c>
      <c r="G315" s="53">
        <v>0</v>
      </c>
      <c r="H315" s="53">
        <v>0.51752200000000004</v>
      </c>
      <c r="I315" s="53">
        <v>0</v>
      </c>
      <c r="J315" s="16" t="s">
        <v>5682</v>
      </c>
      <c r="K315" s="16"/>
      <c r="L315" s="75">
        <v>3.7343567442688426</v>
      </c>
      <c r="M315" s="68"/>
      <c r="N315" s="95" t="s">
        <v>2191</v>
      </c>
      <c r="O315" s="16"/>
      <c r="P315" s="17"/>
      <c r="Q315" s="76" t="s">
        <v>5688</v>
      </c>
      <c r="R315" s="76"/>
      <c r="S315" s="17"/>
      <c r="T315" s="78"/>
      <c r="U315" s="79"/>
      <c r="V315" s="79"/>
      <c r="W315" s="77"/>
      <c r="X315" s="80"/>
      <c r="Y315" s="80"/>
      <c r="Z315" s="69">
        <v>315</v>
      </c>
      <c r="AA315" s="69"/>
      <c r="AB315" s="81"/>
      <c r="AC315" s="71">
        <v>17</v>
      </c>
      <c r="AD315" s="71">
        <v>25</v>
      </c>
      <c r="AE315" s="71">
        <v>553</v>
      </c>
      <c r="AF315" s="71">
        <v>0</v>
      </c>
      <c r="AG315" s="71" t="s">
        <v>1305</v>
      </c>
      <c r="AH315" s="71" t="s">
        <v>2045</v>
      </c>
      <c r="AI315" s="71">
        <v>-18000</v>
      </c>
      <c r="AJ315" s="73">
        <v>40508.830740740741</v>
      </c>
      <c r="AK315" s="71" t="s">
        <v>3133</v>
      </c>
      <c r="AL315" s="71" t="s">
        <v>3208</v>
      </c>
      <c r="AM315" s="71" t="s">
        <v>4253</v>
      </c>
      <c r="AN315" s="73">
        <v>40522.04415509259</v>
      </c>
      <c r="AO315" s="71"/>
      <c r="AP315" s="71"/>
    </row>
    <row r="316" spans="1:42" ht="41.45" customHeight="1">
      <c r="A316" s="15" t="s">
        <v>238</v>
      </c>
      <c r="C316" s="52">
        <v>0</v>
      </c>
      <c r="D316" s="52">
        <v>1</v>
      </c>
      <c r="E316" s="53">
        <v>0</v>
      </c>
      <c r="F316" s="53">
        <v>5.9100000000000005E-4</v>
      </c>
      <c r="G316" s="53">
        <v>2.4060000000000002E-3</v>
      </c>
      <c r="H316" s="53">
        <v>0.39937600000000001</v>
      </c>
      <c r="I316" s="53">
        <v>0</v>
      </c>
      <c r="J316" s="16" t="s">
        <v>5682</v>
      </c>
      <c r="K316" s="16"/>
      <c r="L316" s="75">
        <v>3.6808550343736366</v>
      </c>
      <c r="M316" s="68"/>
      <c r="N316" s="95" t="s">
        <v>2192</v>
      </c>
      <c r="O316" s="16"/>
      <c r="P316" s="17"/>
      <c r="Q316" s="76" t="s">
        <v>5688</v>
      </c>
      <c r="R316" s="76"/>
      <c r="S316" s="17"/>
      <c r="T316" s="78"/>
      <c r="U316" s="79"/>
      <c r="V316" s="79"/>
      <c r="W316" s="77"/>
      <c r="X316" s="80"/>
      <c r="Y316" s="80"/>
      <c r="Z316" s="69">
        <v>316</v>
      </c>
      <c r="AA316" s="69"/>
      <c r="AB316" s="81"/>
      <c r="AC316" s="71">
        <v>546</v>
      </c>
      <c r="AD316" s="71">
        <v>118</v>
      </c>
      <c r="AE316" s="71">
        <v>851</v>
      </c>
      <c r="AF316" s="71">
        <v>2</v>
      </c>
      <c r="AG316" s="71" t="s">
        <v>1306</v>
      </c>
      <c r="AH316" s="71" t="s">
        <v>2045</v>
      </c>
      <c r="AI316" s="71">
        <v>-18000</v>
      </c>
      <c r="AJ316" s="73">
        <v>39868.534837962965</v>
      </c>
      <c r="AK316" s="71" t="s">
        <v>3133</v>
      </c>
      <c r="AL316" s="71" t="s">
        <v>3209</v>
      </c>
      <c r="AM316" s="71" t="s">
        <v>4255</v>
      </c>
      <c r="AN316" s="73">
        <v>40522.044189814813</v>
      </c>
      <c r="AO316" s="71"/>
      <c r="AP316" s="71"/>
    </row>
    <row r="317" spans="1:42" ht="41.45" customHeight="1">
      <c r="A317" s="15" t="s">
        <v>239</v>
      </c>
      <c r="C317" s="52">
        <v>0</v>
      </c>
      <c r="D317" s="52">
        <v>1</v>
      </c>
      <c r="E317" s="53">
        <v>0</v>
      </c>
      <c r="F317" s="53">
        <v>5.9100000000000005E-4</v>
      </c>
      <c r="G317" s="53">
        <v>2.4060000000000002E-3</v>
      </c>
      <c r="H317" s="53">
        <v>0.39937600000000001</v>
      </c>
      <c r="I317" s="53">
        <v>0</v>
      </c>
      <c r="J317" s="16" t="s">
        <v>5682</v>
      </c>
      <c r="K317" s="16"/>
      <c r="L317" s="75">
        <v>3.6808550343736366</v>
      </c>
      <c r="M317" s="68"/>
      <c r="N317" s="95" t="s">
        <v>2193</v>
      </c>
      <c r="O317" s="16"/>
      <c r="P317" s="17"/>
      <c r="Q317" s="76" t="s">
        <v>5688</v>
      </c>
      <c r="R317" s="76"/>
      <c r="S317" s="17"/>
      <c r="T317" s="78"/>
      <c r="U317" s="79"/>
      <c r="V317" s="79"/>
      <c r="W317" s="77"/>
      <c r="X317" s="80"/>
      <c r="Y317" s="80"/>
      <c r="Z317" s="69">
        <v>317</v>
      </c>
      <c r="AA317" s="69"/>
      <c r="AB317" s="81"/>
      <c r="AC317" s="71">
        <v>43</v>
      </c>
      <c r="AD317" s="71">
        <v>3</v>
      </c>
      <c r="AE317" s="71">
        <v>7</v>
      </c>
      <c r="AF317" s="71">
        <v>0</v>
      </c>
      <c r="AG317" s="71" t="s">
        <v>1307</v>
      </c>
      <c r="AH317" s="71" t="s">
        <v>2051</v>
      </c>
      <c r="AI317" s="71">
        <v>3600</v>
      </c>
      <c r="AJ317" s="73">
        <v>40520.698171296295</v>
      </c>
      <c r="AK317" s="71" t="s">
        <v>3133</v>
      </c>
      <c r="AL317" s="71" t="s">
        <v>3210</v>
      </c>
      <c r="AM317" s="71" t="s">
        <v>4256</v>
      </c>
      <c r="AN317" s="73">
        <v>40522.04420138889</v>
      </c>
      <c r="AO317" s="71"/>
      <c r="AP317" s="71"/>
    </row>
    <row r="318" spans="1:42" ht="41.45" customHeight="1">
      <c r="A318" s="15" t="s">
        <v>240</v>
      </c>
      <c r="C318" s="52">
        <v>0</v>
      </c>
      <c r="D318" s="52">
        <v>2</v>
      </c>
      <c r="E318" s="53">
        <v>0</v>
      </c>
      <c r="F318" s="53">
        <v>5.9199999999999997E-4</v>
      </c>
      <c r="G318" s="53">
        <v>2.5430000000000001E-3</v>
      </c>
      <c r="H318" s="53">
        <v>0.68759300000000001</v>
      </c>
      <c r="I318" s="53">
        <v>0.5</v>
      </c>
      <c r="J318" s="16" t="s">
        <v>5682</v>
      </c>
      <c r="K318" s="16"/>
      <c r="L318" s="75">
        <v>3.8113723800380397</v>
      </c>
      <c r="M318" s="68"/>
      <c r="N318" s="95" t="s">
        <v>2194</v>
      </c>
      <c r="O318" s="16"/>
      <c r="P318" s="17"/>
      <c r="Q318" s="76" t="s">
        <v>5688</v>
      </c>
      <c r="R318" s="76"/>
      <c r="S318" s="17"/>
      <c r="T318" s="78"/>
      <c r="U318" s="79"/>
      <c r="V318" s="79"/>
      <c r="W318" s="77"/>
      <c r="X318" s="80"/>
      <c r="Y318" s="80"/>
      <c r="Z318" s="69">
        <v>318</v>
      </c>
      <c r="AA318" s="69"/>
      <c r="AB318" s="81"/>
      <c r="AC318" s="71">
        <v>72</v>
      </c>
      <c r="AD318" s="71">
        <v>31</v>
      </c>
      <c r="AE318" s="71">
        <v>8</v>
      </c>
      <c r="AF318" s="71">
        <v>0</v>
      </c>
      <c r="AG318" s="71"/>
      <c r="AH318" s="71" t="s">
        <v>2066</v>
      </c>
      <c r="AI318" s="71">
        <v>-21600</v>
      </c>
      <c r="AJ318" s="73">
        <v>40203.640729166669</v>
      </c>
      <c r="AK318" s="71" t="s">
        <v>3133</v>
      </c>
      <c r="AL318" s="71" t="s">
        <v>3211</v>
      </c>
      <c r="AM318" s="71" t="s">
        <v>4257</v>
      </c>
      <c r="AN318" s="73">
        <v>40522.044224537036</v>
      </c>
      <c r="AO318" s="71"/>
      <c r="AP318" s="71"/>
    </row>
    <row r="319" spans="1:42" ht="41.45" customHeight="1">
      <c r="A319" s="15" t="s">
        <v>241</v>
      </c>
      <c r="C319" s="52">
        <v>0</v>
      </c>
      <c r="D319" s="52">
        <v>1</v>
      </c>
      <c r="E319" s="53">
        <v>0</v>
      </c>
      <c r="F319" s="53">
        <v>5.9100000000000005E-4</v>
      </c>
      <c r="G319" s="53">
        <v>2.4060000000000002E-3</v>
      </c>
      <c r="H319" s="53">
        <v>0.39937600000000001</v>
      </c>
      <c r="I319" s="53">
        <v>0</v>
      </c>
      <c r="J319" s="16" t="s">
        <v>5682</v>
      </c>
      <c r="K319" s="16"/>
      <c r="L319" s="75">
        <v>3.6808550343736366</v>
      </c>
      <c r="M319" s="68"/>
      <c r="N319" s="95" t="s">
        <v>2196</v>
      </c>
      <c r="O319" s="16"/>
      <c r="P319" s="17"/>
      <c r="Q319" s="76" t="s">
        <v>5688</v>
      </c>
      <c r="R319" s="76"/>
      <c r="S319" s="17"/>
      <c r="T319" s="78"/>
      <c r="U319" s="79"/>
      <c r="V319" s="79"/>
      <c r="W319" s="77"/>
      <c r="X319" s="80"/>
      <c r="Y319" s="80"/>
      <c r="Z319" s="69">
        <v>319</v>
      </c>
      <c r="AA319" s="69"/>
      <c r="AB319" s="81"/>
      <c r="AC319" s="71">
        <v>137</v>
      </c>
      <c r="AD319" s="71">
        <v>18</v>
      </c>
      <c r="AE319" s="71">
        <v>50</v>
      </c>
      <c r="AF319" s="71">
        <v>0</v>
      </c>
      <c r="AG319" s="71" t="s">
        <v>1309</v>
      </c>
      <c r="AH319" s="71" t="s">
        <v>2047</v>
      </c>
      <c r="AI319" s="71">
        <v>25200</v>
      </c>
      <c r="AJ319" s="73">
        <v>40112.234155092592</v>
      </c>
      <c r="AK319" s="71" t="s">
        <v>3133</v>
      </c>
      <c r="AL319" s="71" t="s">
        <v>3213</v>
      </c>
      <c r="AM319" s="71" t="s">
        <v>4259</v>
      </c>
      <c r="AN319" s="73">
        <v>40522.044247685182</v>
      </c>
      <c r="AO319" s="71"/>
      <c r="AP319" s="71"/>
    </row>
    <row r="320" spans="1:42" ht="41.45" customHeight="1">
      <c r="A320" s="15" t="s">
        <v>242</v>
      </c>
      <c r="C320" s="52">
        <v>0</v>
      </c>
      <c r="D320" s="52">
        <v>2</v>
      </c>
      <c r="E320" s="53">
        <v>0</v>
      </c>
      <c r="F320" s="53">
        <v>5.9199999999999997E-4</v>
      </c>
      <c r="G320" s="53">
        <v>2.5370000000000002E-3</v>
      </c>
      <c r="H320" s="53">
        <v>0.68108900000000006</v>
      </c>
      <c r="I320" s="53">
        <v>0.5</v>
      </c>
      <c r="J320" s="16" t="s">
        <v>5682</v>
      </c>
      <c r="K320" s="16"/>
      <c r="L320" s="75">
        <v>3.8084270825149882</v>
      </c>
      <c r="M320" s="68"/>
      <c r="N320" s="95" t="s">
        <v>2197</v>
      </c>
      <c r="O320" s="16"/>
      <c r="P320" s="17"/>
      <c r="Q320" s="76" t="s">
        <v>5688</v>
      </c>
      <c r="R320" s="76"/>
      <c r="S320" s="17"/>
      <c r="T320" s="78"/>
      <c r="U320" s="79"/>
      <c r="V320" s="79"/>
      <c r="W320" s="77"/>
      <c r="X320" s="80"/>
      <c r="Y320" s="80"/>
      <c r="Z320" s="69">
        <v>320</v>
      </c>
      <c r="AA320" s="69"/>
      <c r="AB320" s="81"/>
      <c r="AC320" s="71">
        <v>251</v>
      </c>
      <c r="AD320" s="71">
        <v>537</v>
      </c>
      <c r="AE320" s="71">
        <v>17119</v>
      </c>
      <c r="AF320" s="71">
        <v>35</v>
      </c>
      <c r="AG320" s="71" t="s">
        <v>1310</v>
      </c>
      <c r="AH320" s="71" t="s">
        <v>2040</v>
      </c>
      <c r="AI320" s="71">
        <v>-28800</v>
      </c>
      <c r="AJ320" s="73">
        <v>39598.886331018519</v>
      </c>
      <c r="AK320" s="71" t="s">
        <v>3133</v>
      </c>
      <c r="AL320" s="71" t="s">
        <v>3214</v>
      </c>
      <c r="AM320" s="71" t="s">
        <v>4260</v>
      </c>
      <c r="AN320" s="73">
        <v>40522.044259259259</v>
      </c>
      <c r="AO320" s="71"/>
      <c r="AP320" s="71"/>
    </row>
    <row r="321" spans="1:42" ht="41.45" customHeight="1">
      <c r="A321" s="15" t="s">
        <v>243</v>
      </c>
      <c r="C321" s="52">
        <v>0</v>
      </c>
      <c r="D321" s="52">
        <v>1</v>
      </c>
      <c r="E321" s="53">
        <v>0</v>
      </c>
      <c r="F321" s="53">
        <v>3.77E-4</v>
      </c>
      <c r="G321" s="53">
        <v>9.0000000000000006E-5</v>
      </c>
      <c r="H321" s="53">
        <v>0.43145099999999997</v>
      </c>
      <c r="I321" s="53">
        <v>0</v>
      </c>
      <c r="J321" s="16" t="s">
        <v>5682</v>
      </c>
      <c r="K321" s="16"/>
      <c r="L321" s="75">
        <v>3.6953800063988322</v>
      </c>
      <c r="M321" s="68"/>
      <c r="N321" s="95" t="s">
        <v>2199</v>
      </c>
      <c r="O321" s="16"/>
      <c r="P321" s="17"/>
      <c r="Q321" s="76" t="s">
        <v>5688</v>
      </c>
      <c r="R321" s="76"/>
      <c r="S321" s="17"/>
      <c r="T321" s="78"/>
      <c r="U321" s="79"/>
      <c r="V321" s="79"/>
      <c r="W321" s="77"/>
      <c r="X321" s="80"/>
      <c r="Y321" s="80"/>
      <c r="Z321" s="69">
        <v>321</v>
      </c>
      <c r="AA321" s="69"/>
      <c r="AB321" s="81"/>
      <c r="AC321" s="71">
        <v>32</v>
      </c>
      <c r="AD321" s="71">
        <v>23</v>
      </c>
      <c r="AE321" s="71">
        <v>73</v>
      </c>
      <c r="AF321" s="71">
        <v>0</v>
      </c>
      <c r="AG321" s="71" t="s">
        <v>1312</v>
      </c>
      <c r="AH321" s="71" t="s">
        <v>2041</v>
      </c>
      <c r="AI321" s="71">
        <v>-10800</v>
      </c>
      <c r="AJ321" s="73">
        <v>40056.715358796297</v>
      </c>
      <c r="AK321" s="71" t="s">
        <v>3133</v>
      </c>
      <c r="AL321" s="71" t="s">
        <v>3216</v>
      </c>
      <c r="AM321" s="71" t="s">
        <v>4262</v>
      </c>
      <c r="AN321" s="73">
        <v>40522.044305555559</v>
      </c>
      <c r="AO321" s="71"/>
      <c r="AP321" s="71"/>
    </row>
    <row r="322" spans="1:42" ht="41.45" customHeight="1">
      <c r="A322" s="15" t="s">
        <v>244</v>
      </c>
      <c r="C322" s="52">
        <v>0</v>
      </c>
      <c r="D322" s="52">
        <v>1</v>
      </c>
      <c r="E322" s="53">
        <v>0</v>
      </c>
      <c r="F322" s="53">
        <v>5.9100000000000005E-4</v>
      </c>
      <c r="G322" s="53">
        <v>2.4060000000000002E-3</v>
      </c>
      <c r="H322" s="53">
        <v>0.39937600000000001</v>
      </c>
      <c r="I322" s="53">
        <v>0</v>
      </c>
      <c r="J322" s="16" t="s">
        <v>5682</v>
      </c>
      <c r="K322" s="16"/>
      <c r="L322" s="75">
        <v>3.6808550343736366</v>
      </c>
      <c r="M322" s="68"/>
      <c r="N322" s="95" t="s">
        <v>2200</v>
      </c>
      <c r="O322" s="16"/>
      <c r="P322" s="17"/>
      <c r="Q322" s="76" t="s">
        <v>5688</v>
      </c>
      <c r="R322" s="76"/>
      <c r="S322" s="17"/>
      <c r="T322" s="78"/>
      <c r="U322" s="79"/>
      <c r="V322" s="79"/>
      <c r="W322" s="77"/>
      <c r="X322" s="80"/>
      <c r="Y322" s="80"/>
      <c r="Z322" s="69">
        <v>322</v>
      </c>
      <c r="AA322" s="69"/>
      <c r="AB322" s="81"/>
      <c r="AC322" s="71">
        <v>12</v>
      </c>
      <c r="AD322" s="71">
        <v>3</v>
      </c>
      <c r="AE322" s="71">
        <v>50</v>
      </c>
      <c r="AF322" s="71">
        <v>0</v>
      </c>
      <c r="AG322" s="71"/>
      <c r="AH322" s="71"/>
      <c r="AI322" s="71"/>
      <c r="AJ322" s="73">
        <v>40004.129236111112</v>
      </c>
      <c r="AK322" s="71" t="s">
        <v>3133</v>
      </c>
      <c r="AL322" s="71" t="s">
        <v>3217</v>
      </c>
      <c r="AM322" s="71" t="s">
        <v>4263</v>
      </c>
      <c r="AN322" s="73">
        <v>40522.044328703705</v>
      </c>
      <c r="AO322" s="71"/>
      <c r="AP322" s="71"/>
    </row>
    <row r="323" spans="1:42" ht="41.45" customHeight="1">
      <c r="A323" s="15" t="s">
        <v>246</v>
      </c>
      <c r="C323" s="52">
        <v>0</v>
      </c>
      <c r="D323" s="52">
        <v>1</v>
      </c>
      <c r="E323" s="53">
        <v>0</v>
      </c>
      <c r="F323" s="53">
        <v>5.9100000000000005E-4</v>
      </c>
      <c r="G323" s="53">
        <v>2.4060000000000002E-3</v>
      </c>
      <c r="H323" s="53">
        <v>0.39937600000000001</v>
      </c>
      <c r="I323" s="53">
        <v>0</v>
      </c>
      <c r="J323" s="16" t="s">
        <v>5682</v>
      </c>
      <c r="K323" s="16"/>
      <c r="L323" s="75">
        <v>3.6808550343736366</v>
      </c>
      <c r="M323" s="68"/>
      <c r="N323" s="95" t="s">
        <v>2203</v>
      </c>
      <c r="O323" s="16"/>
      <c r="P323" s="17"/>
      <c r="Q323" s="76" t="s">
        <v>5688</v>
      </c>
      <c r="R323" s="76"/>
      <c r="S323" s="17"/>
      <c r="T323" s="78"/>
      <c r="U323" s="79"/>
      <c r="V323" s="79"/>
      <c r="W323" s="77"/>
      <c r="X323" s="80"/>
      <c r="Y323" s="80"/>
      <c r="Z323" s="69">
        <v>323</v>
      </c>
      <c r="AA323" s="69"/>
      <c r="AB323" s="81"/>
      <c r="AC323" s="71">
        <v>42</v>
      </c>
      <c r="AD323" s="71">
        <v>39</v>
      </c>
      <c r="AE323" s="71">
        <v>32</v>
      </c>
      <c r="AF323" s="71">
        <v>1</v>
      </c>
      <c r="AG323" s="71" t="s">
        <v>1315</v>
      </c>
      <c r="AH323" s="71" t="s">
        <v>2053</v>
      </c>
      <c r="AI323" s="71">
        <v>36000</v>
      </c>
      <c r="AJ323" s="73">
        <v>39162.231909722221</v>
      </c>
      <c r="AK323" s="71" t="s">
        <v>3133</v>
      </c>
      <c r="AL323" s="71" t="s">
        <v>3220</v>
      </c>
      <c r="AM323" s="71" t="s">
        <v>4190</v>
      </c>
      <c r="AN323" s="73">
        <v>40522.044374999998</v>
      </c>
      <c r="AO323" s="71"/>
      <c r="AP323" s="71"/>
    </row>
    <row r="324" spans="1:42" ht="41.45" customHeight="1">
      <c r="A324" s="15" t="s">
        <v>247</v>
      </c>
      <c r="C324" s="52">
        <v>0</v>
      </c>
      <c r="D324" s="52">
        <v>1</v>
      </c>
      <c r="E324" s="53">
        <v>0</v>
      </c>
      <c r="F324" s="53">
        <v>3.4200000000000002E-4</v>
      </c>
      <c r="G324" s="53">
        <v>6.0000000000000002E-6</v>
      </c>
      <c r="H324" s="53">
        <v>0.49260300000000001</v>
      </c>
      <c r="I324" s="53">
        <v>0</v>
      </c>
      <c r="J324" s="16" t="s">
        <v>5682</v>
      </c>
      <c r="K324" s="16"/>
      <c r="L324" s="75">
        <v>3.7230723240694399</v>
      </c>
      <c r="M324" s="68"/>
      <c r="N324" s="95" t="s">
        <v>2204</v>
      </c>
      <c r="O324" s="16"/>
      <c r="P324" s="17"/>
      <c r="Q324" s="76" t="s">
        <v>5688</v>
      </c>
      <c r="R324" s="76"/>
      <c r="S324" s="17"/>
      <c r="T324" s="78"/>
      <c r="U324" s="79"/>
      <c r="V324" s="79"/>
      <c r="W324" s="77"/>
      <c r="X324" s="80"/>
      <c r="Y324" s="80"/>
      <c r="Z324" s="69">
        <v>324</v>
      </c>
      <c r="AA324" s="69"/>
      <c r="AB324" s="81"/>
      <c r="AC324" s="71">
        <v>109</v>
      </c>
      <c r="AD324" s="71">
        <v>99</v>
      </c>
      <c r="AE324" s="71">
        <v>554</v>
      </c>
      <c r="AF324" s="71">
        <v>139</v>
      </c>
      <c r="AG324" s="71" t="s">
        <v>1316</v>
      </c>
      <c r="AH324" s="71" t="s">
        <v>2052</v>
      </c>
      <c r="AI324" s="71">
        <v>-10800</v>
      </c>
      <c r="AJ324" s="73">
        <v>40497.80704861111</v>
      </c>
      <c r="AK324" s="71" t="s">
        <v>3133</v>
      </c>
      <c r="AL324" s="71" t="s">
        <v>3221</v>
      </c>
      <c r="AM324" s="71" t="s">
        <v>4262</v>
      </c>
      <c r="AN324" s="73">
        <v>40522.044386574074</v>
      </c>
      <c r="AO324" s="71"/>
      <c r="AP324" s="71"/>
    </row>
    <row r="325" spans="1:42" ht="41.45" customHeight="1">
      <c r="A325" s="15" t="s">
        <v>248</v>
      </c>
      <c r="C325" s="52">
        <v>0</v>
      </c>
      <c r="D325" s="52">
        <v>2</v>
      </c>
      <c r="E325" s="53">
        <v>0</v>
      </c>
      <c r="F325" s="53">
        <v>5.9299999999999999E-4</v>
      </c>
      <c r="G325" s="53">
        <v>2.6050000000000001E-3</v>
      </c>
      <c r="H325" s="53">
        <v>0.61295900000000003</v>
      </c>
      <c r="I325" s="53">
        <v>0.5</v>
      </c>
      <c r="J325" s="16" t="s">
        <v>5682</v>
      </c>
      <c r="K325" s="16"/>
      <c r="L325" s="75">
        <v>3.7775748192546121</v>
      </c>
      <c r="M325" s="68"/>
      <c r="N325" s="95" t="s">
        <v>2206</v>
      </c>
      <c r="O325" s="16"/>
      <c r="P325" s="17"/>
      <c r="Q325" s="76" t="s">
        <v>5688</v>
      </c>
      <c r="R325" s="76"/>
      <c r="S325" s="58"/>
      <c r="T325" s="78"/>
      <c r="U325" s="79"/>
      <c r="V325" s="79"/>
      <c r="W325" s="77"/>
      <c r="X325" s="80"/>
      <c r="Y325" s="80"/>
      <c r="Z325" s="69">
        <v>325</v>
      </c>
      <c r="AA325" s="69"/>
      <c r="AB325" s="81"/>
      <c r="AC325" s="71">
        <v>780</v>
      </c>
      <c r="AD325" s="71">
        <v>465</v>
      </c>
      <c r="AE325" s="71">
        <v>9962</v>
      </c>
      <c r="AF325" s="71">
        <v>100</v>
      </c>
      <c r="AG325" s="71" t="s">
        <v>1318</v>
      </c>
      <c r="AH325" s="71" t="s">
        <v>2054</v>
      </c>
      <c r="AI325" s="71">
        <v>0</v>
      </c>
      <c r="AJ325" s="73">
        <v>40287.693958333337</v>
      </c>
      <c r="AK325" s="71" t="s">
        <v>3133</v>
      </c>
      <c r="AL325" s="71" t="s">
        <v>3223</v>
      </c>
      <c r="AM325" s="71" t="s">
        <v>4266</v>
      </c>
      <c r="AN325" s="73">
        <v>40522.044386574074</v>
      </c>
      <c r="AO325" s="71"/>
      <c r="AP325" s="71"/>
    </row>
    <row r="326" spans="1:42" ht="41.45" customHeight="1">
      <c r="A326" s="15" t="s">
        <v>249</v>
      </c>
      <c r="C326" s="52">
        <v>0</v>
      </c>
      <c r="D326" s="52">
        <v>1</v>
      </c>
      <c r="E326" s="53">
        <v>0</v>
      </c>
      <c r="F326" s="53">
        <v>4.3300000000000001E-4</v>
      </c>
      <c r="G326" s="53">
        <v>1.2300000000000001E-4</v>
      </c>
      <c r="H326" s="53">
        <v>0.50056299999999998</v>
      </c>
      <c r="I326" s="53">
        <v>0</v>
      </c>
      <c r="J326" s="16" t="s">
        <v>5682</v>
      </c>
      <c r="K326" s="16"/>
      <c r="L326" s="75">
        <v>3.7266769624894103</v>
      </c>
      <c r="M326" s="68"/>
      <c r="N326" s="95" t="s">
        <v>2208</v>
      </c>
      <c r="O326" s="16"/>
      <c r="P326" s="17"/>
      <c r="Q326" s="76" t="s">
        <v>5688</v>
      </c>
      <c r="R326" s="76"/>
      <c r="S326" s="17"/>
      <c r="T326" s="78"/>
      <c r="U326" s="79"/>
      <c r="V326" s="79"/>
      <c r="W326" s="77"/>
      <c r="X326" s="80"/>
      <c r="Y326" s="80"/>
      <c r="Z326" s="69">
        <v>326</v>
      </c>
      <c r="AA326" s="69"/>
      <c r="AB326" s="81"/>
      <c r="AC326" s="71">
        <v>215</v>
      </c>
      <c r="AD326" s="71">
        <v>527</v>
      </c>
      <c r="AE326" s="71">
        <v>23743</v>
      </c>
      <c r="AF326" s="71">
        <v>413</v>
      </c>
      <c r="AG326" s="71" t="s">
        <v>1320</v>
      </c>
      <c r="AH326" s="71" t="s">
        <v>2040</v>
      </c>
      <c r="AI326" s="71">
        <v>-28800</v>
      </c>
      <c r="AJ326" s="73">
        <v>39918.697581018518</v>
      </c>
      <c r="AK326" s="71" t="s">
        <v>3133</v>
      </c>
      <c r="AL326" s="71" t="s">
        <v>3225</v>
      </c>
      <c r="AM326" s="71" t="s">
        <v>4268</v>
      </c>
      <c r="AN326" s="73">
        <v>40522.044409722221</v>
      </c>
      <c r="AO326" s="71"/>
      <c r="AP326" s="71"/>
    </row>
    <row r="327" spans="1:42" ht="41.45" customHeight="1">
      <c r="A327" s="15" t="s">
        <v>250</v>
      </c>
      <c r="C327" s="52">
        <v>0</v>
      </c>
      <c r="D327" s="52">
        <v>2</v>
      </c>
      <c r="E327" s="53">
        <v>0</v>
      </c>
      <c r="F327" s="53">
        <v>5.9299999999999999E-4</v>
      </c>
      <c r="G327" s="53">
        <v>2.6050000000000001E-3</v>
      </c>
      <c r="H327" s="53">
        <v>0.61295900000000003</v>
      </c>
      <c r="I327" s="53">
        <v>0.5</v>
      </c>
      <c r="J327" s="16" t="s">
        <v>5682</v>
      </c>
      <c r="K327" s="16"/>
      <c r="L327" s="75">
        <v>3.7775748192546121</v>
      </c>
      <c r="M327" s="68"/>
      <c r="N327" s="95" t="s">
        <v>2210</v>
      </c>
      <c r="O327" s="16"/>
      <c r="P327" s="17"/>
      <c r="Q327" s="76" t="s">
        <v>5688</v>
      </c>
      <c r="R327" s="76"/>
      <c r="S327" s="17"/>
      <c r="T327" s="78"/>
      <c r="U327" s="79"/>
      <c r="V327" s="79"/>
      <c r="W327" s="77"/>
      <c r="X327" s="80"/>
      <c r="Y327" s="80"/>
      <c r="Z327" s="69">
        <v>327</v>
      </c>
      <c r="AA327" s="69"/>
      <c r="AB327" s="81"/>
      <c r="AC327" s="71">
        <v>228</v>
      </c>
      <c r="AD327" s="71">
        <v>101</v>
      </c>
      <c r="AE327" s="71">
        <v>846</v>
      </c>
      <c r="AF327" s="71">
        <v>3</v>
      </c>
      <c r="AG327" s="71" t="s">
        <v>1322</v>
      </c>
      <c r="AH327" s="71" t="s">
        <v>2039</v>
      </c>
      <c r="AI327" s="71">
        <v>0</v>
      </c>
      <c r="AJ327" s="73">
        <v>39892.46465277778</v>
      </c>
      <c r="AK327" s="71" t="s">
        <v>3133</v>
      </c>
      <c r="AL327" s="71" t="s">
        <v>3227</v>
      </c>
      <c r="AM327" s="71" t="s">
        <v>4270</v>
      </c>
      <c r="AN327" s="73">
        <v>40522.044456018521</v>
      </c>
      <c r="AO327" s="71"/>
      <c r="AP327" s="71"/>
    </row>
    <row r="328" spans="1:42" ht="41.45" customHeight="1">
      <c r="A328" s="15" t="s">
        <v>251</v>
      </c>
      <c r="C328" s="52">
        <v>0</v>
      </c>
      <c r="D328" s="52">
        <v>1</v>
      </c>
      <c r="E328" s="53">
        <v>0</v>
      </c>
      <c r="F328" s="53">
        <v>5.9100000000000005E-4</v>
      </c>
      <c r="G328" s="53">
        <v>2.4060000000000002E-3</v>
      </c>
      <c r="H328" s="53">
        <v>0.39937600000000001</v>
      </c>
      <c r="I328" s="53">
        <v>0</v>
      </c>
      <c r="J328" s="16" t="s">
        <v>5682</v>
      </c>
      <c r="K328" s="16"/>
      <c r="L328" s="75">
        <v>3.6808550343736366</v>
      </c>
      <c r="M328" s="68"/>
      <c r="N328" s="95" t="s">
        <v>2211</v>
      </c>
      <c r="O328" s="16"/>
      <c r="P328" s="17"/>
      <c r="Q328" s="76" t="s">
        <v>5688</v>
      </c>
      <c r="R328" s="76"/>
      <c r="S328" s="17"/>
      <c r="T328" s="78"/>
      <c r="U328" s="79"/>
      <c r="V328" s="79"/>
      <c r="W328" s="77"/>
      <c r="X328" s="80"/>
      <c r="Y328" s="80"/>
      <c r="Z328" s="69">
        <v>328</v>
      </c>
      <c r="AA328" s="69"/>
      <c r="AB328" s="81"/>
      <c r="AC328" s="71">
        <v>19</v>
      </c>
      <c r="AD328" s="71">
        <v>7</v>
      </c>
      <c r="AE328" s="71">
        <v>17</v>
      </c>
      <c r="AF328" s="71">
        <v>0</v>
      </c>
      <c r="AG328" s="71"/>
      <c r="AH328" s="71" t="s">
        <v>2067</v>
      </c>
      <c r="AI328" s="71">
        <v>3600</v>
      </c>
      <c r="AJ328" s="73">
        <v>39990.723668981482</v>
      </c>
      <c r="AK328" s="71" t="s">
        <v>3133</v>
      </c>
      <c r="AL328" s="71" t="s">
        <v>3228</v>
      </c>
      <c r="AM328" s="71" t="s">
        <v>4271</v>
      </c>
      <c r="AN328" s="73">
        <v>40522.04446759259</v>
      </c>
      <c r="AO328" s="71"/>
      <c r="AP328" s="71"/>
    </row>
    <row r="329" spans="1:42" ht="41.45" customHeight="1">
      <c r="A329" s="15" t="s">
        <v>252</v>
      </c>
      <c r="C329" s="52">
        <v>0</v>
      </c>
      <c r="D329" s="52">
        <v>1</v>
      </c>
      <c r="E329" s="53">
        <v>0</v>
      </c>
      <c r="F329" s="53">
        <v>5.9100000000000005E-4</v>
      </c>
      <c r="G329" s="53">
        <v>2.4060000000000002E-3</v>
      </c>
      <c r="H329" s="53">
        <v>0.39937600000000001</v>
      </c>
      <c r="I329" s="53">
        <v>0</v>
      </c>
      <c r="J329" s="16" t="s">
        <v>5682</v>
      </c>
      <c r="K329" s="16"/>
      <c r="L329" s="75">
        <v>3.6808550343736366</v>
      </c>
      <c r="M329" s="68"/>
      <c r="N329" s="95" t="s">
        <v>2212</v>
      </c>
      <c r="O329" s="16"/>
      <c r="P329" s="17"/>
      <c r="Q329" s="76" t="s">
        <v>5688</v>
      </c>
      <c r="R329" s="76"/>
      <c r="S329" s="17"/>
      <c r="T329" s="78"/>
      <c r="U329" s="79"/>
      <c r="V329" s="79"/>
      <c r="W329" s="77"/>
      <c r="X329" s="80"/>
      <c r="Y329" s="80"/>
      <c r="Z329" s="69">
        <v>329</v>
      </c>
      <c r="AA329" s="69"/>
      <c r="AB329" s="81"/>
      <c r="AC329" s="71">
        <v>438</v>
      </c>
      <c r="AD329" s="71">
        <v>286</v>
      </c>
      <c r="AE329" s="71">
        <v>614</v>
      </c>
      <c r="AF329" s="71">
        <v>139</v>
      </c>
      <c r="AG329" s="71" t="s">
        <v>1323</v>
      </c>
      <c r="AH329" s="71" t="s">
        <v>2068</v>
      </c>
      <c r="AI329" s="71">
        <v>32400</v>
      </c>
      <c r="AJ329" s="73">
        <v>39335.110798611109</v>
      </c>
      <c r="AK329" s="71" t="s">
        <v>3133</v>
      </c>
      <c r="AL329" s="71" t="s">
        <v>3229</v>
      </c>
      <c r="AM329" s="71" t="s">
        <v>4272</v>
      </c>
      <c r="AN329" s="73">
        <v>40522.044502314813</v>
      </c>
      <c r="AO329" s="71"/>
      <c r="AP329" s="71"/>
    </row>
    <row r="330" spans="1:42" ht="41.45" customHeight="1">
      <c r="A330" s="15" t="s">
        <v>253</v>
      </c>
      <c r="C330" s="52">
        <v>1</v>
      </c>
      <c r="D330" s="52">
        <v>1</v>
      </c>
      <c r="E330" s="53">
        <v>0</v>
      </c>
      <c r="F330" s="53">
        <v>2.9100000000000003E-4</v>
      </c>
      <c r="G330" s="53">
        <v>9.9999999999999995E-7</v>
      </c>
      <c r="H330" s="53">
        <v>0.43754599999999999</v>
      </c>
      <c r="I330" s="53">
        <v>0</v>
      </c>
      <c r="J330" s="16" t="s">
        <v>5682</v>
      </c>
      <c r="K330" s="16"/>
      <c r="L330" s="75">
        <v>3.698140090716636</v>
      </c>
      <c r="M330" s="68"/>
      <c r="N330" s="95" t="s">
        <v>2213</v>
      </c>
      <c r="O330" s="16"/>
      <c r="P330" s="17"/>
      <c r="Q330" s="76" t="s">
        <v>5688</v>
      </c>
      <c r="R330" s="76"/>
      <c r="S330" s="58"/>
      <c r="T330" s="78"/>
      <c r="U330" s="79"/>
      <c r="V330" s="79"/>
      <c r="W330" s="77"/>
      <c r="X330" s="80"/>
      <c r="Y330" s="80"/>
      <c r="Z330" s="69">
        <v>330</v>
      </c>
      <c r="AA330" s="69"/>
      <c r="AB330" s="81"/>
      <c r="AC330" s="71">
        <v>15261</v>
      </c>
      <c r="AD330" s="71">
        <v>14135</v>
      </c>
      <c r="AE330" s="71">
        <v>11953</v>
      </c>
      <c r="AF330" s="71">
        <v>0</v>
      </c>
      <c r="AG330" s="71" t="s">
        <v>1324</v>
      </c>
      <c r="AH330" s="71" t="s">
        <v>2039</v>
      </c>
      <c r="AI330" s="71">
        <v>0</v>
      </c>
      <c r="AJ330" s="73">
        <v>40108.510162037041</v>
      </c>
      <c r="AK330" s="71" t="s">
        <v>3133</v>
      </c>
      <c r="AL330" s="71" t="s">
        <v>3230</v>
      </c>
      <c r="AM330" s="71" t="s">
        <v>4273</v>
      </c>
      <c r="AN330" s="73">
        <v>40522.043310185189</v>
      </c>
      <c r="AO330" s="71"/>
      <c r="AP330" s="71"/>
    </row>
    <row r="331" spans="1:42" ht="41.45" customHeight="1">
      <c r="A331" s="15" t="s">
        <v>793</v>
      </c>
      <c r="C331" s="52">
        <v>1</v>
      </c>
      <c r="D331" s="52">
        <v>0</v>
      </c>
      <c r="E331" s="53">
        <v>0</v>
      </c>
      <c r="F331" s="53">
        <v>2.99E-4</v>
      </c>
      <c r="G331" s="53">
        <v>9.9999999999999995E-7</v>
      </c>
      <c r="H331" s="53">
        <v>0.519598</v>
      </c>
      <c r="I331" s="53">
        <v>0</v>
      </c>
      <c r="J331" s="16" t="s">
        <v>5682</v>
      </c>
      <c r="K331" s="16"/>
      <c r="L331" s="75">
        <v>3.7352968484597797</v>
      </c>
      <c r="M331" s="68"/>
      <c r="N331" s="95" t="s">
        <v>2216</v>
      </c>
      <c r="O331" s="16"/>
      <c r="P331" s="17"/>
      <c r="Q331" s="76" t="s">
        <v>5688</v>
      </c>
      <c r="R331" s="76"/>
      <c r="S331" s="17"/>
      <c r="T331" s="78"/>
      <c r="U331" s="79"/>
      <c r="V331" s="79"/>
      <c r="W331" s="77"/>
      <c r="X331" s="80"/>
      <c r="Y331" s="80"/>
      <c r="Z331" s="69">
        <v>331</v>
      </c>
      <c r="AA331" s="69"/>
      <c r="AB331" s="81"/>
      <c r="AC331" s="71">
        <v>748</v>
      </c>
      <c r="AD331" s="71">
        <v>1431</v>
      </c>
      <c r="AE331" s="71">
        <v>71363</v>
      </c>
      <c r="AF331" s="71">
        <v>6</v>
      </c>
      <c r="AG331" s="71" t="s">
        <v>1327</v>
      </c>
      <c r="AH331" s="71" t="s">
        <v>2061</v>
      </c>
      <c r="AI331" s="71">
        <v>19800</v>
      </c>
      <c r="AJ331" s="73">
        <v>40132.548217592594</v>
      </c>
      <c r="AK331" s="71" t="s">
        <v>3133</v>
      </c>
      <c r="AL331" s="71" t="s">
        <v>3233</v>
      </c>
      <c r="AM331" s="71" t="s">
        <v>4276</v>
      </c>
      <c r="AN331" s="73">
        <v>40522.050034722219</v>
      </c>
      <c r="AO331" s="71"/>
      <c r="AP331" s="71"/>
    </row>
    <row r="332" spans="1:42" ht="41.45" customHeight="1">
      <c r="A332" s="15" t="s">
        <v>794</v>
      </c>
      <c r="C332" s="52">
        <v>1</v>
      </c>
      <c r="D332" s="52">
        <v>0</v>
      </c>
      <c r="E332" s="53">
        <v>0</v>
      </c>
      <c r="F332" s="53">
        <v>2.99E-4</v>
      </c>
      <c r="G332" s="53">
        <v>9.9999999999999995E-7</v>
      </c>
      <c r="H332" s="53">
        <v>0.519598</v>
      </c>
      <c r="I332" s="53">
        <v>0</v>
      </c>
      <c r="J332" s="16" t="s">
        <v>5682</v>
      </c>
      <c r="K332" s="16"/>
      <c r="L332" s="75">
        <v>3.7352968484597797</v>
      </c>
      <c r="M332" s="68"/>
      <c r="N332" s="95" t="s">
        <v>2217</v>
      </c>
      <c r="O332" s="16"/>
      <c r="P332" s="17"/>
      <c r="Q332" s="76" t="s">
        <v>5688</v>
      </c>
      <c r="R332" s="76"/>
      <c r="S332" s="17"/>
      <c r="T332" s="78"/>
      <c r="U332" s="79"/>
      <c r="V332" s="79"/>
      <c r="W332" s="77"/>
      <c r="X332" s="80"/>
      <c r="Y332" s="80"/>
      <c r="Z332" s="69">
        <v>332</v>
      </c>
      <c r="AA332" s="69"/>
      <c r="AB332" s="81"/>
      <c r="AC332" s="71">
        <v>94</v>
      </c>
      <c r="AD332" s="71">
        <v>939</v>
      </c>
      <c r="AE332" s="71">
        <v>44828</v>
      </c>
      <c r="AF332" s="71">
        <v>0</v>
      </c>
      <c r="AG332" s="71" t="s">
        <v>1328</v>
      </c>
      <c r="AH332" s="71" t="s">
        <v>2039</v>
      </c>
      <c r="AI332" s="71">
        <v>0</v>
      </c>
      <c r="AJ332" s="73">
        <v>40101.361458333333</v>
      </c>
      <c r="AK332" s="71" t="s">
        <v>3133</v>
      </c>
      <c r="AL332" s="71" t="s">
        <v>3234</v>
      </c>
      <c r="AM332" s="71" t="s">
        <v>4277</v>
      </c>
      <c r="AN332" s="73">
        <v>40522.045069444444</v>
      </c>
      <c r="AO332" s="71"/>
      <c r="AP332" s="71"/>
    </row>
    <row r="333" spans="1:42" ht="41.45" customHeight="1">
      <c r="A333" s="15" t="s">
        <v>256</v>
      </c>
      <c r="C333" s="52">
        <v>0</v>
      </c>
      <c r="D333" s="52">
        <v>1</v>
      </c>
      <c r="E333" s="53">
        <v>0</v>
      </c>
      <c r="F333" s="53">
        <v>5.9100000000000005E-4</v>
      </c>
      <c r="G333" s="53">
        <v>2.4060000000000002E-3</v>
      </c>
      <c r="H333" s="53">
        <v>0.39937600000000001</v>
      </c>
      <c r="I333" s="53">
        <v>0</v>
      </c>
      <c r="J333" s="16" t="s">
        <v>5682</v>
      </c>
      <c r="K333" s="16"/>
      <c r="L333" s="75">
        <v>3.6808550343736366</v>
      </c>
      <c r="M333" s="68"/>
      <c r="N333" s="95" t="s">
        <v>2218</v>
      </c>
      <c r="O333" s="16"/>
      <c r="P333" s="17"/>
      <c r="Q333" s="76" t="s">
        <v>5688</v>
      </c>
      <c r="R333" s="76"/>
      <c r="S333" s="17"/>
      <c r="T333" s="78"/>
      <c r="U333" s="79"/>
      <c r="V333" s="79"/>
      <c r="W333" s="77"/>
      <c r="X333" s="80"/>
      <c r="Y333" s="80"/>
      <c r="Z333" s="69">
        <v>333</v>
      </c>
      <c r="AA333" s="69"/>
      <c r="AB333" s="81"/>
      <c r="AC333" s="71">
        <v>439</v>
      </c>
      <c r="AD333" s="71">
        <v>608</v>
      </c>
      <c r="AE333" s="71">
        <v>4826</v>
      </c>
      <c r="AF333" s="71">
        <v>2</v>
      </c>
      <c r="AG333" s="71" t="s">
        <v>1329</v>
      </c>
      <c r="AH333" s="71" t="s">
        <v>2050</v>
      </c>
      <c r="AI333" s="71">
        <v>-21600</v>
      </c>
      <c r="AJ333" s="73">
        <v>39853.284884259258</v>
      </c>
      <c r="AK333" s="71" t="s">
        <v>3133</v>
      </c>
      <c r="AL333" s="71" t="s">
        <v>3235</v>
      </c>
      <c r="AM333" s="71" t="s">
        <v>4278</v>
      </c>
      <c r="AN333" s="73">
        <v>40522.044583333336</v>
      </c>
      <c r="AO333" s="71"/>
      <c r="AP333" s="71"/>
    </row>
    <row r="334" spans="1:42" ht="41.45" customHeight="1">
      <c r="A334" s="15" t="s">
        <v>257</v>
      </c>
      <c r="C334" s="52">
        <v>0</v>
      </c>
      <c r="D334" s="52">
        <v>1</v>
      </c>
      <c r="E334" s="53">
        <v>0</v>
      </c>
      <c r="F334" s="53">
        <v>5.9100000000000005E-4</v>
      </c>
      <c r="G334" s="53">
        <v>2.4060000000000002E-3</v>
      </c>
      <c r="H334" s="53">
        <v>0.39937600000000001</v>
      </c>
      <c r="I334" s="53">
        <v>0</v>
      </c>
      <c r="J334" s="16" t="s">
        <v>5682</v>
      </c>
      <c r="K334" s="16"/>
      <c r="L334" s="75">
        <v>3.6808550343736366</v>
      </c>
      <c r="M334" s="68"/>
      <c r="N334" s="95" t="s">
        <v>2219</v>
      </c>
      <c r="O334" s="16"/>
      <c r="P334" s="17"/>
      <c r="Q334" s="76" t="s">
        <v>5688</v>
      </c>
      <c r="R334" s="76"/>
      <c r="S334" s="17"/>
      <c r="T334" s="78"/>
      <c r="U334" s="79"/>
      <c r="V334" s="79"/>
      <c r="W334" s="77"/>
      <c r="X334" s="80"/>
      <c r="Y334" s="80"/>
      <c r="Z334" s="69">
        <v>334</v>
      </c>
      <c r="AA334" s="69"/>
      <c r="AB334" s="81"/>
      <c r="AC334" s="71">
        <v>224</v>
      </c>
      <c r="AD334" s="71">
        <v>70</v>
      </c>
      <c r="AE334" s="71">
        <v>67</v>
      </c>
      <c r="AF334" s="71">
        <v>0</v>
      </c>
      <c r="AG334" s="71" t="s">
        <v>1330</v>
      </c>
      <c r="AH334" s="71" t="s">
        <v>2069</v>
      </c>
      <c r="AI334" s="71">
        <v>-21600</v>
      </c>
      <c r="AJ334" s="73">
        <v>39762.959814814814</v>
      </c>
      <c r="AK334" s="71" t="s">
        <v>3133</v>
      </c>
      <c r="AL334" s="71" t="s">
        <v>3236</v>
      </c>
      <c r="AM334" s="71" t="s">
        <v>4279</v>
      </c>
      <c r="AN334" s="73">
        <v>40522.044583333336</v>
      </c>
      <c r="AO334" s="71"/>
      <c r="AP334" s="71"/>
    </row>
    <row r="335" spans="1:42" ht="41.45" customHeight="1">
      <c r="A335" s="15" t="s">
        <v>258</v>
      </c>
      <c r="C335" s="52">
        <v>0</v>
      </c>
      <c r="D335" s="52">
        <v>1</v>
      </c>
      <c r="E335" s="53">
        <v>0</v>
      </c>
      <c r="F335" s="53">
        <v>4.3300000000000001E-4</v>
      </c>
      <c r="G335" s="53">
        <v>1.2400000000000001E-4</v>
      </c>
      <c r="H335" s="53">
        <v>0.50769799999999998</v>
      </c>
      <c r="I335" s="53">
        <v>0</v>
      </c>
      <c r="J335" s="16" t="s">
        <v>5682</v>
      </c>
      <c r="K335" s="16"/>
      <c r="L335" s="75">
        <v>3.7299080045907282</v>
      </c>
      <c r="M335" s="68"/>
      <c r="N335" s="95" t="s">
        <v>2220</v>
      </c>
      <c r="O335" s="16"/>
      <c r="P335" s="17"/>
      <c r="Q335" s="76" t="s">
        <v>5688</v>
      </c>
      <c r="R335" s="76"/>
      <c r="S335" s="17"/>
      <c r="T335" s="78"/>
      <c r="U335" s="79"/>
      <c r="V335" s="79"/>
      <c r="W335" s="77"/>
      <c r="X335" s="80"/>
      <c r="Y335" s="80"/>
      <c r="Z335" s="69">
        <v>335</v>
      </c>
      <c r="AA335" s="69"/>
      <c r="AB335" s="81"/>
      <c r="AC335" s="71">
        <v>495</v>
      </c>
      <c r="AD335" s="71">
        <v>539</v>
      </c>
      <c r="AE335" s="71">
        <v>15076</v>
      </c>
      <c r="AF335" s="71">
        <v>104</v>
      </c>
      <c r="AG335" s="71" t="s">
        <v>1331</v>
      </c>
      <c r="AH335" s="71" t="s">
        <v>2040</v>
      </c>
      <c r="AI335" s="71">
        <v>-28800</v>
      </c>
      <c r="AJ335" s="73">
        <v>39702.78875</v>
      </c>
      <c r="AK335" s="71" t="s">
        <v>3133</v>
      </c>
      <c r="AL335" s="71" t="s">
        <v>3237</v>
      </c>
      <c r="AM335" s="71" t="s">
        <v>4280</v>
      </c>
      <c r="AN335" s="73">
        <v>40522.044594907406</v>
      </c>
      <c r="AO335" s="71"/>
      <c r="AP335" s="71"/>
    </row>
    <row r="336" spans="1:42" ht="41.45" customHeight="1">
      <c r="A336" s="15" t="s">
        <v>259</v>
      </c>
      <c r="C336" s="52">
        <v>0</v>
      </c>
      <c r="D336" s="52">
        <v>1</v>
      </c>
      <c r="E336" s="53">
        <v>0</v>
      </c>
      <c r="F336" s="53">
        <v>5.9100000000000005E-4</v>
      </c>
      <c r="G336" s="53">
        <v>2.4060000000000002E-3</v>
      </c>
      <c r="H336" s="53">
        <v>0.39937600000000001</v>
      </c>
      <c r="I336" s="53">
        <v>0</v>
      </c>
      <c r="J336" s="16" t="s">
        <v>5682</v>
      </c>
      <c r="K336" s="16"/>
      <c r="L336" s="75">
        <v>3.6808550343736366</v>
      </c>
      <c r="M336" s="68"/>
      <c r="N336" s="95" t="s">
        <v>2222</v>
      </c>
      <c r="O336" s="16"/>
      <c r="P336" s="17"/>
      <c r="Q336" s="76" t="s">
        <v>5688</v>
      </c>
      <c r="R336" s="76"/>
      <c r="S336" s="17"/>
      <c r="T336" s="78"/>
      <c r="U336" s="79"/>
      <c r="V336" s="79"/>
      <c r="W336" s="77"/>
      <c r="X336" s="80"/>
      <c r="Y336" s="80"/>
      <c r="Z336" s="69">
        <v>336</v>
      </c>
      <c r="AA336" s="69"/>
      <c r="AB336" s="81"/>
      <c r="AC336" s="71">
        <v>214</v>
      </c>
      <c r="AD336" s="71">
        <v>244</v>
      </c>
      <c r="AE336" s="71">
        <v>5883</v>
      </c>
      <c r="AF336" s="71">
        <v>73</v>
      </c>
      <c r="AG336" s="71" t="s">
        <v>1333</v>
      </c>
      <c r="AH336" s="71" t="s">
        <v>2047</v>
      </c>
      <c r="AI336" s="71">
        <v>25200</v>
      </c>
      <c r="AJ336" s="73">
        <v>39828.156817129631</v>
      </c>
      <c r="AK336" s="71" t="s">
        <v>3133</v>
      </c>
      <c r="AL336" s="71" t="s">
        <v>3239</v>
      </c>
      <c r="AM336" s="71" t="s">
        <v>4282</v>
      </c>
      <c r="AN336" s="73">
        <v>40522.044606481482</v>
      </c>
      <c r="AO336" s="71"/>
      <c r="AP336" s="71"/>
    </row>
    <row r="337" spans="1:42" ht="41.45" customHeight="1">
      <c r="A337" s="15" t="s">
        <v>260</v>
      </c>
      <c r="C337" s="52">
        <v>0</v>
      </c>
      <c r="D337" s="52">
        <v>1</v>
      </c>
      <c r="E337" s="53">
        <v>0</v>
      </c>
      <c r="F337" s="53">
        <v>5.9100000000000005E-4</v>
      </c>
      <c r="G337" s="53">
        <v>2.4060000000000002E-3</v>
      </c>
      <c r="H337" s="53">
        <v>0.39937600000000001</v>
      </c>
      <c r="I337" s="53">
        <v>0</v>
      </c>
      <c r="J337" s="16" t="s">
        <v>5682</v>
      </c>
      <c r="K337" s="16"/>
      <c r="L337" s="75">
        <v>3.6808550343736366</v>
      </c>
      <c r="M337" s="68"/>
      <c r="N337" s="95" t="s">
        <v>2223</v>
      </c>
      <c r="O337" s="16"/>
      <c r="P337" s="17"/>
      <c r="Q337" s="76" t="s">
        <v>5688</v>
      </c>
      <c r="R337" s="76"/>
      <c r="S337" s="17"/>
      <c r="T337" s="78"/>
      <c r="U337" s="79"/>
      <c r="V337" s="79"/>
      <c r="W337" s="77"/>
      <c r="X337" s="80"/>
      <c r="Y337" s="80"/>
      <c r="Z337" s="69">
        <v>337</v>
      </c>
      <c r="AA337" s="69"/>
      <c r="AB337" s="81"/>
      <c r="AC337" s="71">
        <v>80</v>
      </c>
      <c r="AD337" s="71">
        <v>103</v>
      </c>
      <c r="AE337" s="71">
        <v>3972</v>
      </c>
      <c r="AF337" s="71">
        <v>2</v>
      </c>
      <c r="AG337" s="71" t="s">
        <v>1334</v>
      </c>
      <c r="AH337" s="71" t="s">
        <v>2045</v>
      </c>
      <c r="AI337" s="71">
        <v>-18000</v>
      </c>
      <c r="AJ337" s="73">
        <v>40138.119201388887</v>
      </c>
      <c r="AK337" s="71" t="s">
        <v>3133</v>
      </c>
      <c r="AL337" s="71" t="s">
        <v>3240</v>
      </c>
      <c r="AM337" s="71" t="s">
        <v>4283</v>
      </c>
      <c r="AN337" s="73">
        <v>40522.044652777775</v>
      </c>
      <c r="AO337" s="71"/>
      <c r="AP337" s="71"/>
    </row>
    <row r="338" spans="1:42" ht="41.45" customHeight="1">
      <c r="A338" s="15" t="s">
        <v>261</v>
      </c>
      <c r="C338" s="52">
        <v>1</v>
      </c>
      <c r="D338" s="52">
        <v>1</v>
      </c>
      <c r="E338" s="53">
        <v>0</v>
      </c>
      <c r="F338" s="53">
        <v>2.9799999999999998E-4</v>
      </c>
      <c r="G338" s="53">
        <v>1.9999999999999999E-6</v>
      </c>
      <c r="H338" s="53">
        <v>0.42478900000000003</v>
      </c>
      <c r="I338" s="53">
        <v>0</v>
      </c>
      <c r="J338" s="16" t="s">
        <v>5682</v>
      </c>
      <c r="K338" s="16"/>
      <c r="L338" s="75">
        <v>3.6923631595202084</v>
      </c>
      <c r="M338" s="68"/>
      <c r="N338" s="95" t="s">
        <v>2224</v>
      </c>
      <c r="O338" s="16"/>
      <c r="P338" s="17"/>
      <c r="Q338" s="76" t="s">
        <v>5688</v>
      </c>
      <c r="R338" s="76"/>
      <c r="S338" s="17"/>
      <c r="T338" s="78"/>
      <c r="U338" s="79"/>
      <c r="V338" s="79"/>
      <c r="W338" s="77"/>
      <c r="X338" s="80"/>
      <c r="Y338" s="80"/>
      <c r="Z338" s="69">
        <v>338</v>
      </c>
      <c r="AA338" s="69"/>
      <c r="AB338" s="81"/>
      <c r="AC338" s="71">
        <v>127</v>
      </c>
      <c r="AD338" s="71">
        <v>69</v>
      </c>
      <c r="AE338" s="71">
        <v>1836</v>
      </c>
      <c r="AF338" s="71">
        <v>30</v>
      </c>
      <c r="AG338" s="71" t="s">
        <v>1335</v>
      </c>
      <c r="AH338" s="71" t="s">
        <v>2042</v>
      </c>
      <c r="AI338" s="71">
        <v>-14400</v>
      </c>
      <c r="AJ338" s="73">
        <v>40467.190833333334</v>
      </c>
      <c r="AK338" s="71" t="s">
        <v>3133</v>
      </c>
      <c r="AL338" s="71" t="s">
        <v>3241</v>
      </c>
      <c r="AM338" s="71" t="s">
        <v>4284</v>
      </c>
      <c r="AN338" s="73">
        <v>40522.044733796298</v>
      </c>
      <c r="AO338" s="71"/>
      <c r="AP338" s="71"/>
    </row>
    <row r="339" spans="1:42" ht="41.45" customHeight="1">
      <c r="A339" s="15" t="s">
        <v>263</v>
      </c>
      <c r="C339" s="52">
        <v>0</v>
      </c>
      <c r="D339" s="52">
        <v>1</v>
      </c>
      <c r="E339" s="53">
        <v>0</v>
      </c>
      <c r="F339" s="53">
        <v>5.9100000000000005E-4</v>
      </c>
      <c r="G339" s="53">
        <v>2.4060000000000002E-3</v>
      </c>
      <c r="H339" s="53">
        <v>0.39937600000000001</v>
      </c>
      <c r="I339" s="53">
        <v>0</v>
      </c>
      <c r="J339" s="16" t="s">
        <v>5682</v>
      </c>
      <c r="K339" s="16"/>
      <c r="L339" s="75">
        <v>3.6808550343736366</v>
      </c>
      <c r="M339" s="68"/>
      <c r="N339" s="95" t="s">
        <v>2226</v>
      </c>
      <c r="O339" s="16"/>
      <c r="P339" s="17"/>
      <c r="Q339" s="76" t="s">
        <v>5688</v>
      </c>
      <c r="R339" s="76"/>
      <c r="S339" s="17"/>
      <c r="T339" s="78"/>
      <c r="U339" s="79"/>
      <c r="V339" s="79"/>
      <c r="W339" s="77"/>
      <c r="X339" s="80"/>
      <c r="Y339" s="80"/>
      <c r="Z339" s="69">
        <v>339</v>
      </c>
      <c r="AA339" s="69"/>
      <c r="AB339" s="81"/>
      <c r="AC339" s="71">
        <v>5</v>
      </c>
      <c r="AD339" s="71">
        <v>103</v>
      </c>
      <c r="AE339" s="71">
        <v>38</v>
      </c>
      <c r="AF339" s="71">
        <v>1</v>
      </c>
      <c r="AG339" s="71" t="s">
        <v>1337</v>
      </c>
      <c r="AH339" s="71"/>
      <c r="AI339" s="71"/>
      <c r="AJ339" s="73">
        <v>40521.432627314818</v>
      </c>
      <c r="AK339" s="71" t="s">
        <v>3133</v>
      </c>
      <c r="AL339" s="71" t="s">
        <v>3243</v>
      </c>
      <c r="AM339" s="71" t="s">
        <v>4286</v>
      </c>
      <c r="AN339" s="73">
        <v>40522.044872685183</v>
      </c>
      <c r="AO339" s="71"/>
      <c r="AP339" s="71"/>
    </row>
    <row r="340" spans="1:42" ht="41.45" customHeight="1">
      <c r="A340" s="15" t="s">
        <v>264</v>
      </c>
      <c r="C340" s="52">
        <v>0</v>
      </c>
      <c r="D340" s="52">
        <v>3</v>
      </c>
      <c r="E340" s="53">
        <v>0</v>
      </c>
      <c r="F340" s="53">
        <v>5.9199999999999997E-4</v>
      </c>
      <c r="G340" s="53">
        <v>2.7820000000000002E-3</v>
      </c>
      <c r="H340" s="53">
        <v>0.81530800000000003</v>
      </c>
      <c r="I340" s="53">
        <v>0.5</v>
      </c>
      <c r="J340" s="16" t="s">
        <v>5682</v>
      </c>
      <c r="K340" s="16"/>
      <c r="L340" s="75">
        <v>3.869207354385594</v>
      </c>
      <c r="M340" s="68"/>
      <c r="N340" s="95" t="s">
        <v>2227</v>
      </c>
      <c r="O340" s="16"/>
      <c r="P340" s="17"/>
      <c r="Q340" s="76" t="s">
        <v>5688</v>
      </c>
      <c r="R340" s="76"/>
      <c r="S340" s="17"/>
      <c r="T340" s="78"/>
      <c r="U340" s="79"/>
      <c r="V340" s="79"/>
      <c r="W340" s="77"/>
      <c r="X340" s="80"/>
      <c r="Y340" s="80"/>
      <c r="Z340" s="69">
        <v>340</v>
      </c>
      <c r="AA340" s="69"/>
      <c r="AB340" s="81"/>
      <c r="AC340" s="71">
        <v>74</v>
      </c>
      <c r="AD340" s="71">
        <v>15</v>
      </c>
      <c r="AE340" s="71">
        <v>247</v>
      </c>
      <c r="AF340" s="71">
        <v>0</v>
      </c>
      <c r="AG340" s="71" t="s">
        <v>1338</v>
      </c>
      <c r="AH340" s="71" t="s">
        <v>2039</v>
      </c>
      <c r="AI340" s="71">
        <v>0</v>
      </c>
      <c r="AJ340" s="73">
        <v>40122.974629629629</v>
      </c>
      <c r="AK340" s="71" t="s">
        <v>3133</v>
      </c>
      <c r="AL340" s="71" t="s">
        <v>3244</v>
      </c>
      <c r="AM340" s="71" t="s">
        <v>4287</v>
      </c>
      <c r="AN340" s="73">
        <v>40522.044895833336</v>
      </c>
      <c r="AO340" s="71"/>
      <c r="AP340" s="71"/>
    </row>
    <row r="341" spans="1:42" ht="41.45" customHeight="1">
      <c r="A341" s="15" t="s">
        <v>265</v>
      </c>
      <c r="C341" s="52">
        <v>0</v>
      </c>
      <c r="D341" s="52">
        <v>1</v>
      </c>
      <c r="E341" s="53">
        <v>0</v>
      </c>
      <c r="F341" s="53">
        <v>5.9100000000000005E-4</v>
      </c>
      <c r="G341" s="53">
        <v>2.4060000000000002E-3</v>
      </c>
      <c r="H341" s="53">
        <v>0.39937600000000001</v>
      </c>
      <c r="I341" s="53">
        <v>0</v>
      </c>
      <c r="J341" s="16" t="s">
        <v>5682</v>
      </c>
      <c r="K341" s="16"/>
      <c r="L341" s="75">
        <v>3.6808550343736366</v>
      </c>
      <c r="M341" s="68"/>
      <c r="N341" s="95" t="s">
        <v>2230</v>
      </c>
      <c r="O341" s="16"/>
      <c r="P341" s="17"/>
      <c r="Q341" s="76" t="s">
        <v>5688</v>
      </c>
      <c r="R341" s="76"/>
      <c r="S341" s="17"/>
      <c r="T341" s="78"/>
      <c r="U341" s="79"/>
      <c r="V341" s="79"/>
      <c r="W341" s="77"/>
      <c r="X341" s="80"/>
      <c r="Y341" s="80"/>
      <c r="Z341" s="69">
        <v>341</v>
      </c>
      <c r="AA341" s="69"/>
      <c r="AB341" s="81"/>
      <c r="AC341" s="71">
        <v>62</v>
      </c>
      <c r="AD341" s="71">
        <v>221</v>
      </c>
      <c r="AE341" s="71">
        <v>255</v>
      </c>
      <c r="AF341" s="71">
        <v>0</v>
      </c>
      <c r="AG341" s="71"/>
      <c r="AH341" s="71" t="s">
        <v>2052</v>
      </c>
      <c r="AI341" s="71">
        <v>-10800</v>
      </c>
      <c r="AJ341" s="73">
        <v>39482.573437500003</v>
      </c>
      <c r="AK341" s="71" t="s">
        <v>3133</v>
      </c>
      <c r="AL341" s="71" t="s">
        <v>3247</v>
      </c>
      <c r="AM341" s="71" t="s">
        <v>4290</v>
      </c>
      <c r="AN341" s="73">
        <v>40522.045173611114</v>
      </c>
      <c r="AO341" s="71"/>
      <c r="AP341" s="71"/>
    </row>
    <row r="342" spans="1:42" ht="41.45" customHeight="1">
      <c r="A342" s="15" t="s">
        <v>267</v>
      </c>
      <c r="C342" s="52">
        <v>0</v>
      </c>
      <c r="D342" s="52">
        <v>1</v>
      </c>
      <c r="E342" s="53">
        <v>0</v>
      </c>
      <c r="F342" s="53">
        <v>5.9100000000000005E-4</v>
      </c>
      <c r="G342" s="53">
        <v>2.4060000000000002E-3</v>
      </c>
      <c r="H342" s="53">
        <v>0.39937600000000001</v>
      </c>
      <c r="I342" s="53">
        <v>0</v>
      </c>
      <c r="J342" s="16" t="s">
        <v>5682</v>
      </c>
      <c r="K342" s="16"/>
      <c r="L342" s="75">
        <v>3.6808550343736366</v>
      </c>
      <c r="M342" s="68"/>
      <c r="N342" s="95" t="s">
        <v>2233</v>
      </c>
      <c r="O342" s="16"/>
      <c r="P342" s="17"/>
      <c r="Q342" s="76" t="s">
        <v>5688</v>
      </c>
      <c r="R342" s="76"/>
      <c r="S342" s="17"/>
      <c r="T342" s="78"/>
      <c r="U342" s="79"/>
      <c r="V342" s="79"/>
      <c r="W342" s="77"/>
      <c r="X342" s="80"/>
      <c r="Y342" s="80"/>
      <c r="Z342" s="69">
        <v>342</v>
      </c>
      <c r="AA342" s="69"/>
      <c r="AB342" s="81"/>
      <c r="AC342" s="71">
        <v>327</v>
      </c>
      <c r="AD342" s="71">
        <v>511</v>
      </c>
      <c r="AE342" s="71">
        <v>14995</v>
      </c>
      <c r="AF342" s="71">
        <v>41</v>
      </c>
      <c r="AG342" s="71" t="s">
        <v>1341</v>
      </c>
      <c r="AH342" s="71" t="s">
        <v>2049</v>
      </c>
      <c r="AI342" s="71">
        <v>36000</v>
      </c>
      <c r="AJ342" s="73">
        <v>39153.051805555559</v>
      </c>
      <c r="AK342" s="71" t="s">
        <v>3133</v>
      </c>
      <c r="AL342" s="71" t="s">
        <v>3250</v>
      </c>
      <c r="AM342" s="71" t="s">
        <v>4240</v>
      </c>
      <c r="AN342" s="73">
        <v>40522.045277777775</v>
      </c>
      <c r="AO342" s="71"/>
      <c r="AP342" s="71"/>
    </row>
    <row r="343" spans="1:42" ht="41.45" customHeight="1">
      <c r="A343" s="15" t="s">
        <v>268</v>
      </c>
      <c r="C343" s="52">
        <v>0</v>
      </c>
      <c r="D343" s="52">
        <v>1</v>
      </c>
      <c r="E343" s="53">
        <v>0</v>
      </c>
      <c r="F343" s="53">
        <v>5.9100000000000005E-4</v>
      </c>
      <c r="G343" s="53">
        <v>2.4060000000000002E-3</v>
      </c>
      <c r="H343" s="53">
        <v>0.39937600000000001</v>
      </c>
      <c r="I343" s="53">
        <v>0</v>
      </c>
      <c r="J343" s="16" t="s">
        <v>5682</v>
      </c>
      <c r="K343" s="16"/>
      <c r="L343" s="75">
        <v>3.6808550343736366</v>
      </c>
      <c r="M343" s="68"/>
      <c r="N343" s="95" t="s">
        <v>2234</v>
      </c>
      <c r="O343" s="16"/>
      <c r="P343" s="17"/>
      <c r="Q343" s="76" t="s">
        <v>5688</v>
      </c>
      <c r="R343" s="76"/>
      <c r="S343" s="17"/>
      <c r="T343" s="78"/>
      <c r="U343" s="79"/>
      <c r="V343" s="79"/>
      <c r="W343" s="77"/>
      <c r="X343" s="80"/>
      <c r="Y343" s="80"/>
      <c r="Z343" s="69">
        <v>343</v>
      </c>
      <c r="AA343" s="69"/>
      <c r="AB343" s="81"/>
      <c r="AC343" s="71">
        <v>153</v>
      </c>
      <c r="AD343" s="71">
        <v>117</v>
      </c>
      <c r="AE343" s="71">
        <v>871</v>
      </c>
      <c r="AF343" s="71">
        <v>0</v>
      </c>
      <c r="AG343" s="71"/>
      <c r="AH343" s="71" t="s">
        <v>2072</v>
      </c>
      <c r="AI343" s="71">
        <v>-32400</v>
      </c>
      <c r="AJ343" s="73">
        <v>40368.597199074073</v>
      </c>
      <c r="AK343" s="71" t="s">
        <v>3133</v>
      </c>
      <c r="AL343" s="71" t="s">
        <v>3251</v>
      </c>
      <c r="AM343" s="71" t="s">
        <v>4293</v>
      </c>
      <c r="AN343" s="73">
        <v>40522.045381944445</v>
      </c>
      <c r="AO343" s="71"/>
      <c r="AP343" s="71"/>
    </row>
    <row r="344" spans="1:42" ht="41.45" customHeight="1">
      <c r="A344" s="15" t="s">
        <v>269</v>
      </c>
      <c r="C344" s="52">
        <v>0</v>
      </c>
      <c r="D344" s="52">
        <v>1</v>
      </c>
      <c r="E344" s="53">
        <v>0</v>
      </c>
      <c r="F344" s="53">
        <v>5.9100000000000005E-4</v>
      </c>
      <c r="G344" s="53">
        <v>2.4060000000000002E-3</v>
      </c>
      <c r="H344" s="53">
        <v>0.39937600000000001</v>
      </c>
      <c r="I344" s="53">
        <v>0</v>
      </c>
      <c r="J344" s="16" t="s">
        <v>5682</v>
      </c>
      <c r="K344" s="16"/>
      <c r="L344" s="75">
        <v>3.6808550343736366</v>
      </c>
      <c r="M344" s="68"/>
      <c r="N344" s="95" t="s">
        <v>2235</v>
      </c>
      <c r="O344" s="16"/>
      <c r="P344" s="17"/>
      <c r="Q344" s="76" t="s">
        <v>5688</v>
      </c>
      <c r="R344" s="76"/>
      <c r="S344" s="17"/>
      <c r="T344" s="78"/>
      <c r="U344" s="79"/>
      <c r="V344" s="79"/>
      <c r="W344" s="77"/>
      <c r="X344" s="80"/>
      <c r="Y344" s="80"/>
      <c r="Z344" s="69">
        <v>344</v>
      </c>
      <c r="AA344" s="69"/>
      <c r="AB344" s="81"/>
      <c r="AC344" s="71">
        <v>3</v>
      </c>
      <c r="AD344" s="71">
        <v>36</v>
      </c>
      <c r="AE344" s="71">
        <v>36</v>
      </c>
      <c r="AF344" s="71">
        <v>0</v>
      </c>
      <c r="AG344" s="71" t="s">
        <v>1342</v>
      </c>
      <c r="AH344" s="71"/>
      <c r="AI344" s="71"/>
      <c r="AJ344" s="73">
        <v>40519.884675925925</v>
      </c>
      <c r="AK344" s="71" t="s">
        <v>3133</v>
      </c>
      <c r="AL344" s="71" t="s">
        <v>3252</v>
      </c>
      <c r="AM344" s="71" t="s">
        <v>4294</v>
      </c>
      <c r="AN344" s="73">
        <v>40522.045381944445</v>
      </c>
      <c r="AO344" s="71"/>
      <c r="AP344" s="71"/>
    </row>
    <row r="345" spans="1:42" ht="41.45" customHeight="1">
      <c r="A345" s="15" t="s">
        <v>271</v>
      </c>
      <c r="C345" s="52">
        <v>1</v>
      </c>
      <c r="D345" s="52">
        <v>1</v>
      </c>
      <c r="E345" s="53">
        <v>0</v>
      </c>
      <c r="F345" s="53">
        <v>3.6400000000000001E-4</v>
      </c>
      <c r="G345" s="53">
        <v>2.3E-5</v>
      </c>
      <c r="H345" s="53">
        <v>0.34321600000000002</v>
      </c>
      <c r="I345" s="53">
        <v>0</v>
      </c>
      <c r="J345" s="16" t="s">
        <v>5682</v>
      </c>
      <c r="K345" s="16"/>
      <c r="L345" s="75">
        <v>3.6554233140638952</v>
      </c>
      <c r="M345" s="68"/>
      <c r="N345" s="95" t="s">
        <v>2237</v>
      </c>
      <c r="O345" s="16"/>
      <c r="P345" s="17"/>
      <c r="Q345" s="76" t="s">
        <v>5688</v>
      </c>
      <c r="R345" s="76"/>
      <c r="S345" s="17"/>
      <c r="T345" s="78"/>
      <c r="U345" s="79"/>
      <c r="V345" s="79"/>
      <c r="W345" s="77"/>
      <c r="X345" s="80"/>
      <c r="Y345" s="80"/>
      <c r="Z345" s="69">
        <v>345</v>
      </c>
      <c r="AA345" s="69"/>
      <c r="AB345" s="81"/>
      <c r="AC345" s="71">
        <v>214</v>
      </c>
      <c r="AD345" s="71">
        <v>171</v>
      </c>
      <c r="AE345" s="71">
        <v>3589</v>
      </c>
      <c r="AF345" s="71">
        <v>0</v>
      </c>
      <c r="AG345" s="71" t="s">
        <v>1344</v>
      </c>
      <c r="AH345" s="71" t="s">
        <v>2055</v>
      </c>
      <c r="AI345" s="71">
        <v>-18000</v>
      </c>
      <c r="AJ345" s="73">
        <v>40244.051145833335</v>
      </c>
      <c r="AK345" s="71" t="s">
        <v>3133</v>
      </c>
      <c r="AL345" s="71" t="s">
        <v>3254</v>
      </c>
      <c r="AM345" s="71" t="s">
        <v>4296</v>
      </c>
      <c r="AN345" s="73">
        <v>40522.044803240744</v>
      </c>
      <c r="AO345" s="71"/>
      <c r="AP345" s="71"/>
    </row>
    <row r="346" spans="1:42" ht="41.45" customHeight="1">
      <c r="A346" s="15" t="s">
        <v>277</v>
      </c>
      <c r="C346" s="52">
        <v>0</v>
      </c>
      <c r="D346" s="52">
        <v>1</v>
      </c>
      <c r="E346" s="53">
        <v>0</v>
      </c>
      <c r="F346" s="53">
        <v>5.9100000000000005E-4</v>
      </c>
      <c r="G346" s="53">
        <v>2.4060000000000002E-3</v>
      </c>
      <c r="H346" s="53">
        <v>0.39937600000000001</v>
      </c>
      <c r="I346" s="53">
        <v>0</v>
      </c>
      <c r="J346" s="16" t="s">
        <v>5682</v>
      </c>
      <c r="K346" s="16"/>
      <c r="L346" s="75">
        <v>3.6808550343736366</v>
      </c>
      <c r="M346" s="68"/>
      <c r="N346" s="95" t="s">
        <v>2247</v>
      </c>
      <c r="O346" s="16"/>
      <c r="P346" s="17"/>
      <c r="Q346" s="76" t="s">
        <v>5688</v>
      </c>
      <c r="R346" s="76"/>
      <c r="S346" s="17"/>
      <c r="T346" s="78"/>
      <c r="U346" s="79"/>
      <c r="V346" s="79"/>
      <c r="W346" s="77"/>
      <c r="X346" s="80"/>
      <c r="Y346" s="80"/>
      <c r="Z346" s="69">
        <v>346</v>
      </c>
      <c r="AA346" s="69"/>
      <c r="AB346" s="81"/>
      <c r="AC346" s="71">
        <v>123</v>
      </c>
      <c r="AD346" s="71">
        <v>112</v>
      </c>
      <c r="AE346" s="71">
        <v>2195</v>
      </c>
      <c r="AF346" s="71">
        <v>0</v>
      </c>
      <c r="AG346" s="71" t="s">
        <v>1352</v>
      </c>
      <c r="AH346" s="71" t="s">
        <v>2068</v>
      </c>
      <c r="AI346" s="71">
        <v>32400</v>
      </c>
      <c r="AJ346" s="73">
        <v>40291.68037037037</v>
      </c>
      <c r="AK346" s="71" t="s">
        <v>3133</v>
      </c>
      <c r="AL346" s="71" t="s">
        <v>3264</v>
      </c>
      <c r="AM346" s="71" t="s">
        <v>4305</v>
      </c>
      <c r="AN346" s="73">
        <v>40522.044872685183</v>
      </c>
      <c r="AO346" s="71"/>
      <c r="AP346" s="71"/>
    </row>
    <row r="347" spans="1:42" ht="41.45" customHeight="1">
      <c r="A347" s="15" t="s">
        <v>278</v>
      </c>
      <c r="C347" s="52">
        <v>0</v>
      </c>
      <c r="D347" s="52">
        <v>1</v>
      </c>
      <c r="E347" s="53">
        <v>0</v>
      </c>
      <c r="F347" s="53">
        <v>5.9100000000000005E-4</v>
      </c>
      <c r="G347" s="53">
        <v>2.4060000000000002E-3</v>
      </c>
      <c r="H347" s="53">
        <v>0.39937600000000001</v>
      </c>
      <c r="I347" s="53">
        <v>0</v>
      </c>
      <c r="J347" s="16" t="s">
        <v>5682</v>
      </c>
      <c r="K347" s="16"/>
      <c r="L347" s="75">
        <v>3.6808550343736366</v>
      </c>
      <c r="M347" s="68"/>
      <c r="N347" s="95" t="s">
        <v>2248</v>
      </c>
      <c r="O347" s="16"/>
      <c r="P347" s="17"/>
      <c r="Q347" s="76" t="s">
        <v>5688</v>
      </c>
      <c r="R347" s="76"/>
      <c r="S347" s="17"/>
      <c r="T347" s="78"/>
      <c r="U347" s="79"/>
      <c r="V347" s="79"/>
      <c r="W347" s="77"/>
      <c r="X347" s="80"/>
      <c r="Y347" s="80"/>
      <c r="Z347" s="69">
        <v>347</v>
      </c>
      <c r="AA347" s="69"/>
      <c r="AB347" s="81"/>
      <c r="AC347" s="71">
        <v>168</v>
      </c>
      <c r="AD347" s="71">
        <v>102</v>
      </c>
      <c r="AE347" s="71">
        <v>450</v>
      </c>
      <c r="AF347" s="71">
        <v>5</v>
      </c>
      <c r="AG347" s="71" t="s">
        <v>1353</v>
      </c>
      <c r="AH347" s="71" t="s">
        <v>2068</v>
      </c>
      <c r="AI347" s="71">
        <v>32400</v>
      </c>
      <c r="AJ347" s="73">
        <v>40454.56077546296</v>
      </c>
      <c r="AK347" s="71" t="s">
        <v>3133</v>
      </c>
      <c r="AL347" s="71" t="s">
        <v>3265</v>
      </c>
      <c r="AM347" s="71" t="s">
        <v>4306</v>
      </c>
      <c r="AN347" s="73">
        <v>40522.044965277775</v>
      </c>
      <c r="AO347" s="71"/>
      <c r="AP347" s="71"/>
    </row>
    <row r="348" spans="1:42" ht="41.45" customHeight="1">
      <c r="A348" s="15" t="s">
        <v>279</v>
      </c>
      <c r="C348" s="52">
        <v>0</v>
      </c>
      <c r="D348" s="52">
        <v>1</v>
      </c>
      <c r="E348" s="53">
        <v>0</v>
      </c>
      <c r="F348" s="53">
        <v>5.9100000000000005E-4</v>
      </c>
      <c r="G348" s="53">
        <v>2.4060000000000002E-3</v>
      </c>
      <c r="H348" s="53">
        <v>0.39937600000000001</v>
      </c>
      <c r="I348" s="53">
        <v>0</v>
      </c>
      <c r="J348" s="16" t="s">
        <v>5682</v>
      </c>
      <c r="K348" s="16"/>
      <c r="L348" s="75">
        <v>3.6808550343736366</v>
      </c>
      <c r="M348" s="68"/>
      <c r="N348" s="95" t="s">
        <v>2249</v>
      </c>
      <c r="O348" s="16"/>
      <c r="P348" s="17"/>
      <c r="Q348" s="76" t="s">
        <v>5688</v>
      </c>
      <c r="R348" s="76"/>
      <c r="S348" s="17"/>
      <c r="T348" s="78"/>
      <c r="U348" s="79"/>
      <c r="V348" s="79"/>
      <c r="W348" s="77"/>
      <c r="X348" s="80"/>
      <c r="Y348" s="80"/>
      <c r="Z348" s="69">
        <v>348</v>
      </c>
      <c r="AA348" s="69"/>
      <c r="AB348" s="81"/>
      <c r="AC348" s="71">
        <v>154</v>
      </c>
      <c r="AD348" s="71">
        <v>154</v>
      </c>
      <c r="AE348" s="71">
        <v>3135</v>
      </c>
      <c r="AF348" s="71">
        <v>869</v>
      </c>
      <c r="AG348" s="71"/>
      <c r="AH348" s="71" t="s">
        <v>2042</v>
      </c>
      <c r="AI348" s="71">
        <v>-14400</v>
      </c>
      <c r="AJ348" s="73">
        <v>40075.69935185185</v>
      </c>
      <c r="AK348" s="71" t="s">
        <v>3133</v>
      </c>
      <c r="AL348" s="71" t="s">
        <v>3266</v>
      </c>
      <c r="AM348" s="71" t="s">
        <v>4307</v>
      </c>
      <c r="AN348" s="73">
        <v>40522.044965277775</v>
      </c>
      <c r="AO348" s="71"/>
      <c r="AP348" s="71"/>
    </row>
    <row r="349" spans="1:42" ht="41.45" customHeight="1">
      <c r="A349" s="15" t="s">
        <v>280</v>
      </c>
      <c r="C349" s="52">
        <v>0</v>
      </c>
      <c r="D349" s="52">
        <v>1</v>
      </c>
      <c r="E349" s="53">
        <v>0</v>
      </c>
      <c r="F349" s="53">
        <v>4.4000000000000002E-4</v>
      </c>
      <c r="G349" s="53">
        <v>1.4999999999999999E-4</v>
      </c>
      <c r="H349" s="53">
        <v>0.37861800000000001</v>
      </c>
      <c r="I349" s="53">
        <v>0</v>
      </c>
      <c r="J349" s="16" t="s">
        <v>5682</v>
      </c>
      <c r="K349" s="16"/>
      <c r="L349" s="75">
        <v>3.6714548981523119</v>
      </c>
      <c r="M349" s="68"/>
      <c r="N349" s="95" t="s">
        <v>2250</v>
      </c>
      <c r="O349" s="16"/>
      <c r="P349" s="17"/>
      <c r="Q349" s="76" t="s">
        <v>5688</v>
      </c>
      <c r="R349" s="76"/>
      <c r="S349" s="17"/>
      <c r="T349" s="78"/>
      <c r="U349" s="79"/>
      <c r="V349" s="79"/>
      <c r="W349" s="77"/>
      <c r="X349" s="80"/>
      <c r="Y349" s="80"/>
      <c r="Z349" s="69">
        <v>349</v>
      </c>
      <c r="AA349" s="69"/>
      <c r="AB349" s="81"/>
      <c r="AC349" s="71">
        <v>98</v>
      </c>
      <c r="AD349" s="71">
        <v>50</v>
      </c>
      <c r="AE349" s="71">
        <v>3026</v>
      </c>
      <c r="AF349" s="71">
        <v>1</v>
      </c>
      <c r="AG349" s="71" t="s">
        <v>1354</v>
      </c>
      <c r="AH349" s="71" t="s">
        <v>2055</v>
      </c>
      <c r="AI349" s="71">
        <v>-18000</v>
      </c>
      <c r="AJ349" s="73">
        <v>40051.999039351853</v>
      </c>
      <c r="AK349" s="71" t="s">
        <v>3133</v>
      </c>
      <c r="AL349" s="71" t="s">
        <v>3267</v>
      </c>
      <c r="AM349" s="71" t="s">
        <v>4308</v>
      </c>
      <c r="AN349" s="73">
        <v>40522.044965277775</v>
      </c>
      <c r="AO349" s="71"/>
      <c r="AP349" s="71"/>
    </row>
    <row r="350" spans="1:42" ht="41.45" customHeight="1">
      <c r="A350" s="15" t="s">
        <v>281</v>
      </c>
      <c r="C350" s="52">
        <v>1</v>
      </c>
      <c r="D350" s="52">
        <v>1</v>
      </c>
      <c r="E350" s="53">
        <v>0</v>
      </c>
      <c r="F350" s="53">
        <v>4.3899999999999999E-4</v>
      </c>
      <c r="G350" s="53">
        <v>1.64E-4</v>
      </c>
      <c r="H350" s="53">
        <v>0.35862500000000003</v>
      </c>
      <c r="I350" s="53">
        <v>0</v>
      </c>
      <c r="J350" s="16" t="s">
        <v>5682</v>
      </c>
      <c r="K350" s="16"/>
      <c r="L350" s="75">
        <v>3.6624011876082827</v>
      </c>
      <c r="M350" s="68"/>
      <c r="N350" s="95" t="s">
        <v>2252</v>
      </c>
      <c r="O350" s="16"/>
      <c r="P350" s="17"/>
      <c r="Q350" s="76" t="s">
        <v>5688</v>
      </c>
      <c r="R350" s="76"/>
      <c r="S350" s="17"/>
      <c r="T350" s="78"/>
      <c r="U350" s="79"/>
      <c r="V350" s="79"/>
      <c r="W350" s="77"/>
      <c r="X350" s="80"/>
      <c r="Y350" s="80"/>
      <c r="Z350" s="69">
        <v>350</v>
      </c>
      <c r="AA350" s="69"/>
      <c r="AB350" s="81"/>
      <c r="AC350" s="71">
        <v>2568</v>
      </c>
      <c r="AD350" s="71">
        <v>3031</v>
      </c>
      <c r="AE350" s="71">
        <v>58501</v>
      </c>
      <c r="AF350" s="71">
        <v>59</v>
      </c>
      <c r="AG350" s="71" t="s">
        <v>1356</v>
      </c>
      <c r="AH350" s="71" t="s">
        <v>2040</v>
      </c>
      <c r="AI350" s="71">
        <v>-28800</v>
      </c>
      <c r="AJ350" s="73">
        <v>39871.664282407408</v>
      </c>
      <c r="AK350" s="71" t="s">
        <v>3133</v>
      </c>
      <c r="AL350" s="71" t="s">
        <v>3269</v>
      </c>
      <c r="AM350" s="71" t="s">
        <v>4310</v>
      </c>
      <c r="AN350" s="73">
        <v>40522.044108796297</v>
      </c>
      <c r="AO350" s="71"/>
      <c r="AP350" s="71"/>
    </row>
    <row r="351" spans="1:42" ht="41.45" customHeight="1">
      <c r="A351" s="15" t="s">
        <v>283</v>
      </c>
      <c r="C351" s="52">
        <v>0</v>
      </c>
      <c r="D351" s="52">
        <v>1</v>
      </c>
      <c r="E351" s="53">
        <v>0</v>
      </c>
      <c r="F351" s="53">
        <v>5.9100000000000005E-4</v>
      </c>
      <c r="G351" s="53">
        <v>2.4060000000000002E-3</v>
      </c>
      <c r="H351" s="53">
        <v>0.39937600000000001</v>
      </c>
      <c r="I351" s="53">
        <v>0</v>
      </c>
      <c r="J351" s="16" t="s">
        <v>5682</v>
      </c>
      <c r="K351" s="16"/>
      <c r="L351" s="75">
        <v>3.6808550343736366</v>
      </c>
      <c r="M351" s="68"/>
      <c r="N351" s="95" t="s">
        <v>2254</v>
      </c>
      <c r="O351" s="16"/>
      <c r="P351" s="17"/>
      <c r="Q351" s="76" t="s">
        <v>5688</v>
      </c>
      <c r="R351" s="76"/>
      <c r="S351" s="17"/>
      <c r="T351" s="78"/>
      <c r="U351" s="79"/>
      <c r="V351" s="79"/>
      <c r="W351" s="77"/>
      <c r="X351" s="80"/>
      <c r="Y351" s="80"/>
      <c r="Z351" s="69">
        <v>351</v>
      </c>
      <c r="AA351" s="69"/>
      <c r="AB351" s="81"/>
      <c r="AC351" s="71">
        <v>100</v>
      </c>
      <c r="AD351" s="71">
        <v>201</v>
      </c>
      <c r="AE351" s="71">
        <v>2060</v>
      </c>
      <c r="AF351" s="71">
        <v>1</v>
      </c>
      <c r="AG351" s="71" t="s">
        <v>1358</v>
      </c>
      <c r="AH351" s="71" t="s">
        <v>2073</v>
      </c>
      <c r="AI351" s="71">
        <v>3600</v>
      </c>
      <c r="AJ351" s="73">
        <v>39856.469988425924</v>
      </c>
      <c r="AK351" s="71" t="s">
        <v>3133</v>
      </c>
      <c r="AL351" s="71" t="s">
        <v>3271</v>
      </c>
      <c r="AM351" s="71" t="s">
        <v>4312</v>
      </c>
      <c r="AN351" s="73">
        <v>40522.045011574075</v>
      </c>
      <c r="AO351" s="71"/>
      <c r="AP351" s="71"/>
    </row>
    <row r="352" spans="1:42" ht="41.45" customHeight="1">
      <c r="A352" s="15" t="s">
        <v>284</v>
      </c>
      <c r="C352" s="52">
        <v>0</v>
      </c>
      <c r="D352" s="52">
        <v>1</v>
      </c>
      <c r="E352" s="53">
        <v>0</v>
      </c>
      <c r="F352" s="53">
        <v>1</v>
      </c>
      <c r="G352" s="53">
        <v>0</v>
      </c>
      <c r="H352" s="53">
        <v>0.99999899999999997</v>
      </c>
      <c r="I352" s="53">
        <v>0</v>
      </c>
      <c r="J352" s="16" t="s">
        <v>5682</v>
      </c>
      <c r="K352" s="16"/>
      <c r="L352" s="75">
        <v>3.9528435697653399</v>
      </c>
      <c r="M352" s="68"/>
      <c r="N352" s="95" t="s">
        <v>2255</v>
      </c>
      <c r="O352" s="16"/>
      <c r="P352" s="17"/>
      <c r="Q352" s="76" t="s">
        <v>5688</v>
      </c>
      <c r="R352" s="76"/>
      <c r="S352" s="58"/>
      <c r="T352" s="78"/>
      <c r="U352" s="79"/>
      <c r="V352" s="79"/>
      <c r="W352" s="77"/>
      <c r="X352" s="80"/>
      <c r="Y352" s="80"/>
      <c r="Z352" s="69">
        <v>352</v>
      </c>
      <c r="AA352" s="69"/>
      <c r="AB352" s="81"/>
      <c r="AC352" s="71">
        <v>106</v>
      </c>
      <c r="AD352" s="71">
        <v>276</v>
      </c>
      <c r="AE352" s="71">
        <v>9186</v>
      </c>
      <c r="AF352" s="71">
        <v>0</v>
      </c>
      <c r="AG352" s="71" t="s">
        <v>1359</v>
      </c>
      <c r="AH352" s="71" t="s">
        <v>2040</v>
      </c>
      <c r="AI352" s="71">
        <v>-28800</v>
      </c>
      <c r="AJ352" s="73">
        <v>40416.426585648151</v>
      </c>
      <c r="AK352" s="71" t="s">
        <v>3133</v>
      </c>
      <c r="AL352" s="71" t="s">
        <v>3272</v>
      </c>
      <c r="AM352" s="71" t="s">
        <v>4313</v>
      </c>
      <c r="AN352" s="73">
        <v>40522.045034722221</v>
      </c>
      <c r="AO352" s="71"/>
      <c r="AP352" s="71"/>
    </row>
    <row r="353" spans="1:42" ht="41.45" customHeight="1">
      <c r="A353" s="15" t="s">
        <v>796</v>
      </c>
      <c r="C353" s="52">
        <v>1</v>
      </c>
      <c r="D353" s="52">
        <v>0</v>
      </c>
      <c r="E353" s="53">
        <v>0</v>
      </c>
      <c r="F353" s="53">
        <v>1</v>
      </c>
      <c r="G353" s="53">
        <v>0</v>
      </c>
      <c r="H353" s="53">
        <v>0.99999899999999997</v>
      </c>
      <c r="I353" s="53">
        <v>0</v>
      </c>
      <c r="J353" s="16" t="s">
        <v>5682</v>
      </c>
      <c r="K353" s="16"/>
      <c r="L353" s="75">
        <v>3.9528435697653399</v>
      </c>
      <c r="M353" s="68"/>
      <c r="N353" s="95" t="s">
        <v>2256</v>
      </c>
      <c r="O353" s="16"/>
      <c r="P353" s="17"/>
      <c r="Q353" s="76" t="s">
        <v>5688</v>
      </c>
      <c r="R353" s="76"/>
      <c r="S353" s="58"/>
      <c r="T353" s="78"/>
      <c r="U353" s="79"/>
      <c r="V353" s="79"/>
      <c r="W353" s="77"/>
      <c r="X353" s="80"/>
      <c r="Y353" s="80"/>
      <c r="Z353" s="69">
        <v>353</v>
      </c>
      <c r="AA353" s="69"/>
      <c r="AB353" s="81"/>
      <c r="AC353" s="71">
        <v>181</v>
      </c>
      <c r="AD353" s="71">
        <v>411</v>
      </c>
      <c r="AE353" s="71">
        <v>19889</v>
      </c>
      <c r="AF353" s="71">
        <v>1</v>
      </c>
      <c r="AG353" s="71" t="s">
        <v>1360</v>
      </c>
      <c r="AH353" s="71" t="s">
        <v>2040</v>
      </c>
      <c r="AI353" s="71">
        <v>-28800</v>
      </c>
      <c r="AJ353" s="73">
        <v>40184.507326388892</v>
      </c>
      <c r="AK353" s="71" t="s">
        <v>3133</v>
      </c>
      <c r="AL353" s="71" t="s">
        <v>3273</v>
      </c>
      <c r="AM353" s="71" t="s">
        <v>4313</v>
      </c>
      <c r="AN353" s="73">
        <v>40522.047615740739</v>
      </c>
      <c r="AO353" s="71"/>
      <c r="AP353" s="71"/>
    </row>
    <row r="354" spans="1:42" ht="41.45" customHeight="1">
      <c r="A354" s="15" t="s">
        <v>285</v>
      </c>
      <c r="C354" s="52">
        <v>0</v>
      </c>
      <c r="D354" s="52">
        <v>1</v>
      </c>
      <c r="E354" s="53">
        <v>0</v>
      </c>
      <c r="F354" s="53">
        <v>5.9100000000000005E-4</v>
      </c>
      <c r="G354" s="53">
        <v>2.4060000000000002E-3</v>
      </c>
      <c r="H354" s="53">
        <v>0.39937600000000001</v>
      </c>
      <c r="I354" s="53">
        <v>0</v>
      </c>
      <c r="J354" s="16" t="s">
        <v>5682</v>
      </c>
      <c r="K354" s="16"/>
      <c r="L354" s="75">
        <v>3.6808550343736366</v>
      </c>
      <c r="M354" s="68"/>
      <c r="N354" s="95" t="s">
        <v>2257</v>
      </c>
      <c r="O354" s="16"/>
      <c r="P354" s="17"/>
      <c r="Q354" s="76" t="s">
        <v>5688</v>
      </c>
      <c r="R354" s="76"/>
      <c r="S354" s="17"/>
      <c r="T354" s="78"/>
      <c r="U354" s="79"/>
      <c r="V354" s="79"/>
      <c r="W354" s="77"/>
      <c r="X354" s="80"/>
      <c r="Y354" s="80"/>
      <c r="Z354" s="69">
        <v>354</v>
      </c>
      <c r="AA354" s="69"/>
      <c r="AB354" s="81"/>
      <c r="AC354" s="71">
        <v>31</v>
      </c>
      <c r="AD354" s="71">
        <v>9</v>
      </c>
      <c r="AE354" s="71">
        <v>94</v>
      </c>
      <c r="AF354" s="71">
        <v>3</v>
      </c>
      <c r="AG354" s="71"/>
      <c r="AH354" s="71" t="s">
        <v>2048</v>
      </c>
      <c r="AI354" s="71">
        <v>36000</v>
      </c>
      <c r="AJ354" s="73">
        <v>39980.162106481483</v>
      </c>
      <c r="AK354" s="71" t="s">
        <v>3133</v>
      </c>
      <c r="AL354" s="71" t="s">
        <v>3274</v>
      </c>
      <c r="AM354" s="71" t="s">
        <v>4314</v>
      </c>
      <c r="AN354" s="73">
        <v>40522.045034722221</v>
      </c>
      <c r="AO354" s="71"/>
      <c r="AP354" s="71"/>
    </row>
    <row r="355" spans="1:42" ht="41.45" customHeight="1">
      <c r="A355" s="15" t="s">
        <v>286</v>
      </c>
      <c r="C355" s="52">
        <v>1</v>
      </c>
      <c r="D355" s="52">
        <v>1</v>
      </c>
      <c r="E355" s="53">
        <v>0</v>
      </c>
      <c r="F355" s="53">
        <v>3.59E-4</v>
      </c>
      <c r="G355" s="53">
        <v>2.9E-5</v>
      </c>
      <c r="H355" s="53">
        <v>0.39713599999999999</v>
      </c>
      <c r="I355" s="53">
        <v>0</v>
      </c>
      <c r="J355" s="16" t="s">
        <v>5682</v>
      </c>
      <c r="K355" s="16"/>
      <c r="L355" s="75">
        <v>3.6798406637629917</v>
      </c>
      <c r="M355" s="68"/>
      <c r="N355" s="95" t="s">
        <v>2258</v>
      </c>
      <c r="O355" s="16"/>
      <c r="P355" s="17"/>
      <c r="Q355" s="76" t="s">
        <v>5688</v>
      </c>
      <c r="R355" s="76"/>
      <c r="S355" s="17"/>
      <c r="T355" s="78"/>
      <c r="U355" s="79"/>
      <c r="V355" s="79"/>
      <c r="W355" s="77"/>
      <c r="X355" s="80"/>
      <c r="Y355" s="80"/>
      <c r="Z355" s="69">
        <v>355</v>
      </c>
      <c r="AA355" s="69"/>
      <c r="AB355" s="81"/>
      <c r="AC355" s="71">
        <v>776</v>
      </c>
      <c r="AD355" s="71">
        <v>391</v>
      </c>
      <c r="AE355" s="71">
        <v>22841</v>
      </c>
      <c r="AF355" s="71">
        <v>50</v>
      </c>
      <c r="AG355" s="71" t="s">
        <v>1361</v>
      </c>
      <c r="AH355" s="71" t="s">
        <v>2042</v>
      </c>
      <c r="AI355" s="71">
        <v>-14400</v>
      </c>
      <c r="AJ355" s="73">
        <v>40009.054282407407</v>
      </c>
      <c r="AK355" s="71" t="s">
        <v>3133</v>
      </c>
      <c r="AL355" s="71" t="s">
        <v>3275</v>
      </c>
      <c r="AM355" s="71" t="s">
        <v>4315</v>
      </c>
      <c r="AN355" s="73">
        <v>40522.045289351852</v>
      </c>
      <c r="AO355" s="71"/>
      <c r="AP355" s="71"/>
    </row>
    <row r="356" spans="1:42" ht="41.45" customHeight="1">
      <c r="A356" s="15" t="s">
        <v>290</v>
      </c>
      <c r="C356" s="52">
        <v>0</v>
      </c>
      <c r="D356" s="52">
        <v>1</v>
      </c>
      <c r="E356" s="53">
        <v>0</v>
      </c>
      <c r="F356" s="53">
        <v>5.9100000000000005E-4</v>
      </c>
      <c r="G356" s="53">
        <v>2.4060000000000002E-3</v>
      </c>
      <c r="H356" s="53">
        <v>0.39937600000000001</v>
      </c>
      <c r="I356" s="53">
        <v>0</v>
      </c>
      <c r="J356" s="16" t="s">
        <v>5682</v>
      </c>
      <c r="K356" s="16"/>
      <c r="L356" s="75">
        <v>3.6808550343736366</v>
      </c>
      <c r="M356" s="68"/>
      <c r="N356" s="95" t="s">
        <v>2265</v>
      </c>
      <c r="O356" s="16"/>
      <c r="P356" s="17"/>
      <c r="Q356" s="76" t="s">
        <v>5688</v>
      </c>
      <c r="R356" s="76"/>
      <c r="S356" s="58"/>
      <c r="T356" s="78"/>
      <c r="U356" s="79"/>
      <c r="V356" s="79"/>
      <c r="W356" s="77"/>
      <c r="X356" s="80"/>
      <c r="Y356" s="80"/>
      <c r="Z356" s="69">
        <v>356</v>
      </c>
      <c r="AA356" s="69"/>
      <c r="AB356" s="81"/>
      <c r="AC356" s="71">
        <v>7</v>
      </c>
      <c r="AD356" s="71">
        <v>3</v>
      </c>
      <c r="AE356" s="71">
        <v>26</v>
      </c>
      <c r="AF356" s="71">
        <v>0</v>
      </c>
      <c r="AG356" s="71" t="s">
        <v>1368</v>
      </c>
      <c r="AH356" s="71" t="s">
        <v>2074</v>
      </c>
      <c r="AI356" s="71">
        <v>3600</v>
      </c>
      <c r="AJ356" s="73">
        <v>40161.08520833333</v>
      </c>
      <c r="AK356" s="71" t="s">
        <v>3133</v>
      </c>
      <c r="AL356" s="71" t="s">
        <v>3282</v>
      </c>
      <c r="AM356" s="71" t="s">
        <v>4321</v>
      </c>
      <c r="AN356" s="73">
        <v>40522.045057870368</v>
      </c>
      <c r="AO356" s="71"/>
      <c r="AP356" s="71"/>
    </row>
    <row r="357" spans="1:42" ht="41.45" customHeight="1">
      <c r="A357" s="15" t="s">
        <v>291</v>
      </c>
      <c r="C357" s="52">
        <v>0</v>
      </c>
      <c r="D357" s="52">
        <v>2</v>
      </c>
      <c r="E357" s="53">
        <v>0</v>
      </c>
      <c r="F357" s="53">
        <v>3.6400000000000001E-4</v>
      </c>
      <c r="G357" s="53">
        <v>6.6000000000000005E-5</v>
      </c>
      <c r="H357" s="53">
        <v>0.52745500000000001</v>
      </c>
      <c r="I357" s="53">
        <v>0.5</v>
      </c>
      <c r="J357" s="16" t="s">
        <v>5682</v>
      </c>
      <c r="K357" s="16"/>
      <c r="L357" s="75">
        <v>3.7388548439454214</v>
      </c>
      <c r="M357" s="68"/>
      <c r="N357" s="95" t="s">
        <v>2266</v>
      </c>
      <c r="O357" s="16"/>
      <c r="P357" s="17"/>
      <c r="Q357" s="76" t="s">
        <v>5688</v>
      </c>
      <c r="R357" s="76"/>
      <c r="S357" s="17"/>
      <c r="T357" s="78"/>
      <c r="U357" s="79"/>
      <c r="V357" s="79"/>
      <c r="W357" s="77"/>
      <c r="X357" s="80"/>
      <c r="Y357" s="80"/>
      <c r="Z357" s="69">
        <v>357</v>
      </c>
      <c r="AA357" s="69"/>
      <c r="AB357" s="81"/>
      <c r="AC357" s="71">
        <v>95</v>
      </c>
      <c r="AD357" s="71">
        <v>11</v>
      </c>
      <c r="AE357" s="71">
        <v>496</v>
      </c>
      <c r="AF357" s="71">
        <v>0</v>
      </c>
      <c r="AG357" s="71"/>
      <c r="AH357" s="71"/>
      <c r="AI357" s="71"/>
      <c r="AJ357" s="73">
        <v>40224.034641203703</v>
      </c>
      <c r="AK357" s="71" t="s">
        <v>3133</v>
      </c>
      <c r="AL357" s="71" t="s">
        <v>3283</v>
      </c>
      <c r="AM357" s="71" t="s">
        <v>4322</v>
      </c>
      <c r="AN357" s="73">
        <v>40522.045069444444</v>
      </c>
      <c r="AO357" s="71"/>
      <c r="AP357" s="71"/>
    </row>
    <row r="358" spans="1:42" ht="41.45" customHeight="1">
      <c r="A358" s="15" t="s">
        <v>292</v>
      </c>
      <c r="C358" s="52">
        <v>0</v>
      </c>
      <c r="D358" s="52">
        <v>1</v>
      </c>
      <c r="E358" s="53">
        <v>0</v>
      </c>
      <c r="F358" s="53">
        <v>5.9100000000000005E-4</v>
      </c>
      <c r="G358" s="53">
        <v>2.4060000000000002E-3</v>
      </c>
      <c r="H358" s="53">
        <v>0.39937600000000001</v>
      </c>
      <c r="I358" s="53">
        <v>0</v>
      </c>
      <c r="J358" s="16" t="s">
        <v>5682</v>
      </c>
      <c r="K358" s="16"/>
      <c r="L358" s="75">
        <v>3.6808550343736366</v>
      </c>
      <c r="M358" s="68"/>
      <c r="N358" s="95" t="s">
        <v>2267</v>
      </c>
      <c r="O358" s="16"/>
      <c r="P358" s="17"/>
      <c r="Q358" s="76" t="s">
        <v>5688</v>
      </c>
      <c r="R358" s="76"/>
      <c r="S358" s="17"/>
      <c r="T358" s="78"/>
      <c r="U358" s="79"/>
      <c r="V358" s="79"/>
      <c r="W358" s="77"/>
      <c r="X358" s="80"/>
      <c r="Y358" s="80"/>
      <c r="Z358" s="69">
        <v>358</v>
      </c>
      <c r="AA358" s="69"/>
      <c r="AB358" s="81"/>
      <c r="AC358" s="71">
        <v>45</v>
      </c>
      <c r="AD358" s="71">
        <v>32</v>
      </c>
      <c r="AE358" s="71">
        <v>120</v>
      </c>
      <c r="AF358" s="71">
        <v>3</v>
      </c>
      <c r="AG358" s="71" t="s">
        <v>1369</v>
      </c>
      <c r="AH358" s="71" t="s">
        <v>2053</v>
      </c>
      <c r="AI358" s="71">
        <v>36000</v>
      </c>
      <c r="AJ358" s="73">
        <v>39915.455405092594</v>
      </c>
      <c r="AK358" s="71" t="s">
        <v>3133</v>
      </c>
      <c r="AL358" s="71" t="s">
        <v>3284</v>
      </c>
      <c r="AM358" s="71" t="s">
        <v>4323</v>
      </c>
      <c r="AN358" s="73">
        <v>40522.045115740744</v>
      </c>
      <c r="AO358" s="71"/>
      <c r="AP358" s="71"/>
    </row>
    <row r="359" spans="1:42" ht="41.45" customHeight="1">
      <c r="A359" s="15" t="s">
        <v>293</v>
      </c>
      <c r="C359" s="52">
        <v>0</v>
      </c>
      <c r="D359" s="52">
        <v>1</v>
      </c>
      <c r="E359" s="53">
        <v>0</v>
      </c>
      <c r="F359" s="53">
        <v>5.9100000000000005E-4</v>
      </c>
      <c r="G359" s="53">
        <v>2.4060000000000002E-3</v>
      </c>
      <c r="H359" s="53">
        <v>0.39937600000000001</v>
      </c>
      <c r="I359" s="53">
        <v>0</v>
      </c>
      <c r="J359" s="16" t="s">
        <v>5682</v>
      </c>
      <c r="K359" s="16"/>
      <c r="L359" s="75">
        <v>3.6808550343736366</v>
      </c>
      <c r="M359" s="68"/>
      <c r="N359" s="95" t="s">
        <v>2268</v>
      </c>
      <c r="O359" s="16"/>
      <c r="P359" s="17"/>
      <c r="Q359" s="76" t="s">
        <v>5688</v>
      </c>
      <c r="R359" s="76"/>
      <c r="S359" s="17"/>
      <c r="T359" s="78"/>
      <c r="U359" s="79"/>
      <c r="V359" s="79"/>
      <c r="W359" s="77"/>
      <c r="X359" s="80"/>
      <c r="Y359" s="80"/>
      <c r="Z359" s="69">
        <v>359</v>
      </c>
      <c r="AA359" s="69"/>
      <c r="AB359" s="81"/>
      <c r="AC359" s="71">
        <v>465</v>
      </c>
      <c r="AD359" s="71">
        <v>428</v>
      </c>
      <c r="AE359" s="71">
        <v>12043</v>
      </c>
      <c r="AF359" s="71">
        <v>172</v>
      </c>
      <c r="AG359" s="71" t="s">
        <v>1370</v>
      </c>
      <c r="AH359" s="71" t="s">
        <v>2075</v>
      </c>
      <c r="AI359" s="71">
        <v>-25200</v>
      </c>
      <c r="AJ359" s="73">
        <v>39847.800810185188</v>
      </c>
      <c r="AK359" s="71" t="s">
        <v>3133</v>
      </c>
      <c r="AL359" s="71" t="s">
        <v>3285</v>
      </c>
      <c r="AM359" s="71" t="s">
        <v>4324</v>
      </c>
      <c r="AN359" s="73">
        <v>40522.045115740744</v>
      </c>
      <c r="AO359" s="71"/>
      <c r="AP359" s="71"/>
    </row>
    <row r="360" spans="1:42" ht="41.45" customHeight="1">
      <c r="A360" s="15" t="s">
        <v>294</v>
      </c>
      <c r="C360" s="52">
        <v>1</v>
      </c>
      <c r="D360" s="52">
        <v>1</v>
      </c>
      <c r="E360" s="53">
        <v>0</v>
      </c>
      <c r="F360" s="53">
        <v>2.8699999999999998E-4</v>
      </c>
      <c r="G360" s="53">
        <v>0</v>
      </c>
      <c r="H360" s="53">
        <v>0.51465700000000003</v>
      </c>
      <c r="I360" s="53">
        <v>0</v>
      </c>
      <c r="J360" s="16" t="s">
        <v>5682</v>
      </c>
      <c r="K360" s="16"/>
      <c r="L360" s="75">
        <v>3.7330593461440666</v>
      </c>
      <c r="M360" s="68"/>
      <c r="N360" s="95" t="s">
        <v>2269</v>
      </c>
      <c r="O360" s="16"/>
      <c r="P360" s="17"/>
      <c r="Q360" s="76" t="s">
        <v>5688</v>
      </c>
      <c r="R360" s="76"/>
      <c r="S360" s="17"/>
      <c r="T360" s="78"/>
      <c r="U360" s="79"/>
      <c r="V360" s="79"/>
      <c r="W360" s="77"/>
      <c r="X360" s="80"/>
      <c r="Y360" s="80"/>
      <c r="Z360" s="69">
        <v>360</v>
      </c>
      <c r="AA360" s="69"/>
      <c r="AB360" s="81"/>
      <c r="AC360" s="71">
        <v>94</v>
      </c>
      <c r="AD360" s="71">
        <v>96</v>
      </c>
      <c r="AE360" s="71">
        <v>2459</v>
      </c>
      <c r="AF360" s="71">
        <v>1</v>
      </c>
      <c r="AG360" s="71" t="s">
        <v>1371</v>
      </c>
      <c r="AH360" s="71" t="s">
        <v>2076</v>
      </c>
      <c r="AI360" s="71">
        <v>-10800</v>
      </c>
      <c r="AJ360" s="73">
        <v>40420.134756944448</v>
      </c>
      <c r="AK360" s="71" t="s">
        <v>3133</v>
      </c>
      <c r="AL360" s="71" t="s">
        <v>3286</v>
      </c>
      <c r="AM360" s="71" t="s">
        <v>4325</v>
      </c>
      <c r="AN360" s="73">
        <v>40522.045127314814</v>
      </c>
      <c r="AO360" s="71"/>
      <c r="AP360" s="71"/>
    </row>
    <row r="361" spans="1:42" ht="41.45" customHeight="1">
      <c r="A361" s="15" t="s">
        <v>296</v>
      </c>
      <c r="C361" s="52">
        <v>0</v>
      </c>
      <c r="D361" s="52">
        <v>2</v>
      </c>
      <c r="E361" s="53">
        <v>0</v>
      </c>
      <c r="F361" s="53">
        <v>5.9500000000000004E-4</v>
      </c>
      <c r="G361" s="53">
        <v>2.5690000000000001E-3</v>
      </c>
      <c r="H361" s="53">
        <v>0.61363599999999996</v>
      </c>
      <c r="I361" s="53">
        <v>0.5</v>
      </c>
      <c r="J361" s="16" t="s">
        <v>5682</v>
      </c>
      <c r="K361" s="16"/>
      <c r="L361" s="75">
        <v>3.7778813946579186</v>
      </c>
      <c r="M361" s="68"/>
      <c r="N361" s="95" t="s">
        <v>2271</v>
      </c>
      <c r="O361" s="16"/>
      <c r="P361" s="17"/>
      <c r="Q361" s="76" t="s">
        <v>5688</v>
      </c>
      <c r="R361" s="76"/>
      <c r="S361" s="17"/>
      <c r="T361" s="78"/>
      <c r="U361" s="79"/>
      <c r="V361" s="79"/>
      <c r="W361" s="77"/>
      <c r="X361" s="80"/>
      <c r="Y361" s="80"/>
      <c r="Z361" s="69">
        <v>361</v>
      </c>
      <c r="AA361" s="69"/>
      <c r="AB361" s="81"/>
      <c r="AC361" s="71">
        <v>367</v>
      </c>
      <c r="AD361" s="71">
        <v>1046</v>
      </c>
      <c r="AE361" s="71">
        <v>22244</v>
      </c>
      <c r="AF361" s="71">
        <v>12</v>
      </c>
      <c r="AG361" s="71" t="s">
        <v>1373</v>
      </c>
      <c r="AH361" s="71" t="s">
        <v>2045</v>
      </c>
      <c r="AI361" s="71">
        <v>-18000</v>
      </c>
      <c r="AJ361" s="73">
        <v>39861.120752314811</v>
      </c>
      <c r="AK361" s="71" t="s">
        <v>3133</v>
      </c>
      <c r="AL361" s="71" t="s">
        <v>3288</v>
      </c>
      <c r="AM361" s="71" t="s">
        <v>4327</v>
      </c>
      <c r="AN361" s="73">
        <v>40522.045162037037</v>
      </c>
      <c r="AO361" s="71"/>
      <c r="AP361" s="71"/>
    </row>
    <row r="362" spans="1:42" ht="41.45" customHeight="1">
      <c r="A362" s="15" t="s">
        <v>299</v>
      </c>
      <c r="C362" s="52">
        <v>0</v>
      </c>
      <c r="D362" s="52">
        <v>1</v>
      </c>
      <c r="E362" s="53">
        <v>0</v>
      </c>
      <c r="F362" s="53">
        <v>5.9100000000000005E-4</v>
      </c>
      <c r="G362" s="53">
        <v>2.4060000000000002E-3</v>
      </c>
      <c r="H362" s="53">
        <v>0.39937600000000001</v>
      </c>
      <c r="I362" s="53">
        <v>0</v>
      </c>
      <c r="J362" s="16" t="s">
        <v>5682</v>
      </c>
      <c r="K362" s="16"/>
      <c r="L362" s="75">
        <v>3.6808550343736366</v>
      </c>
      <c r="M362" s="68"/>
      <c r="N362" s="95" t="s">
        <v>2275</v>
      </c>
      <c r="O362" s="16"/>
      <c r="P362" s="17"/>
      <c r="Q362" s="76" t="s">
        <v>5688</v>
      </c>
      <c r="R362" s="76"/>
      <c r="S362" s="17"/>
      <c r="T362" s="78"/>
      <c r="U362" s="79"/>
      <c r="V362" s="79"/>
      <c r="W362" s="77"/>
      <c r="X362" s="80"/>
      <c r="Y362" s="80"/>
      <c r="Z362" s="69">
        <v>362</v>
      </c>
      <c r="AA362" s="69"/>
      <c r="AB362" s="81"/>
      <c r="AC362" s="71">
        <v>274</v>
      </c>
      <c r="AD362" s="71">
        <v>109</v>
      </c>
      <c r="AE362" s="71">
        <v>441</v>
      </c>
      <c r="AF362" s="71">
        <v>2</v>
      </c>
      <c r="AG362" s="71" t="s">
        <v>1377</v>
      </c>
      <c r="AH362" s="71" t="s">
        <v>2070</v>
      </c>
      <c r="AI362" s="71">
        <v>34200</v>
      </c>
      <c r="AJ362" s="73">
        <v>40160.244305555556</v>
      </c>
      <c r="AK362" s="71" t="s">
        <v>3133</v>
      </c>
      <c r="AL362" s="71" t="s">
        <v>3292</v>
      </c>
      <c r="AM362" s="71" t="s">
        <v>4331</v>
      </c>
      <c r="AN362" s="73">
        <v>40522.04519675926</v>
      </c>
      <c r="AO362" s="71"/>
      <c r="AP362" s="71"/>
    </row>
    <row r="363" spans="1:42" ht="41.45" customHeight="1">
      <c r="A363" s="15" t="s">
        <v>300</v>
      </c>
      <c r="C363" s="52">
        <v>0</v>
      </c>
      <c r="D363" s="52">
        <v>1</v>
      </c>
      <c r="E363" s="53">
        <v>0</v>
      </c>
      <c r="F363" s="53">
        <v>5.9100000000000005E-4</v>
      </c>
      <c r="G363" s="53">
        <v>2.4060000000000002E-3</v>
      </c>
      <c r="H363" s="53">
        <v>0.39937600000000001</v>
      </c>
      <c r="I363" s="53">
        <v>0</v>
      </c>
      <c r="J363" s="16" t="s">
        <v>5682</v>
      </c>
      <c r="K363" s="16"/>
      <c r="L363" s="75">
        <v>3.6808550343736366</v>
      </c>
      <c r="M363" s="68"/>
      <c r="N363" s="95" t="s">
        <v>2276</v>
      </c>
      <c r="O363" s="16"/>
      <c r="P363" s="17"/>
      <c r="Q363" s="76" t="s">
        <v>5688</v>
      </c>
      <c r="R363" s="76"/>
      <c r="S363" s="17"/>
      <c r="T363" s="78"/>
      <c r="U363" s="79"/>
      <c r="V363" s="79"/>
      <c r="W363" s="77"/>
      <c r="X363" s="80"/>
      <c r="Y363" s="80"/>
      <c r="Z363" s="69">
        <v>363</v>
      </c>
      <c r="AA363" s="69"/>
      <c r="AB363" s="81"/>
      <c r="AC363" s="71">
        <v>87</v>
      </c>
      <c r="AD363" s="71">
        <v>4</v>
      </c>
      <c r="AE363" s="71">
        <v>243</v>
      </c>
      <c r="AF363" s="71">
        <v>0</v>
      </c>
      <c r="AG363" s="71"/>
      <c r="AH363" s="71"/>
      <c r="AI363" s="71"/>
      <c r="AJ363" s="73">
        <v>40431.777511574073</v>
      </c>
      <c r="AK363" s="71" t="s">
        <v>3133</v>
      </c>
      <c r="AL363" s="71" t="s">
        <v>3293</v>
      </c>
      <c r="AM363" s="71" t="s">
        <v>4332</v>
      </c>
      <c r="AN363" s="73">
        <v>40522.045208333337</v>
      </c>
      <c r="AO363" s="71"/>
      <c r="AP363" s="71"/>
    </row>
    <row r="364" spans="1:42" ht="41.45" customHeight="1">
      <c r="A364" s="15" t="s">
        <v>301</v>
      </c>
      <c r="C364" s="52">
        <v>1</v>
      </c>
      <c r="D364" s="52">
        <v>1</v>
      </c>
      <c r="E364" s="53">
        <v>0</v>
      </c>
      <c r="F364" s="53">
        <v>3.59E-4</v>
      </c>
      <c r="G364" s="53">
        <v>2.9E-5</v>
      </c>
      <c r="H364" s="53">
        <v>0.39713599999999999</v>
      </c>
      <c r="I364" s="53">
        <v>0</v>
      </c>
      <c r="J364" s="16" t="s">
        <v>5682</v>
      </c>
      <c r="K364" s="16"/>
      <c r="L364" s="75">
        <v>3.6798406637629917</v>
      </c>
      <c r="M364" s="68"/>
      <c r="N364" s="95" t="s">
        <v>2277</v>
      </c>
      <c r="O364" s="16"/>
      <c r="P364" s="17"/>
      <c r="Q364" s="76" t="s">
        <v>5688</v>
      </c>
      <c r="R364" s="76"/>
      <c r="S364" s="17"/>
      <c r="T364" s="78"/>
      <c r="U364" s="79"/>
      <c r="V364" s="79"/>
      <c r="W364" s="77"/>
      <c r="X364" s="80"/>
      <c r="Y364" s="80"/>
      <c r="Z364" s="69">
        <v>364</v>
      </c>
      <c r="AA364" s="69"/>
      <c r="AB364" s="81"/>
      <c r="AC364" s="71">
        <v>181</v>
      </c>
      <c r="AD364" s="71">
        <v>213</v>
      </c>
      <c r="AE364" s="71">
        <v>11540</v>
      </c>
      <c r="AF364" s="71">
        <v>0</v>
      </c>
      <c r="AG364" s="71" t="s">
        <v>1378</v>
      </c>
      <c r="AH364" s="71" t="s">
        <v>2042</v>
      </c>
      <c r="AI364" s="71">
        <v>-14400</v>
      </c>
      <c r="AJ364" s="73">
        <v>40157.139965277776</v>
      </c>
      <c r="AK364" s="71" t="s">
        <v>3133</v>
      </c>
      <c r="AL364" s="71" t="s">
        <v>3294</v>
      </c>
      <c r="AM364" s="71" t="s">
        <v>4315</v>
      </c>
      <c r="AN364" s="73">
        <v>40522.045219907406</v>
      </c>
      <c r="AO364" s="71"/>
      <c r="AP364" s="71"/>
    </row>
    <row r="365" spans="1:42" ht="41.45" customHeight="1">
      <c r="A365" s="15" t="s">
        <v>303</v>
      </c>
      <c r="C365" s="52">
        <v>0</v>
      </c>
      <c r="D365" s="52">
        <v>1</v>
      </c>
      <c r="E365" s="53">
        <v>0</v>
      </c>
      <c r="F365" s="53">
        <v>5.9100000000000005E-4</v>
      </c>
      <c r="G365" s="53">
        <v>2.4060000000000002E-3</v>
      </c>
      <c r="H365" s="53">
        <v>0.39937600000000001</v>
      </c>
      <c r="I365" s="53">
        <v>0</v>
      </c>
      <c r="J365" s="16" t="s">
        <v>5682</v>
      </c>
      <c r="K365" s="16"/>
      <c r="L365" s="75">
        <v>3.6808550343736366</v>
      </c>
      <c r="M365" s="68"/>
      <c r="N365" s="95" t="s">
        <v>2279</v>
      </c>
      <c r="O365" s="16"/>
      <c r="P365" s="17"/>
      <c r="Q365" s="76" t="s">
        <v>5688</v>
      </c>
      <c r="R365" s="76"/>
      <c r="S365" s="17"/>
      <c r="T365" s="78"/>
      <c r="U365" s="79"/>
      <c r="V365" s="79"/>
      <c r="W365" s="77"/>
      <c r="X365" s="80"/>
      <c r="Y365" s="80"/>
      <c r="Z365" s="69">
        <v>365</v>
      </c>
      <c r="AA365" s="69"/>
      <c r="AB365" s="81"/>
      <c r="AC365" s="71">
        <v>271</v>
      </c>
      <c r="AD365" s="71">
        <v>57</v>
      </c>
      <c r="AE365" s="71">
        <v>503</v>
      </c>
      <c r="AF365" s="71">
        <v>2</v>
      </c>
      <c r="AG365" s="71" t="s">
        <v>1380</v>
      </c>
      <c r="AH365" s="71" t="s">
        <v>2066</v>
      </c>
      <c r="AI365" s="71">
        <v>-21600</v>
      </c>
      <c r="AJ365" s="73">
        <v>40305.736550925925</v>
      </c>
      <c r="AK365" s="71" t="s">
        <v>3133</v>
      </c>
      <c r="AL365" s="71" t="s">
        <v>3296</v>
      </c>
      <c r="AM365" s="71" t="s">
        <v>4334</v>
      </c>
      <c r="AN365" s="73">
        <v>40522.046238425923</v>
      </c>
      <c r="AO365" s="71"/>
      <c r="AP365" s="71"/>
    </row>
    <row r="366" spans="1:42" ht="41.45" customHeight="1">
      <c r="A366" s="15" t="s">
        <v>304</v>
      </c>
      <c r="C366" s="52">
        <v>0</v>
      </c>
      <c r="D366" s="52">
        <v>1</v>
      </c>
      <c r="E366" s="53">
        <v>0</v>
      </c>
      <c r="F366" s="53">
        <v>5.9100000000000005E-4</v>
      </c>
      <c r="G366" s="53">
        <v>2.4060000000000002E-3</v>
      </c>
      <c r="H366" s="53">
        <v>0.39937600000000001</v>
      </c>
      <c r="I366" s="53">
        <v>0</v>
      </c>
      <c r="J366" s="16" t="s">
        <v>5682</v>
      </c>
      <c r="K366" s="16"/>
      <c r="L366" s="75">
        <v>3.6808550343736366</v>
      </c>
      <c r="M366" s="68"/>
      <c r="N366" s="95" t="s">
        <v>2280</v>
      </c>
      <c r="O366" s="16"/>
      <c r="P366" s="17"/>
      <c r="Q366" s="76" t="s">
        <v>5688</v>
      </c>
      <c r="R366" s="76"/>
      <c r="S366" s="17"/>
      <c r="T366" s="78"/>
      <c r="U366" s="79"/>
      <c r="V366" s="79"/>
      <c r="W366" s="77"/>
      <c r="X366" s="80"/>
      <c r="Y366" s="80"/>
      <c r="Z366" s="69">
        <v>366</v>
      </c>
      <c r="AA366" s="69"/>
      <c r="AB366" s="81"/>
      <c r="AC366" s="71">
        <v>4</v>
      </c>
      <c r="AD366" s="71">
        <v>1</v>
      </c>
      <c r="AE366" s="71">
        <v>53</v>
      </c>
      <c r="AF366" s="71">
        <v>0</v>
      </c>
      <c r="AG366" s="71"/>
      <c r="AH366" s="71"/>
      <c r="AI366" s="71"/>
      <c r="AJ366" s="73">
        <v>40521.661423611113</v>
      </c>
      <c r="AK366" s="71" t="s">
        <v>3133</v>
      </c>
      <c r="AL366" s="71" t="s">
        <v>3297</v>
      </c>
      <c r="AM366" s="71" t="s">
        <v>4335</v>
      </c>
      <c r="AN366" s="73">
        <v>40522.046273148146</v>
      </c>
      <c r="AO366" s="71"/>
      <c r="AP366" s="71"/>
    </row>
    <row r="367" spans="1:42" ht="41.45" customHeight="1">
      <c r="A367" s="15" t="s">
        <v>305</v>
      </c>
      <c r="C367" s="52">
        <v>0</v>
      </c>
      <c r="D367" s="52">
        <v>1</v>
      </c>
      <c r="E367" s="53">
        <v>0</v>
      </c>
      <c r="F367" s="53">
        <v>5.9100000000000005E-4</v>
      </c>
      <c r="G367" s="53">
        <v>2.4060000000000002E-3</v>
      </c>
      <c r="H367" s="53">
        <v>0.39937600000000001</v>
      </c>
      <c r="I367" s="53">
        <v>0</v>
      </c>
      <c r="J367" s="16" t="s">
        <v>5682</v>
      </c>
      <c r="K367" s="16"/>
      <c r="L367" s="75">
        <v>3.6808550343736366</v>
      </c>
      <c r="M367" s="68"/>
      <c r="N367" s="95" t="s">
        <v>2281</v>
      </c>
      <c r="O367" s="16"/>
      <c r="P367" s="17"/>
      <c r="Q367" s="76" t="s">
        <v>5688</v>
      </c>
      <c r="R367" s="76"/>
      <c r="S367" s="17"/>
      <c r="T367" s="78"/>
      <c r="U367" s="79"/>
      <c r="V367" s="79"/>
      <c r="W367" s="77"/>
      <c r="X367" s="80"/>
      <c r="Y367" s="80"/>
      <c r="Z367" s="69">
        <v>367</v>
      </c>
      <c r="AA367" s="69"/>
      <c r="AB367" s="81"/>
      <c r="AC367" s="71">
        <v>73</v>
      </c>
      <c r="AD367" s="71">
        <v>15</v>
      </c>
      <c r="AE367" s="71">
        <v>358</v>
      </c>
      <c r="AF367" s="71">
        <v>0</v>
      </c>
      <c r="AG367" s="71" t="s">
        <v>1381</v>
      </c>
      <c r="AH367" s="71"/>
      <c r="AI367" s="71"/>
      <c r="AJ367" s="73">
        <v>40197.710856481484</v>
      </c>
      <c r="AK367" s="71" t="s">
        <v>3133</v>
      </c>
      <c r="AL367" s="71" t="s">
        <v>3298</v>
      </c>
      <c r="AM367" s="71" t="s">
        <v>4305</v>
      </c>
      <c r="AN367" s="73">
        <v>40522.046296296299</v>
      </c>
      <c r="AO367" s="71"/>
      <c r="AP367" s="71"/>
    </row>
    <row r="368" spans="1:42" ht="41.45" customHeight="1">
      <c r="A368" s="15" t="s">
        <v>306</v>
      </c>
      <c r="C368" s="52">
        <v>0</v>
      </c>
      <c r="D368" s="52">
        <v>1</v>
      </c>
      <c r="E368" s="53">
        <v>0</v>
      </c>
      <c r="F368" s="53">
        <v>5.9100000000000005E-4</v>
      </c>
      <c r="G368" s="53">
        <v>2.4060000000000002E-3</v>
      </c>
      <c r="H368" s="53">
        <v>0.39937600000000001</v>
      </c>
      <c r="I368" s="53">
        <v>0</v>
      </c>
      <c r="J368" s="16" t="s">
        <v>5682</v>
      </c>
      <c r="K368" s="16"/>
      <c r="L368" s="75">
        <v>3.6808550343736366</v>
      </c>
      <c r="M368" s="68"/>
      <c r="N368" s="95" t="s">
        <v>2282</v>
      </c>
      <c r="O368" s="16"/>
      <c r="P368" s="17"/>
      <c r="Q368" s="76" t="s">
        <v>5688</v>
      </c>
      <c r="R368" s="76"/>
      <c r="S368" s="17"/>
      <c r="T368" s="78"/>
      <c r="U368" s="79"/>
      <c r="V368" s="79"/>
      <c r="W368" s="77"/>
      <c r="X368" s="80"/>
      <c r="Y368" s="80"/>
      <c r="Z368" s="69">
        <v>368</v>
      </c>
      <c r="AA368" s="69"/>
      <c r="AB368" s="81"/>
      <c r="AC368" s="71">
        <v>24</v>
      </c>
      <c r="AD368" s="71">
        <v>9</v>
      </c>
      <c r="AE368" s="71">
        <v>168</v>
      </c>
      <c r="AF368" s="71">
        <v>0</v>
      </c>
      <c r="AG368" s="71" t="s">
        <v>1382</v>
      </c>
      <c r="AH368" s="71" t="s">
        <v>2045</v>
      </c>
      <c r="AI368" s="71">
        <v>-18000</v>
      </c>
      <c r="AJ368" s="73">
        <v>40268.191203703704</v>
      </c>
      <c r="AK368" s="71" t="s">
        <v>3133</v>
      </c>
      <c r="AL368" s="71" t="s">
        <v>3299</v>
      </c>
      <c r="AM368" s="71" t="s">
        <v>4271</v>
      </c>
      <c r="AN368" s="73">
        <v>40522.045914351853</v>
      </c>
      <c r="AO368" s="71"/>
      <c r="AP368" s="71"/>
    </row>
    <row r="369" spans="1:42" ht="41.45" customHeight="1">
      <c r="A369" s="15" t="s">
        <v>307</v>
      </c>
      <c r="C369" s="52">
        <v>0</v>
      </c>
      <c r="D369" s="52">
        <v>1</v>
      </c>
      <c r="E369" s="53">
        <v>0</v>
      </c>
      <c r="F369" s="53">
        <v>5.9100000000000005E-4</v>
      </c>
      <c r="G369" s="53">
        <v>2.4060000000000002E-3</v>
      </c>
      <c r="H369" s="53">
        <v>0.39937600000000001</v>
      </c>
      <c r="I369" s="53">
        <v>0</v>
      </c>
      <c r="J369" s="16" t="s">
        <v>5682</v>
      </c>
      <c r="K369" s="16"/>
      <c r="L369" s="75">
        <v>3.6808550343736366</v>
      </c>
      <c r="M369" s="68"/>
      <c r="N369" s="95" t="s">
        <v>2283</v>
      </c>
      <c r="O369" s="16"/>
      <c r="P369" s="17"/>
      <c r="Q369" s="76" t="s">
        <v>5688</v>
      </c>
      <c r="R369" s="76"/>
      <c r="S369" s="17"/>
      <c r="T369" s="78"/>
      <c r="U369" s="79"/>
      <c r="V369" s="79"/>
      <c r="W369" s="77"/>
      <c r="X369" s="80"/>
      <c r="Y369" s="80"/>
      <c r="Z369" s="69">
        <v>369</v>
      </c>
      <c r="AA369" s="69"/>
      <c r="AB369" s="81"/>
      <c r="AC369" s="71">
        <v>103</v>
      </c>
      <c r="AD369" s="71">
        <v>67</v>
      </c>
      <c r="AE369" s="71">
        <v>1874</v>
      </c>
      <c r="AF369" s="71">
        <v>0</v>
      </c>
      <c r="AG369" s="71" t="s">
        <v>1383</v>
      </c>
      <c r="AH369" s="71" t="s">
        <v>2052</v>
      </c>
      <c r="AI369" s="71">
        <v>-10800</v>
      </c>
      <c r="AJ369" s="73">
        <v>40254.475312499999</v>
      </c>
      <c r="AK369" s="71" t="s">
        <v>3133</v>
      </c>
      <c r="AL369" s="71" t="s">
        <v>3300</v>
      </c>
      <c r="AM369" s="71" t="s">
        <v>4336</v>
      </c>
      <c r="AN369" s="73">
        <v>40522.045925925922</v>
      </c>
      <c r="AO369" s="71"/>
      <c r="AP369" s="71"/>
    </row>
    <row r="370" spans="1:42" ht="41.45" customHeight="1">
      <c r="A370" s="15" t="s">
        <v>309</v>
      </c>
      <c r="C370" s="52">
        <v>0</v>
      </c>
      <c r="D370" s="52">
        <v>1</v>
      </c>
      <c r="E370" s="53">
        <v>0</v>
      </c>
      <c r="F370" s="53">
        <v>5.9100000000000005E-4</v>
      </c>
      <c r="G370" s="53">
        <v>2.4060000000000002E-3</v>
      </c>
      <c r="H370" s="53">
        <v>0.39937600000000001</v>
      </c>
      <c r="I370" s="53">
        <v>0</v>
      </c>
      <c r="J370" s="16" t="s">
        <v>5682</v>
      </c>
      <c r="K370" s="16"/>
      <c r="L370" s="75">
        <v>3.6808550343736366</v>
      </c>
      <c r="M370" s="68"/>
      <c r="N370" s="95" t="s">
        <v>2285</v>
      </c>
      <c r="O370" s="16"/>
      <c r="P370" s="17"/>
      <c r="Q370" s="76" t="s">
        <v>5688</v>
      </c>
      <c r="R370" s="76"/>
      <c r="S370" s="17"/>
      <c r="T370" s="78"/>
      <c r="U370" s="79"/>
      <c r="V370" s="79"/>
      <c r="W370" s="77"/>
      <c r="X370" s="80"/>
      <c r="Y370" s="80"/>
      <c r="Z370" s="69">
        <v>370</v>
      </c>
      <c r="AA370" s="69"/>
      <c r="AB370" s="81"/>
      <c r="AC370" s="71">
        <v>129</v>
      </c>
      <c r="AD370" s="71">
        <v>132</v>
      </c>
      <c r="AE370" s="71">
        <v>301</v>
      </c>
      <c r="AF370" s="71">
        <v>2</v>
      </c>
      <c r="AG370" s="71" t="s">
        <v>1385</v>
      </c>
      <c r="AH370" s="71" t="s">
        <v>2042</v>
      </c>
      <c r="AI370" s="71">
        <v>-14400</v>
      </c>
      <c r="AJ370" s="73">
        <v>40030.716736111113</v>
      </c>
      <c r="AK370" s="71" t="s">
        <v>3133</v>
      </c>
      <c r="AL370" s="71" t="s">
        <v>3302</v>
      </c>
      <c r="AM370" s="71" t="s">
        <v>4338</v>
      </c>
      <c r="AN370" s="73">
        <v>40522.045949074076</v>
      </c>
      <c r="AO370" s="71"/>
      <c r="AP370" s="71"/>
    </row>
    <row r="371" spans="1:42" ht="41.45" customHeight="1">
      <c r="A371" s="15" t="s">
        <v>310</v>
      </c>
      <c r="C371" s="52">
        <v>1</v>
      </c>
      <c r="D371" s="52">
        <v>1</v>
      </c>
      <c r="E371" s="53">
        <v>0</v>
      </c>
      <c r="F371" s="53">
        <v>4.3300000000000001E-4</v>
      </c>
      <c r="G371" s="53">
        <v>1.2300000000000001E-4</v>
      </c>
      <c r="H371" s="53">
        <v>0.50056299999999998</v>
      </c>
      <c r="I371" s="53">
        <v>0</v>
      </c>
      <c r="J371" s="16" t="s">
        <v>5682</v>
      </c>
      <c r="K371" s="16"/>
      <c r="L371" s="75">
        <v>3.7266769624894103</v>
      </c>
      <c r="M371" s="68"/>
      <c r="N371" s="95" t="s">
        <v>2286</v>
      </c>
      <c r="O371" s="16"/>
      <c r="P371" s="17"/>
      <c r="Q371" s="76" t="s">
        <v>5688</v>
      </c>
      <c r="R371" s="76"/>
      <c r="S371" s="17"/>
      <c r="T371" s="78"/>
      <c r="U371" s="79"/>
      <c r="V371" s="79"/>
      <c r="W371" s="77"/>
      <c r="X371" s="80"/>
      <c r="Y371" s="80"/>
      <c r="Z371" s="69">
        <v>371</v>
      </c>
      <c r="AA371" s="69"/>
      <c r="AB371" s="81"/>
      <c r="AC371" s="71">
        <v>173</v>
      </c>
      <c r="AD371" s="71">
        <v>738</v>
      </c>
      <c r="AE371" s="71">
        <v>10765</v>
      </c>
      <c r="AF371" s="71">
        <v>20</v>
      </c>
      <c r="AG371" s="71" t="s">
        <v>1386</v>
      </c>
      <c r="AH371" s="71" t="s">
        <v>2045</v>
      </c>
      <c r="AI371" s="71">
        <v>-18000</v>
      </c>
      <c r="AJ371" s="73">
        <v>39357.196134259262</v>
      </c>
      <c r="AK371" s="71" t="s">
        <v>3133</v>
      </c>
      <c r="AL371" s="71" t="s">
        <v>3303</v>
      </c>
      <c r="AM371" s="71" t="s">
        <v>4339</v>
      </c>
      <c r="AN371" s="73">
        <v>40522.045162037037</v>
      </c>
      <c r="AO371" s="71"/>
      <c r="AP371" s="71"/>
    </row>
    <row r="372" spans="1:42" ht="41.45" customHeight="1">
      <c r="A372" s="15" t="s">
        <v>312</v>
      </c>
      <c r="C372" s="52">
        <v>0</v>
      </c>
      <c r="D372" s="52">
        <v>1</v>
      </c>
      <c r="E372" s="53">
        <v>0</v>
      </c>
      <c r="F372" s="53">
        <v>3.6400000000000001E-4</v>
      </c>
      <c r="G372" s="53">
        <v>3.1999999999999999E-5</v>
      </c>
      <c r="H372" s="53">
        <v>0.34558100000000003</v>
      </c>
      <c r="I372" s="53">
        <v>0</v>
      </c>
      <c r="J372" s="16" t="s">
        <v>5682</v>
      </c>
      <c r="K372" s="16"/>
      <c r="L372" s="75">
        <v>3.656494290177366</v>
      </c>
      <c r="M372" s="68"/>
      <c r="N372" s="95" t="s">
        <v>2288</v>
      </c>
      <c r="O372" s="16"/>
      <c r="P372" s="17"/>
      <c r="Q372" s="76" t="s">
        <v>5688</v>
      </c>
      <c r="R372" s="76"/>
      <c r="S372" s="17"/>
      <c r="T372" s="78"/>
      <c r="U372" s="79"/>
      <c r="V372" s="79"/>
      <c r="W372" s="77"/>
      <c r="X372" s="80"/>
      <c r="Y372" s="80"/>
      <c r="Z372" s="69">
        <v>372</v>
      </c>
      <c r="AA372" s="69"/>
      <c r="AB372" s="81"/>
      <c r="AC372" s="71">
        <v>90</v>
      </c>
      <c r="AD372" s="71">
        <v>27</v>
      </c>
      <c r="AE372" s="71">
        <v>2426</v>
      </c>
      <c r="AF372" s="71">
        <v>4</v>
      </c>
      <c r="AG372" s="71" t="s">
        <v>1388</v>
      </c>
      <c r="AH372" s="71" t="s">
        <v>2046</v>
      </c>
      <c r="AI372" s="71">
        <v>-16200</v>
      </c>
      <c r="AJ372" s="73">
        <v>40185.815335648149</v>
      </c>
      <c r="AK372" s="71" t="s">
        <v>3133</v>
      </c>
      <c r="AL372" s="71" t="s">
        <v>3305</v>
      </c>
      <c r="AM372" s="71" t="s">
        <v>4341</v>
      </c>
      <c r="AN372" s="73">
        <v>40522.045960648145</v>
      </c>
      <c r="AO372" s="71"/>
      <c r="AP372" s="71"/>
    </row>
    <row r="373" spans="1:42" ht="41.45" customHeight="1">
      <c r="A373" s="15" t="s">
        <v>797</v>
      </c>
      <c r="C373" s="52">
        <v>1</v>
      </c>
      <c r="D373" s="52">
        <v>0</v>
      </c>
      <c r="E373" s="53">
        <v>0</v>
      </c>
      <c r="F373" s="53">
        <v>4.4299999999999998E-4</v>
      </c>
      <c r="G373" s="53">
        <v>1.4899999999999999E-4</v>
      </c>
      <c r="H373" s="53">
        <v>0.421514</v>
      </c>
      <c r="I373" s="53">
        <v>0</v>
      </c>
      <c r="J373" s="16" t="s">
        <v>5682</v>
      </c>
      <c r="K373" s="16"/>
      <c r="L373" s="75">
        <v>3.6908800953461629</v>
      </c>
      <c r="M373" s="68"/>
      <c r="N373" s="95" t="s">
        <v>2289</v>
      </c>
      <c r="O373" s="16"/>
      <c r="P373" s="17"/>
      <c r="Q373" s="76" t="s">
        <v>5688</v>
      </c>
      <c r="R373" s="76"/>
      <c r="S373" s="17"/>
      <c r="T373" s="78"/>
      <c r="U373" s="79"/>
      <c r="V373" s="79"/>
      <c r="W373" s="77"/>
      <c r="X373" s="80"/>
      <c r="Y373" s="80"/>
      <c r="Z373" s="69">
        <v>373</v>
      </c>
      <c r="AA373" s="69"/>
      <c r="AB373" s="81"/>
      <c r="AC373" s="71">
        <v>163</v>
      </c>
      <c r="AD373" s="71">
        <v>115</v>
      </c>
      <c r="AE373" s="71">
        <v>562</v>
      </c>
      <c r="AF373" s="71">
        <v>0</v>
      </c>
      <c r="AG373" s="71" t="s">
        <v>1389</v>
      </c>
      <c r="AH373" s="71" t="s">
        <v>2041</v>
      </c>
      <c r="AI373" s="71">
        <v>-10800</v>
      </c>
      <c r="AJ373" s="73">
        <v>40022.099849537037</v>
      </c>
      <c r="AK373" s="71" t="s">
        <v>3133</v>
      </c>
      <c r="AL373" s="71" t="s">
        <v>3306</v>
      </c>
      <c r="AM373" s="71" t="s">
        <v>4342</v>
      </c>
      <c r="AN373" s="73">
        <v>40522.045358796298</v>
      </c>
      <c r="AO373" s="71"/>
      <c r="AP373" s="71"/>
    </row>
    <row r="374" spans="1:42" ht="41.45" customHeight="1">
      <c r="A374" s="15" t="s">
        <v>314</v>
      </c>
      <c r="C374" s="52">
        <v>0</v>
      </c>
      <c r="D374" s="52">
        <v>1</v>
      </c>
      <c r="E374" s="53">
        <v>0</v>
      </c>
      <c r="F374" s="53">
        <v>5.9100000000000005E-4</v>
      </c>
      <c r="G374" s="53">
        <v>2.4060000000000002E-3</v>
      </c>
      <c r="H374" s="53">
        <v>0.39937600000000001</v>
      </c>
      <c r="I374" s="53">
        <v>0</v>
      </c>
      <c r="J374" s="16" t="s">
        <v>5682</v>
      </c>
      <c r="K374" s="16"/>
      <c r="L374" s="75">
        <v>3.6808550343736366</v>
      </c>
      <c r="M374" s="68"/>
      <c r="N374" s="95" t="s">
        <v>2290</v>
      </c>
      <c r="O374" s="16"/>
      <c r="P374" s="17"/>
      <c r="Q374" s="76" t="s">
        <v>5688</v>
      </c>
      <c r="R374" s="76"/>
      <c r="S374" s="17"/>
      <c r="T374" s="78"/>
      <c r="U374" s="79"/>
      <c r="V374" s="79"/>
      <c r="W374" s="77"/>
      <c r="X374" s="80"/>
      <c r="Y374" s="80"/>
      <c r="Z374" s="69">
        <v>374</v>
      </c>
      <c r="AA374" s="69"/>
      <c r="AB374" s="81"/>
      <c r="AC374" s="71">
        <v>269</v>
      </c>
      <c r="AD374" s="71">
        <v>282</v>
      </c>
      <c r="AE374" s="71">
        <v>2658</v>
      </c>
      <c r="AF374" s="71">
        <v>516</v>
      </c>
      <c r="AG374" s="71" t="s">
        <v>1390</v>
      </c>
      <c r="AH374" s="71" t="s">
        <v>2062</v>
      </c>
      <c r="AI374" s="71">
        <v>3600</v>
      </c>
      <c r="AJ374" s="73">
        <v>39993.374108796299</v>
      </c>
      <c r="AK374" s="71" t="s">
        <v>3133</v>
      </c>
      <c r="AL374" s="71" t="s">
        <v>3307</v>
      </c>
      <c r="AM374" s="71" t="s">
        <v>4343</v>
      </c>
      <c r="AN374" s="73">
        <v>40522.046030092592</v>
      </c>
      <c r="AO374" s="71"/>
      <c r="AP374" s="71"/>
    </row>
    <row r="375" spans="1:42" ht="41.45" customHeight="1">
      <c r="A375" s="15" t="s">
        <v>315</v>
      </c>
      <c r="C375" s="52">
        <v>0</v>
      </c>
      <c r="D375" s="52">
        <v>1</v>
      </c>
      <c r="E375" s="53">
        <v>0</v>
      </c>
      <c r="F375" s="53">
        <v>1</v>
      </c>
      <c r="G375" s="53">
        <v>0</v>
      </c>
      <c r="H375" s="53">
        <v>0.99999899999999997</v>
      </c>
      <c r="I375" s="53">
        <v>0</v>
      </c>
      <c r="J375" s="16" t="s">
        <v>5682</v>
      </c>
      <c r="K375" s="16"/>
      <c r="L375" s="75">
        <v>3.9528435697653399</v>
      </c>
      <c r="M375" s="68"/>
      <c r="N375" s="95" t="s">
        <v>2291</v>
      </c>
      <c r="O375" s="16"/>
      <c r="P375" s="17"/>
      <c r="Q375" s="76" t="s">
        <v>5688</v>
      </c>
      <c r="R375" s="76"/>
      <c r="S375" s="17"/>
      <c r="T375" s="78"/>
      <c r="U375" s="79"/>
      <c r="V375" s="79"/>
      <c r="W375" s="77"/>
      <c r="X375" s="80"/>
      <c r="Y375" s="80"/>
      <c r="Z375" s="69">
        <v>375</v>
      </c>
      <c r="AA375" s="69"/>
      <c r="AB375" s="81"/>
      <c r="AC375" s="71">
        <v>25</v>
      </c>
      <c r="AD375" s="71">
        <v>73</v>
      </c>
      <c r="AE375" s="71">
        <v>3466</v>
      </c>
      <c r="AF375" s="71">
        <v>0</v>
      </c>
      <c r="AG375" s="71"/>
      <c r="AH375" s="71" t="s">
        <v>2045</v>
      </c>
      <c r="AI375" s="71">
        <v>-18000</v>
      </c>
      <c r="AJ375" s="73">
        <v>40196.126250000001</v>
      </c>
      <c r="AK375" s="71" t="s">
        <v>3133</v>
      </c>
      <c r="AL375" s="71" t="s">
        <v>3308</v>
      </c>
      <c r="AM375" s="71" t="s">
        <v>4344</v>
      </c>
      <c r="AN375" s="73">
        <v>40522.046030092592</v>
      </c>
      <c r="AO375" s="71"/>
      <c r="AP375" s="71"/>
    </row>
    <row r="376" spans="1:42" ht="41.45" customHeight="1">
      <c r="A376" s="15" t="s">
        <v>798</v>
      </c>
      <c r="C376" s="52">
        <v>1</v>
      </c>
      <c r="D376" s="52">
        <v>0</v>
      </c>
      <c r="E376" s="53">
        <v>0</v>
      </c>
      <c r="F376" s="53">
        <v>1</v>
      </c>
      <c r="G376" s="53">
        <v>0</v>
      </c>
      <c r="H376" s="53">
        <v>0.99999899999999997</v>
      </c>
      <c r="I376" s="53">
        <v>0</v>
      </c>
      <c r="J376" s="16" t="s">
        <v>5682</v>
      </c>
      <c r="K376" s="16"/>
      <c r="L376" s="75">
        <v>3.9528435697653399</v>
      </c>
      <c r="M376" s="68"/>
      <c r="N376" s="95" t="s">
        <v>2292</v>
      </c>
      <c r="O376" s="16"/>
      <c r="P376" s="17"/>
      <c r="Q376" s="76" t="s">
        <v>5688</v>
      </c>
      <c r="R376" s="76"/>
      <c r="S376" s="17"/>
      <c r="T376" s="78"/>
      <c r="U376" s="79"/>
      <c r="V376" s="79"/>
      <c r="W376" s="77"/>
      <c r="X376" s="80"/>
      <c r="Y376" s="80"/>
      <c r="Z376" s="69">
        <v>376</v>
      </c>
      <c r="AA376" s="69"/>
      <c r="AB376" s="81"/>
      <c r="AC376" s="71">
        <v>61</v>
      </c>
      <c r="AD376" s="71">
        <v>297</v>
      </c>
      <c r="AE376" s="71">
        <v>5501</v>
      </c>
      <c r="AF376" s="71">
        <v>3</v>
      </c>
      <c r="AG376" s="71" t="s">
        <v>1391</v>
      </c>
      <c r="AH376" s="71" t="s">
        <v>2043</v>
      </c>
      <c r="AI376" s="71">
        <v>-18000</v>
      </c>
      <c r="AJ376" s="73">
        <v>39916.734074074076</v>
      </c>
      <c r="AK376" s="71" t="s">
        <v>3133</v>
      </c>
      <c r="AL376" s="71" t="s">
        <v>3309</v>
      </c>
      <c r="AM376" s="71" t="s">
        <v>4344</v>
      </c>
      <c r="AN376" s="73">
        <v>40522.046030092592</v>
      </c>
      <c r="AO376" s="71"/>
      <c r="AP376" s="71"/>
    </row>
    <row r="377" spans="1:42" ht="41.45" customHeight="1">
      <c r="A377" s="15" t="s">
        <v>317</v>
      </c>
      <c r="C377" s="52">
        <v>0</v>
      </c>
      <c r="D377" s="52">
        <v>1</v>
      </c>
      <c r="E377" s="53">
        <v>0</v>
      </c>
      <c r="F377" s="53">
        <v>3.77E-4</v>
      </c>
      <c r="G377" s="53">
        <v>9.0000000000000006E-5</v>
      </c>
      <c r="H377" s="53">
        <v>0.43145099999999997</v>
      </c>
      <c r="I377" s="53">
        <v>0</v>
      </c>
      <c r="J377" s="16" t="s">
        <v>5682</v>
      </c>
      <c r="K377" s="16"/>
      <c r="L377" s="75">
        <v>3.6953800063988322</v>
      </c>
      <c r="M377" s="68"/>
      <c r="N377" s="95" t="s">
        <v>2294</v>
      </c>
      <c r="O377" s="16"/>
      <c r="P377" s="17"/>
      <c r="Q377" s="76" t="s">
        <v>5688</v>
      </c>
      <c r="R377" s="76"/>
      <c r="S377" s="17"/>
      <c r="T377" s="78"/>
      <c r="U377" s="79"/>
      <c r="V377" s="79"/>
      <c r="W377" s="77"/>
      <c r="X377" s="80"/>
      <c r="Y377" s="80"/>
      <c r="Z377" s="69">
        <v>377</v>
      </c>
      <c r="AA377" s="69"/>
      <c r="AB377" s="81"/>
      <c r="AC377" s="71">
        <v>123</v>
      </c>
      <c r="AD377" s="71">
        <v>56</v>
      </c>
      <c r="AE377" s="71">
        <v>298</v>
      </c>
      <c r="AF377" s="71">
        <v>3</v>
      </c>
      <c r="AG377" s="71"/>
      <c r="AH377" s="71"/>
      <c r="AI377" s="71"/>
      <c r="AJ377" s="73">
        <v>40144.201828703706</v>
      </c>
      <c r="AK377" s="71" t="s">
        <v>3133</v>
      </c>
      <c r="AL377" s="71" t="s">
        <v>3311</v>
      </c>
      <c r="AM377" s="71" t="s">
        <v>4346</v>
      </c>
      <c r="AN377" s="73">
        <v>40522.046076388891</v>
      </c>
      <c r="AO377" s="71"/>
      <c r="AP377" s="71"/>
    </row>
    <row r="378" spans="1:42" ht="41.45" customHeight="1">
      <c r="A378" s="15" t="s">
        <v>799</v>
      </c>
      <c r="C378" s="52">
        <v>1</v>
      </c>
      <c r="D378" s="52">
        <v>0</v>
      </c>
      <c r="E378" s="53">
        <v>0</v>
      </c>
      <c r="F378" s="53">
        <v>3.5100000000000002E-4</v>
      </c>
      <c r="G378" s="53">
        <v>1.2999999999999999E-5</v>
      </c>
      <c r="H378" s="53">
        <v>0.37119799999999997</v>
      </c>
      <c r="I378" s="53">
        <v>0</v>
      </c>
      <c r="J378" s="16" t="s">
        <v>5682</v>
      </c>
      <c r="K378" s="16"/>
      <c r="L378" s="75">
        <v>3.6680947955045502</v>
      </c>
      <c r="M378" s="68"/>
      <c r="N378" s="95" t="s">
        <v>2296</v>
      </c>
      <c r="O378" s="16"/>
      <c r="P378" s="17"/>
      <c r="Q378" s="76" t="s">
        <v>5688</v>
      </c>
      <c r="R378" s="76"/>
      <c r="S378" s="17"/>
      <c r="T378" s="78"/>
      <c r="U378" s="79"/>
      <c r="V378" s="79"/>
      <c r="W378" s="77"/>
      <c r="X378" s="80"/>
      <c r="Y378" s="80"/>
      <c r="Z378" s="69">
        <v>378</v>
      </c>
      <c r="AA378" s="69"/>
      <c r="AB378" s="81"/>
      <c r="AC378" s="71">
        <v>746</v>
      </c>
      <c r="AD378" s="71">
        <v>322</v>
      </c>
      <c r="AE378" s="71">
        <v>9355</v>
      </c>
      <c r="AF378" s="71">
        <v>12</v>
      </c>
      <c r="AG378" s="71" t="s">
        <v>1394</v>
      </c>
      <c r="AH378" s="71" t="s">
        <v>2045</v>
      </c>
      <c r="AI378" s="71">
        <v>-18000</v>
      </c>
      <c r="AJ378" s="73">
        <v>39857.050729166665</v>
      </c>
      <c r="AK378" s="71" t="s">
        <v>3133</v>
      </c>
      <c r="AL378" s="71" t="s">
        <v>3313</v>
      </c>
      <c r="AM378" s="71" t="s">
        <v>4348</v>
      </c>
      <c r="AN378" s="73">
        <v>40522.044363425928</v>
      </c>
      <c r="AO378" s="71"/>
      <c r="AP378" s="71"/>
    </row>
    <row r="379" spans="1:42" ht="41.45" customHeight="1">
      <c r="A379" s="15" t="s">
        <v>319</v>
      </c>
      <c r="C379" s="52">
        <v>0</v>
      </c>
      <c r="D379" s="52">
        <v>1</v>
      </c>
      <c r="E379" s="53">
        <v>0</v>
      </c>
      <c r="F379" s="53">
        <v>5.9100000000000005E-4</v>
      </c>
      <c r="G379" s="53">
        <v>2.4060000000000002E-3</v>
      </c>
      <c r="H379" s="53">
        <v>0.39937600000000001</v>
      </c>
      <c r="I379" s="53">
        <v>0</v>
      </c>
      <c r="J379" s="16" t="s">
        <v>5682</v>
      </c>
      <c r="K379" s="16"/>
      <c r="L379" s="75">
        <v>3.6808550343736366</v>
      </c>
      <c r="M379" s="68"/>
      <c r="N379" s="95" t="s">
        <v>2297</v>
      </c>
      <c r="O379" s="16"/>
      <c r="P379" s="17"/>
      <c r="Q379" s="76" t="s">
        <v>5688</v>
      </c>
      <c r="R379" s="76"/>
      <c r="S379" s="17"/>
      <c r="T379" s="78"/>
      <c r="U379" s="79"/>
      <c r="V379" s="79"/>
      <c r="W379" s="77"/>
      <c r="X379" s="80"/>
      <c r="Y379" s="80"/>
      <c r="Z379" s="69">
        <v>379</v>
      </c>
      <c r="AA379" s="69"/>
      <c r="AB379" s="81"/>
      <c r="AC379" s="71">
        <v>106</v>
      </c>
      <c r="AD379" s="71">
        <v>90</v>
      </c>
      <c r="AE379" s="71">
        <v>311</v>
      </c>
      <c r="AF379" s="71">
        <v>118</v>
      </c>
      <c r="AG379" s="71"/>
      <c r="AH379" s="71" t="s">
        <v>2078</v>
      </c>
      <c r="AI379" s="71">
        <v>36000</v>
      </c>
      <c r="AJ379" s="73">
        <v>40305.284432870372</v>
      </c>
      <c r="AK379" s="71" t="s">
        <v>3133</v>
      </c>
      <c r="AL379" s="71" t="s">
        <v>3314</v>
      </c>
      <c r="AM379" s="71" t="s">
        <v>4349</v>
      </c>
      <c r="AN379" s="73">
        <v>40522.046099537038</v>
      </c>
      <c r="AO379" s="71"/>
      <c r="AP379" s="71"/>
    </row>
    <row r="380" spans="1:42" ht="41.45" customHeight="1">
      <c r="A380" s="15" t="s">
        <v>320</v>
      </c>
      <c r="C380" s="52">
        <v>1</v>
      </c>
      <c r="D380" s="52">
        <v>2</v>
      </c>
      <c r="E380" s="53">
        <v>0</v>
      </c>
      <c r="F380" s="53">
        <v>4.55E-4</v>
      </c>
      <c r="G380" s="53">
        <v>1.94E-4</v>
      </c>
      <c r="H380" s="53">
        <v>0.720167</v>
      </c>
      <c r="I380" s="53">
        <v>0.5</v>
      </c>
      <c r="J380" s="16" t="s">
        <v>5682</v>
      </c>
      <c r="K380" s="16"/>
      <c r="L380" s="75">
        <v>3.8261233212305168</v>
      </c>
      <c r="M380" s="68"/>
      <c r="N380" s="95" t="s">
        <v>2298</v>
      </c>
      <c r="O380" s="16"/>
      <c r="P380" s="17"/>
      <c r="Q380" s="76" t="s">
        <v>5688</v>
      </c>
      <c r="R380" s="76"/>
      <c r="S380" s="17"/>
      <c r="T380" s="78"/>
      <c r="U380" s="79"/>
      <c r="V380" s="79"/>
      <c r="W380" s="77"/>
      <c r="X380" s="80"/>
      <c r="Y380" s="80"/>
      <c r="Z380" s="69">
        <v>380</v>
      </c>
      <c r="AA380" s="69"/>
      <c r="AB380" s="81"/>
      <c r="AC380" s="71">
        <v>335</v>
      </c>
      <c r="AD380" s="71">
        <v>63</v>
      </c>
      <c r="AE380" s="71">
        <v>1305</v>
      </c>
      <c r="AF380" s="71">
        <v>2</v>
      </c>
      <c r="AG380" s="71"/>
      <c r="AH380" s="71" t="s">
        <v>2046</v>
      </c>
      <c r="AI380" s="71">
        <v>-16200</v>
      </c>
      <c r="AJ380" s="73">
        <v>39966.714375000003</v>
      </c>
      <c r="AK380" s="71" t="s">
        <v>3133</v>
      </c>
      <c r="AL380" s="71" t="s">
        <v>3315</v>
      </c>
      <c r="AM380" s="71" t="s">
        <v>4350</v>
      </c>
      <c r="AN380" s="73">
        <v>40522.04383101852</v>
      </c>
      <c r="AO380" s="71"/>
      <c r="AP380" s="71"/>
    </row>
    <row r="381" spans="1:42" ht="41.45" customHeight="1">
      <c r="A381" s="15" t="s">
        <v>800</v>
      </c>
      <c r="C381" s="52">
        <v>1</v>
      </c>
      <c r="D381" s="52">
        <v>0</v>
      </c>
      <c r="E381" s="53">
        <v>0</v>
      </c>
      <c r="F381" s="53">
        <v>4.5199999999999998E-4</v>
      </c>
      <c r="G381" s="53">
        <v>2.31E-4</v>
      </c>
      <c r="H381" s="53">
        <v>0.35654599999999997</v>
      </c>
      <c r="I381" s="53">
        <v>0</v>
      </c>
      <c r="J381" s="16" t="s">
        <v>5682</v>
      </c>
      <c r="K381" s="16"/>
      <c r="L381" s="75">
        <v>3.6614597248852778</v>
      </c>
      <c r="M381" s="68"/>
      <c r="N381" s="95" t="s">
        <v>2301</v>
      </c>
      <c r="O381" s="16"/>
      <c r="P381" s="17"/>
      <c r="Q381" s="76" t="s">
        <v>5688</v>
      </c>
      <c r="R381" s="76"/>
      <c r="S381" s="17"/>
      <c r="T381" s="78"/>
      <c r="U381" s="79"/>
      <c r="V381" s="79"/>
      <c r="W381" s="77"/>
      <c r="X381" s="80"/>
      <c r="Y381" s="80"/>
      <c r="Z381" s="69">
        <v>381</v>
      </c>
      <c r="AA381" s="69"/>
      <c r="AB381" s="81"/>
      <c r="AC381" s="71">
        <v>41</v>
      </c>
      <c r="AD381" s="71">
        <v>353</v>
      </c>
      <c r="AE381" s="71">
        <v>3488</v>
      </c>
      <c r="AF381" s="71">
        <v>4</v>
      </c>
      <c r="AG381" s="71" t="s">
        <v>1396</v>
      </c>
      <c r="AH381" s="71" t="s">
        <v>2064</v>
      </c>
      <c r="AI381" s="71">
        <v>12600</v>
      </c>
      <c r="AJ381" s="73">
        <v>39469.4606712963</v>
      </c>
      <c r="AK381" s="71" t="s">
        <v>3133</v>
      </c>
      <c r="AL381" s="71" t="s">
        <v>3318</v>
      </c>
      <c r="AM381" s="71" t="s">
        <v>4353</v>
      </c>
      <c r="AN381" s="73">
        <v>40522.049108796295</v>
      </c>
      <c r="AO381" s="71"/>
      <c r="AP381" s="71"/>
    </row>
    <row r="382" spans="1:42" ht="41.45" customHeight="1">
      <c r="A382" s="15" t="s">
        <v>801</v>
      </c>
      <c r="C382" s="52">
        <v>1</v>
      </c>
      <c r="D382" s="52">
        <v>0</v>
      </c>
      <c r="E382" s="53">
        <v>0</v>
      </c>
      <c r="F382" s="53">
        <v>4.5199999999999998E-4</v>
      </c>
      <c r="G382" s="53">
        <v>2.31E-4</v>
      </c>
      <c r="H382" s="53">
        <v>0.35654599999999997</v>
      </c>
      <c r="I382" s="53">
        <v>0</v>
      </c>
      <c r="J382" s="16" t="s">
        <v>5682</v>
      </c>
      <c r="K382" s="16"/>
      <c r="L382" s="75">
        <v>3.6614597248852778</v>
      </c>
      <c r="M382" s="68"/>
      <c r="N382" s="95" t="s">
        <v>2302</v>
      </c>
      <c r="O382" s="16"/>
      <c r="P382" s="17"/>
      <c r="Q382" s="76" t="s">
        <v>5688</v>
      </c>
      <c r="R382" s="76"/>
      <c r="S382" s="17"/>
      <c r="T382" s="78"/>
      <c r="U382" s="79"/>
      <c r="V382" s="79"/>
      <c r="W382" s="77"/>
      <c r="X382" s="80"/>
      <c r="Y382" s="80"/>
      <c r="Z382" s="69">
        <v>382</v>
      </c>
      <c r="AA382" s="69"/>
      <c r="AB382" s="81"/>
      <c r="AC382" s="71">
        <v>1228</v>
      </c>
      <c r="AD382" s="71">
        <v>675</v>
      </c>
      <c r="AE382" s="71">
        <v>1741</v>
      </c>
      <c r="AF382" s="71">
        <v>2</v>
      </c>
      <c r="AG382" s="71" t="s">
        <v>1397</v>
      </c>
      <c r="AH382" s="71" t="s">
        <v>2045</v>
      </c>
      <c r="AI382" s="71">
        <v>-18000</v>
      </c>
      <c r="AJ382" s="73">
        <v>40040.693310185183</v>
      </c>
      <c r="AK382" s="71" t="s">
        <v>3133</v>
      </c>
      <c r="AL382" s="71" t="s">
        <v>3319</v>
      </c>
      <c r="AM382" s="71" t="s">
        <v>4354</v>
      </c>
      <c r="AN382" s="73">
        <v>40522.049155092594</v>
      </c>
      <c r="AO382" s="71"/>
      <c r="AP382" s="71"/>
    </row>
    <row r="383" spans="1:42" ht="41.45" customHeight="1">
      <c r="A383" s="15" t="s">
        <v>327</v>
      </c>
      <c r="C383" s="52">
        <v>0</v>
      </c>
      <c r="D383" s="52">
        <v>1</v>
      </c>
      <c r="E383" s="53">
        <v>0</v>
      </c>
      <c r="F383" s="53">
        <v>5.9100000000000005E-4</v>
      </c>
      <c r="G383" s="53">
        <v>2.4060000000000002E-3</v>
      </c>
      <c r="H383" s="53">
        <v>0.39937600000000001</v>
      </c>
      <c r="I383" s="53">
        <v>0</v>
      </c>
      <c r="J383" s="16" t="s">
        <v>5682</v>
      </c>
      <c r="K383" s="16"/>
      <c r="L383" s="75">
        <v>3.6808550343736366</v>
      </c>
      <c r="M383" s="68"/>
      <c r="N383" s="95" t="s">
        <v>2304</v>
      </c>
      <c r="O383" s="16"/>
      <c r="P383" s="17"/>
      <c r="Q383" s="76" t="s">
        <v>5688</v>
      </c>
      <c r="R383" s="76"/>
      <c r="S383" s="17"/>
      <c r="T383" s="78"/>
      <c r="U383" s="79"/>
      <c r="V383" s="79"/>
      <c r="W383" s="77"/>
      <c r="X383" s="80"/>
      <c r="Y383" s="80"/>
      <c r="Z383" s="69">
        <v>383</v>
      </c>
      <c r="AA383" s="69"/>
      <c r="AB383" s="81"/>
      <c r="AC383" s="71">
        <v>149</v>
      </c>
      <c r="AD383" s="71">
        <v>139</v>
      </c>
      <c r="AE383" s="71">
        <v>2978</v>
      </c>
      <c r="AF383" s="71">
        <v>2</v>
      </c>
      <c r="AG383" s="71" t="s">
        <v>1399</v>
      </c>
      <c r="AH383" s="71" t="s">
        <v>2041</v>
      </c>
      <c r="AI383" s="71">
        <v>-10800</v>
      </c>
      <c r="AJ383" s="73">
        <v>39650.862280092595</v>
      </c>
      <c r="AK383" s="71" t="s">
        <v>3133</v>
      </c>
      <c r="AL383" s="71" t="s">
        <v>3321</v>
      </c>
      <c r="AM383" s="71" t="s">
        <v>4190</v>
      </c>
      <c r="AN383" s="73">
        <v>40522.046157407407</v>
      </c>
      <c r="AO383" s="71"/>
      <c r="AP383" s="71"/>
    </row>
    <row r="384" spans="1:42" ht="41.45" customHeight="1">
      <c r="A384" s="15" t="s">
        <v>328</v>
      </c>
      <c r="C384" s="52">
        <v>1</v>
      </c>
      <c r="D384" s="52">
        <v>1</v>
      </c>
      <c r="E384" s="53">
        <v>0</v>
      </c>
      <c r="F384" s="53">
        <v>4.5199999999999998E-4</v>
      </c>
      <c r="G384" s="53">
        <v>2.31E-4</v>
      </c>
      <c r="H384" s="53">
        <v>0.35654599999999997</v>
      </c>
      <c r="I384" s="53">
        <v>0</v>
      </c>
      <c r="J384" s="16" t="s">
        <v>5682</v>
      </c>
      <c r="K384" s="16"/>
      <c r="L384" s="75">
        <v>3.6614597248852778</v>
      </c>
      <c r="M384" s="68"/>
      <c r="N384" s="95" t="s">
        <v>2305</v>
      </c>
      <c r="O384" s="16"/>
      <c r="P384" s="17"/>
      <c r="Q384" s="76" t="s">
        <v>5688</v>
      </c>
      <c r="R384" s="76"/>
      <c r="S384" s="17"/>
      <c r="T384" s="78"/>
      <c r="U384" s="79"/>
      <c r="V384" s="79"/>
      <c r="W384" s="77"/>
      <c r="X384" s="80"/>
      <c r="Y384" s="80"/>
      <c r="Z384" s="69">
        <v>384</v>
      </c>
      <c r="AA384" s="69"/>
      <c r="AB384" s="81"/>
      <c r="AC384" s="71">
        <v>163</v>
      </c>
      <c r="AD384" s="71">
        <v>139</v>
      </c>
      <c r="AE384" s="71">
        <v>712</v>
      </c>
      <c r="AF384" s="71">
        <v>4</v>
      </c>
      <c r="AG384" s="71" t="s">
        <v>1400</v>
      </c>
      <c r="AH384" s="71" t="s">
        <v>2065</v>
      </c>
      <c r="AI384" s="71">
        <v>-25200</v>
      </c>
      <c r="AJ384" s="73">
        <v>40206.351446759261</v>
      </c>
      <c r="AK384" s="71" t="s">
        <v>3133</v>
      </c>
      <c r="AL384" s="71" t="s">
        <v>3322</v>
      </c>
      <c r="AM384" s="71" t="s">
        <v>4356</v>
      </c>
      <c r="AN384" s="73">
        <v>40522.046168981484</v>
      </c>
      <c r="AO384" s="71"/>
      <c r="AP384" s="71"/>
    </row>
    <row r="385" spans="1:42" ht="41.45" customHeight="1">
      <c r="A385" s="15" t="s">
        <v>330</v>
      </c>
      <c r="C385" s="52">
        <v>1</v>
      </c>
      <c r="D385" s="52">
        <v>1</v>
      </c>
      <c r="E385" s="53">
        <v>0</v>
      </c>
      <c r="F385" s="53">
        <v>3.5799999999999997E-4</v>
      </c>
      <c r="G385" s="53">
        <v>3.8000000000000002E-5</v>
      </c>
      <c r="H385" s="53">
        <v>0.375919</v>
      </c>
      <c r="I385" s="53">
        <v>0</v>
      </c>
      <c r="J385" s="16" t="s">
        <v>5682</v>
      </c>
      <c r="K385" s="16"/>
      <c r="L385" s="75">
        <v>3.6702326721352891</v>
      </c>
      <c r="M385" s="68"/>
      <c r="N385" s="95" t="s">
        <v>2307</v>
      </c>
      <c r="O385" s="16"/>
      <c r="P385" s="17"/>
      <c r="Q385" s="76" t="s">
        <v>5688</v>
      </c>
      <c r="R385" s="76"/>
      <c r="S385" s="17"/>
      <c r="T385" s="78"/>
      <c r="U385" s="79"/>
      <c r="V385" s="79"/>
      <c r="W385" s="77"/>
      <c r="X385" s="80"/>
      <c r="Y385" s="80"/>
      <c r="Z385" s="69">
        <v>385</v>
      </c>
      <c r="AA385" s="69"/>
      <c r="AB385" s="81"/>
      <c r="AC385" s="71">
        <v>258</v>
      </c>
      <c r="AD385" s="71">
        <v>214</v>
      </c>
      <c r="AE385" s="71">
        <v>7535</v>
      </c>
      <c r="AF385" s="71">
        <v>94</v>
      </c>
      <c r="AG385" s="71"/>
      <c r="AH385" s="71" t="s">
        <v>2052</v>
      </c>
      <c r="AI385" s="71">
        <v>-10800</v>
      </c>
      <c r="AJ385" s="73">
        <v>40115.174560185187</v>
      </c>
      <c r="AK385" s="71" t="s">
        <v>3133</v>
      </c>
      <c r="AL385" s="71" t="s">
        <v>3324</v>
      </c>
      <c r="AM385" s="71" t="s">
        <v>4358</v>
      </c>
      <c r="AN385" s="73">
        <v>40522.04619212963</v>
      </c>
      <c r="AO385" s="71"/>
      <c r="AP385" s="71"/>
    </row>
    <row r="386" spans="1:42" ht="41.45" customHeight="1">
      <c r="A386" s="15" t="s">
        <v>331</v>
      </c>
      <c r="C386" s="52">
        <v>0</v>
      </c>
      <c r="D386" s="52">
        <v>1</v>
      </c>
      <c r="E386" s="53">
        <v>0</v>
      </c>
      <c r="F386" s="53">
        <v>3.77E-4</v>
      </c>
      <c r="G386" s="53">
        <v>9.0000000000000006E-5</v>
      </c>
      <c r="H386" s="53">
        <v>0.43145099999999997</v>
      </c>
      <c r="I386" s="53">
        <v>0</v>
      </c>
      <c r="J386" s="16" t="s">
        <v>5682</v>
      </c>
      <c r="K386" s="16"/>
      <c r="L386" s="75">
        <v>3.6953800063988322</v>
      </c>
      <c r="M386" s="68"/>
      <c r="N386" s="95" t="s">
        <v>2308</v>
      </c>
      <c r="O386" s="16"/>
      <c r="P386" s="17"/>
      <c r="Q386" s="76" t="s">
        <v>5688</v>
      </c>
      <c r="R386" s="76"/>
      <c r="S386" s="17"/>
      <c r="T386" s="78"/>
      <c r="U386" s="79"/>
      <c r="V386" s="79"/>
      <c r="W386" s="77"/>
      <c r="X386" s="80"/>
      <c r="Y386" s="80"/>
      <c r="Z386" s="69">
        <v>386</v>
      </c>
      <c r="AA386" s="69"/>
      <c r="AB386" s="81"/>
      <c r="AC386" s="71">
        <v>152</v>
      </c>
      <c r="AD386" s="71">
        <v>76</v>
      </c>
      <c r="AE386" s="71">
        <v>417</v>
      </c>
      <c r="AF386" s="71">
        <v>0</v>
      </c>
      <c r="AG386" s="71" t="s">
        <v>1402</v>
      </c>
      <c r="AH386" s="71" t="s">
        <v>2041</v>
      </c>
      <c r="AI386" s="71">
        <v>-10800</v>
      </c>
      <c r="AJ386" s="73">
        <v>40403.539363425924</v>
      </c>
      <c r="AK386" s="71" t="s">
        <v>3133</v>
      </c>
      <c r="AL386" s="71" t="s">
        <v>3325</v>
      </c>
      <c r="AM386" s="71" t="s">
        <v>4359</v>
      </c>
      <c r="AN386" s="73">
        <v>40522.046203703707</v>
      </c>
      <c r="AO386" s="71"/>
      <c r="AP386" s="71"/>
    </row>
    <row r="387" spans="1:42" ht="41.45" customHeight="1">
      <c r="A387" s="15" t="s">
        <v>332</v>
      </c>
      <c r="C387" s="52">
        <v>0</v>
      </c>
      <c r="D387" s="52">
        <v>1</v>
      </c>
      <c r="E387" s="53">
        <v>0</v>
      </c>
      <c r="F387" s="53">
        <v>3.4699999999999998E-4</v>
      </c>
      <c r="G387" s="53">
        <v>1.4E-5</v>
      </c>
      <c r="H387" s="53">
        <v>0.44302599999999998</v>
      </c>
      <c r="I387" s="53">
        <v>0</v>
      </c>
      <c r="J387" s="16" t="s">
        <v>5682</v>
      </c>
      <c r="K387" s="16"/>
      <c r="L387" s="75">
        <v>3.7006216759605355</v>
      </c>
      <c r="M387" s="68"/>
      <c r="N387" s="95" t="s">
        <v>2309</v>
      </c>
      <c r="O387" s="16"/>
      <c r="P387" s="17"/>
      <c r="Q387" s="76" t="s">
        <v>5688</v>
      </c>
      <c r="R387" s="76"/>
      <c r="S387" s="17"/>
      <c r="T387" s="78"/>
      <c r="U387" s="79"/>
      <c r="V387" s="79"/>
      <c r="W387" s="77"/>
      <c r="X387" s="80"/>
      <c r="Y387" s="80"/>
      <c r="Z387" s="69">
        <v>387</v>
      </c>
      <c r="AA387" s="69"/>
      <c r="AB387" s="81"/>
      <c r="AC387" s="71">
        <v>24</v>
      </c>
      <c r="AD387" s="71">
        <v>267</v>
      </c>
      <c r="AE387" s="71">
        <v>34963</v>
      </c>
      <c r="AF387" s="71">
        <v>0</v>
      </c>
      <c r="AG387" s="71"/>
      <c r="AH387" s="71" t="s">
        <v>2079</v>
      </c>
      <c r="AI387" s="71">
        <v>28800</v>
      </c>
      <c r="AJ387" s="73">
        <v>39945.08693287037</v>
      </c>
      <c r="AK387" s="71" t="s">
        <v>3133</v>
      </c>
      <c r="AL387" s="71" t="s">
        <v>3326</v>
      </c>
      <c r="AM387" s="71" t="s">
        <v>4360</v>
      </c>
      <c r="AN387" s="73">
        <v>40522.046226851853</v>
      </c>
      <c r="AO387" s="71"/>
      <c r="AP387" s="71"/>
    </row>
    <row r="388" spans="1:42" ht="41.45" customHeight="1">
      <c r="A388" s="15" t="s">
        <v>803</v>
      </c>
      <c r="C388" s="52">
        <v>1</v>
      </c>
      <c r="D388" s="52">
        <v>0</v>
      </c>
      <c r="E388" s="53">
        <v>0</v>
      </c>
      <c r="F388" s="53">
        <v>3.5199999999999999E-4</v>
      </c>
      <c r="G388" s="53">
        <v>7.9999999999999996E-6</v>
      </c>
      <c r="H388" s="53">
        <v>0.37780999999999998</v>
      </c>
      <c r="I388" s="53">
        <v>0</v>
      </c>
      <c r="J388" s="16" t="s">
        <v>5682</v>
      </c>
      <c r="K388" s="16"/>
      <c r="L388" s="75">
        <v>3.6710890001820431</v>
      </c>
      <c r="M388" s="68"/>
      <c r="N388" s="95" t="s">
        <v>2313</v>
      </c>
      <c r="O388" s="16"/>
      <c r="P388" s="17"/>
      <c r="Q388" s="76" t="s">
        <v>5688</v>
      </c>
      <c r="R388" s="76"/>
      <c r="S388" s="17"/>
      <c r="T388" s="78"/>
      <c r="U388" s="79"/>
      <c r="V388" s="79"/>
      <c r="W388" s="77"/>
      <c r="X388" s="80"/>
      <c r="Y388" s="80"/>
      <c r="Z388" s="69">
        <v>388</v>
      </c>
      <c r="AA388" s="69"/>
      <c r="AB388" s="81"/>
      <c r="AC388" s="71">
        <v>366</v>
      </c>
      <c r="AD388" s="71">
        <v>470</v>
      </c>
      <c r="AE388" s="71">
        <v>6286</v>
      </c>
      <c r="AF388" s="71">
        <v>7</v>
      </c>
      <c r="AG388" s="71" t="s">
        <v>1406</v>
      </c>
      <c r="AH388" s="71" t="s">
        <v>2080</v>
      </c>
      <c r="AI388" s="71">
        <v>-25200</v>
      </c>
      <c r="AJ388" s="73">
        <v>39899.022835648146</v>
      </c>
      <c r="AK388" s="71" t="s">
        <v>3133</v>
      </c>
      <c r="AL388" s="71" t="s">
        <v>3330</v>
      </c>
      <c r="AM388" s="71" t="s">
        <v>4363</v>
      </c>
      <c r="AN388" s="73">
        <v>40522.046041666668</v>
      </c>
      <c r="AO388" s="71"/>
      <c r="AP388" s="71"/>
    </row>
    <row r="389" spans="1:42" ht="41.45" customHeight="1">
      <c r="A389" s="15" t="s">
        <v>335</v>
      </c>
      <c r="C389" s="52">
        <v>1</v>
      </c>
      <c r="D389" s="52">
        <v>1</v>
      </c>
      <c r="E389" s="53">
        <v>0</v>
      </c>
      <c r="F389" s="53">
        <v>3.59E-4</v>
      </c>
      <c r="G389" s="53">
        <v>2.9E-5</v>
      </c>
      <c r="H389" s="53">
        <v>0.39713599999999999</v>
      </c>
      <c r="I389" s="53">
        <v>0</v>
      </c>
      <c r="J389" s="16" t="s">
        <v>5682</v>
      </c>
      <c r="K389" s="16"/>
      <c r="L389" s="75">
        <v>3.6798406637629917</v>
      </c>
      <c r="M389" s="68"/>
      <c r="N389" s="95" t="s">
        <v>2314</v>
      </c>
      <c r="O389" s="16"/>
      <c r="P389" s="17"/>
      <c r="Q389" s="76" t="s">
        <v>5688</v>
      </c>
      <c r="R389" s="76"/>
      <c r="S389" s="17"/>
      <c r="T389" s="78"/>
      <c r="U389" s="79"/>
      <c r="V389" s="79"/>
      <c r="W389" s="77"/>
      <c r="X389" s="80"/>
      <c r="Y389" s="80"/>
      <c r="Z389" s="69">
        <v>389</v>
      </c>
      <c r="AA389" s="69"/>
      <c r="AB389" s="81"/>
      <c r="AC389" s="71">
        <v>385</v>
      </c>
      <c r="AD389" s="71">
        <v>242</v>
      </c>
      <c r="AE389" s="71">
        <v>4818</v>
      </c>
      <c r="AF389" s="71">
        <v>17</v>
      </c>
      <c r="AG389" s="71" t="s">
        <v>1407</v>
      </c>
      <c r="AH389" s="71" t="s">
        <v>2052</v>
      </c>
      <c r="AI389" s="71">
        <v>-10800</v>
      </c>
      <c r="AJ389" s="73">
        <v>40266.74796296296</v>
      </c>
      <c r="AK389" s="71" t="s">
        <v>3133</v>
      </c>
      <c r="AL389" s="71" t="s">
        <v>3331</v>
      </c>
      <c r="AM389" s="71" t="s">
        <v>4364</v>
      </c>
      <c r="AN389" s="73">
        <v>40522.046296296299</v>
      </c>
      <c r="AO389" s="71"/>
      <c r="AP389" s="71"/>
    </row>
    <row r="390" spans="1:42" ht="41.45" customHeight="1">
      <c r="A390" s="15" t="s">
        <v>336</v>
      </c>
      <c r="C390" s="52">
        <v>0</v>
      </c>
      <c r="D390" s="52">
        <v>1</v>
      </c>
      <c r="E390" s="53">
        <v>0</v>
      </c>
      <c r="F390" s="53">
        <v>5.9100000000000005E-4</v>
      </c>
      <c r="G390" s="53">
        <v>2.4060000000000002E-3</v>
      </c>
      <c r="H390" s="53">
        <v>0.39937600000000001</v>
      </c>
      <c r="I390" s="53">
        <v>0</v>
      </c>
      <c r="J390" s="16" t="s">
        <v>5682</v>
      </c>
      <c r="K390" s="16"/>
      <c r="L390" s="75">
        <v>3.6808550343736366</v>
      </c>
      <c r="M390" s="68"/>
      <c r="N390" s="95" t="s">
        <v>2315</v>
      </c>
      <c r="O390" s="16"/>
      <c r="P390" s="17"/>
      <c r="Q390" s="76" t="s">
        <v>5688</v>
      </c>
      <c r="R390" s="76"/>
      <c r="S390" s="17"/>
      <c r="T390" s="78"/>
      <c r="U390" s="79"/>
      <c r="V390" s="79"/>
      <c r="W390" s="77"/>
      <c r="X390" s="80"/>
      <c r="Y390" s="80"/>
      <c r="Z390" s="69">
        <v>390</v>
      </c>
      <c r="AA390" s="69"/>
      <c r="AB390" s="81"/>
      <c r="AC390" s="71">
        <v>641</v>
      </c>
      <c r="AD390" s="71">
        <v>499</v>
      </c>
      <c r="AE390" s="71">
        <v>4087</v>
      </c>
      <c r="AF390" s="71">
        <v>322</v>
      </c>
      <c r="AG390" s="71" t="s">
        <v>1408</v>
      </c>
      <c r="AH390" s="71" t="s">
        <v>2064</v>
      </c>
      <c r="AI390" s="71">
        <v>12600</v>
      </c>
      <c r="AJ390" s="73">
        <v>39189.323182870372</v>
      </c>
      <c r="AK390" s="71" t="s">
        <v>3133</v>
      </c>
      <c r="AL390" s="71" t="s">
        <v>3332</v>
      </c>
      <c r="AM390" s="71" t="s">
        <v>4365</v>
      </c>
      <c r="AN390" s="73">
        <v>40522.046296296299</v>
      </c>
      <c r="AO390" s="71"/>
      <c r="AP390" s="71"/>
    </row>
    <row r="391" spans="1:42" ht="41.45" customHeight="1">
      <c r="A391" s="15" t="s">
        <v>338</v>
      </c>
      <c r="C391" s="52">
        <v>0</v>
      </c>
      <c r="D391" s="52">
        <v>1</v>
      </c>
      <c r="E391" s="53">
        <v>0</v>
      </c>
      <c r="F391" s="53">
        <v>5.9100000000000005E-4</v>
      </c>
      <c r="G391" s="53">
        <v>2.4060000000000002E-3</v>
      </c>
      <c r="H391" s="53">
        <v>0.39937600000000001</v>
      </c>
      <c r="I391" s="53">
        <v>0</v>
      </c>
      <c r="J391" s="16" t="s">
        <v>5682</v>
      </c>
      <c r="K391" s="16"/>
      <c r="L391" s="75">
        <v>3.6808550343736366</v>
      </c>
      <c r="M391" s="68"/>
      <c r="N391" s="95" t="s">
        <v>2317</v>
      </c>
      <c r="O391" s="16"/>
      <c r="P391" s="17"/>
      <c r="Q391" s="76" t="s">
        <v>5688</v>
      </c>
      <c r="R391" s="76"/>
      <c r="S391" s="17"/>
      <c r="T391" s="78"/>
      <c r="U391" s="79"/>
      <c r="V391" s="79"/>
      <c r="W391" s="77"/>
      <c r="X391" s="80"/>
      <c r="Y391" s="80"/>
      <c r="Z391" s="69">
        <v>391</v>
      </c>
      <c r="AA391" s="69"/>
      <c r="AB391" s="81"/>
      <c r="AC391" s="71">
        <v>10</v>
      </c>
      <c r="AD391" s="71">
        <v>6</v>
      </c>
      <c r="AE391" s="71">
        <v>4</v>
      </c>
      <c r="AF391" s="71">
        <v>21</v>
      </c>
      <c r="AG391" s="71" t="s">
        <v>1410</v>
      </c>
      <c r="AH391" s="71"/>
      <c r="AI391" s="71"/>
      <c r="AJ391" s="73">
        <v>40267.569444444445</v>
      </c>
      <c r="AK391" s="71" t="s">
        <v>3133</v>
      </c>
      <c r="AL391" s="71" t="s">
        <v>3334</v>
      </c>
      <c r="AM391" s="71" t="s">
        <v>4190</v>
      </c>
      <c r="AN391" s="73">
        <v>40522.046446759261</v>
      </c>
      <c r="AO391" s="71"/>
      <c r="AP391" s="71"/>
    </row>
    <row r="392" spans="1:42" ht="41.45" customHeight="1">
      <c r="A392" s="15" t="s">
        <v>339</v>
      </c>
      <c r="C392" s="52">
        <v>0</v>
      </c>
      <c r="D392" s="52">
        <v>2</v>
      </c>
      <c r="E392" s="53">
        <v>0</v>
      </c>
      <c r="F392" s="53">
        <v>3.6400000000000001E-4</v>
      </c>
      <c r="G392" s="53">
        <v>6.6000000000000005E-5</v>
      </c>
      <c r="H392" s="53">
        <v>0.52745500000000001</v>
      </c>
      <c r="I392" s="53">
        <v>0.5</v>
      </c>
      <c r="J392" s="16" t="s">
        <v>5682</v>
      </c>
      <c r="K392" s="16"/>
      <c r="L392" s="75">
        <v>3.7388548439454214</v>
      </c>
      <c r="M392" s="68"/>
      <c r="N392" s="95" t="s">
        <v>2318</v>
      </c>
      <c r="O392" s="16"/>
      <c r="P392" s="17"/>
      <c r="Q392" s="76" t="s">
        <v>5688</v>
      </c>
      <c r="R392" s="76"/>
      <c r="S392" s="17"/>
      <c r="T392" s="78"/>
      <c r="U392" s="79"/>
      <c r="V392" s="79"/>
      <c r="W392" s="77"/>
      <c r="X392" s="80"/>
      <c r="Y392" s="80"/>
      <c r="Z392" s="69">
        <v>392</v>
      </c>
      <c r="AA392" s="69"/>
      <c r="AB392" s="81"/>
      <c r="AC392" s="71">
        <v>73</v>
      </c>
      <c r="AD392" s="71">
        <v>39</v>
      </c>
      <c r="AE392" s="71">
        <v>5197</v>
      </c>
      <c r="AF392" s="71">
        <v>7</v>
      </c>
      <c r="AG392" s="71"/>
      <c r="AH392" s="71" t="s">
        <v>2063</v>
      </c>
      <c r="AI392" s="71">
        <v>-36000</v>
      </c>
      <c r="AJ392" s="73">
        <v>40133.864537037036</v>
      </c>
      <c r="AK392" s="71" t="s">
        <v>3133</v>
      </c>
      <c r="AL392" s="71" t="s">
        <v>3335</v>
      </c>
      <c r="AM392" s="71" t="s">
        <v>4322</v>
      </c>
      <c r="AN392" s="73">
        <v>40522.046458333331</v>
      </c>
      <c r="AO392" s="71"/>
      <c r="AP392" s="71"/>
    </row>
    <row r="393" spans="1:42" ht="41.45" customHeight="1">
      <c r="A393" s="15" t="s">
        <v>340</v>
      </c>
      <c r="C393" s="52">
        <v>0</v>
      </c>
      <c r="D393" s="52">
        <v>1</v>
      </c>
      <c r="E393" s="53">
        <v>0</v>
      </c>
      <c r="F393" s="53">
        <v>5.9100000000000005E-4</v>
      </c>
      <c r="G393" s="53">
        <v>2.4060000000000002E-3</v>
      </c>
      <c r="H393" s="53">
        <v>0.39937600000000001</v>
      </c>
      <c r="I393" s="53">
        <v>0</v>
      </c>
      <c r="J393" s="16" t="s">
        <v>5682</v>
      </c>
      <c r="K393" s="16"/>
      <c r="L393" s="75">
        <v>3.6808550343736366</v>
      </c>
      <c r="M393" s="68"/>
      <c r="N393" s="95" t="s">
        <v>2319</v>
      </c>
      <c r="O393" s="16"/>
      <c r="P393" s="17"/>
      <c r="Q393" s="76" t="s">
        <v>5688</v>
      </c>
      <c r="R393" s="76"/>
      <c r="S393" s="17"/>
      <c r="T393" s="78"/>
      <c r="U393" s="79"/>
      <c r="V393" s="79"/>
      <c r="W393" s="77"/>
      <c r="X393" s="80"/>
      <c r="Y393" s="80"/>
      <c r="Z393" s="69">
        <v>393</v>
      </c>
      <c r="AA393" s="69"/>
      <c r="AB393" s="81"/>
      <c r="AC393" s="71">
        <v>102</v>
      </c>
      <c r="AD393" s="71">
        <v>101</v>
      </c>
      <c r="AE393" s="71">
        <v>3172</v>
      </c>
      <c r="AF393" s="71">
        <v>4</v>
      </c>
      <c r="AG393" s="71" t="s">
        <v>1411</v>
      </c>
      <c r="AH393" s="71" t="s">
        <v>2039</v>
      </c>
      <c r="AI393" s="71">
        <v>0</v>
      </c>
      <c r="AJ393" s="73">
        <v>39780.404687499999</v>
      </c>
      <c r="AK393" s="71" t="s">
        <v>3133</v>
      </c>
      <c r="AL393" s="71" t="s">
        <v>3336</v>
      </c>
      <c r="AM393" s="71" t="s">
        <v>4367</v>
      </c>
      <c r="AN393" s="73">
        <v>40522.046481481484</v>
      </c>
      <c r="AO393" s="71"/>
      <c r="AP393" s="71"/>
    </row>
    <row r="394" spans="1:42" ht="41.45" customHeight="1">
      <c r="A394" s="15" t="s">
        <v>341</v>
      </c>
      <c r="C394" s="52">
        <v>0</v>
      </c>
      <c r="D394" s="52">
        <v>1</v>
      </c>
      <c r="E394" s="53">
        <v>0</v>
      </c>
      <c r="F394" s="53">
        <v>5.9100000000000005E-4</v>
      </c>
      <c r="G394" s="53">
        <v>2.4060000000000002E-3</v>
      </c>
      <c r="H394" s="53">
        <v>0.39937600000000001</v>
      </c>
      <c r="I394" s="53">
        <v>0</v>
      </c>
      <c r="J394" s="16" t="s">
        <v>5682</v>
      </c>
      <c r="K394" s="16"/>
      <c r="L394" s="75">
        <v>3.6808550343736366</v>
      </c>
      <c r="M394" s="68"/>
      <c r="N394" s="95" t="s">
        <v>2320</v>
      </c>
      <c r="O394" s="16"/>
      <c r="P394" s="17"/>
      <c r="Q394" s="76" t="s">
        <v>5688</v>
      </c>
      <c r="R394" s="76"/>
      <c r="S394" s="17"/>
      <c r="T394" s="78"/>
      <c r="U394" s="79"/>
      <c r="V394" s="79"/>
      <c r="W394" s="77"/>
      <c r="X394" s="80"/>
      <c r="Y394" s="80"/>
      <c r="Z394" s="69">
        <v>394</v>
      </c>
      <c r="AA394" s="69"/>
      <c r="AB394" s="81"/>
      <c r="AC394" s="71">
        <v>25</v>
      </c>
      <c r="AD394" s="71">
        <v>7</v>
      </c>
      <c r="AE394" s="71">
        <v>321</v>
      </c>
      <c r="AF394" s="71">
        <v>1</v>
      </c>
      <c r="AG394" s="71" t="s">
        <v>1412</v>
      </c>
      <c r="AH394" s="71" t="s">
        <v>2081</v>
      </c>
      <c r="AI394" s="71">
        <v>3600</v>
      </c>
      <c r="AJ394" s="73">
        <v>40313.452349537038</v>
      </c>
      <c r="AK394" s="71" t="s">
        <v>3133</v>
      </c>
      <c r="AL394" s="71" t="s">
        <v>3337</v>
      </c>
      <c r="AM394" s="71" t="s">
        <v>4368</v>
      </c>
      <c r="AN394" s="73">
        <v>40522.047060185185</v>
      </c>
      <c r="AO394" s="71"/>
      <c r="AP394" s="71"/>
    </row>
    <row r="395" spans="1:42" ht="41.45" customHeight="1">
      <c r="A395" s="15" t="s">
        <v>342</v>
      </c>
      <c r="C395" s="52">
        <v>0</v>
      </c>
      <c r="D395" s="52">
        <v>2</v>
      </c>
      <c r="E395" s="53">
        <v>0</v>
      </c>
      <c r="F395" s="53">
        <v>5.9199999999999997E-4</v>
      </c>
      <c r="G395" s="53">
        <v>2.5430000000000001E-3</v>
      </c>
      <c r="H395" s="53">
        <v>0.68759300000000001</v>
      </c>
      <c r="I395" s="53">
        <v>0.5</v>
      </c>
      <c r="J395" s="16" t="s">
        <v>5682</v>
      </c>
      <c r="K395" s="16"/>
      <c r="L395" s="75">
        <v>3.8113723800380397</v>
      </c>
      <c r="M395" s="68"/>
      <c r="N395" s="95" t="s">
        <v>2321</v>
      </c>
      <c r="O395" s="16"/>
      <c r="P395" s="17"/>
      <c r="Q395" s="76" t="s">
        <v>5688</v>
      </c>
      <c r="R395" s="76"/>
      <c r="S395" s="17"/>
      <c r="T395" s="78"/>
      <c r="U395" s="79"/>
      <c r="V395" s="79"/>
      <c r="W395" s="77"/>
      <c r="X395" s="80"/>
      <c r="Y395" s="80"/>
      <c r="Z395" s="69">
        <v>395</v>
      </c>
      <c r="AA395" s="69"/>
      <c r="AB395" s="81"/>
      <c r="AC395" s="71">
        <v>8</v>
      </c>
      <c r="AD395" s="71">
        <v>0</v>
      </c>
      <c r="AE395" s="71">
        <v>6</v>
      </c>
      <c r="AF395" s="71">
        <v>0</v>
      </c>
      <c r="AG395" s="71"/>
      <c r="AH395" s="71" t="s">
        <v>2082</v>
      </c>
      <c r="AI395" s="71">
        <v>7200</v>
      </c>
      <c r="AJ395" s="73">
        <v>40520.95857638889</v>
      </c>
      <c r="AK395" s="71" t="s">
        <v>3133</v>
      </c>
      <c r="AL395" s="71" t="s">
        <v>3338</v>
      </c>
      <c r="AM395" s="71" t="s">
        <v>4369</v>
      </c>
      <c r="AN395" s="73">
        <v>40522.047060185185</v>
      </c>
      <c r="AO395" s="71"/>
      <c r="AP395" s="71"/>
    </row>
    <row r="396" spans="1:42" ht="41.45" customHeight="1">
      <c r="A396" s="15" t="s">
        <v>343</v>
      </c>
      <c r="C396" s="52">
        <v>0</v>
      </c>
      <c r="D396" s="52">
        <v>1</v>
      </c>
      <c r="E396" s="53">
        <v>0</v>
      </c>
      <c r="F396" s="53">
        <v>5.9100000000000005E-4</v>
      </c>
      <c r="G396" s="53">
        <v>2.4060000000000002E-3</v>
      </c>
      <c r="H396" s="53">
        <v>0.39937600000000001</v>
      </c>
      <c r="I396" s="53">
        <v>0</v>
      </c>
      <c r="J396" s="16" t="s">
        <v>5682</v>
      </c>
      <c r="K396" s="16"/>
      <c r="L396" s="75">
        <v>3.6808550343736366</v>
      </c>
      <c r="M396" s="68"/>
      <c r="N396" s="95" t="s">
        <v>2322</v>
      </c>
      <c r="O396" s="16"/>
      <c r="P396" s="17"/>
      <c r="Q396" s="76" t="s">
        <v>5688</v>
      </c>
      <c r="R396" s="76"/>
      <c r="S396" s="17"/>
      <c r="T396" s="78"/>
      <c r="U396" s="79"/>
      <c r="V396" s="79"/>
      <c r="W396" s="77"/>
      <c r="X396" s="80"/>
      <c r="Y396" s="80"/>
      <c r="Z396" s="69">
        <v>396</v>
      </c>
      <c r="AA396" s="69"/>
      <c r="AB396" s="81"/>
      <c r="AC396" s="71">
        <v>13</v>
      </c>
      <c r="AD396" s="71">
        <v>14</v>
      </c>
      <c r="AE396" s="71">
        <v>53</v>
      </c>
      <c r="AF396" s="71">
        <v>2</v>
      </c>
      <c r="AG396" s="71"/>
      <c r="AH396" s="71"/>
      <c r="AI396" s="71"/>
      <c r="AJ396" s="73">
        <v>39922.677986111114</v>
      </c>
      <c r="AK396" s="71" t="s">
        <v>3133</v>
      </c>
      <c r="AL396" s="71" t="s">
        <v>3339</v>
      </c>
      <c r="AM396" s="71" t="s">
        <v>4271</v>
      </c>
      <c r="AN396" s="73">
        <v>40522.047071759262</v>
      </c>
      <c r="AO396" s="71"/>
      <c r="AP396" s="71"/>
    </row>
    <row r="397" spans="1:42" ht="41.45" customHeight="1">
      <c r="A397" s="15" t="s">
        <v>344</v>
      </c>
      <c r="C397" s="52">
        <v>0</v>
      </c>
      <c r="D397" s="52">
        <v>1</v>
      </c>
      <c r="E397" s="53">
        <v>0</v>
      </c>
      <c r="F397" s="53">
        <v>5.9100000000000005E-4</v>
      </c>
      <c r="G397" s="53">
        <v>2.4060000000000002E-3</v>
      </c>
      <c r="H397" s="53">
        <v>0.39937600000000001</v>
      </c>
      <c r="I397" s="53">
        <v>0</v>
      </c>
      <c r="J397" s="16" t="s">
        <v>5682</v>
      </c>
      <c r="K397" s="16"/>
      <c r="L397" s="75">
        <v>3.6808550343736366</v>
      </c>
      <c r="M397" s="68"/>
      <c r="N397" s="95" t="s">
        <v>2323</v>
      </c>
      <c r="O397" s="16"/>
      <c r="P397" s="17"/>
      <c r="Q397" s="76" t="s">
        <v>5688</v>
      </c>
      <c r="R397" s="76"/>
      <c r="S397" s="17"/>
      <c r="T397" s="78"/>
      <c r="U397" s="79"/>
      <c r="V397" s="79"/>
      <c r="W397" s="77"/>
      <c r="X397" s="80"/>
      <c r="Y397" s="80"/>
      <c r="Z397" s="69">
        <v>397</v>
      </c>
      <c r="AA397" s="69"/>
      <c r="AB397" s="81"/>
      <c r="AC397" s="71">
        <v>41</v>
      </c>
      <c r="AD397" s="71">
        <v>16</v>
      </c>
      <c r="AE397" s="71">
        <v>409</v>
      </c>
      <c r="AF397" s="71">
        <v>1</v>
      </c>
      <c r="AG397" s="71" t="s">
        <v>1413</v>
      </c>
      <c r="AH397" s="71" t="s">
        <v>2046</v>
      </c>
      <c r="AI397" s="71">
        <v>-16200</v>
      </c>
      <c r="AJ397" s="73">
        <v>40463.812847222223</v>
      </c>
      <c r="AK397" s="71" t="s">
        <v>3133</v>
      </c>
      <c r="AL397" s="71" t="s">
        <v>3340</v>
      </c>
      <c r="AM397" s="71" t="s">
        <v>4370</v>
      </c>
      <c r="AN397" s="73">
        <v>40522.047094907408</v>
      </c>
      <c r="AO397" s="71"/>
      <c r="AP397" s="71"/>
    </row>
    <row r="398" spans="1:42" ht="41.45" customHeight="1">
      <c r="A398" s="15" t="s">
        <v>345</v>
      </c>
      <c r="C398" s="52">
        <v>1</v>
      </c>
      <c r="D398" s="52">
        <v>1</v>
      </c>
      <c r="E398" s="53">
        <v>0</v>
      </c>
      <c r="F398" s="53">
        <v>4.55E-4</v>
      </c>
      <c r="G398" s="53">
        <v>2.2000000000000001E-4</v>
      </c>
      <c r="H398" s="53">
        <v>0.34878700000000001</v>
      </c>
      <c r="I398" s="53">
        <v>0</v>
      </c>
      <c r="J398" s="16" t="s">
        <v>5682</v>
      </c>
      <c r="K398" s="16"/>
      <c r="L398" s="75">
        <v>3.6579461081138516</v>
      </c>
      <c r="M398" s="68"/>
      <c r="N398" s="95" t="s">
        <v>2324</v>
      </c>
      <c r="O398" s="16"/>
      <c r="P398" s="17"/>
      <c r="Q398" s="76" t="s">
        <v>5688</v>
      </c>
      <c r="R398" s="76"/>
      <c r="S398" s="17"/>
      <c r="T398" s="78"/>
      <c r="U398" s="79"/>
      <c r="V398" s="79"/>
      <c r="W398" s="77"/>
      <c r="X398" s="80"/>
      <c r="Y398" s="80"/>
      <c r="Z398" s="69">
        <v>398</v>
      </c>
      <c r="AA398" s="69"/>
      <c r="AB398" s="81"/>
      <c r="AC398" s="71">
        <v>47</v>
      </c>
      <c r="AD398" s="71">
        <v>17</v>
      </c>
      <c r="AE398" s="71">
        <v>203</v>
      </c>
      <c r="AF398" s="71">
        <v>1</v>
      </c>
      <c r="AG398" s="71" t="s">
        <v>1414</v>
      </c>
      <c r="AH398" s="71" t="s">
        <v>2053</v>
      </c>
      <c r="AI398" s="71">
        <v>36000</v>
      </c>
      <c r="AJ398" s="73">
        <v>39775.256157407406</v>
      </c>
      <c r="AK398" s="71" t="s">
        <v>3133</v>
      </c>
      <c r="AL398" s="71" t="s">
        <v>3341</v>
      </c>
      <c r="AM398" s="71" t="s">
        <v>4371</v>
      </c>
      <c r="AN398" s="73">
        <v>40522.046296296299</v>
      </c>
      <c r="AO398" s="71"/>
      <c r="AP398" s="71"/>
    </row>
    <row r="399" spans="1:42" ht="41.45" customHeight="1">
      <c r="A399" s="15" t="s">
        <v>347</v>
      </c>
      <c r="C399" s="52">
        <v>1</v>
      </c>
      <c r="D399" s="52">
        <v>2</v>
      </c>
      <c r="E399" s="53">
        <v>0</v>
      </c>
      <c r="F399" s="53">
        <v>5.9299999999999999E-4</v>
      </c>
      <c r="G399" s="53">
        <v>2.627E-3</v>
      </c>
      <c r="H399" s="53">
        <v>0.59816400000000003</v>
      </c>
      <c r="I399" s="53">
        <v>0.5</v>
      </c>
      <c r="J399" s="16" t="s">
        <v>5682</v>
      </c>
      <c r="K399" s="16"/>
      <c r="L399" s="75">
        <v>3.770874991940107</v>
      </c>
      <c r="M399" s="68"/>
      <c r="N399" s="95" t="s">
        <v>2326</v>
      </c>
      <c r="O399" s="16"/>
      <c r="P399" s="17"/>
      <c r="Q399" s="76" t="s">
        <v>5688</v>
      </c>
      <c r="R399" s="76"/>
      <c r="S399" s="17"/>
      <c r="T399" s="78"/>
      <c r="U399" s="79"/>
      <c r="V399" s="79"/>
      <c r="W399" s="77"/>
      <c r="X399" s="80"/>
      <c r="Y399" s="80"/>
      <c r="Z399" s="69">
        <v>399</v>
      </c>
      <c r="AA399" s="69"/>
      <c r="AB399" s="81"/>
      <c r="AC399" s="71">
        <v>482</v>
      </c>
      <c r="AD399" s="71">
        <v>577</v>
      </c>
      <c r="AE399" s="71">
        <v>27439</v>
      </c>
      <c r="AF399" s="71">
        <v>79</v>
      </c>
      <c r="AG399" s="71"/>
      <c r="AH399" s="71"/>
      <c r="AI399" s="71"/>
      <c r="AJ399" s="73">
        <v>40112.70275462963</v>
      </c>
      <c r="AK399" s="71" t="s">
        <v>3133</v>
      </c>
      <c r="AL399" s="71" t="s">
        <v>3343</v>
      </c>
      <c r="AM399" s="71" t="s">
        <v>4373</v>
      </c>
      <c r="AN399" s="73">
        <v>40522.044571759259</v>
      </c>
      <c r="AO399" s="71"/>
      <c r="AP399" s="71"/>
    </row>
    <row r="400" spans="1:42" ht="41.45" customHeight="1">
      <c r="A400" s="15" t="s">
        <v>348</v>
      </c>
      <c r="C400" s="52">
        <v>0</v>
      </c>
      <c r="D400" s="52">
        <v>1</v>
      </c>
      <c r="E400" s="53">
        <v>0</v>
      </c>
      <c r="F400" s="53">
        <v>5.9100000000000005E-4</v>
      </c>
      <c r="G400" s="53">
        <v>2.4060000000000002E-3</v>
      </c>
      <c r="H400" s="53">
        <v>0.39937600000000001</v>
      </c>
      <c r="I400" s="53">
        <v>0</v>
      </c>
      <c r="J400" s="16" t="s">
        <v>5682</v>
      </c>
      <c r="K400" s="16"/>
      <c r="L400" s="75">
        <v>3.6808550343736366</v>
      </c>
      <c r="M400" s="68"/>
      <c r="N400" s="95" t="s">
        <v>2327</v>
      </c>
      <c r="O400" s="16"/>
      <c r="P400" s="17"/>
      <c r="Q400" s="76" t="s">
        <v>5688</v>
      </c>
      <c r="R400" s="76"/>
      <c r="S400" s="17"/>
      <c r="T400" s="78"/>
      <c r="U400" s="79"/>
      <c r="V400" s="79"/>
      <c r="W400" s="77"/>
      <c r="X400" s="80"/>
      <c r="Y400" s="80"/>
      <c r="Z400" s="69">
        <v>400</v>
      </c>
      <c r="AA400" s="69"/>
      <c r="AB400" s="81"/>
      <c r="AC400" s="71">
        <v>89</v>
      </c>
      <c r="AD400" s="71">
        <v>48</v>
      </c>
      <c r="AE400" s="71">
        <v>1333</v>
      </c>
      <c r="AF400" s="71">
        <v>6</v>
      </c>
      <c r="AG400" s="71"/>
      <c r="AH400" s="71" t="s">
        <v>2042</v>
      </c>
      <c r="AI400" s="71">
        <v>-14400</v>
      </c>
      <c r="AJ400" s="73">
        <v>39911.944155092591</v>
      </c>
      <c r="AK400" s="71" t="s">
        <v>3133</v>
      </c>
      <c r="AL400" s="71" t="s">
        <v>3344</v>
      </c>
      <c r="AM400" s="71" t="s">
        <v>4374</v>
      </c>
      <c r="AN400" s="73">
        <v>40522.047106481485</v>
      </c>
      <c r="AO400" s="71"/>
      <c r="AP400" s="71"/>
    </row>
    <row r="401" spans="1:42" ht="41.45" customHeight="1">
      <c r="A401" s="15" t="s">
        <v>349</v>
      </c>
      <c r="C401" s="52">
        <v>0</v>
      </c>
      <c r="D401" s="52">
        <v>1</v>
      </c>
      <c r="E401" s="53">
        <v>0</v>
      </c>
      <c r="F401" s="53">
        <v>5.9100000000000005E-4</v>
      </c>
      <c r="G401" s="53">
        <v>2.4060000000000002E-3</v>
      </c>
      <c r="H401" s="53">
        <v>0.39937600000000001</v>
      </c>
      <c r="I401" s="53">
        <v>0</v>
      </c>
      <c r="J401" s="16" t="s">
        <v>5682</v>
      </c>
      <c r="K401" s="16"/>
      <c r="L401" s="75">
        <v>3.6808550343736366</v>
      </c>
      <c r="M401" s="68"/>
      <c r="N401" s="95" t="s">
        <v>2328</v>
      </c>
      <c r="O401" s="16"/>
      <c r="P401" s="17"/>
      <c r="Q401" s="76" t="s">
        <v>5688</v>
      </c>
      <c r="R401" s="76"/>
      <c r="S401" s="17"/>
      <c r="T401" s="78"/>
      <c r="U401" s="79"/>
      <c r="V401" s="79"/>
      <c r="W401" s="77"/>
      <c r="X401" s="80"/>
      <c r="Y401" s="80"/>
      <c r="Z401" s="69">
        <v>401</v>
      </c>
      <c r="AA401" s="69"/>
      <c r="AB401" s="81"/>
      <c r="AC401" s="71">
        <v>56</v>
      </c>
      <c r="AD401" s="71">
        <v>64</v>
      </c>
      <c r="AE401" s="71">
        <v>685</v>
      </c>
      <c r="AF401" s="71">
        <v>149</v>
      </c>
      <c r="AG401" s="71" t="s">
        <v>1416</v>
      </c>
      <c r="AH401" s="71" t="s">
        <v>2039</v>
      </c>
      <c r="AI401" s="71">
        <v>0</v>
      </c>
      <c r="AJ401" s="73">
        <v>39897.15</v>
      </c>
      <c r="AK401" s="71" t="s">
        <v>3133</v>
      </c>
      <c r="AL401" s="71" t="s">
        <v>3345</v>
      </c>
      <c r="AM401" s="71" t="s">
        <v>4375</v>
      </c>
      <c r="AN401" s="73">
        <v>40522.047118055554</v>
      </c>
      <c r="AO401" s="71"/>
      <c r="AP401" s="71"/>
    </row>
    <row r="402" spans="1:42" ht="41.45" customHeight="1">
      <c r="A402" s="15" t="s">
        <v>350</v>
      </c>
      <c r="C402" s="52">
        <v>1</v>
      </c>
      <c r="D402" s="52">
        <v>1</v>
      </c>
      <c r="E402" s="53">
        <v>0</v>
      </c>
      <c r="F402" s="53">
        <v>3.77E-4</v>
      </c>
      <c r="G402" s="53">
        <v>9.0000000000000006E-5</v>
      </c>
      <c r="H402" s="53">
        <v>0.43145099999999997</v>
      </c>
      <c r="I402" s="53">
        <v>0</v>
      </c>
      <c r="J402" s="16" t="s">
        <v>5682</v>
      </c>
      <c r="K402" s="16"/>
      <c r="L402" s="75">
        <v>3.6953800063988322</v>
      </c>
      <c r="M402" s="68"/>
      <c r="N402" s="95" t="s">
        <v>2329</v>
      </c>
      <c r="O402" s="16"/>
      <c r="P402" s="17"/>
      <c r="Q402" s="76" t="s">
        <v>5688</v>
      </c>
      <c r="R402" s="76"/>
      <c r="S402" s="17"/>
      <c r="T402" s="78"/>
      <c r="U402" s="79"/>
      <c r="V402" s="79"/>
      <c r="W402" s="77"/>
      <c r="X402" s="80"/>
      <c r="Y402" s="80"/>
      <c r="Z402" s="69">
        <v>402</v>
      </c>
      <c r="AA402" s="69"/>
      <c r="AB402" s="81"/>
      <c r="AC402" s="71">
        <v>198</v>
      </c>
      <c r="AD402" s="71">
        <v>192</v>
      </c>
      <c r="AE402" s="71">
        <v>794</v>
      </c>
      <c r="AF402" s="71">
        <v>0</v>
      </c>
      <c r="AG402" s="71" t="s">
        <v>1417</v>
      </c>
      <c r="AH402" s="71" t="s">
        <v>2042</v>
      </c>
      <c r="AI402" s="71">
        <v>-14400</v>
      </c>
      <c r="AJ402" s="73">
        <v>39933.152418981481</v>
      </c>
      <c r="AK402" s="71" t="s">
        <v>3133</v>
      </c>
      <c r="AL402" s="71" t="s">
        <v>3346</v>
      </c>
      <c r="AM402" s="71" t="s">
        <v>4262</v>
      </c>
      <c r="AN402" s="73">
        <v>40522.043738425928</v>
      </c>
      <c r="AO402" s="71"/>
      <c r="AP402" s="71"/>
    </row>
    <row r="403" spans="1:42" ht="41.45" customHeight="1">
      <c r="A403" s="15" t="s">
        <v>352</v>
      </c>
      <c r="C403" s="52">
        <v>0</v>
      </c>
      <c r="D403" s="52">
        <v>1</v>
      </c>
      <c r="E403" s="53">
        <v>0</v>
      </c>
      <c r="F403" s="53">
        <v>5.9100000000000005E-4</v>
      </c>
      <c r="G403" s="53">
        <v>2.4060000000000002E-3</v>
      </c>
      <c r="H403" s="53">
        <v>0.39937600000000001</v>
      </c>
      <c r="I403" s="53">
        <v>0</v>
      </c>
      <c r="J403" s="16" t="s">
        <v>5682</v>
      </c>
      <c r="K403" s="16"/>
      <c r="L403" s="75">
        <v>3.6808550343736366</v>
      </c>
      <c r="M403" s="68"/>
      <c r="N403" s="95" t="s">
        <v>2330</v>
      </c>
      <c r="O403" s="16"/>
      <c r="P403" s="17"/>
      <c r="Q403" s="76" t="s">
        <v>5688</v>
      </c>
      <c r="R403" s="76"/>
      <c r="S403" s="17"/>
      <c r="T403" s="78"/>
      <c r="U403" s="79"/>
      <c r="V403" s="79"/>
      <c r="W403" s="77"/>
      <c r="X403" s="80"/>
      <c r="Y403" s="80"/>
      <c r="Z403" s="69">
        <v>403</v>
      </c>
      <c r="AA403" s="69"/>
      <c r="AB403" s="81"/>
      <c r="AC403" s="71">
        <v>143</v>
      </c>
      <c r="AD403" s="71">
        <v>38</v>
      </c>
      <c r="AE403" s="71">
        <v>219</v>
      </c>
      <c r="AF403" s="71">
        <v>3</v>
      </c>
      <c r="AG403" s="71"/>
      <c r="AH403" s="71" t="s">
        <v>2068</v>
      </c>
      <c r="AI403" s="71">
        <v>32400</v>
      </c>
      <c r="AJ403" s="73">
        <v>40080.117083333331</v>
      </c>
      <c r="AK403" s="71" t="s">
        <v>3133</v>
      </c>
      <c r="AL403" s="71" t="s">
        <v>3347</v>
      </c>
      <c r="AM403" s="71" t="s">
        <v>4376</v>
      </c>
      <c r="AN403" s="73">
        <v>40522.047152777777</v>
      </c>
      <c r="AO403" s="71"/>
      <c r="AP403" s="71"/>
    </row>
    <row r="404" spans="1:42" ht="41.45" customHeight="1">
      <c r="A404" s="15" t="s">
        <v>353</v>
      </c>
      <c r="C404" s="52">
        <v>0</v>
      </c>
      <c r="D404" s="52">
        <v>1</v>
      </c>
      <c r="E404" s="53">
        <v>0</v>
      </c>
      <c r="F404" s="53">
        <v>3.77E-4</v>
      </c>
      <c r="G404" s="53">
        <v>9.0000000000000006E-5</v>
      </c>
      <c r="H404" s="53">
        <v>0.43145099999999997</v>
      </c>
      <c r="I404" s="53">
        <v>0</v>
      </c>
      <c r="J404" s="16" t="s">
        <v>5682</v>
      </c>
      <c r="K404" s="16"/>
      <c r="L404" s="75">
        <v>3.6953800063988322</v>
      </c>
      <c r="M404" s="68"/>
      <c r="N404" s="95" t="s">
        <v>2331</v>
      </c>
      <c r="O404" s="16"/>
      <c r="P404" s="17"/>
      <c r="Q404" s="76" t="s">
        <v>5688</v>
      </c>
      <c r="R404" s="76"/>
      <c r="S404" s="17"/>
      <c r="T404" s="78"/>
      <c r="U404" s="79"/>
      <c r="V404" s="79"/>
      <c r="W404" s="77"/>
      <c r="X404" s="80"/>
      <c r="Y404" s="80"/>
      <c r="Z404" s="69">
        <v>404</v>
      </c>
      <c r="AA404" s="69"/>
      <c r="AB404" s="81"/>
      <c r="AC404" s="71">
        <v>115</v>
      </c>
      <c r="AD404" s="71">
        <v>106</v>
      </c>
      <c r="AE404" s="71">
        <v>1371</v>
      </c>
      <c r="AF404" s="71">
        <v>0</v>
      </c>
      <c r="AG404" s="71" t="s">
        <v>1418</v>
      </c>
      <c r="AH404" s="71" t="s">
        <v>2041</v>
      </c>
      <c r="AI404" s="71">
        <v>-10800</v>
      </c>
      <c r="AJ404" s="73">
        <v>40041.74858796296</v>
      </c>
      <c r="AK404" s="71" t="s">
        <v>3133</v>
      </c>
      <c r="AL404" s="71" t="s">
        <v>3348</v>
      </c>
      <c r="AM404" s="71" t="s">
        <v>4377</v>
      </c>
      <c r="AN404" s="73">
        <v>40522.047152777777</v>
      </c>
      <c r="AO404" s="71"/>
      <c r="AP404" s="71"/>
    </row>
    <row r="405" spans="1:42" ht="41.45" customHeight="1">
      <c r="A405" s="15" t="s">
        <v>354</v>
      </c>
      <c r="C405" s="52">
        <v>0</v>
      </c>
      <c r="D405" s="52">
        <v>1</v>
      </c>
      <c r="E405" s="53">
        <v>0</v>
      </c>
      <c r="F405" s="53">
        <v>5.9100000000000005E-4</v>
      </c>
      <c r="G405" s="53">
        <v>2.4060000000000002E-3</v>
      </c>
      <c r="H405" s="53">
        <v>0.39937600000000001</v>
      </c>
      <c r="I405" s="53">
        <v>0</v>
      </c>
      <c r="J405" s="16" t="s">
        <v>5682</v>
      </c>
      <c r="K405" s="16"/>
      <c r="L405" s="75">
        <v>3.6808550343736366</v>
      </c>
      <c r="M405" s="68"/>
      <c r="N405" s="95" t="s">
        <v>2332</v>
      </c>
      <c r="O405" s="16"/>
      <c r="P405" s="17"/>
      <c r="Q405" s="76" t="s">
        <v>5688</v>
      </c>
      <c r="R405" s="76"/>
      <c r="S405" s="17"/>
      <c r="T405" s="78"/>
      <c r="U405" s="79"/>
      <c r="V405" s="79"/>
      <c r="W405" s="77"/>
      <c r="X405" s="80"/>
      <c r="Y405" s="80"/>
      <c r="Z405" s="69">
        <v>405</v>
      </c>
      <c r="AA405" s="69"/>
      <c r="AB405" s="81"/>
      <c r="AC405" s="71">
        <v>376</v>
      </c>
      <c r="AD405" s="71">
        <v>799</v>
      </c>
      <c r="AE405" s="71">
        <v>5043</v>
      </c>
      <c r="AF405" s="71">
        <v>276</v>
      </c>
      <c r="AG405" s="71" t="s">
        <v>1419</v>
      </c>
      <c r="AH405" s="71" t="s">
        <v>2040</v>
      </c>
      <c r="AI405" s="71">
        <v>-28800</v>
      </c>
      <c r="AJ405" s="73">
        <v>39790.288182870368</v>
      </c>
      <c r="AK405" s="71" t="s">
        <v>3133</v>
      </c>
      <c r="AL405" s="71" t="s">
        <v>3349</v>
      </c>
      <c r="AM405" s="71" t="s">
        <v>4378</v>
      </c>
      <c r="AN405" s="73">
        <v>40522.047152777777</v>
      </c>
      <c r="AO405" s="71"/>
      <c r="AP405" s="71"/>
    </row>
    <row r="406" spans="1:42" ht="41.45" customHeight="1">
      <c r="A406" s="15" t="s">
        <v>355</v>
      </c>
      <c r="C406" s="52">
        <v>0</v>
      </c>
      <c r="D406" s="52">
        <v>1</v>
      </c>
      <c r="E406" s="53">
        <v>0</v>
      </c>
      <c r="F406" s="53">
        <v>5.9100000000000005E-4</v>
      </c>
      <c r="G406" s="53">
        <v>2.4060000000000002E-3</v>
      </c>
      <c r="H406" s="53">
        <v>0.39937600000000001</v>
      </c>
      <c r="I406" s="53">
        <v>0</v>
      </c>
      <c r="J406" s="16" t="s">
        <v>5682</v>
      </c>
      <c r="K406" s="16"/>
      <c r="L406" s="75">
        <v>3.6808550343736366</v>
      </c>
      <c r="M406" s="68"/>
      <c r="N406" s="95" t="s">
        <v>2333</v>
      </c>
      <c r="O406" s="16"/>
      <c r="P406" s="17"/>
      <c r="Q406" s="76" t="s">
        <v>5688</v>
      </c>
      <c r="R406" s="76"/>
      <c r="S406" s="17"/>
      <c r="T406" s="78"/>
      <c r="U406" s="79"/>
      <c r="V406" s="79"/>
      <c r="W406" s="77"/>
      <c r="X406" s="80"/>
      <c r="Y406" s="80"/>
      <c r="Z406" s="69">
        <v>406</v>
      </c>
      <c r="AA406" s="69"/>
      <c r="AB406" s="81"/>
      <c r="AC406" s="71">
        <v>423</v>
      </c>
      <c r="AD406" s="71">
        <v>163</v>
      </c>
      <c r="AE406" s="71">
        <v>913</v>
      </c>
      <c r="AF406" s="71">
        <v>5</v>
      </c>
      <c r="AG406" s="71" t="s">
        <v>1420</v>
      </c>
      <c r="AH406" s="71" t="s">
        <v>2070</v>
      </c>
      <c r="AI406" s="71">
        <v>34200</v>
      </c>
      <c r="AJ406" s="73">
        <v>40109.024988425925</v>
      </c>
      <c r="AK406" s="71" t="s">
        <v>3133</v>
      </c>
      <c r="AL406" s="71" t="s">
        <v>3350</v>
      </c>
      <c r="AM406" s="71" t="s">
        <v>4379</v>
      </c>
      <c r="AN406" s="73">
        <v>40522.0471875</v>
      </c>
      <c r="AO406" s="71"/>
      <c r="AP406" s="71"/>
    </row>
    <row r="407" spans="1:42" ht="41.45" customHeight="1">
      <c r="A407" s="15" t="s">
        <v>356</v>
      </c>
      <c r="C407" s="52">
        <v>0</v>
      </c>
      <c r="D407" s="52">
        <v>1</v>
      </c>
      <c r="E407" s="53">
        <v>0</v>
      </c>
      <c r="F407" s="53">
        <v>5.9100000000000005E-4</v>
      </c>
      <c r="G407" s="53">
        <v>2.4060000000000002E-3</v>
      </c>
      <c r="H407" s="53">
        <v>0.39937600000000001</v>
      </c>
      <c r="I407" s="53">
        <v>0</v>
      </c>
      <c r="J407" s="16" t="s">
        <v>5682</v>
      </c>
      <c r="K407" s="16"/>
      <c r="L407" s="75">
        <v>3.6808550343736366</v>
      </c>
      <c r="M407" s="68"/>
      <c r="N407" s="95" t="s">
        <v>2334</v>
      </c>
      <c r="O407" s="16"/>
      <c r="P407" s="17"/>
      <c r="Q407" s="76" t="s">
        <v>5688</v>
      </c>
      <c r="R407" s="76"/>
      <c r="S407" s="17"/>
      <c r="T407" s="78"/>
      <c r="U407" s="79"/>
      <c r="V407" s="79"/>
      <c r="W407" s="77"/>
      <c r="X407" s="80"/>
      <c r="Y407" s="80"/>
      <c r="Z407" s="69">
        <v>407</v>
      </c>
      <c r="AA407" s="69"/>
      <c r="AB407" s="81"/>
      <c r="AC407" s="71">
        <v>22</v>
      </c>
      <c r="AD407" s="71">
        <v>7</v>
      </c>
      <c r="AE407" s="71">
        <v>302</v>
      </c>
      <c r="AF407" s="71">
        <v>0</v>
      </c>
      <c r="AG407" s="71" t="s">
        <v>1421</v>
      </c>
      <c r="AH407" s="71" t="s">
        <v>2055</v>
      </c>
      <c r="AI407" s="71">
        <v>-18000</v>
      </c>
      <c r="AJ407" s="73">
        <v>40110.069861111115</v>
      </c>
      <c r="AK407" s="71" t="s">
        <v>3133</v>
      </c>
      <c r="AL407" s="71" t="s">
        <v>3351</v>
      </c>
      <c r="AM407" s="71" t="s">
        <v>4380</v>
      </c>
      <c r="AN407" s="73">
        <v>40522.047210648147</v>
      </c>
      <c r="AO407" s="71"/>
      <c r="AP407" s="71"/>
    </row>
    <row r="408" spans="1:42" ht="41.45" customHeight="1">
      <c r="A408" s="15" t="s">
        <v>359</v>
      </c>
      <c r="C408" s="52">
        <v>2</v>
      </c>
      <c r="D408" s="52">
        <v>2</v>
      </c>
      <c r="E408" s="53">
        <v>0</v>
      </c>
      <c r="F408" s="53">
        <v>3.6000000000000002E-4</v>
      </c>
      <c r="G408" s="53">
        <v>2.0000000000000002E-5</v>
      </c>
      <c r="H408" s="53">
        <v>0.594607</v>
      </c>
      <c r="I408" s="53">
        <v>1</v>
      </c>
      <c r="J408" s="16" t="s">
        <v>5682</v>
      </c>
      <c r="K408" s="16"/>
      <c r="L408" s="75">
        <v>3.7692642257516851</v>
      </c>
      <c r="M408" s="68"/>
      <c r="N408" s="95" t="s">
        <v>2337</v>
      </c>
      <c r="O408" s="16"/>
      <c r="P408" s="17"/>
      <c r="Q408" s="76" t="s">
        <v>5688</v>
      </c>
      <c r="R408" s="76"/>
      <c r="S408" s="17"/>
      <c r="T408" s="78"/>
      <c r="U408" s="79"/>
      <c r="V408" s="79"/>
      <c r="W408" s="77"/>
      <c r="X408" s="80"/>
      <c r="Y408" s="80"/>
      <c r="Z408" s="69">
        <v>408</v>
      </c>
      <c r="AA408" s="69"/>
      <c r="AB408" s="81"/>
      <c r="AC408" s="71">
        <v>63</v>
      </c>
      <c r="AD408" s="71">
        <v>64</v>
      </c>
      <c r="AE408" s="71">
        <v>5092</v>
      </c>
      <c r="AF408" s="71">
        <v>0</v>
      </c>
      <c r="AG408" s="71"/>
      <c r="AH408" s="71" t="s">
        <v>2045</v>
      </c>
      <c r="AI408" s="71">
        <v>-18000</v>
      </c>
      <c r="AJ408" s="73">
        <v>40015.086226851854</v>
      </c>
      <c r="AK408" s="71" t="s">
        <v>3133</v>
      </c>
      <c r="AL408" s="71" t="s">
        <v>3354</v>
      </c>
      <c r="AM408" s="71" t="s">
        <v>4383</v>
      </c>
      <c r="AN408" s="73">
        <v>40522.047233796293</v>
      </c>
      <c r="AO408" s="71"/>
      <c r="AP408" s="71"/>
    </row>
    <row r="409" spans="1:42" ht="41.45" customHeight="1">
      <c r="A409" s="15" t="s">
        <v>360</v>
      </c>
      <c r="C409" s="52">
        <v>0</v>
      </c>
      <c r="D409" s="52">
        <v>2</v>
      </c>
      <c r="E409" s="53">
        <v>0</v>
      </c>
      <c r="F409" s="53">
        <v>5.9299999999999999E-4</v>
      </c>
      <c r="G409" s="53">
        <v>2.555E-3</v>
      </c>
      <c r="H409" s="53">
        <v>0.67089100000000002</v>
      </c>
      <c r="I409" s="53">
        <v>0.5</v>
      </c>
      <c r="J409" s="16" t="s">
        <v>5682</v>
      </c>
      <c r="K409" s="16"/>
      <c r="L409" s="75">
        <v>3.8038089791724179</v>
      </c>
      <c r="M409" s="68"/>
      <c r="N409" s="95" t="s">
        <v>2338</v>
      </c>
      <c r="O409" s="16"/>
      <c r="P409" s="17"/>
      <c r="Q409" s="76" t="s">
        <v>5688</v>
      </c>
      <c r="R409" s="76"/>
      <c r="S409" s="17"/>
      <c r="T409" s="78"/>
      <c r="U409" s="79"/>
      <c r="V409" s="79"/>
      <c r="W409" s="77"/>
      <c r="X409" s="80"/>
      <c r="Y409" s="80"/>
      <c r="Z409" s="69">
        <v>409</v>
      </c>
      <c r="AA409" s="69"/>
      <c r="AB409" s="81"/>
      <c r="AC409" s="71">
        <v>268</v>
      </c>
      <c r="AD409" s="71">
        <v>145</v>
      </c>
      <c r="AE409" s="71">
        <v>11400</v>
      </c>
      <c r="AF409" s="71">
        <v>0</v>
      </c>
      <c r="AG409" s="71" t="s">
        <v>1423</v>
      </c>
      <c r="AH409" s="71" t="s">
        <v>2042</v>
      </c>
      <c r="AI409" s="71">
        <v>-14400</v>
      </c>
      <c r="AJ409" s="73">
        <v>39896.035891203705</v>
      </c>
      <c r="AK409" s="71" t="s">
        <v>3133</v>
      </c>
      <c r="AL409" s="71" t="s">
        <v>3355</v>
      </c>
      <c r="AM409" s="71" t="s">
        <v>4187</v>
      </c>
      <c r="AN409" s="73">
        <v>40522.047233796293</v>
      </c>
      <c r="AO409" s="71"/>
      <c r="AP409" s="71"/>
    </row>
    <row r="410" spans="1:42" ht="41.45" customHeight="1">
      <c r="A410" s="15" t="s">
        <v>361</v>
      </c>
      <c r="C410" s="52">
        <v>0</v>
      </c>
      <c r="D410" s="52">
        <v>1</v>
      </c>
      <c r="E410" s="53">
        <v>0</v>
      </c>
      <c r="F410" s="53">
        <v>3.6400000000000001E-4</v>
      </c>
      <c r="G410" s="53">
        <v>3.1999999999999999E-5</v>
      </c>
      <c r="H410" s="53">
        <v>0.34558100000000003</v>
      </c>
      <c r="I410" s="53">
        <v>0</v>
      </c>
      <c r="J410" s="16" t="s">
        <v>5682</v>
      </c>
      <c r="K410" s="16"/>
      <c r="L410" s="75">
        <v>3.656494290177366</v>
      </c>
      <c r="M410" s="68"/>
      <c r="N410" s="95" t="s">
        <v>2339</v>
      </c>
      <c r="O410" s="16"/>
      <c r="P410" s="17"/>
      <c r="Q410" s="76" t="s">
        <v>5688</v>
      </c>
      <c r="R410" s="76"/>
      <c r="S410" s="17"/>
      <c r="T410" s="78"/>
      <c r="U410" s="79"/>
      <c r="V410" s="79"/>
      <c r="W410" s="77"/>
      <c r="X410" s="80"/>
      <c r="Y410" s="80"/>
      <c r="Z410" s="69">
        <v>410</v>
      </c>
      <c r="AA410" s="69"/>
      <c r="AB410" s="81"/>
      <c r="AC410" s="71">
        <v>13</v>
      </c>
      <c r="AD410" s="71">
        <v>4</v>
      </c>
      <c r="AE410" s="71">
        <v>147</v>
      </c>
      <c r="AF410" s="71">
        <v>1</v>
      </c>
      <c r="AG410" s="71" t="s">
        <v>1424</v>
      </c>
      <c r="AH410" s="71" t="s">
        <v>2043</v>
      </c>
      <c r="AI410" s="71">
        <v>-18000</v>
      </c>
      <c r="AJ410" s="73">
        <v>40098.028900462959</v>
      </c>
      <c r="AK410" s="71" t="s">
        <v>3133</v>
      </c>
      <c r="AL410" s="71" t="s">
        <v>3356</v>
      </c>
      <c r="AM410" s="71" t="s">
        <v>4384</v>
      </c>
      <c r="AN410" s="73">
        <v>40522.04724537037</v>
      </c>
      <c r="AO410" s="71"/>
      <c r="AP410" s="71"/>
    </row>
    <row r="411" spans="1:42" ht="41.45" customHeight="1">
      <c r="A411" s="15" t="s">
        <v>362</v>
      </c>
      <c r="C411" s="52">
        <v>0</v>
      </c>
      <c r="D411" s="52">
        <v>1</v>
      </c>
      <c r="E411" s="53">
        <v>0</v>
      </c>
      <c r="F411" s="53">
        <v>5.9100000000000005E-4</v>
      </c>
      <c r="G411" s="53">
        <v>2.4060000000000002E-3</v>
      </c>
      <c r="H411" s="53">
        <v>0.39937600000000001</v>
      </c>
      <c r="I411" s="53">
        <v>0</v>
      </c>
      <c r="J411" s="16" t="s">
        <v>5682</v>
      </c>
      <c r="K411" s="16"/>
      <c r="L411" s="75">
        <v>3.6808550343736366</v>
      </c>
      <c r="M411" s="68"/>
      <c r="N411" s="95" t="s">
        <v>2340</v>
      </c>
      <c r="O411" s="16"/>
      <c r="P411" s="17"/>
      <c r="Q411" s="76" t="s">
        <v>5688</v>
      </c>
      <c r="R411" s="76"/>
      <c r="S411" s="17"/>
      <c r="T411" s="78"/>
      <c r="U411" s="79"/>
      <c r="V411" s="79"/>
      <c r="W411" s="77"/>
      <c r="X411" s="80"/>
      <c r="Y411" s="80"/>
      <c r="Z411" s="69">
        <v>411</v>
      </c>
      <c r="AA411" s="69"/>
      <c r="AB411" s="81"/>
      <c r="AC411" s="71">
        <v>8</v>
      </c>
      <c r="AD411" s="71">
        <v>0</v>
      </c>
      <c r="AE411" s="71">
        <v>8</v>
      </c>
      <c r="AF411" s="71">
        <v>2</v>
      </c>
      <c r="AG411" s="71"/>
      <c r="AH411" s="71"/>
      <c r="AI411" s="71"/>
      <c r="AJ411" s="73">
        <v>40520.977372685185</v>
      </c>
      <c r="AK411" s="71" t="s">
        <v>3133</v>
      </c>
      <c r="AL411" s="71" t="s">
        <v>3357</v>
      </c>
      <c r="AM411" s="71" t="s">
        <v>4385</v>
      </c>
      <c r="AN411" s="73">
        <v>40522.047268518516</v>
      </c>
      <c r="AO411" s="71"/>
      <c r="AP411" s="71"/>
    </row>
    <row r="412" spans="1:42" ht="41.45" customHeight="1">
      <c r="A412" s="15" t="s">
        <v>363</v>
      </c>
      <c r="C412" s="52">
        <v>0</v>
      </c>
      <c r="D412" s="52">
        <v>1</v>
      </c>
      <c r="E412" s="53">
        <v>0</v>
      </c>
      <c r="F412" s="53">
        <v>5.9100000000000005E-4</v>
      </c>
      <c r="G412" s="53">
        <v>2.4060000000000002E-3</v>
      </c>
      <c r="H412" s="53">
        <v>0.39937600000000001</v>
      </c>
      <c r="I412" s="53">
        <v>0</v>
      </c>
      <c r="J412" s="16" t="s">
        <v>5682</v>
      </c>
      <c r="K412" s="16"/>
      <c r="L412" s="75">
        <v>3.6808550343736366</v>
      </c>
      <c r="M412" s="68"/>
      <c r="N412" s="95" t="s">
        <v>2341</v>
      </c>
      <c r="O412" s="16"/>
      <c r="P412" s="17"/>
      <c r="Q412" s="76" t="s">
        <v>5688</v>
      </c>
      <c r="R412" s="76"/>
      <c r="S412" s="17"/>
      <c r="T412" s="78"/>
      <c r="U412" s="79"/>
      <c r="V412" s="79"/>
      <c r="W412" s="77"/>
      <c r="X412" s="80"/>
      <c r="Y412" s="80"/>
      <c r="Z412" s="69">
        <v>412</v>
      </c>
      <c r="AA412" s="69"/>
      <c r="AB412" s="81"/>
      <c r="AC412" s="71">
        <v>404</v>
      </c>
      <c r="AD412" s="71">
        <v>342</v>
      </c>
      <c r="AE412" s="71">
        <v>1058</v>
      </c>
      <c r="AF412" s="71">
        <v>0</v>
      </c>
      <c r="AG412" s="71" t="s">
        <v>1425</v>
      </c>
      <c r="AH412" s="71" t="s">
        <v>2049</v>
      </c>
      <c r="AI412" s="71">
        <v>36000</v>
      </c>
      <c r="AJ412" s="73">
        <v>39827.584733796299</v>
      </c>
      <c r="AK412" s="71" t="s">
        <v>3133</v>
      </c>
      <c r="AL412" s="71" t="s">
        <v>3358</v>
      </c>
      <c r="AM412" s="71" t="s">
        <v>4386</v>
      </c>
      <c r="AN412" s="73">
        <v>40522.047268518516</v>
      </c>
      <c r="AO412" s="71"/>
      <c r="AP412" s="71"/>
    </row>
    <row r="413" spans="1:42" ht="41.45" customHeight="1">
      <c r="A413" s="15" t="s">
        <v>364</v>
      </c>
      <c r="C413" s="52">
        <v>0</v>
      </c>
      <c r="D413" s="52">
        <v>2</v>
      </c>
      <c r="E413" s="53">
        <v>0</v>
      </c>
      <c r="F413" s="53">
        <v>5.9299999999999999E-4</v>
      </c>
      <c r="G413" s="53">
        <v>2.624E-3</v>
      </c>
      <c r="H413" s="53">
        <v>0.589835</v>
      </c>
      <c r="I413" s="53">
        <v>0.5</v>
      </c>
      <c r="J413" s="16" t="s">
        <v>5682</v>
      </c>
      <c r="K413" s="16"/>
      <c r="L413" s="75">
        <v>3.7671032540757934</v>
      </c>
      <c r="M413" s="68"/>
      <c r="N413" s="95" t="s">
        <v>2342</v>
      </c>
      <c r="O413" s="16"/>
      <c r="P413" s="17"/>
      <c r="Q413" s="76" t="s">
        <v>5688</v>
      </c>
      <c r="R413" s="76"/>
      <c r="S413" s="17"/>
      <c r="T413" s="78"/>
      <c r="U413" s="79"/>
      <c r="V413" s="79"/>
      <c r="W413" s="77"/>
      <c r="X413" s="80"/>
      <c r="Y413" s="80"/>
      <c r="Z413" s="69">
        <v>413</v>
      </c>
      <c r="AA413" s="69"/>
      <c r="AB413" s="81"/>
      <c r="AC413" s="71">
        <v>452</v>
      </c>
      <c r="AD413" s="71">
        <v>378</v>
      </c>
      <c r="AE413" s="71">
        <v>7963</v>
      </c>
      <c r="AF413" s="71">
        <v>245</v>
      </c>
      <c r="AG413" s="71"/>
      <c r="AH413" s="71" t="s">
        <v>2046</v>
      </c>
      <c r="AI413" s="71">
        <v>-16200</v>
      </c>
      <c r="AJ413" s="73">
        <v>39930.992326388892</v>
      </c>
      <c r="AK413" s="71" t="s">
        <v>3133</v>
      </c>
      <c r="AL413" s="71" t="s">
        <v>3359</v>
      </c>
      <c r="AM413" s="71" t="s">
        <v>4298</v>
      </c>
      <c r="AN413" s="73">
        <v>40522.047280092593</v>
      </c>
      <c r="AO413" s="71"/>
      <c r="AP413" s="71"/>
    </row>
    <row r="414" spans="1:42" ht="41.45" customHeight="1">
      <c r="A414" s="15" t="s">
        <v>804</v>
      </c>
      <c r="C414" s="52">
        <v>1</v>
      </c>
      <c r="D414" s="52">
        <v>0</v>
      </c>
      <c r="E414" s="53">
        <v>0</v>
      </c>
      <c r="F414" s="53">
        <v>4.3600000000000003E-4</v>
      </c>
      <c r="G414" s="53">
        <v>1.65E-4</v>
      </c>
      <c r="H414" s="53">
        <v>0.36437000000000003</v>
      </c>
      <c r="I414" s="53">
        <v>0</v>
      </c>
      <c r="J414" s="16" t="s">
        <v>5682</v>
      </c>
      <c r="K414" s="16"/>
      <c r="L414" s="75">
        <v>3.6650027765181736</v>
      </c>
      <c r="M414" s="68"/>
      <c r="N414" s="95" t="s">
        <v>2346</v>
      </c>
      <c r="O414" s="16"/>
      <c r="P414" s="17"/>
      <c r="Q414" s="76" t="s">
        <v>5688</v>
      </c>
      <c r="R414" s="76"/>
      <c r="S414" s="17"/>
      <c r="T414" s="78"/>
      <c r="U414" s="79"/>
      <c r="V414" s="79"/>
      <c r="W414" s="77"/>
      <c r="X414" s="80"/>
      <c r="Y414" s="80"/>
      <c r="Z414" s="69">
        <v>414</v>
      </c>
      <c r="AA414" s="69"/>
      <c r="AB414" s="81"/>
      <c r="AC414" s="71">
        <v>439</v>
      </c>
      <c r="AD414" s="71">
        <v>233</v>
      </c>
      <c r="AE414" s="71">
        <v>241</v>
      </c>
      <c r="AF414" s="71">
        <v>0</v>
      </c>
      <c r="AG414" s="71" t="s">
        <v>1428</v>
      </c>
      <c r="AH414" s="71"/>
      <c r="AI414" s="71"/>
      <c r="AJ414" s="73">
        <v>40519.517534722225</v>
      </c>
      <c r="AK414" s="71" t="s">
        <v>3133</v>
      </c>
      <c r="AL414" s="71" t="s">
        <v>3363</v>
      </c>
      <c r="AM414" s="71" t="s">
        <v>4390</v>
      </c>
      <c r="AN414" s="73">
        <v>40522.044490740744</v>
      </c>
      <c r="AO414" s="71"/>
      <c r="AP414" s="71"/>
    </row>
    <row r="415" spans="1:42" ht="41.45" customHeight="1">
      <c r="A415" s="15" t="s">
        <v>369</v>
      </c>
      <c r="C415" s="52">
        <v>0</v>
      </c>
      <c r="D415" s="52">
        <v>1</v>
      </c>
      <c r="E415" s="53">
        <v>0</v>
      </c>
      <c r="F415" s="53">
        <v>5.9100000000000005E-4</v>
      </c>
      <c r="G415" s="53">
        <v>2.4060000000000002E-3</v>
      </c>
      <c r="H415" s="53">
        <v>0.39937600000000001</v>
      </c>
      <c r="I415" s="53">
        <v>0</v>
      </c>
      <c r="J415" s="16" t="s">
        <v>5682</v>
      </c>
      <c r="K415" s="16"/>
      <c r="L415" s="75">
        <v>3.6808550343736366</v>
      </c>
      <c r="M415" s="68"/>
      <c r="N415" s="95" t="s">
        <v>2347</v>
      </c>
      <c r="O415" s="16"/>
      <c r="P415" s="17"/>
      <c r="Q415" s="76" t="s">
        <v>5688</v>
      </c>
      <c r="R415" s="76"/>
      <c r="S415" s="17"/>
      <c r="T415" s="78"/>
      <c r="U415" s="79"/>
      <c r="V415" s="79"/>
      <c r="W415" s="77"/>
      <c r="X415" s="80"/>
      <c r="Y415" s="80"/>
      <c r="Z415" s="69">
        <v>415</v>
      </c>
      <c r="AA415" s="69"/>
      <c r="AB415" s="81"/>
      <c r="AC415" s="71">
        <v>202</v>
      </c>
      <c r="AD415" s="71">
        <v>122</v>
      </c>
      <c r="AE415" s="71">
        <v>158</v>
      </c>
      <c r="AF415" s="71">
        <v>1</v>
      </c>
      <c r="AG415" s="71"/>
      <c r="AH415" s="71" t="s">
        <v>2042</v>
      </c>
      <c r="AI415" s="71">
        <v>-14400</v>
      </c>
      <c r="AJ415" s="73">
        <v>40247.173761574071</v>
      </c>
      <c r="AK415" s="71" t="s">
        <v>3133</v>
      </c>
      <c r="AL415" s="71" t="s">
        <v>3364</v>
      </c>
      <c r="AM415" s="71" t="s">
        <v>4391</v>
      </c>
      <c r="AN415" s="73">
        <v>40522.047349537039</v>
      </c>
      <c r="AO415" s="71"/>
      <c r="AP415" s="71"/>
    </row>
    <row r="416" spans="1:42" ht="41.45" customHeight="1">
      <c r="A416" s="15" t="s">
        <v>370</v>
      </c>
      <c r="C416" s="52">
        <v>0</v>
      </c>
      <c r="D416" s="52">
        <v>1</v>
      </c>
      <c r="E416" s="53">
        <v>0</v>
      </c>
      <c r="F416" s="53">
        <v>5.9100000000000005E-4</v>
      </c>
      <c r="G416" s="53">
        <v>2.4060000000000002E-3</v>
      </c>
      <c r="H416" s="53">
        <v>0.39937600000000001</v>
      </c>
      <c r="I416" s="53">
        <v>0</v>
      </c>
      <c r="J416" s="16" t="s">
        <v>5682</v>
      </c>
      <c r="K416" s="16"/>
      <c r="L416" s="75">
        <v>3.6808550343736366</v>
      </c>
      <c r="M416" s="68"/>
      <c r="N416" s="95" t="s">
        <v>2348</v>
      </c>
      <c r="O416" s="16"/>
      <c r="P416" s="17"/>
      <c r="Q416" s="76" t="s">
        <v>5688</v>
      </c>
      <c r="R416" s="76"/>
      <c r="S416" s="58"/>
      <c r="T416" s="78"/>
      <c r="U416" s="79"/>
      <c r="V416" s="79"/>
      <c r="W416" s="77"/>
      <c r="X416" s="80"/>
      <c r="Y416" s="80"/>
      <c r="Z416" s="69">
        <v>416</v>
      </c>
      <c r="AA416" s="69"/>
      <c r="AB416" s="81"/>
      <c r="AC416" s="71">
        <v>111</v>
      </c>
      <c r="AD416" s="71">
        <v>19</v>
      </c>
      <c r="AE416" s="71">
        <v>3165</v>
      </c>
      <c r="AF416" s="71">
        <v>294</v>
      </c>
      <c r="AG416" s="71" t="s">
        <v>1429</v>
      </c>
      <c r="AH416" s="71" t="s">
        <v>2050</v>
      </c>
      <c r="AI416" s="71">
        <v>-21600</v>
      </c>
      <c r="AJ416" s="73">
        <v>39932.019236111111</v>
      </c>
      <c r="AK416" s="71" t="s">
        <v>3133</v>
      </c>
      <c r="AL416" s="71" t="s">
        <v>3365</v>
      </c>
      <c r="AM416" s="71" t="s">
        <v>4392</v>
      </c>
      <c r="AN416" s="73">
        <v>40522.047395833331</v>
      </c>
      <c r="AO416" s="71"/>
      <c r="AP416" s="71"/>
    </row>
    <row r="417" spans="1:42" ht="41.45" customHeight="1">
      <c r="A417" s="15" t="s">
        <v>371</v>
      </c>
      <c r="C417" s="52">
        <v>0</v>
      </c>
      <c r="D417" s="52">
        <v>1</v>
      </c>
      <c r="E417" s="53">
        <v>0</v>
      </c>
      <c r="F417" s="53">
        <v>5.9100000000000005E-4</v>
      </c>
      <c r="G417" s="53">
        <v>2.4060000000000002E-3</v>
      </c>
      <c r="H417" s="53">
        <v>0.39937600000000001</v>
      </c>
      <c r="I417" s="53">
        <v>0</v>
      </c>
      <c r="J417" s="16" t="s">
        <v>5682</v>
      </c>
      <c r="K417" s="16"/>
      <c r="L417" s="75">
        <v>3.6808550343736366</v>
      </c>
      <c r="M417" s="68"/>
      <c r="N417" s="95" t="s">
        <v>2349</v>
      </c>
      <c r="O417" s="16"/>
      <c r="P417" s="17"/>
      <c r="Q417" s="76" t="s">
        <v>5688</v>
      </c>
      <c r="R417" s="76"/>
      <c r="S417" s="17"/>
      <c r="T417" s="78"/>
      <c r="U417" s="79"/>
      <c r="V417" s="79"/>
      <c r="W417" s="77"/>
      <c r="X417" s="80"/>
      <c r="Y417" s="80"/>
      <c r="Z417" s="69">
        <v>417</v>
      </c>
      <c r="AA417" s="69"/>
      <c r="AB417" s="81"/>
      <c r="AC417" s="71">
        <v>623</v>
      </c>
      <c r="AD417" s="71">
        <v>212</v>
      </c>
      <c r="AE417" s="71">
        <v>4421</v>
      </c>
      <c r="AF417" s="71">
        <v>4</v>
      </c>
      <c r="AG417" s="71" t="s">
        <v>1430</v>
      </c>
      <c r="AH417" s="71" t="s">
        <v>2048</v>
      </c>
      <c r="AI417" s="71">
        <v>36000</v>
      </c>
      <c r="AJ417" s="73">
        <v>40078.062905092593</v>
      </c>
      <c r="AK417" s="71" t="s">
        <v>3133</v>
      </c>
      <c r="AL417" s="71" t="s">
        <v>3366</v>
      </c>
      <c r="AM417" s="71" t="s">
        <v>4393</v>
      </c>
      <c r="AN417" s="73">
        <v>40522.047418981485</v>
      </c>
      <c r="AO417" s="71"/>
      <c r="AP417" s="71"/>
    </row>
    <row r="418" spans="1:42" ht="41.45" customHeight="1">
      <c r="A418" s="15" t="s">
        <v>805</v>
      </c>
      <c r="C418" s="52">
        <v>1</v>
      </c>
      <c r="D418" s="52">
        <v>0</v>
      </c>
      <c r="E418" s="53">
        <v>0</v>
      </c>
      <c r="F418" s="53">
        <v>4.3300000000000001E-4</v>
      </c>
      <c r="G418" s="53">
        <v>1.2300000000000001E-4</v>
      </c>
      <c r="H418" s="53">
        <v>0.50056299999999998</v>
      </c>
      <c r="I418" s="53">
        <v>0</v>
      </c>
      <c r="J418" s="16" t="s">
        <v>5682</v>
      </c>
      <c r="K418" s="16"/>
      <c r="L418" s="75">
        <v>3.7266769624894103</v>
      </c>
      <c r="M418" s="68"/>
      <c r="N418" s="95" t="s">
        <v>2351</v>
      </c>
      <c r="O418" s="16"/>
      <c r="P418" s="17"/>
      <c r="Q418" s="76" t="s">
        <v>5688</v>
      </c>
      <c r="R418" s="76"/>
      <c r="S418" s="17"/>
      <c r="T418" s="78"/>
      <c r="U418" s="79"/>
      <c r="V418" s="79"/>
      <c r="W418" s="77"/>
      <c r="X418" s="80"/>
      <c r="Y418" s="80"/>
      <c r="Z418" s="69">
        <v>418</v>
      </c>
      <c r="AA418" s="69"/>
      <c r="AB418" s="81"/>
      <c r="AC418" s="71">
        <v>1</v>
      </c>
      <c r="AD418" s="71">
        <v>435</v>
      </c>
      <c r="AE418" s="71">
        <v>57940</v>
      </c>
      <c r="AF418" s="71">
        <v>0</v>
      </c>
      <c r="AG418" s="71" t="s">
        <v>1431</v>
      </c>
      <c r="AH418" s="71" t="s">
        <v>2083</v>
      </c>
      <c r="AI418" s="71">
        <v>10800</v>
      </c>
      <c r="AJ418" s="73">
        <v>39937.683703703704</v>
      </c>
      <c r="AK418" s="71" t="s">
        <v>3133</v>
      </c>
      <c r="AL418" s="71" t="s">
        <v>3368</v>
      </c>
      <c r="AM418" s="71" t="s">
        <v>4395</v>
      </c>
      <c r="AN418" s="73">
        <v>40522.04892361111</v>
      </c>
      <c r="AO418" s="71"/>
      <c r="AP418" s="71"/>
    </row>
    <row r="419" spans="1:42" ht="41.45" customHeight="1">
      <c r="A419" s="15" t="s">
        <v>375</v>
      </c>
      <c r="C419" s="52">
        <v>0</v>
      </c>
      <c r="D419" s="52">
        <v>1</v>
      </c>
      <c r="E419" s="53">
        <v>0</v>
      </c>
      <c r="F419" s="53">
        <v>5.9100000000000005E-4</v>
      </c>
      <c r="G419" s="53">
        <v>2.4060000000000002E-3</v>
      </c>
      <c r="H419" s="53">
        <v>0.39937600000000001</v>
      </c>
      <c r="I419" s="53">
        <v>0</v>
      </c>
      <c r="J419" s="16" t="s">
        <v>5682</v>
      </c>
      <c r="K419" s="16"/>
      <c r="L419" s="75">
        <v>3.6808550343736366</v>
      </c>
      <c r="M419" s="68"/>
      <c r="N419" s="95" t="s">
        <v>2357</v>
      </c>
      <c r="O419" s="16"/>
      <c r="P419" s="17"/>
      <c r="Q419" s="76" t="s">
        <v>5688</v>
      </c>
      <c r="R419" s="76"/>
      <c r="S419" s="17"/>
      <c r="T419" s="78"/>
      <c r="U419" s="79"/>
      <c r="V419" s="79"/>
      <c r="W419" s="77"/>
      <c r="X419" s="80"/>
      <c r="Y419" s="80"/>
      <c r="Z419" s="69">
        <v>419</v>
      </c>
      <c r="AA419" s="69"/>
      <c r="AB419" s="81"/>
      <c r="AC419" s="71">
        <v>219</v>
      </c>
      <c r="AD419" s="71">
        <v>208</v>
      </c>
      <c r="AE419" s="71">
        <v>5114</v>
      </c>
      <c r="AF419" s="71">
        <v>1</v>
      </c>
      <c r="AG419" s="71" t="s">
        <v>1437</v>
      </c>
      <c r="AH419" s="71" t="s">
        <v>2049</v>
      </c>
      <c r="AI419" s="71">
        <v>36000</v>
      </c>
      <c r="AJ419" s="73">
        <v>39923.343842592592</v>
      </c>
      <c r="AK419" s="71" t="s">
        <v>3133</v>
      </c>
      <c r="AL419" s="71" t="s">
        <v>3374</v>
      </c>
      <c r="AM419" s="71" t="s">
        <v>4398</v>
      </c>
      <c r="AN419" s="73">
        <v>40522.047488425924</v>
      </c>
      <c r="AO419" s="71"/>
      <c r="AP419" s="71"/>
    </row>
    <row r="420" spans="1:42" ht="41.45" customHeight="1">
      <c r="A420" s="15" t="s">
        <v>806</v>
      </c>
      <c r="C420" s="52">
        <v>1</v>
      </c>
      <c r="D420" s="52">
        <v>0</v>
      </c>
      <c r="E420" s="53">
        <v>0</v>
      </c>
      <c r="F420" s="53">
        <v>3.01E-4</v>
      </c>
      <c r="G420" s="53">
        <v>3.0000000000000001E-6</v>
      </c>
      <c r="H420" s="53">
        <v>0.398673</v>
      </c>
      <c r="I420" s="53">
        <v>0</v>
      </c>
      <c r="J420" s="16" t="s">
        <v>5682</v>
      </c>
      <c r="K420" s="16"/>
      <c r="L420" s="75">
        <v>3.6805366850257424</v>
      </c>
      <c r="M420" s="68"/>
      <c r="N420" s="95" t="s">
        <v>2359</v>
      </c>
      <c r="O420" s="16"/>
      <c r="P420" s="17"/>
      <c r="Q420" s="76" t="s">
        <v>5688</v>
      </c>
      <c r="R420" s="76"/>
      <c r="S420" s="17"/>
      <c r="T420" s="78"/>
      <c r="U420" s="79"/>
      <c r="V420" s="79"/>
      <c r="W420" s="77"/>
      <c r="X420" s="80"/>
      <c r="Y420" s="80"/>
      <c r="Z420" s="69">
        <v>420</v>
      </c>
      <c r="AA420" s="69"/>
      <c r="AB420" s="81"/>
      <c r="AC420" s="71">
        <v>2</v>
      </c>
      <c r="AD420" s="71">
        <v>1529</v>
      </c>
      <c r="AE420" s="71">
        <v>36223</v>
      </c>
      <c r="AF420" s="71">
        <v>0</v>
      </c>
      <c r="AG420" s="71" t="s">
        <v>1439</v>
      </c>
      <c r="AH420" s="71" t="s">
        <v>2039</v>
      </c>
      <c r="AI420" s="71">
        <v>0</v>
      </c>
      <c r="AJ420" s="73">
        <v>40330.951643518521</v>
      </c>
      <c r="AK420" s="71" t="s">
        <v>3133</v>
      </c>
      <c r="AL420" s="71" t="s">
        <v>3376</v>
      </c>
      <c r="AM420" s="71" t="s">
        <v>4399</v>
      </c>
      <c r="AN420" s="73">
        <v>40522.043634259258</v>
      </c>
      <c r="AO420" s="71"/>
      <c r="AP420" s="71"/>
    </row>
    <row r="421" spans="1:42" ht="41.45" customHeight="1">
      <c r="A421" s="15" t="s">
        <v>377</v>
      </c>
      <c r="C421" s="52">
        <v>0</v>
      </c>
      <c r="D421" s="52">
        <v>1</v>
      </c>
      <c r="E421" s="53">
        <v>0</v>
      </c>
      <c r="F421" s="53">
        <v>3.77E-4</v>
      </c>
      <c r="G421" s="53">
        <v>9.0000000000000006E-5</v>
      </c>
      <c r="H421" s="53">
        <v>0.43145099999999997</v>
      </c>
      <c r="I421" s="53">
        <v>0</v>
      </c>
      <c r="J421" s="16" t="s">
        <v>5682</v>
      </c>
      <c r="K421" s="16"/>
      <c r="L421" s="75">
        <v>3.6953800063988322</v>
      </c>
      <c r="M421" s="68"/>
      <c r="N421" s="95" t="s">
        <v>2360</v>
      </c>
      <c r="O421" s="16"/>
      <c r="P421" s="17"/>
      <c r="Q421" s="76" t="s">
        <v>5688</v>
      </c>
      <c r="R421" s="76"/>
      <c r="S421" s="17"/>
      <c r="T421" s="78"/>
      <c r="U421" s="79"/>
      <c r="V421" s="79"/>
      <c r="W421" s="77"/>
      <c r="X421" s="80"/>
      <c r="Y421" s="80"/>
      <c r="Z421" s="69">
        <v>421</v>
      </c>
      <c r="AA421" s="69"/>
      <c r="AB421" s="81"/>
      <c r="AC421" s="71">
        <v>82</v>
      </c>
      <c r="AD421" s="71">
        <v>33</v>
      </c>
      <c r="AE421" s="71">
        <v>1301</v>
      </c>
      <c r="AF421" s="71">
        <v>5</v>
      </c>
      <c r="AG421" s="71"/>
      <c r="AH421" s="71"/>
      <c r="AI421" s="71"/>
      <c r="AJ421" s="73">
        <v>40411.700277777774</v>
      </c>
      <c r="AK421" s="71" t="s">
        <v>3133</v>
      </c>
      <c r="AL421" s="71" t="s">
        <v>3377</v>
      </c>
      <c r="AM421" s="71" t="s">
        <v>4400</v>
      </c>
      <c r="AN421" s="73">
        <v>40522.047488425924</v>
      </c>
      <c r="AO421" s="71"/>
      <c r="AP421" s="71"/>
    </row>
    <row r="422" spans="1:42" ht="41.45" customHeight="1">
      <c r="A422" s="15" t="s">
        <v>378</v>
      </c>
      <c r="C422" s="52">
        <v>2</v>
      </c>
      <c r="D422" s="52">
        <v>1</v>
      </c>
      <c r="E422" s="53">
        <v>0</v>
      </c>
      <c r="F422" s="53">
        <v>4.3300000000000001E-4</v>
      </c>
      <c r="G422" s="53">
        <v>1.2999999999999999E-4</v>
      </c>
      <c r="H422" s="53">
        <v>0.78750100000000001</v>
      </c>
      <c r="I422" s="53">
        <v>1</v>
      </c>
      <c r="J422" s="16" t="s">
        <v>5682</v>
      </c>
      <c r="K422" s="16"/>
      <c r="L422" s="75">
        <v>3.8566151206488959</v>
      </c>
      <c r="M422" s="68"/>
      <c r="N422" s="95" t="s">
        <v>2361</v>
      </c>
      <c r="O422" s="16"/>
      <c r="P422" s="17"/>
      <c r="Q422" s="76" t="s">
        <v>5688</v>
      </c>
      <c r="R422" s="76"/>
      <c r="S422" s="17"/>
      <c r="T422" s="78"/>
      <c r="U422" s="79"/>
      <c r="V422" s="79"/>
      <c r="W422" s="77"/>
      <c r="X422" s="80"/>
      <c r="Y422" s="80"/>
      <c r="Z422" s="69">
        <v>422</v>
      </c>
      <c r="AA422" s="69"/>
      <c r="AB422" s="81"/>
      <c r="AC422" s="71">
        <v>550</v>
      </c>
      <c r="AD422" s="71">
        <v>336</v>
      </c>
      <c r="AE422" s="71">
        <v>1496</v>
      </c>
      <c r="AF422" s="71">
        <v>3</v>
      </c>
      <c r="AG422" s="71" t="s">
        <v>1440</v>
      </c>
      <c r="AH422" s="71"/>
      <c r="AI422" s="71"/>
      <c r="AJ422" s="73">
        <v>40096.336631944447</v>
      </c>
      <c r="AK422" s="71" t="s">
        <v>3133</v>
      </c>
      <c r="AL422" s="71" t="s">
        <v>3378</v>
      </c>
      <c r="AM422" s="71" t="s">
        <v>4401</v>
      </c>
      <c r="AN422" s="73">
        <v>40522.045243055552</v>
      </c>
      <c r="AO422" s="71"/>
      <c r="AP422" s="71"/>
    </row>
    <row r="423" spans="1:42" ht="41.45" customHeight="1">
      <c r="A423" s="15" t="s">
        <v>379</v>
      </c>
      <c r="C423" s="52">
        <v>1</v>
      </c>
      <c r="D423" s="52">
        <v>2</v>
      </c>
      <c r="E423" s="53">
        <v>0</v>
      </c>
      <c r="F423" s="53">
        <v>4.3300000000000001E-4</v>
      </c>
      <c r="G423" s="53">
        <v>1.2999999999999999E-4</v>
      </c>
      <c r="H423" s="53">
        <v>0.78750100000000001</v>
      </c>
      <c r="I423" s="53">
        <v>1</v>
      </c>
      <c r="J423" s="16" t="s">
        <v>5682</v>
      </c>
      <c r="K423" s="16"/>
      <c r="L423" s="75">
        <v>3.8566151206488959</v>
      </c>
      <c r="M423" s="68"/>
      <c r="N423" s="95" t="s">
        <v>2363</v>
      </c>
      <c r="O423" s="16"/>
      <c r="P423" s="17"/>
      <c r="Q423" s="76" t="s">
        <v>5688</v>
      </c>
      <c r="R423" s="76"/>
      <c r="S423" s="17"/>
      <c r="T423" s="78"/>
      <c r="U423" s="79"/>
      <c r="V423" s="79"/>
      <c r="W423" s="77"/>
      <c r="X423" s="80"/>
      <c r="Y423" s="80"/>
      <c r="Z423" s="69">
        <v>423</v>
      </c>
      <c r="AA423" s="69"/>
      <c r="AB423" s="81"/>
      <c r="AC423" s="71">
        <v>96</v>
      </c>
      <c r="AD423" s="71">
        <v>68</v>
      </c>
      <c r="AE423" s="71">
        <v>532</v>
      </c>
      <c r="AF423" s="71">
        <v>16</v>
      </c>
      <c r="AG423" s="71" t="s">
        <v>1442</v>
      </c>
      <c r="AH423" s="71" t="s">
        <v>2062</v>
      </c>
      <c r="AI423" s="71">
        <v>3600</v>
      </c>
      <c r="AJ423" s="73">
        <v>40263.597870370373</v>
      </c>
      <c r="AK423" s="71" t="s">
        <v>3133</v>
      </c>
      <c r="AL423" s="71" t="s">
        <v>3380</v>
      </c>
      <c r="AM423" s="71" t="s">
        <v>4403</v>
      </c>
      <c r="AN423" s="73">
        <v>40522.047534722224</v>
      </c>
      <c r="AO423" s="71"/>
      <c r="AP423" s="71"/>
    </row>
    <row r="424" spans="1:42" ht="41.45" customHeight="1">
      <c r="A424" s="15" t="s">
        <v>382</v>
      </c>
      <c r="C424" s="52">
        <v>0</v>
      </c>
      <c r="D424" s="52">
        <v>1</v>
      </c>
      <c r="E424" s="53">
        <v>0</v>
      </c>
      <c r="F424" s="53">
        <v>5.9100000000000005E-4</v>
      </c>
      <c r="G424" s="53">
        <v>2.4060000000000002E-3</v>
      </c>
      <c r="H424" s="53">
        <v>0.39937600000000001</v>
      </c>
      <c r="I424" s="53">
        <v>0</v>
      </c>
      <c r="J424" s="16" t="s">
        <v>5682</v>
      </c>
      <c r="K424" s="16"/>
      <c r="L424" s="75">
        <v>3.6808550343736366</v>
      </c>
      <c r="M424" s="68"/>
      <c r="N424" s="95" t="s">
        <v>2365</v>
      </c>
      <c r="O424" s="16"/>
      <c r="P424" s="17"/>
      <c r="Q424" s="76" t="s">
        <v>5688</v>
      </c>
      <c r="R424" s="76"/>
      <c r="S424" s="17"/>
      <c r="T424" s="78"/>
      <c r="U424" s="79"/>
      <c r="V424" s="79"/>
      <c r="W424" s="77"/>
      <c r="X424" s="80"/>
      <c r="Y424" s="80"/>
      <c r="Z424" s="69">
        <v>424</v>
      </c>
      <c r="AA424" s="69"/>
      <c r="AB424" s="81"/>
      <c r="AC424" s="71">
        <v>86</v>
      </c>
      <c r="AD424" s="71">
        <v>72</v>
      </c>
      <c r="AE424" s="71">
        <v>2353</v>
      </c>
      <c r="AF424" s="71">
        <v>26</v>
      </c>
      <c r="AG424" s="71" t="s">
        <v>1443</v>
      </c>
      <c r="AH424" s="71" t="s">
        <v>2063</v>
      </c>
      <c r="AI424" s="71">
        <v>-36000</v>
      </c>
      <c r="AJ424" s="73">
        <v>40208.486527777779</v>
      </c>
      <c r="AK424" s="71" t="s">
        <v>3133</v>
      </c>
      <c r="AL424" s="71" t="s">
        <v>3382</v>
      </c>
      <c r="AM424" s="71" t="s">
        <v>4405</v>
      </c>
      <c r="AN424" s="73">
        <v>40522.047546296293</v>
      </c>
      <c r="AO424" s="71"/>
      <c r="AP424" s="71"/>
    </row>
    <row r="425" spans="1:42" ht="41.45" customHeight="1">
      <c r="A425" s="15" t="s">
        <v>383</v>
      </c>
      <c r="C425" s="52">
        <v>0</v>
      </c>
      <c r="D425" s="52">
        <v>1</v>
      </c>
      <c r="E425" s="53">
        <v>0</v>
      </c>
      <c r="F425" s="53">
        <v>3.77E-4</v>
      </c>
      <c r="G425" s="53">
        <v>9.0000000000000006E-5</v>
      </c>
      <c r="H425" s="53">
        <v>0.43145099999999997</v>
      </c>
      <c r="I425" s="53">
        <v>0</v>
      </c>
      <c r="J425" s="16" t="s">
        <v>5682</v>
      </c>
      <c r="K425" s="16"/>
      <c r="L425" s="75">
        <v>3.6953800063988322</v>
      </c>
      <c r="M425" s="68"/>
      <c r="N425" s="95" t="s">
        <v>2366</v>
      </c>
      <c r="O425" s="16"/>
      <c r="P425" s="17"/>
      <c r="Q425" s="76" t="s">
        <v>5688</v>
      </c>
      <c r="R425" s="76"/>
      <c r="S425" s="17"/>
      <c r="T425" s="78"/>
      <c r="U425" s="79"/>
      <c r="V425" s="79"/>
      <c r="W425" s="77"/>
      <c r="X425" s="80"/>
      <c r="Y425" s="80"/>
      <c r="Z425" s="69">
        <v>425</v>
      </c>
      <c r="AA425" s="69"/>
      <c r="AB425" s="81"/>
      <c r="AC425" s="71">
        <v>198</v>
      </c>
      <c r="AD425" s="71">
        <v>36</v>
      </c>
      <c r="AE425" s="71">
        <v>198</v>
      </c>
      <c r="AF425" s="71">
        <v>0</v>
      </c>
      <c r="AG425" s="71"/>
      <c r="AH425" s="71" t="s">
        <v>2041</v>
      </c>
      <c r="AI425" s="71">
        <v>-10800</v>
      </c>
      <c r="AJ425" s="73">
        <v>40348.685578703706</v>
      </c>
      <c r="AK425" s="71" t="s">
        <v>3133</v>
      </c>
      <c r="AL425" s="71" t="s">
        <v>3383</v>
      </c>
      <c r="AM425" s="71" t="s">
        <v>4400</v>
      </c>
      <c r="AN425" s="73">
        <v>40522.047534722224</v>
      </c>
      <c r="AO425" s="71"/>
      <c r="AP425" s="71"/>
    </row>
    <row r="426" spans="1:42" ht="41.45" customHeight="1">
      <c r="A426" s="15" t="s">
        <v>384</v>
      </c>
      <c r="C426" s="52">
        <v>0</v>
      </c>
      <c r="D426" s="52">
        <v>1</v>
      </c>
      <c r="E426" s="53">
        <v>0</v>
      </c>
      <c r="F426" s="53">
        <v>3.77E-4</v>
      </c>
      <c r="G426" s="53">
        <v>9.0000000000000006E-5</v>
      </c>
      <c r="H426" s="53">
        <v>0.43145099999999997</v>
      </c>
      <c r="I426" s="53">
        <v>0</v>
      </c>
      <c r="J426" s="16" t="s">
        <v>5682</v>
      </c>
      <c r="K426" s="16"/>
      <c r="L426" s="75">
        <v>3.6953800063988322</v>
      </c>
      <c r="M426" s="68"/>
      <c r="N426" s="95" t="s">
        <v>2331</v>
      </c>
      <c r="O426" s="16"/>
      <c r="P426" s="17"/>
      <c r="Q426" s="76" t="s">
        <v>5688</v>
      </c>
      <c r="R426" s="76"/>
      <c r="S426" s="17"/>
      <c r="T426" s="78"/>
      <c r="U426" s="79"/>
      <c r="V426" s="79"/>
      <c r="W426" s="77"/>
      <c r="X426" s="80"/>
      <c r="Y426" s="80"/>
      <c r="Z426" s="69">
        <v>426</v>
      </c>
      <c r="AA426" s="69"/>
      <c r="AB426" s="81"/>
      <c r="AC426" s="71">
        <v>48</v>
      </c>
      <c r="AD426" s="71">
        <v>24</v>
      </c>
      <c r="AE426" s="71">
        <v>204</v>
      </c>
      <c r="AF426" s="71">
        <v>0</v>
      </c>
      <c r="AG426" s="71" t="s">
        <v>1444</v>
      </c>
      <c r="AH426" s="71"/>
      <c r="AI426" s="71"/>
      <c r="AJ426" s="73">
        <v>40470.002523148149</v>
      </c>
      <c r="AK426" s="71" t="s">
        <v>3133</v>
      </c>
      <c r="AL426" s="71" t="s">
        <v>3384</v>
      </c>
      <c r="AM426" s="71" t="s">
        <v>4400</v>
      </c>
      <c r="AN426" s="73">
        <v>40522.047581018516</v>
      </c>
      <c r="AO426" s="71"/>
      <c r="AP426" s="71"/>
    </row>
    <row r="427" spans="1:42" ht="41.45" customHeight="1">
      <c r="A427" s="15" t="s">
        <v>385</v>
      </c>
      <c r="C427" s="52">
        <v>0</v>
      </c>
      <c r="D427" s="52">
        <v>1</v>
      </c>
      <c r="E427" s="53">
        <v>0</v>
      </c>
      <c r="F427" s="53">
        <v>3.77E-4</v>
      </c>
      <c r="G427" s="53">
        <v>9.0000000000000006E-5</v>
      </c>
      <c r="H427" s="53">
        <v>0.43145099999999997</v>
      </c>
      <c r="I427" s="53">
        <v>0</v>
      </c>
      <c r="J427" s="16" t="s">
        <v>5682</v>
      </c>
      <c r="K427" s="16"/>
      <c r="L427" s="75">
        <v>3.6953800063988322</v>
      </c>
      <c r="M427" s="68"/>
      <c r="N427" s="95" t="s">
        <v>2367</v>
      </c>
      <c r="O427" s="16"/>
      <c r="P427" s="17"/>
      <c r="Q427" s="76" t="s">
        <v>5688</v>
      </c>
      <c r="R427" s="76"/>
      <c r="S427" s="17"/>
      <c r="T427" s="78"/>
      <c r="U427" s="79"/>
      <c r="V427" s="79"/>
      <c r="W427" s="77"/>
      <c r="X427" s="80"/>
      <c r="Y427" s="80"/>
      <c r="Z427" s="69">
        <v>427</v>
      </c>
      <c r="AA427" s="69"/>
      <c r="AB427" s="81"/>
      <c r="AC427" s="71">
        <v>92</v>
      </c>
      <c r="AD427" s="71">
        <v>286</v>
      </c>
      <c r="AE427" s="71">
        <v>1020</v>
      </c>
      <c r="AF427" s="71">
        <v>11</v>
      </c>
      <c r="AG427" s="71" t="s">
        <v>1445</v>
      </c>
      <c r="AH427" s="71" t="s">
        <v>2041</v>
      </c>
      <c r="AI427" s="71">
        <v>-10800</v>
      </c>
      <c r="AJ427" s="73">
        <v>39894.95076388889</v>
      </c>
      <c r="AK427" s="71" t="s">
        <v>3133</v>
      </c>
      <c r="AL427" s="71" t="s">
        <v>3385</v>
      </c>
      <c r="AM427" s="71" t="s">
        <v>4400</v>
      </c>
      <c r="AN427" s="73">
        <v>40522.047592592593</v>
      </c>
      <c r="AO427" s="71"/>
      <c r="AP427" s="71"/>
    </row>
    <row r="428" spans="1:42" ht="41.45" customHeight="1">
      <c r="A428" s="15" t="s">
        <v>386</v>
      </c>
      <c r="C428" s="52">
        <v>0</v>
      </c>
      <c r="D428" s="52">
        <v>1</v>
      </c>
      <c r="E428" s="53">
        <v>0</v>
      </c>
      <c r="F428" s="53">
        <v>5.9100000000000005E-4</v>
      </c>
      <c r="G428" s="53">
        <v>2.4060000000000002E-3</v>
      </c>
      <c r="H428" s="53">
        <v>0.39937600000000001</v>
      </c>
      <c r="I428" s="53">
        <v>0</v>
      </c>
      <c r="J428" s="16" t="s">
        <v>5682</v>
      </c>
      <c r="K428" s="16"/>
      <c r="L428" s="75">
        <v>3.6808550343736366</v>
      </c>
      <c r="M428" s="68"/>
      <c r="N428" s="95" t="s">
        <v>2368</v>
      </c>
      <c r="O428" s="16"/>
      <c r="P428" s="17"/>
      <c r="Q428" s="76" t="s">
        <v>5688</v>
      </c>
      <c r="R428" s="76"/>
      <c r="S428" s="17"/>
      <c r="T428" s="78"/>
      <c r="U428" s="79"/>
      <c r="V428" s="79"/>
      <c r="W428" s="77"/>
      <c r="X428" s="80"/>
      <c r="Y428" s="80"/>
      <c r="Z428" s="69">
        <v>428</v>
      </c>
      <c r="AA428" s="69"/>
      <c r="AB428" s="81"/>
      <c r="AC428" s="71">
        <v>5</v>
      </c>
      <c r="AD428" s="71">
        <v>3</v>
      </c>
      <c r="AE428" s="71">
        <v>18</v>
      </c>
      <c r="AF428" s="71">
        <v>0</v>
      </c>
      <c r="AG428" s="71"/>
      <c r="AH428" s="71"/>
      <c r="AI428" s="71"/>
      <c r="AJ428" s="73">
        <v>40188.030127314814</v>
      </c>
      <c r="AK428" s="71" t="s">
        <v>3133</v>
      </c>
      <c r="AL428" s="71" t="s">
        <v>3386</v>
      </c>
      <c r="AM428" s="71" t="s">
        <v>4406</v>
      </c>
      <c r="AN428" s="73">
        <v>40522.047858796293</v>
      </c>
      <c r="AO428" s="71"/>
      <c r="AP428" s="71"/>
    </row>
    <row r="429" spans="1:42" ht="41.45" customHeight="1">
      <c r="A429" s="15" t="s">
        <v>387</v>
      </c>
      <c r="C429" s="52">
        <v>0</v>
      </c>
      <c r="D429" s="52">
        <v>1</v>
      </c>
      <c r="E429" s="53">
        <v>0</v>
      </c>
      <c r="F429" s="53">
        <v>3.77E-4</v>
      </c>
      <c r="G429" s="53">
        <v>9.0000000000000006E-5</v>
      </c>
      <c r="H429" s="53">
        <v>0.43145099999999997</v>
      </c>
      <c r="I429" s="53">
        <v>0</v>
      </c>
      <c r="J429" s="16" t="s">
        <v>5682</v>
      </c>
      <c r="K429" s="16"/>
      <c r="L429" s="75">
        <v>3.6953800063988322</v>
      </c>
      <c r="M429" s="68"/>
      <c r="N429" s="95" t="s">
        <v>2369</v>
      </c>
      <c r="O429" s="16"/>
      <c r="P429" s="17"/>
      <c r="Q429" s="76" t="s">
        <v>5688</v>
      </c>
      <c r="R429" s="76"/>
      <c r="S429" s="17"/>
      <c r="T429" s="78"/>
      <c r="U429" s="79"/>
      <c r="V429" s="79"/>
      <c r="W429" s="77"/>
      <c r="X429" s="80"/>
      <c r="Y429" s="80"/>
      <c r="Z429" s="69">
        <v>429</v>
      </c>
      <c r="AA429" s="69"/>
      <c r="AB429" s="81"/>
      <c r="AC429" s="71">
        <v>126</v>
      </c>
      <c r="AD429" s="71">
        <v>42</v>
      </c>
      <c r="AE429" s="71">
        <v>963</v>
      </c>
      <c r="AF429" s="71">
        <v>0</v>
      </c>
      <c r="AG429" s="71" t="s">
        <v>1446</v>
      </c>
      <c r="AH429" s="71" t="s">
        <v>2041</v>
      </c>
      <c r="AI429" s="71">
        <v>-10800</v>
      </c>
      <c r="AJ429" s="73">
        <v>40353.116851851853</v>
      </c>
      <c r="AK429" s="71" t="s">
        <v>3133</v>
      </c>
      <c r="AL429" s="71" t="s">
        <v>3387</v>
      </c>
      <c r="AM429" s="71" t="s">
        <v>4400</v>
      </c>
      <c r="AN429" s="73">
        <v>40522.047858796293</v>
      </c>
      <c r="AO429" s="71"/>
      <c r="AP429" s="71"/>
    </row>
    <row r="430" spans="1:42" ht="41.45" customHeight="1">
      <c r="A430" s="15" t="s">
        <v>388</v>
      </c>
      <c r="C430" s="52">
        <v>0</v>
      </c>
      <c r="D430" s="52">
        <v>1</v>
      </c>
      <c r="E430" s="53">
        <v>0</v>
      </c>
      <c r="F430" s="53">
        <v>5.9100000000000005E-4</v>
      </c>
      <c r="G430" s="53">
        <v>2.4060000000000002E-3</v>
      </c>
      <c r="H430" s="53">
        <v>0.39937600000000001</v>
      </c>
      <c r="I430" s="53">
        <v>0</v>
      </c>
      <c r="J430" s="16" t="s">
        <v>5682</v>
      </c>
      <c r="K430" s="16"/>
      <c r="L430" s="75">
        <v>3.6808550343736366</v>
      </c>
      <c r="M430" s="68"/>
      <c r="N430" s="95" t="s">
        <v>2370</v>
      </c>
      <c r="O430" s="16"/>
      <c r="P430" s="17"/>
      <c r="Q430" s="76" t="s">
        <v>5688</v>
      </c>
      <c r="R430" s="76"/>
      <c r="S430" s="17"/>
      <c r="T430" s="78"/>
      <c r="U430" s="79"/>
      <c r="V430" s="79"/>
      <c r="W430" s="77"/>
      <c r="X430" s="80"/>
      <c r="Y430" s="80"/>
      <c r="Z430" s="69">
        <v>430</v>
      </c>
      <c r="AA430" s="69"/>
      <c r="AB430" s="81"/>
      <c r="AC430" s="71">
        <v>66</v>
      </c>
      <c r="AD430" s="71">
        <v>43</v>
      </c>
      <c r="AE430" s="71">
        <v>637</v>
      </c>
      <c r="AF430" s="71">
        <v>0</v>
      </c>
      <c r="AG430" s="71" t="s">
        <v>1447</v>
      </c>
      <c r="AH430" s="71" t="s">
        <v>2042</v>
      </c>
      <c r="AI430" s="71">
        <v>-14400</v>
      </c>
      <c r="AJ430" s="73">
        <v>40165.5156712963</v>
      </c>
      <c r="AK430" s="71" t="s">
        <v>3133</v>
      </c>
      <c r="AL430" s="71" t="s">
        <v>3388</v>
      </c>
      <c r="AM430" s="71" t="s">
        <v>4407</v>
      </c>
      <c r="AN430" s="73">
        <v>40522.047893518517</v>
      </c>
      <c r="AO430" s="71"/>
      <c r="AP430" s="71"/>
    </row>
    <row r="431" spans="1:42" ht="41.45" customHeight="1">
      <c r="A431" s="15" t="s">
        <v>389</v>
      </c>
      <c r="C431" s="52">
        <v>0</v>
      </c>
      <c r="D431" s="52">
        <v>1</v>
      </c>
      <c r="E431" s="53">
        <v>0</v>
      </c>
      <c r="F431" s="53">
        <v>5.9100000000000005E-4</v>
      </c>
      <c r="G431" s="53">
        <v>2.4060000000000002E-3</v>
      </c>
      <c r="H431" s="53">
        <v>0.39937600000000001</v>
      </c>
      <c r="I431" s="53">
        <v>0</v>
      </c>
      <c r="J431" s="16" t="s">
        <v>5682</v>
      </c>
      <c r="K431" s="16"/>
      <c r="L431" s="75">
        <v>3.6808550343736366</v>
      </c>
      <c r="M431" s="68"/>
      <c r="N431" s="95" t="s">
        <v>2371</v>
      </c>
      <c r="O431" s="16"/>
      <c r="P431" s="17"/>
      <c r="Q431" s="76" t="s">
        <v>5688</v>
      </c>
      <c r="R431" s="76"/>
      <c r="S431" s="17"/>
      <c r="T431" s="78"/>
      <c r="U431" s="79"/>
      <c r="V431" s="79"/>
      <c r="W431" s="77"/>
      <c r="X431" s="80"/>
      <c r="Y431" s="80"/>
      <c r="Z431" s="69">
        <v>431</v>
      </c>
      <c r="AA431" s="69"/>
      <c r="AB431" s="81"/>
      <c r="AC431" s="71">
        <v>40</v>
      </c>
      <c r="AD431" s="71">
        <v>11</v>
      </c>
      <c r="AE431" s="71">
        <v>59</v>
      </c>
      <c r="AF431" s="71">
        <v>0</v>
      </c>
      <c r="AG431" s="71" t="s">
        <v>1448</v>
      </c>
      <c r="AH431" s="71" t="s">
        <v>2043</v>
      </c>
      <c r="AI431" s="71">
        <v>-18000</v>
      </c>
      <c r="AJ431" s="73">
        <v>40178.142337962963</v>
      </c>
      <c r="AK431" s="71" t="s">
        <v>3133</v>
      </c>
      <c r="AL431" s="71" t="s">
        <v>3389</v>
      </c>
      <c r="AM431" s="71" t="s">
        <v>4190</v>
      </c>
      <c r="AN431" s="73">
        <v>40522.047893518517</v>
      </c>
      <c r="AO431" s="71"/>
      <c r="AP431" s="71"/>
    </row>
    <row r="432" spans="1:42" ht="41.45" customHeight="1">
      <c r="A432" s="15" t="s">
        <v>390</v>
      </c>
      <c r="C432" s="52">
        <v>0</v>
      </c>
      <c r="D432" s="52">
        <v>1</v>
      </c>
      <c r="E432" s="53">
        <v>0</v>
      </c>
      <c r="F432" s="53">
        <v>3.77E-4</v>
      </c>
      <c r="G432" s="53">
        <v>9.0000000000000006E-5</v>
      </c>
      <c r="H432" s="53">
        <v>0.43145099999999997</v>
      </c>
      <c r="I432" s="53">
        <v>0</v>
      </c>
      <c r="J432" s="16" t="s">
        <v>5682</v>
      </c>
      <c r="K432" s="16"/>
      <c r="L432" s="75">
        <v>3.6953800063988322</v>
      </c>
      <c r="M432" s="68"/>
      <c r="N432" s="95" t="s">
        <v>2372</v>
      </c>
      <c r="O432" s="16"/>
      <c r="P432" s="17"/>
      <c r="Q432" s="76" t="s">
        <v>5688</v>
      </c>
      <c r="R432" s="76"/>
      <c r="S432" s="17"/>
      <c r="T432" s="78"/>
      <c r="U432" s="79"/>
      <c r="V432" s="79"/>
      <c r="W432" s="77"/>
      <c r="X432" s="80"/>
      <c r="Y432" s="80"/>
      <c r="Z432" s="69">
        <v>432</v>
      </c>
      <c r="AA432" s="69"/>
      <c r="AB432" s="81"/>
      <c r="AC432" s="71">
        <v>155</v>
      </c>
      <c r="AD432" s="71">
        <v>36</v>
      </c>
      <c r="AE432" s="71">
        <v>102</v>
      </c>
      <c r="AF432" s="71">
        <v>0</v>
      </c>
      <c r="AG432" s="71"/>
      <c r="AH432" s="71" t="s">
        <v>2042</v>
      </c>
      <c r="AI432" s="71">
        <v>-14400</v>
      </c>
      <c r="AJ432" s="73">
        <v>40345.923831018517</v>
      </c>
      <c r="AK432" s="71" t="s">
        <v>3133</v>
      </c>
      <c r="AL432" s="71" t="s">
        <v>3390</v>
      </c>
      <c r="AM432" s="71" t="s">
        <v>4400</v>
      </c>
      <c r="AN432" s="73">
        <v>40522.047962962963</v>
      </c>
      <c r="AO432" s="71"/>
      <c r="AP432" s="71"/>
    </row>
    <row r="433" spans="1:42" ht="41.45" customHeight="1">
      <c r="A433" s="15" t="s">
        <v>391</v>
      </c>
      <c r="C433" s="52">
        <v>1</v>
      </c>
      <c r="D433" s="52">
        <v>1</v>
      </c>
      <c r="E433" s="53">
        <v>0</v>
      </c>
      <c r="F433" s="53">
        <v>6.02E-4</v>
      </c>
      <c r="G433" s="53">
        <v>2.6380000000000002E-3</v>
      </c>
      <c r="H433" s="53">
        <v>0.60592199999999996</v>
      </c>
      <c r="I433" s="53">
        <v>0.5</v>
      </c>
      <c r="J433" s="16" t="s">
        <v>5682</v>
      </c>
      <c r="K433" s="16"/>
      <c r="L433" s="75">
        <v>3.7743881558675101</v>
      </c>
      <c r="M433" s="68"/>
      <c r="N433" s="95" t="s">
        <v>2373</v>
      </c>
      <c r="O433" s="16"/>
      <c r="P433" s="17"/>
      <c r="Q433" s="76" t="s">
        <v>5688</v>
      </c>
      <c r="R433" s="76"/>
      <c r="S433" s="17"/>
      <c r="T433" s="78"/>
      <c r="U433" s="79"/>
      <c r="V433" s="79"/>
      <c r="W433" s="77"/>
      <c r="X433" s="80"/>
      <c r="Y433" s="80"/>
      <c r="Z433" s="69">
        <v>433</v>
      </c>
      <c r="AA433" s="69"/>
      <c r="AB433" s="81"/>
      <c r="AC433" s="71">
        <v>2</v>
      </c>
      <c r="AD433" s="71">
        <v>3</v>
      </c>
      <c r="AE433" s="71">
        <v>34</v>
      </c>
      <c r="AF433" s="71">
        <v>0</v>
      </c>
      <c r="AG433" s="71"/>
      <c r="AH433" s="71"/>
      <c r="AI433" s="71"/>
      <c r="AJ433" s="73">
        <v>40514.052418981482</v>
      </c>
      <c r="AK433" s="71" t="s">
        <v>3133</v>
      </c>
      <c r="AL433" s="71" t="s">
        <v>3391</v>
      </c>
      <c r="AM433" s="71" t="s">
        <v>4408</v>
      </c>
      <c r="AN433" s="73">
        <v>40522.047592592593</v>
      </c>
      <c r="AO433" s="71"/>
      <c r="AP433" s="71"/>
    </row>
    <row r="434" spans="1:42" ht="41.45" customHeight="1">
      <c r="A434" s="15" t="s">
        <v>392</v>
      </c>
      <c r="C434" s="52">
        <v>0</v>
      </c>
      <c r="D434" s="52">
        <v>1</v>
      </c>
      <c r="E434" s="53">
        <v>0</v>
      </c>
      <c r="F434" s="53">
        <v>5.9100000000000005E-4</v>
      </c>
      <c r="G434" s="53">
        <v>2.4060000000000002E-3</v>
      </c>
      <c r="H434" s="53">
        <v>0.39937600000000001</v>
      </c>
      <c r="I434" s="53">
        <v>0</v>
      </c>
      <c r="J434" s="16" t="s">
        <v>5682</v>
      </c>
      <c r="K434" s="16"/>
      <c r="L434" s="75">
        <v>3.6808550343736366</v>
      </c>
      <c r="M434" s="68"/>
      <c r="N434" s="95" t="s">
        <v>2374</v>
      </c>
      <c r="O434" s="16"/>
      <c r="P434" s="17"/>
      <c r="Q434" s="76" t="s">
        <v>5688</v>
      </c>
      <c r="R434" s="76"/>
      <c r="S434" s="17"/>
      <c r="T434" s="78"/>
      <c r="U434" s="79"/>
      <c r="V434" s="79"/>
      <c r="W434" s="77"/>
      <c r="X434" s="80"/>
      <c r="Y434" s="80"/>
      <c r="Z434" s="69">
        <v>434</v>
      </c>
      <c r="AA434" s="69"/>
      <c r="AB434" s="81"/>
      <c r="AC434" s="71">
        <v>79</v>
      </c>
      <c r="AD434" s="71">
        <v>67</v>
      </c>
      <c r="AE434" s="71">
        <v>279</v>
      </c>
      <c r="AF434" s="71">
        <v>89</v>
      </c>
      <c r="AG434" s="71" t="s">
        <v>1449</v>
      </c>
      <c r="AH434" s="71" t="s">
        <v>2041</v>
      </c>
      <c r="AI434" s="71">
        <v>-10800</v>
      </c>
      <c r="AJ434" s="73">
        <v>39748.861504629633</v>
      </c>
      <c r="AK434" s="71" t="s">
        <v>3133</v>
      </c>
      <c r="AL434" s="71" t="s">
        <v>3392</v>
      </c>
      <c r="AM434" s="71" t="s">
        <v>4380</v>
      </c>
      <c r="AN434" s="73">
        <v>40522.047615740739</v>
      </c>
      <c r="AO434" s="71"/>
      <c r="AP434" s="71"/>
    </row>
    <row r="435" spans="1:42" ht="41.45" customHeight="1">
      <c r="A435" s="15" t="s">
        <v>393</v>
      </c>
      <c r="C435" s="52">
        <v>1</v>
      </c>
      <c r="D435" s="52">
        <v>1</v>
      </c>
      <c r="E435" s="53">
        <v>0</v>
      </c>
      <c r="F435" s="53">
        <v>4.3300000000000001E-4</v>
      </c>
      <c r="G435" s="53">
        <v>1.2300000000000001E-4</v>
      </c>
      <c r="H435" s="53">
        <v>0.50056299999999998</v>
      </c>
      <c r="I435" s="53">
        <v>0</v>
      </c>
      <c r="J435" s="16" t="s">
        <v>5682</v>
      </c>
      <c r="K435" s="16"/>
      <c r="L435" s="75">
        <v>3.7266769624894103</v>
      </c>
      <c r="M435" s="68"/>
      <c r="N435" s="95" t="s">
        <v>2375</v>
      </c>
      <c r="O435" s="16"/>
      <c r="P435" s="17"/>
      <c r="Q435" s="76" t="s">
        <v>5688</v>
      </c>
      <c r="R435" s="76"/>
      <c r="S435" s="17"/>
      <c r="T435" s="78"/>
      <c r="U435" s="79"/>
      <c r="V435" s="79"/>
      <c r="W435" s="77"/>
      <c r="X435" s="80"/>
      <c r="Y435" s="80"/>
      <c r="Z435" s="69">
        <v>435</v>
      </c>
      <c r="AA435" s="69"/>
      <c r="AB435" s="81"/>
      <c r="AC435" s="71">
        <v>153</v>
      </c>
      <c r="AD435" s="71">
        <v>122</v>
      </c>
      <c r="AE435" s="71">
        <v>2334</v>
      </c>
      <c r="AF435" s="71">
        <v>1</v>
      </c>
      <c r="AG435" s="71" t="s">
        <v>1450</v>
      </c>
      <c r="AH435" s="71" t="s">
        <v>2041</v>
      </c>
      <c r="AI435" s="71">
        <v>-10800</v>
      </c>
      <c r="AJ435" s="73">
        <v>40099.76898148148</v>
      </c>
      <c r="AK435" s="71" t="s">
        <v>3133</v>
      </c>
      <c r="AL435" s="71" t="s">
        <v>3393</v>
      </c>
      <c r="AM435" s="71" t="s">
        <v>4359</v>
      </c>
      <c r="AN435" s="73">
        <v>40522.046307870369</v>
      </c>
      <c r="AO435" s="71"/>
      <c r="AP435" s="71"/>
    </row>
    <row r="436" spans="1:42" ht="41.45" customHeight="1">
      <c r="A436" s="15" t="s">
        <v>396</v>
      </c>
      <c r="C436" s="52">
        <v>0</v>
      </c>
      <c r="D436" s="52">
        <v>1</v>
      </c>
      <c r="E436" s="53">
        <v>0</v>
      </c>
      <c r="F436" s="53">
        <v>4.3300000000000001E-4</v>
      </c>
      <c r="G436" s="53">
        <v>1.2400000000000001E-4</v>
      </c>
      <c r="H436" s="53">
        <v>0.50769799999999998</v>
      </c>
      <c r="I436" s="53">
        <v>0</v>
      </c>
      <c r="J436" s="16" t="s">
        <v>5682</v>
      </c>
      <c r="K436" s="16"/>
      <c r="L436" s="75">
        <v>3.7299080045907282</v>
      </c>
      <c r="M436" s="68"/>
      <c r="N436" s="95" t="s">
        <v>2377</v>
      </c>
      <c r="O436" s="16"/>
      <c r="P436" s="17"/>
      <c r="Q436" s="76" t="s">
        <v>5688</v>
      </c>
      <c r="R436" s="76"/>
      <c r="S436" s="17"/>
      <c r="T436" s="78"/>
      <c r="U436" s="79"/>
      <c r="V436" s="79"/>
      <c r="W436" s="77"/>
      <c r="X436" s="80"/>
      <c r="Y436" s="80"/>
      <c r="Z436" s="69">
        <v>436</v>
      </c>
      <c r="AA436" s="69"/>
      <c r="AB436" s="81"/>
      <c r="AC436" s="71">
        <v>642</v>
      </c>
      <c r="AD436" s="71">
        <v>191</v>
      </c>
      <c r="AE436" s="71">
        <v>4989</v>
      </c>
      <c r="AF436" s="71">
        <v>2</v>
      </c>
      <c r="AG436" s="71" t="s">
        <v>1452</v>
      </c>
      <c r="AH436" s="71" t="s">
        <v>2080</v>
      </c>
      <c r="AI436" s="71">
        <v>-25200</v>
      </c>
      <c r="AJ436" s="73">
        <v>40280.999479166669</v>
      </c>
      <c r="AK436" s="71" t="s">
        <v>3133</v>
      </c>
      <c r="AL436" s="71" t="s">
        <v>3395</v>
      </c>
      <c r="AM436" s="71" t="s">
        <v>4409</v>
      </c>
      <c r="AN436" s="73">
        <v>40522.047650462962</v>
      </c>
      <c r="AO436" s="71"/>
      <c r="AP436" s="71"/>
    </row>
    <row r="437" spans="1:42" ht="41.45" customHeight="1">
      <c r="A437" s="15" t="s">
        <v>397</v>
      </c>
      <c r="C437" s="52">
        <v>0</v>
      </c>
      <c r="D437" s="52">
        <v>1</v>
      </c>
      <c r="E437" s="53">
        <v>0</v>
      </c>
      <c r="F437" s="53">
        <v>3.77E-4</v>
      </c>
      <c r="G437" s="53">
        <v>9.0000000000000006E-5</v>
      </c>
      <c r="H437" s="53">
        <v>0.43145099999999997</v>
      </c>
      <c r="I437" s="53">
        <v>0</v>
      </c>
      <c r="J437" s="16" t="s">
        <v>5682</v>
      </c>
      <c r="K437" s="16"/>
      <c r="L437" s="75">
        <v>3.6953800063988322</v>
      </c>
      <c r="M437" s="68"/>
      <c r="N437" s="95" t="s">
        <v>2331</v>
      </c>
      <c r="O437" s="16"/>
      <c r="P437" s="17"/>
      <c r="Q437" s="76" t="s">
        <v>5688</v>
      </c>
      <c r="R437" s="76"/>
      <c r="S437" s="17"/>
      <c r="T437" s="78"/>
      <c r="U437" s="79"/>
      <c r="V437" s="79"/>
      <c r="W437" s="77"/>
      <c r="X437" s="80"/>
      <c r="Y437" s="80"/>
      <c r="Z437" s="69">
        <v>437</v>
      </c>
      <c r="AA437" s="69"/>
      <c r="AB437" s="81"/>
      <c r="AC437" s="71">
        <v>126</v>
      </c>
      <c r="AD437" s="71">
        <v>42</v>
      </c>
      <c r="AE437" s="71">
        <v>369</v>
      </c>
      <c r="AF437" s="71">
        <v>1</v>
      </c>
      <c r="AG437" s="71" t="s">
        <v>1453</v>
      </c>
      <c r="AH437" s="71" t="s">
        <v>2041</v>
      </c>
      <c r="AI437" s="71">
        <v>-10800</v>
      </c>
      <c r="AJ437" s="73">
        <v>40262.126921296294</v>
      </c>
      <c r="AK437" s="71" t="s">
        <v>3133</v>
      </c>
      <c r="AL437" s="71" t="s">
        <v>3396</v>
      </c>
      <c r="AM437" s="71" t="s">
        <v>4400</v>
      </c>
      <c r="AN437" s="73">
        <v>40522.047650462962</v>
      </c>
      <c r="AO437" s="71"/>
      <c r="AP437" s="71"/>
    </row>
    <row r="438" spans="1:42" ht="41.45" customHeight="1">
      <c r="A438" s="15" t="s">
        <v>398</v>
      </c>
      <c r="C438" s="52">
        <v>0</v>
      </c>
      <c r="D438" s="52">
        <v>1</v>
      </c>
      <c r="E438" s="53">
        <v>0</v>
      </c>
      <c r="F438" s="53">
        <v>5.9100000000000005E-4</v>
      </c>
      <c r="G438" s="53">
        <v>2.4060000000000002E-3</v>
      </c>
      <c r="H438" s="53">
        <v>0.39937600000000001</v>
      </c>
      <c r="I438" s="53">
        <v>0</v>
      </c>
      <c r="J438" s="16" t="s">
        <v>5682</v>
      </c>
      <c r="K438" s="16"/>
      <c r="L438" s="75">
        <v>3.6808550343736366</v>
      </c>
      <c r="M438" s="68"/>
      <c r="N438" s="95" t="s">
        <v>2378</v>
      </c>
      <c r="O438" s="16"/>
      <c r="P438" s="17"/>
      <c r="Q438" s="76" t="s">
        <v>5688</v>
      </c>
      <c r="R438" s="76"/>
      <c r="S438" s="17"/>
      <c r="T438" s="78"/>
      <c r="U438" s="79"/>
      <c r="V438" s="79"/>
      <c r="W438" s="77"/>
      <c r="X438" s="80"/>
      <c r="Y438" s="80"/>
      <c r="Z438" s="69">
        <v>438</v>
      </c>
      <c r="AA438" s="69"/>
      <c r="AB438" s="81"/>
      <c r="AC438" s="71">
        <v>486</v>
      </c>
      <c r="AD438" s="71">
        <v>342</v>
      </c>
      <c r="AE438" s="71">
        <v>3155</v>
      </c>
      <c r="AF438" s="71">
        <v>2</v>
      </c>
      <c r="AG438" s="71" t="s">
        <v>1454</v>
      </c>
      <c r="AH438" s="71" t="s">
        <v>2066</v>
      </c>
      <c r="AI438" s="71">
        <v>-21600</v>
      </c>
      <c r="AJ438" s="73">
        <v>40134.917500000003</v>
      </c>
      <c r="AK438" s="71" t="s">
        <v>3133</v>
      </c>
      <c r="AL438" s="71" t="s">
        <v>3397</v>
      </c>
      <c r="AM438" s="71" t="s">
        <v>4410</v>
      </c>
      <c r="AN438" s="73">
        <v>40522.047662037039</v>
      </c>
      <c r="AO438" s="71"/>
      <c r="AP438" s="71"/>
    </row>
    <row r="439" spans="1:42" ht="41.45" customHeight="1">
      <c r="A439" s="15" t="s">
        <v>399</v>
      </c>
      <c r="C439" s="52">
        <v>1</v>
      </c>
      <c r="D439" s="52">
        <v>1</v>
      </c>
      <c r="E439" s="53">
        <v>0</v>
      </c>
      <c r="F439" s="53">
        <v>3.77E-4</v>
      </c>
      <c r="G439" s="53">
        <v>9.0000000000000006E-5</v>
      </c>
      <c r="H439" s="53">
        <v>0.43145099999999997</v>
      </c>
      <c r="I439" s="53">
        <v>0</v>
      </c>
      <c r="J439" s="16" t="s">
        <v>5682</v>
      </c>
      <c r="K439" s="16"/>
      <c r="L439" s="75">
        <v>3.6953800063988322</v>
      </c>
      <c r="M439" s="68"/>
      <c r="N439" s="95" t="s">
        <v>2379</v>
      </c>
      <c r="O439" s="16"/>
      <c r="P439" s="17"/>
      <c r="Q439" s="76" t="s">
        <v>5688</v>
      </c>
      <c r="R439" s="76"/>
      <c r="S439" s="17"/>
      <c r="T439" s="78"/>
      <c r="U439" s="79"/>
      <c r="V439" s="79"/>
      <c r="W439" s="77"/>
      <c r="X439" s="80"/>
      <c r="Y439" s="80"/>
      <c r="Z439" s="69">
        <v>439</v>
      </c>
      <c r="AA439" s="69"/>
      <c r="AB439" s="81"/>
      <c r="AC439" s="71">
        <v>163</v>
      </c>
      <c r="AD439" s="71">
        <v>207</v>
      </c>
      <c r="AE439" s="71">
        <v>2546</v>
      </c>
      <c r="AF439" s="71">
        <v>1</v>
      </c>
      <c r="AG439" s="71" t="s">
        <v>1455</v>
      </c>
      <c r="AH439" s="71" t="s">
        <v>2041</v>
      </c>
      <c r="AI439" s="71">
        <v>-10800</v>
      </c>
      <c r="AJ439" s="73">
        <v>39919.693287037036</v>
      </c>
      <c r="AK439" s="71" t="s">
        <v>3133</v>
      </c>
      <c r="AL439" s="71" t="s">
        <v>3398</v>
      </c>
      <c r="AM439" s="71" t="s">
        <v>4411</v>
      </c>
      <c r="AN439" s="73">
        <v>40522.047662037039</v>
      </c>
      <c r="AO439" s="71"/>
      <c r="AP439" s="71"/>
    </row>
    <row r="440" spans="1:42" ht="41.45" customHeight="1">
      <c r="A440" s="15" t="s">
        <v>400</v>
      </c>
      <c r="C440" s="52">
        <v>0</v>
      </c>
      <c r="D440" s="52">
        <v>1</v>
      </c>
      <c r="E440" s="53">
        <v>0</v>
      </c>
      <c r="F440" s="53">
        <v>3.77E-4</v>
      </c>
      <c r="G440" s="53">
        <v>9.0000000000000006E-5</v>
      </c>
      <c r="H440" s="53">
        <v>0.43145099999999997</v>
      </c>
      <c r="I440" s="53">
        <v>0</v>
      </c>
      <c r="J440" s="16" t="s">
        <v>5682</v>
      </c>
      <c r="K440" s="16"/>
      <c r="L440" s="75">
        <v>3.6953800063988322</v>
      </c>
      <c r="M440" s="68"/>
      <c r="N440" s="95" t="s">
        <v>2380</v>
      </c>
      <c r="O440" s="16"/>
      <c r="P440" s="17"/>
      <c r="Q440" s="76" t="s">
        <v>5688</v>
      </c>
      <c r="R440" s="76"/>
      <c r="S440" s="17"/>
      <c r="T440" s="78"/>
      <c r="U440" s="79"/>
      <c r="V440" s="79"/>
      <c r="W440" s="77"/>
      <c r="X440" s="80"/>
      <c r="Y440" s="80"/>
      <c r="Z440" s="69">
        <v>440</v>
      </c>
      <c r="AA440" s="69"/>
      <c r="AB440" s="81"/>
      <c r="AC440" s="71">
        <v>204</v>
      </c>
      <c r="AD440" s="71">
        <v>23</v>
      </c>
      <c r="AE440" s="71">
        <v>119</v>
      </c>
      <c r="AF440" s="71">
        <v>2</v>
      </c>
      <c r="AG440" s="71" t="s">
        <v>1456</v>
      </c>
      <c r="AH440" s="71" t="s">
        <v>2041</v>
      </c>
      <c r="AI440" s="71">
        <v>-10800</v>
      </c>
      <c r="AJ440" s="73">
        <v>40342.059120370373</v>
      </c>
      <c r="AK440" s="71" t="s">
        <v>3133</v>
      </c>
      <c r="AL440" s="71" t="s">
        <v>3399</v>
      </c>
      <c r="AM440" s="71" t="s">
        <v>4400</v>
      </c>
      <c r="AN440" s="73">
        <v>40522.047662037039</v>
      </c>
      <c r="AO440" s="71"/>
      <c r="AP440" s="71"/>
    </row>
    <row r="441" spans="1:42" ht="41.45" customHeight="1">
      <c r="A441" s="15" t="s">
        <v>402</v>
      </c>
      <c r="C441" s="52">
        <v>0</v>
      </c>
      <c r="D441" s="52">
        <v>1</v>
      </c>
      <c r="E441" s="53">
        <v>0</v>
      </c>
      <c r="F441" s="53">
        <v>3.6400000000000001E-4</v>
      </c>
      <c r="G441" s="53">
        <v>3.1999999999999999E-5</v>
      </c>
      <c r="H441" s="53">
        <v>0.34558100000000003</v>
      </c>
      <c r="I441" s="53">
        <v>0</v>
      </c>
      <c r="J441" s="16" t="s">
        <v>5682</v>
      </c>
      <c r="K441" s="16"/>
      <c r="L441" s="75">
        <v>3.656494290177366</v>
      </c>
      <c r="M441" s="68"/>
      <c r="N441" s="95" t="s">
        <v>2382</v>
      </c>
      <c r="O441" s="16"/>
      <c r="P441" s="17"/>
      <c r="Q441" s="76" t="s">
        <v>5688</v>
      </c>
      <c r="R441" s="76"/>
      <c r="S441" s="17"/>
      <c r="T441" s="78"/>
      <c r="U441" s="79"/>
      <c r="V441" s="79"/>
      <c r="W441" s="77"/>
      <c r="X441" s="80"/>
      <c r="Y441" s="80"/>
      <c r="Z441" s="69">
        <v>441</v>
      </c>
      <c r="AA441" s="69"/>
      <c r="AB441" s="81"/>
      <c r="AC441" s="71">
        <v>82</v>
      </c>
      <c r="AD441" s="71">
        <v>70</v>
      </c>
      <c r="AE441" s="71">
        <v>4209</v>
      </c>
      <c r="AF441" s="71">
        <v>0</v>
      </c>
      <c r="AG441" s="71" t="s">
        <v>1458</v>
      </c>
      <c r="AH441" s="71" t="s">
        <v>2046</v>
      </c>
      <c r="AI441" s="71">
        <v>-16200</v>
      </c>
      <c r="AJ441" s="73">
        <v>40043.180081018516</v>
      </c>
      <c r="AK441" s="71" t="s">
        <v>3133</v>
      </c>
      <c r="AL441" s="71" t="s">
        <v>3401</v>
      </c>
      <c r="AM441" s="71" t="s">
        <v>4413</v>
      </c>
      <c r="AN441" s="73">
        <v>40522.047719907408</v>
      </c>
      <c r="AO441" s="71"/>
      <c r="AP441" s="71"/>
    </row>
    <row r="442" spans="1:42" ht="41.45" customHeight="1">
      <c r="A442" s="15" t="s">
        <v>403</v>
      </c>
      <c r="C442" s="52">
        <v>0</v>
      </c>
      <c r="D442" s="52">
        <v>1</v>
      </c>
      <c r="E442" s="53">
        <v>0</v>
      </c>
      <c r="F442" s="53">
        <v>5.9100000000000005E-4</v>
      </c>
      <c r="G442" s="53">
        <v>2.4060000000000002E-3</v>
      </c>
      <c r="H442" s="53">
        <v>0.39937600000000001</v>
      </c>
      <c r="I442" s="53">
        <v>0</v>
      </c>
      <c r="J442" s="16" t="s">
        <v>5682</v>
      </c>
      <c r="K442" s="16"/>
      <c r="L442" s="75">
        <v>3.6808550343736366</v>
      </c>
      <c r="M442" s="68"/>
      <c r="N442" s="95" t="s">
        <v>2383</v>
      </c>
      <c r="O442" s="16"/>
      <c r="P442" s="17"/>
      <c r="Q442" s="76" t="s">
        <v>5688</v>
      </c>
      <c r="R442" s="76"/>
      <c r="S442" s="17"/>
      <c r="T442" s="78"/>
      <c r="U442" s="79"/>
      <c r="V442" s="79"/>
      <c r="W442" s="77"/>
      <c r="X442" s="80"/>
      <c r="Y442" s="80"/>
      <c r="Z442" s="69">
        <v>442</v>
      </c>
      <c r="AA442" s="69"/>
      <c r="AB442" s="81"/>
      <c r="AC442" s="71">
        <v>4</v>
      </c>
      <c r="AD442" s="71">
        <v>0</v>
      </c>
      <c r="AE442" s="71">
        <v>2</v>
      </c>
      <c r="AF442" s="71">
        <v>1</v>
      </c>
      <c r="AG442" s="71"/>
      <c r="AH442" s="71"/>
      <c r="AI442" s="71"/>
      <c r="AJ442" s="73">
        <v>40132.776261574072</v>
      </c>
      <c r="AK442" s="71" t="s">
        <v>3133</v>
      </c>
      <c r="AL442" s="71" t="s">
        <v>3402</v>
      </c>
      <c r="AM442" s="71" t="s">
        <v>4414</v>
      </c>
      <c r="AN442" s="73">
        <v>40522.047743055555</v>
      </c>
      <c r="AO442" s="71"/>
      <c r="AP442" s="71"/>
    </row>
    <row r="443" spans="1:42" ht="41.45" customHeight="1">
      <c r="A443" s="15" t="s">
        <v>404</v>
      </c>
      <c r="C443" s="52">
        <v>0</v>
      </c>
      <c r="D443" s="52">
        <v>1</v>
      </c>
      <c r="E443" s="53">
        <v>0</v>
      </c>
      <c r="F443" s="53">
        <v>3.77E-4</v>
      </c>
      <c r="G443" s="53">
        <v>9.0000000000000006E-5</v>
      </c>
      <c r="H443" s="53">
        <v>0.43145099999999997</v>
      </c>
      <c r="I443" s="53">
        <v>0</v>
      </c>
      <c r="J443" s="16" t="s">
        <v>5682</v>
      </c>
      <c r="K443" s="16"/>
      <c r="L443" s="75">
        <v>3.6953800063988322</v>
      </c>
      <c r="M443" s="68"/>
      <c r="N443" s="95" t="s">
        <v>2384</v>
      </c>
      <c r="O443" s="16"/>
      <c r="P443" s="17"/>
      <c r="Q443" s="76" t="s">
        <v>5688</v>
      </c>
      <c r="R443" s="76"/>
      <c r="S443" s="17"/>
      <c r="T443" s="78"/>
      <c r="U443" s="79"/>
      <c r="V443" s="79"/>
      <c r="W443" s="77"/>
      <c r="X443" s="80"/>
      <c r="Y443" s="80"/>
      <c r="Z443" s="69">
        <v>443</v>
      </c>
      <c r="AA443" s="69"/>
      <c r="AB443" s="81"/>
      <c r="AC443" s="71">
        <v>378</v>
      </c>
      <c r="AD443" s="71">
        <v>306</v>
      </c>
      <c r="AE443" s="71">
        <v>2995</v>
      </c>
      <c r="AF443" s="71">
        <v>0</v>
      </c>
      <c r="AG443" s="71" t="s">
        <v>1459</v>
      </c>
      <c r="AH443" s="71" t="s">
        <v>2041</v>
      </c>
      <c r="AI443" s="71">
        <v>-10800</v>
      </c>
      <c r="AJ443" s="73">
        <v>40002.731770833336</v>
      </c>
      <c r="AK443" s="71" t="s">
        <v>3133</v>
      </c>
      <c r="AL443" s="71" t="s">
        <v>3403</v>
      </c>
      <c r="AM443" s="71" t="s">
        <v>4400</v>
      </c>
      <c r="AN443" s="73">
        <v>40522.047743055555</v>
      </c>
      <c r="AO443" s="71"/>
      <c r="AP443" s="71"/>
    </row>
    <row r="444" spans="1:42" ht="41.45" customHeight="1">
      <c r="A444" s="15" t="s">
        <v>405</v>
      </c>
      <c r="C444" s="52">
        <v>0</v>
      </c>
      <c r="D444" s="52">
        <v>1</v>
      </c>
      <c r="E444" s="53">
        <v>0</v>
      </c>
      <c r="F444" s="53">
        <v>5.9100000000000005E-4</v>
      </c>
      <c r="G444" s="53">
        <v>2.4060000000000002E-3</v>
      </c>
      <c r="H444" s="53">
        <v>0.39937600000000001</v>
      </c>
      <c r="I444" s="53">
        <v>0</v>
      </c>
      <c r="J444" s="16" t="s">
        <v>5682</v>
      </c>
      <c r="K444" s="16"/>
      <c r="L444" s="75">
        <v>3.6808550343736366</v>
      </c>
      <c r="M444" s="68"/>
      <c r="N444" s="95" t="s">
        <v>2385</v>
      </c>
      <c r="O444" s="16"/>
      <c r="P444" s="17"/>
      <c r="Q444" s="76" t="s">
        <v>5688</v>
      </c>
      <c r="R444" s="76"/>
      <c r="S444" s="17"/>
      <c r="T444" s="78"/>
      <c r="U444" s="79"/>
      <c r="V444" s="79"/>
      <c r="W444" s="77"/>
      <c r="X444" s="80"/>
      <c r="Y444" s="80"/>
      <c r="Z444" s="69">
        <v>444</v>
      </c>
      <c r="AA444" s="69"/>
      <c r="AB444" s="81"/>
      <c r="AC444" s="71">
        <v>24</v>
      </c>
      <c r="AD444" s="71">
        <v>7</v>
      </c>
      <c r="AE444" s="71">
        <v>165</v>
      </c>
      <c r="AF444" s="71">
        <v>0</v>
      </c>
      <c r="AG444" s="71" t="s">
        <v>1460</v>
      </c>
      <c r="AH444" s="71" t="s">
        <v>2045</v>
      </c>
      <c r="AI444" s="71">
        <v>-18000</v>
      </c>
      <c r="AJ444" s="73">
        <v>40421.639444444445</v>
      </c>
      <c r="AK444" s="71" t="s">
        <v>3133</v>
      </c>
      <c r="AL444" s="71" t="s">
        <v>3404</v>
      </c>
      <c r="AM444" s="71" t="s">
        <v>4415</v>
      </c>
      <c r="AN444" s="73">
        <v>40522.047754629632</v>
      </c>
      <c r="AO444" s="71"/>
      <c r="AP444" s="71"/>
    </row>
    <row r="445" spans="1:42" ht="41.45" customHeight="1">
      <c r="A445" s="15" t="s">
        <v>406</v>
      </c>
      <c r="C445" s="52">
        <v>0</v>
      </c>
      <c r="D445" s="52">
        <v>1</v>
      </c>
      <c r="E445" s="53">
        <v>0</v>
      </c>
      <c r="F445" s="53">
        <v>5.9100000000000005E-4</v>
      </c>
      <c r="G445" s="53">
        <v>2.4060000000000002E-3</v>
      </c>
      <c r="H445" s="53">
        <v>0.39937600000000001</v>
      </c>
      <c r="I445" s="53">
        <v>0</v>
      </c>
      <c r="J445" s="16" t="s">
        <v>5682</v>
      </c>
      <c r="K445" s="16"/>
      <c r="L445" s="75">
        <v>3.6808550343736366</v>
      </c>
      <c r="M445" s="68"/>
      <c r="N445" s="95" t="s">
        <v>2386</v>
      </c>
      <c r="O445" s="16"/>
      <c r="P445" s="17"/>
      <c r="Q445" s="76" t="s">
        <v>5688</v>
      </c>
      <c r="R445" s="76"/>
      <c r="S445" s="17"/>
      <c r="T445" s="78"/>
      <c r="U445" s="79"/>
      <c r="V445" s="79"/>
      <c r="W445" s="77"/>
      <c r="X445" s="80"/>
      <c r="Y445" s="80"/>
      <c r="Z445" s="69">
        <v>445</v>
      </c>
      <c r="AA445" s="69"/>
      <c r="AB445" s="81"/>
      <c r="AC445" s="71">
        <v>603</v>
      </c>
      <c r="AD445" s="71">
        <v>527</v>
      </c>
      <c r="AE445" s="71">
        <v>1666</v>
      </c>
      <c r="AF445" s="71">
        <v>12</v>
      </c>
      <c r="AG445" s="71" t="s">
        <v>1461</v>
      </c>
      <c r="AH445" s="71" t="s">
        <v>2045</v>
      </c>
      <c r="AI445" s="71">
        <v>-18000</v>
      </c>
      <c r="AJ445" s="73">
        <v>39394.840138888889</v>
      </c>
      <c r="AK445" s="71" t="s">
        <v>3133</v>
      </c>
      <c r="AL445" s="71" t="s">
        <v>3405</v>
      </c>
      <c r="AM445" s="71" t="s">
        <v>4416</v>
      </c>
      <c r="AN445" s="73">
        <v>40522.047766203701</v>
      </c>
      <c r="AO445" s="71"/>
      <c r="AP445" s="71"/>
    </row>
    <row r="446" spans="1:42" ht="41.45" customHeight="1">
      <c r="A446" s="15" t="s">
        <v>407</v>
      </c>
      <c r="C446" s="52">
        <v>1</v>
      </c>
      <c r="D446" s="52">
        <v>3</v>
      </c>
      <c r="E446" s="53">
        <v>0</v>
      </c>
      <c r="F446" s="53">
        <v>5.9299999999999999E-4</v>
      </c>
      <c r="G446" s="53">
        <v>2.7320000000000001E-3</v>
      </c>
      <c r="H446" s="53">
        <v>0.804728</v>
      </c>
      <c r="I446" s="53">
        <v>0.66666666666666663</v>
      </c>
      <c r="J446" s="16" t="s">
        <v>5682</v>
      </c>
      <c r="K446" s="16"/>
      <c r="L446" s="75">
        <v>3.8644162646263873</v>
      </c>
      <c r="M446" s="68"/>
      <c r="N446" s="95" t="s">
        <v>2387</v>
      </c>
      <c r="O446" s="16"/>
      <c r="P446" s="17"/>
      <c r="Q446" s="76" t="s">
        <v>5688</v>
      </c>
      <c r="R446" s="76"/>
      <c r="S446" s="17"/>
      <c r="T446" s="78"/>
      <c r="U446" s="79"/>
      <c r="V446" s="79"/>
      <c r="W446" s="77"/>
      <c r="X446" s="80"/>
      <c r="Y446" s="80"/>
      <c r="Z446" s="69">
        <v>446</v>
      </c>
      <c r="AA446" s="69"/>
      <c r="AB446" s="81"/>
      <c r="AC446" s="71">
        <v>305</v>
      </c>
      <c r="AD446" s="71">
        <v>692</v>
      </c>
      <c r="AE446" s="71">
        <v>7347</v>
      </c>
      <c r="AF446" s="71">
        <v>1</v>
      </c>
      <c r="AG446" s="71" t="s">
        <v>1462</v>
      </c>
      <c r="AH446" s="71" t="s">
        <v>2050</v>
      </c>
      <c r="AI446" s="71">
        <v>-21600</v>
      </c>
      <c r="AJ446" s="73">
        <v>40189.865451388891</v>
      </c>
      <c r="AK446" s="71" t="s">
        <v>3133</v>
      </c>
      <c r="AL446" s="71" t="s">
        <v>3406</v>
      </c>
      <c r="AM446" s="71" t="s">
        <v>4417</v>
      </c>
      <c r="AN446" s="73">
        <v>40522.047743055555</v>
      </c>
      <c r="AO446" s="71"/>
      <c r="AP446" s="71"/>
    </row>
    <row r="447" spans="1:42" ht="41.45" customHeight="1">
      <c r="A447" s="15" t="s">
        <v>411</v>
      </c>
      <c r="C447" s="52">
        <v>0</v>
      </c>
      <c r="D447" s="52">
        <v>1</v>
      </c>
      <c r="E447" s="53">
        <v>0</v>
      </c>
      <c r="F447" s="53">
        <v>5.9100000000000005E-4</v>
      </c>
      <c r="G447" s="53">
        <v>2.4060000000000002E-3</v>
      </c>
      <c r="H447" s="53">
        <v>0.39937600000000001</v>
      </c>
      <c r="I447" s="53">
        <v>0</v>
      </c>
      <c r="J447" s="16" t="s">
        <v>5682</v>
      </c>
      <c r="K447" s="16"/>
      <c r="L447" s="75">
        <v>3.6808550343736366</v>
      </c>
      <c r="M447" s="68"/>
      <c r="N447" s="95" t="s">
        <v>2391</v>
      </c>
      <c r="O447" s="16"/>
      <c r="P447" s="17"/>
      <c r="Q447" s="76" t="s">
        <v>5688</v>
      </c>
      <c r="R447" s="76"/>
      <c r="S447" s="17"/>
      <c r="T447" s="78"/>
      <c r="U447" s="79"/>
      <c r="V447" s="79"/>
      <c r="W447" s="77"/>
      <c r="X447" s="80"/>
      <c r="Y447" s="80"/>
      <c r="Z447" s="69">
        <v>447</v>
      </c>
      <c r="AA447" s="69"/>
      <c r="AB447" s="81"/>
      <c r="AC447" s="71">
        <v>165</v>
      </c>
      <c r="AD447" s="71">
        <v>83</v>
      </c>
      <c r="AE447" s="71">
        <v>658</v>
      </c>
      <c r="AF447" s="71">
        <v>3</v>
      </c>
      <c r="AG447" s="71" t="s">
        <v>1464</v>
      </c>
      <c r="AH447" s="71" t="s">
        <v>2085</v>
      </c>
      <c r="AI447" s="71">
        <v>25200</v>
      </c>
      <c r="AJ447" s="73">
        <v>39928.349236111113</v>
      </c>
      <c r="AK447" s="71" t="s">
        <v>3133</v>
      </c>
      <c r="AL447" s="71" t="s">
        <v>3410</v>
      </c>
      <c r="AM447" s="71" t="s">
        <v>4420</v>
      </c>
      <c r="AN447" s="73">
        <v>40522.047766203701</v>
      </c>
      <c r="AO447" s="71"/>
      <c r="AP447" s="71"/>
    </row>
    <row r="448" spans="1:42" ht="41.45" customHeight="1">
      <c r="A448" s="15" t="s">
        <v>417</v>
      </c>
      <c r="C448" s="52">
        <v>0</v>
      </c>
      <c r="D448" s="52">
        <v>1</v>
      </c>
      <c r="E448" s="53">
        <v>0</v>
      </c>
      <c r="F448" s="53">
        <v>3.4699999999999998E-4</v>
      </c>
      <c r="G448" s="53">
        <v>6.9999999999999999E-6</v>
      </c>
      <c r="H448" s="53">
        <v>0.47609499999999999</v>
      </c>
      <c r="I448" s="53">
        <v>0</v>
      </c>
      <c r="J448" s="16" t="s">
        <v>5682</v>
      </c>
      <c r="K448" s="16"/>
      <c r="L448" s="75">
        <v>3.7155967749442045</v>
      </c>
      <c r="M448" s="68"/>
      <c r="N448" s="95" t="s">
        <v>2398</v>
      </c>
      <c r="O448" s="16"/>
      <c r="P448" s="17"/>
      <c r="Q448" s="76" t="s">
        <v>5688</v>
      </c>
      <c r="R448" s="76"/>
      <c r="S448" s="17"/>
      <c r="T448" s="78"/>
      <c r="U448" s="79"/>
      <c r="V448" s="79"/>
      <c r="W448" s="77"/>
      <c r="X448" s="80"/>
      <c r="Y448" s="80"/>
      <c r="Z448" s="69">
        <v>448</v>
      </c>
      <c r="AA448" s="69"/>
      <c r="AB448" s="81"/>
      <c r="AC448" s="71">
        <v>81</v>
      </c>
      <c r="AD448" s="71">
        <v>191</v>
      </c>
      <c r="AE448" s="71">
        <v>1225</v>
      </c>
      <c r="AF448" s="71">
        <v>0</v>
      </c>
      <c r="AG448" s="71"/>
      <c r="AH448" s="71" t="s">
        <v>2086</v>
      </c>
      <c r="AI448" s="71">
        <v>-21600</v>
      </c>
      <c r="AJ448" s="73">
        <v>40140.733020833337</v>
      </c>
      <c r="AK448" s="71" t="s">
        <v>3133</v>
      </c>
      <c r="AL448" s="71" t="s">
        <v>3417</v>
      </c>
      <c r="AM448" s="71" t="s">
        <v>4424</v>
      </c>
      <c r="AN448" s="73">
        <v>40522.047789351855</v>
      </c>
      <c r="AO448" s="71"/>
      <c r="AP448" s="71"/>
    </row>
    <row r="449" spans="1:42" ht="41.45" customHeight="1">
      <c r="A449" s="15" t="s">
        <v>418</v>
      </c>
      <c r="C449" s="52">
        <v>0</v>
      </c>
      <c r="D449" s="52">
        <v>1</v>
      </c>
      <c r="E449" s="53">
        <v>0</v>
      </c>
      <c r="F449" s="53">
        <v>5.9100000000000005E-4</v>
      </c>
      <c r="G449" s="53">
        <v>2.4060000000000002E-3</v>
      </c>
      <c r="H449" s="53">
        <v>0.39937600000000001</v>
      </c>
      <c r="I449" s="53">
        <v>0</v>
      </c>
      <c r="J449" s="16" t="s">
        <v>5682</v>
      </c>
      <c r="K449" s="16"/>
      <c r="L449" s="75">
        <v>3.6808550343736366</v>
      </c>
      <c r="M449" s="68"/>
      <c r="N449" s="95" t="s">
        <v>2400</v>
      </c>
      <c r="O449" s="16"/>
      <c r="P449" s="17"/>
      <c r="Q449" s="76" t="s">
        <v>5688</v>
      </c>
      <c r="R449" s="76"/>
      <c r="S449" s="17"/>
      <c r="T449" s="78"/>
      <c r="U449" s="79"/>
      <c r="V449" s="79"/>
      <c r="W449" s="77"/>
      <c r="X449" s="80"/>
      <c r="Y449" s="80"/>
      <c r="Z449" s="69">
        <v>449</v>
      </c>
      <c r="AA449" s="69"/>
      <c r="AB449" s="81"/>
      <c r="AC449" s="71">
        <v>2</v>
      </c>
      <c r="AD449" s="71">
        <v>15</v>
      </c>
      <c r="AE449" s="71">
        <v>54</v>
      </c>
      <c r="AF449" s="71">
        <v>0</v>
      </c>
      <c r="AG449" s="71"/>
      <c r="AH449" s="71"/>
      <c r="AI449" s="71"/>
      <c r="AJ449" s="73">
        <v>40515.894641203704</v>
      </c>
      <c r="AK449" s="71" t="s">
        <v>3133</v>
      </c>
      <c r="AL449" s="71" t="s">
        <v>3419</v>
      </c>
      <c r="AM449" s="71" t="s">
        <v>4426</v>
      </c>
      <c r="AN449" s="73">
        <v>40522.047789351855</v>
      </c>
      <c r="AO449" s="71"/>
      <c r="AP449" s="71"/>
    </row>
    <row r="450" spans="1:42" ht="41.45" customHeight="1">
      <c r="A450" s="15" t="s">
        <v>420</v>
      </c>
      <c r="C450" s="52">
        <v>0</v>
      </c>
      <c r="D450" s="52">
        <v>2</v>
      </c>
      <c r="E450" s="53">
        <v>0</v>
      </c>
      <c r="F450" s="53">
        <v>4.4299999999999998E-4</v>
      </c>
      <c r="G450" s="53">
        <v>2.4699999999999999E-4</v>
      </c>
      <c r="H450" s="53">
        <v>0.54636899999999999</v>
      </c>
      <c r="I450" s="53">
        <v>0.5</v>
      </c>
      <c r="J450" s="16" t="s">
        <v>5682</v>
      </c>
      <c r="K450" s="16"/>
      <c r="L450" s="75">
        <v>3.747419935789055</v>
      </c>
      <c r="M450" s="68"/>
      <c r="N450" s="95" t="s">
        <v>2401</v>
      </c>
      <c r="O450" s="16"/>
      <c r="P450" s="17"/>
      <c r="Q450" s="76" t="s">
        <v>5688</v>
      </c>
      <c r="R450" s="76"/>
      <c r="S450" s="17"/>
      <c r="T450" s="78"/>
      <c r="U450" s="79"/>
      <c r="V450" s="79"/>
      <c r="W450" s="77"/>
      <c r="X450" s="80"/>
      <c r="Y450" s="80"/>
      <c r="Z450" s="69">
        <v>450</v>
      </c>
      <c r="AA450" s="69"/>
      <c r="AB450" s="81"/>
      <c r="AC450" s="71">
        <v>1787</v>
      </c>
      <c r="AD450" s="71">
        <v>461</v>
      </c>
      <c r="AE450" s="71">
        <v>3768</v>
      </c>
      <c r="AF450" s="71">
        <v>0</v>
      </c>
      <c r="AG450" s="71"/>
      <c r="AH450" s="71" t="s">
        <v>2041</v>
      </c>
      <c r="AI450" s="71">
        <v>-10800</v>
      </c>
      <c r="AJ450" s="73">
        <v>40092.699733796297</v>
      </c>
      <c r="AK450" s="71" t="s">
        <v>3133</v>
      </c>
      <c r="AL450" s="71" t="s">
        <v>3420</v>
      </c>
      <c r="AM450" s="71" t="s">
        <v>4427</v>
      </c>
      <c r="AN450" s="73">
        <v>40522.047789351855</v>
      </c>
      <c r="AO450" s="71"/>
      <c r="AP450" s="71"/>
    </row>
    <row r="451" spans="1:42" ht="41.45" customHeight="1">
      <c r="A451" s="15" t="s">
        <v>422</v>
      </c>
      <c r="C451" s="52">
        <v>0</v>
      </c>
      <c r="D451" s="52">
        <v>1</v>
      </c>
      <c r="E451" s="53">
        <v>0</v>
      </c>
      <c r="F451" s="53">
        <v>5.9100000000000005E-4</v>
      </c>
      <c r="G451" s="53">
        <v>2.4060000000000002E-3</v>
      </c>
      <c r="H451" s="53">
        <v>0.39937600000000001</v>
      </c>
      <c r="I451" s="53">
        <v>0</v>
      </c>
      <c r="J451" s="16" t="s">
        <v>5682</v>
      </c>
      <c r="K451" s="16"/>
      <c r="L451" s="75">
        <v>3.6808550343736366</v>
      </c>
      <c r="M451" s="68"/>
      <c r="N451" s="95" t="s">
        <v>2403</v>
      </c>
      <c r="O451" s="16"/>
      <c r="P451" s="17"/>
      <c r="Q451" s="76" t="s">
        <v>5688</v>
      </c>
      <c r="R451" s="76"/>
      <c r="S451" s="17"/>
      <c r="T451" s="78"/>
      <c r="U451" s="79"/>
      <c r="V451" s="79"/>
      <c r="W451" s="77"/>
      <c r="X451" s="80"/>
      <c r="Y451" s="80"/>
      <c r="Z451" s="69">
        <v>451</v>
      </c>
      <c r="AA451" s="69"/>
      <c r="AB451" s="81"/>
      <c r="AC451" s="71">
        <v>116</v>
      </c>
      <c r="AD451" s="71">
        <v>43</v>
      </c>
      <c r="AE451" s="71">
        <v>534</v>
      </c>
      <c r="AF451" s="71">
        <v>1</v>
      </c>
      <c r="AG451" s="71"/>
      <c r="AH451" s="71" t="s">
        <v>2050</v>
      </c>
      <c r="AI451" s="71">
        <v>-21600</v>
      </c>
      <c r="AJ451" s="73">
        <v>40336.201226851852</v>
      </c>
      <c r="AK451" s="71" t="s">
        <v>3133</v>
      </c>
      <c r="AL451" s="71" t="s">
        <v>3422</v>
      </c>
      <c r="AM451" s="71" t="s">
        <v>4429</v>
      </c>
      <c r="AN451" s="73">
        <v>40522.047847222224</v>
      </c>
      <c r="AO451" s="71"/>
      <c r="AP451" s="71"/>
    </row>
    <row r="452" spans="1:42" ht="41.45" customHeight="1">
      <c r="A452" s="15" t="s">
        <v>423</v>
      </c>
      <c r="C452" s="52">
        <v>0</v>
      </c>
      <c r="D452" s="52">
        <v>1</v>
      </c>
      <c r="E452" s="53">
        <v>0</v>
      </c>
      <c r="F452" s="53">
        <v>5.9100000000000005E-4</v>
      </c>
      <c r="G452" s="53">
        <v>2.4060000000000002E-3</v>
      </c>
      <c r="H452" s="53">
        <v>0.39937600000000001</v>
      </c>
      <c r="I452" s="53">
        <v>0</v>
      </c>
      <c r="J452" s="16" t="s">
        <v>5682</v>
      </c>
      <c r="K452" s="16"/>
      <c r="L452" s="75">
        <v>3.6808550343736366</v>
      </c>
      <c r="M452" s="68"/>
      <c r="N452" s="95" t="s">
        <v>2404</v>
      </c>
      <c r="O452" s="16"/>
      <c r="P452" s="17"/>
      <c r="Q452" s="76" t="s">
        <v>5688</v>
      </c>
      <c r="R452" s="76"/>
      <c r="S452" s="17"/>
      <c r="T452" s="78"/>
      <c r="U452" s="79"/>
      <c r="V452" s="79"/>
      <c r="W452" s="77"/>
      <c r="X452" s="80"/>
      <c r="Y452" s="80"/>
      <c r="Z452" s="69">
        <v>452</v>
      </c>
      <c r="AA452" s="69"/>
      <c r="AB452" s="81"/>
      <c r="AC452" s="71">
        <v>261</v>
      </c>
      <c r="AD452" s="71">
        <v>443</v>
      </c>
      <c r="AE452" s="71">
        <v>6160</v>
      </c>
      <c r="AF452" s="71">
        <v>61</v>
      </c>
      <c r="AG452" s="71" t="s">
        <v>1471</v>
      </c>
      <c r="AH452" s="71" t="s">
        <v>2073</v>
      </c>
      <c r="AI452" s="71">
        <v>3600</v>
      </c>
      <c r="AJ452" s="73">
        <v>39449.876006944447</v>
      </c>
      <c r="AK452" s="71" t="s">
        <v>3133</v>
      </c>
      <c r="AL452" s="71" t="s">
        <v>3423</v>
      </c>
      <c r="AM452" s="71" t="s">
        <v>4430</v>
      </c>
      <c r="AN452" s="73">
        <v>40522.04787037037</v>
      </c>
      <c r="AO452" s="71"/>
      <c r="AP452" s="71"/>
    </row>
    <row r="453" spans="1:42" ht="41.45" customHeight="1">
      <c r="A453" s="15" t="s">
        <v>424</v>
      </c>
      <c r="C453" s="52">
        <v>0</v>
      </c>
      <c r="D453" s="52">
        <v>1</v>
      </c>
      <c r="E453" s="53">
        <v>0</v>
      </c>
      <c r="F453" s="53">
        <v>5.9100000000000005E-4</v>
      </c>
      <c r="G453" s="53">
        <v>2.4060000000000002E-3</v>
      </c>
      <c r="H453" s="53">
        <v>0.39937600000000001</v>
      </c>
      <c r="I453" s="53">
        <v>0</v>
      </c>
      <c r="J453" s="16" t="s">
        <v>5682</v>
      </c>
      <c r="K453" s="16"/>
      <c r="L453" s="75">
        <v>3.6808550343736366</v>
      </c>
      <c r="M453" s="68"/>
      <c r="N453" s="95" t="s">
        <v>2405</v>
      </c>
      <c r="O453" s="16"/>
      <c r="P453" s="17"/>
      <c r="Q453" s="76" t="s">
        <v>5688</v>
      </c>
      <c r="R453" s="76"/>
      <c r="S453" s="17"/>
      <c r="T453" s="78"/>
      <c r="U453" s="79"/>
      <c r="V453" s="79"/>
      <c r="W453" s="77"/>
      <c r="X453" s="80"/>
      <c r="Y453" s="80"/>
      <c r="Z453" s="69">
        <v>453</v>
      </c>
      <c r="AA453" s="69"/>
      <c r="AB453" s="81"/>
      <c r="AC453" s="71">
        <v>946</v>
      </c>
      <c r="AD453" s="71">
        <v>336</v>
      </c>
      <c r="AE453" s="71">
        <v>4002</v>
      </c>
      <c r="AF453" s="71">
        <v>9</v>
      </c>
      <c r="AG453" s="71" t="s">
        <v>1472</v>
      </c>
      <c r="AH453" s="71" t="s">
        <v>2047</v>
      </c>
      <c r="AI453" s="71">
        <v>25200</v>
      </c>
      <c r="AJ453" s="73">
        <v>39959.387141203704</v>
      </c>
      <c r="AK453" s="71" t="s">
        <v>3133</v>
      </c>
      <c r="AL453" s="71" t="s">
        <v>3424</v>
      </c>
      <c r="AM453" s="71" t="s">
        <v>4431</v>
      </c>
      <c r="AN453" s="73">
        <v>40522.047881944447</v>
      </c>
      <c r="AO453" s="71"/>
      <c r="AP453" s="71"/>
    </row>
    <row r="454" spans="1:42" ht="41.45" customHeight="1">
      <c r="A454" s="15" t="s">
        <v>427</v>
      </c>
      <c r="C454" s="52">
        <v>0</v>
      </c>
      <c r="D454" s="52">
        <v>1</v>
      </c>
      <c r="E454" s="53">
        <v>0</v>
      </c>
      <c r="F454" s="53">
        <v>4.3399999999999998E-4</v>
      </c>
      <c r="G454" s="53">
        <v>1.3100000000000001E-4</v>
      </c>
      <c r="H454" s="53">
        <v>0.43171300000000001</v>
      </c>
      <c r="I454" s="53">
        <v>0</v>
      </c>
      <c r="J454" s="16" t="s">
        <v>5682</v>
      </c>
      <c r="K454" s="16"/>
      <c r="L454" s="75">
        <v>3.6954986515327559</v>
      </c>
      <c r="M454" s="68"/>
      <c r="N454" s="95" t="s">
        <v>2407</v>
      </c>
      <c r="O454" s="16"/>
      <c r="P454" s="17"/>
      <c r="Q454" s="76" t="s">
        <v>5688</v>
      </c>
      <c r="R454" s="76"/>
      <c r="S454" s="17"/>
      <c r="T454" s="78"/>
      <c r="U454" s="79"/>
      <c r="V454" s="79"/>
      <c r="W454" s="77"/>
      <c r="X454" s="80"/>
      <c r="Y454" s="80"/>
      <c r="Z454" s="69">
        <v>454</v>
      </c>
      <c r="AA454" s="69"/>
      <c r="AB454" s="81"/>
      <c r="AC454" s="71">
        <v>307</v>
      </c>
      <c r="AD454" s="71">
        <v>167</v>
      </c>
      <c r="AE454" s="71">
        <v>4747</v>
      </c>
      <c r="AF454" s="71">
        <v>8</v>
      </c>
      <c r="AG454" s="71"/>
      <c r="AH454" s="71" t="s">
        <v>2052</v>
      </c>
      <c r="AI454" s="71">
        <v>-10800</v>
      </c>
      <c r="AJ454" s="73">
        <v>40174.560173611113</v>
      </c>
      <c r="AK454" s="71" t="s">
        <v>3133</v>
      </c>
      <c r="AL454" s="71" t="s">
        <v>3426</v>
      </c>
      <c r="AM454" s="71" t="s">
        <v>4433</v>
      </c>
      <c r="AN454" s="73">
        <v>40522.047893518517</v>
      </c>
      <c r="AO454" s="71"/>
      <c r="AP454" s="71"/>
    </row>
    <row r="455" spans="1:42" ht="41.45" customHeight="1">
      <c r="A455" s="15" t="s">
        <v>428</v>
      </c>
      <c r="C455" s="52">
        <v>1</v>
      </c>
      <c r="D455" s="52">
        <v>2</v>
      </c>
      <c r="E455" s="53">
        <v>0</v>
      </c>
      <c r="F455" s="53">
        <v>5.9199999999999997E-4</v>
      </c>
      <c r="G455" s="53">
        <v>2.5360000000000001E-3</v>
      </c>
      <c r="H455" s="53">
        <v>0.69456700000000005</v>
      </c>
      <c r="I455" s="53">
        <v>0.5</v>
      </c>
      <c r="J455" s="16" t="s">
        <v>5682</v>
      </c>
      <c r="K455" s="16"/>
      <c r="L455" s="75">
        <v>3.8145305142517172</v>
      </c>
      <c r="M455" s="68"/>
      <c r="N455" s="95" t="s">
        <v>2408</v>
      </c>
      <c r="O455" s="16"/>
      <c r="P455" s="17"/>
      <c r="Q455" s="76" t="s">
        <v>5688</v>
      </c>
      <c r="R455" s="76"/>
      <c r="S455" s="17"/>
      <c r="T455" s="78"/>
      <c r="U455" s="79"/>
      <c r="V455" s="79"/>
      <c r="W455" s="77"/>
      <c r="X455" s="80"/>
      <c r="Y455" s="80"/>
      <c r="Z455" s="69">
        <v>455</v>
      </c>
      <c r="AA455" s="69"/>
      <c r="AB455" s="81"/>
      <c r="AC455" s="71">
        <v>117</v>
      </c>
      <c r="AD455" s="71">
        <v>393</v>
      </c>
      <c r="AE455" s="71">
        <v>16722</v>
      </c>
      <c r="AF455" s="71">
        <v>283</v>
      </c>
      <c r="AG455" s="71" t="s">
        <v>1474</v>
      </c>
      <c r="AH455" s="71" t="s">
        <v>2065</v>
      </c>
      <c r="AI455" s="71">
        <v>-25200</v>
      </c>
      <c r="AJ455" s="73">
        <v>39991.388136574074</v>
      </c>
      <c r="AK455" s="71" t="s">
        <v>3133</v>
      </c>
      <c r="AL455" s="71" t="s">
        <v>3427</v>
      </c>
      <c r="AM455" s="71" t="s">
        <v>4434</v>
      </c>
      <c r="AN455" s="73">
        <v>40522.04791666667</v>
      </c>
      <c r="AO455" s="71"/>
      <c r="AP455" s="71"/>
    </row>
    <row r="456" spans="1:42" ht="41.45" customHeight="1">
      <c r="A456" s="15" t="s">
        <v>429</v>
      </c>
      <c r="C456" s="52">
        <v>1</v>
      </c>
      <c r="D456" s="52">
        <v>2</v>
      </c>
      <c r="E456" s="53">
        <v>0</v>
      </c>
      <c r="F456" s="53">
        <v>5.9199999999999997E-4</v>
      </c>
      <c r="G456" s="53">
        <v>2.5360000000000001E-3</v>
      </c>
      <c r="H456" s="53">
        <v>0.69456700000000005</v>
      </c>
      <c r="I456" s="53">
        <v>0.5</v>
      </c>
      <c r="J456" s="16" t="s">
        <v>5682</v>
      </c>
      <c r="K456" s="16"/>
      <c r="L456" s="75">
        <v>3.8145305142517172</v>
      </c>
      <c r="M456" s="68"/>
      <c r="N456" s="95" t="s">
        <v>2409</v>
      </c>
      <c r="O456" s="16"/>
      <c r="P456" s="17"/>
      <c r="Q456" s="76" t="s">
        <v>5688</v>
      </c>
      <c r="R456" s="76"/>
      <c r="S456" s="17"/>
      <c r="T456" s="78"/>
      <c r="U456" s="79"/>
      <c r="V456" s="79"/>
      <c r="W456" s="77"/>
      <c r="X456" s="80"/>
      <c r="Y456" s="80"/>
      <c r="Z456" s="69">
        <v>456</v>
      </c>
      <c r="AA456" s="69"/>
      <c r="AB456" s="81"/>
      <c r="AC456" s="71">
        <v>371</v>
      </c>
      <c r="AD456" s="71">
        <v>292</v>
      </c>
      <c r="AE456" s="71">
        <v>4568</v>
      </c>
      <c r="AF456" s="71">
        <v>131</v>
      </c>
      <c r="AG456" s="71" t="s">
        <v>1475</v>
      </c>
      <c r="AH456" s="71" t="s">
        <v>2054</v>
      </c>
      <c r="AI456" s="71">
        <v>0</v>
      </c>
      <c r="AJ456" s="73">
        <v>39898.750879629632</v>
      </c>
      <c r="AK456" s="71" t="s">
        <v>3133</v>
      </c>
      <c r="AL456" s="71" t="s">
        <v>3428</v>
      </c>
      <c r="AM456" s="71" t="s">
        <v>4435</v>
      </c>
      <c r="AN456" s="73">
        <v>40522.04446759259</v>
      </c>
      <c r="AO456" s="71"/>
      <c r="AP456" s="71"/>
    </row>
    <row r="457" spans="1:42" ht="41.45" customHeight="1">
      <c r="A457" s="15" t="s">
        <v>430</v>
      </c>
      <c r="C457" s="52">
        <v>0</v>
      </c>
      <c r="D457" s="52">
        <v>1</v>
      </c>
      <c r="E457" s="53">
        <v>0</v>
      </c>
      <c r="F457" s="53">
        <v>5.9100000000000005E-4</v>
      </c>
      <c r="G457" s="53">
        <v>2.4060000000000002E-3</v>
      </c>
      <c r="H457" s="53">
        <v>0.39937600000000001</v>
      </c>
      <c r="I457" s="53">
        <v>0</v>
      </c>
      <c r="J457" s="16" t="s">
        <v>5682</v>
      </c>
      <c r="K457" s="16"/>
      <c r="L457" s="75">
        <v>3.6808550343736366</v>
      </c>
      <c r="M457" s="68"/>
      <c r="N457" s="95" t="s">
        <v>2410</v>
      </c>
      <c r="O457" s="16"/>
      <c r="P457" s="17"/>
      <c r="Q457" s="76" t="s">
        <v>5688</v>
      </c>
      <c r="R457" s="76"/>
      <c r="S457" s="17"/>
      <c r="T457" s="78"/>
      <c r="U457" s="79"/>
      <c r="V457" s="79"/>
      <c r="W457" s="77"/>
      <c r="X457" s="80"/>
      <c r="Y457" s="80"/>
      <c r="Z457" s="69">
        <v>457</v>
      </c>
      <c r="AA457" s="69"/>
      <c r="AB457" s="81"/>
      <c r="AC457" s="71">
        <v>311</v>
      </c>
      <c r="AD457" s="71">
        <v>141</v>
      </c>
      <c r="AE457" s="71">
        <v>2707</v>
      </c>
      <c r="AF457" s="71">
        <v>26</v>
      </c>
      <c r="AG457" s="71" t="s">
        <v>1476</v>
      </c>
      <c r="AH457" s="71" t="s">
        <v>2074</v>
      </c>
      <c r="AI457" s="71">
        <v>3600</v>
      </c>
      <c r="AJ457" s="73">
        <v>40160.583981481483</v>
      </c>
      <c r="AK457" s="71" t="s">
        <v>3133</v>
      </c>
      <c r="AL457" s="71" t="s">
        <v>3429</v>
      </c>
      <c r="AM457" s="71" t="s">
        <v>4436</v>
      </c>
      <c r="AN457" s="73">
        <v>40522.04792824074</v>
      </c>
      <c r="AO457" s="71"/>
      <c r="AP457" s="71"/>
    </row>
    <row r="458" spans="1:42" ht="41.45" customHeight="1">
      <c r="A458" s="15" t="s">
        <v>431</v>
      </c>
      <c r="C458" s="52">
        <v>0</v>
      </c>
      <c r="D458" s="52">
        <v>1</v>
      </c>
      <c r="E458" s="53">
        <v>0</v>
      </c>
      <c r="F458" s="53">
        <v>5.9100000000000005E-4</v>
      </c>
      <c r="G458" s="53">
        <v>2.4060000000000002E-3</v>
      </c>
      <c r="H458" s="53">
        <v>0.39937600000000001</v>
      </c>
      <c r="I458" s="53">
        <v>0</v>
      </c>
      <c r="J458" s="16" t="s">
        <v>5682</v>
      </c>
      <c r="K458" s="16"/>
      <c r="L458" s="75">
        <v>3.6808550343736366</v>
      </c>
      <c r="M458" s="68"/>
      <c r="N458" s="95" t="s">
        <v>2411</v>
      </c>
      <c r="O458" s="16"/>
      <c r="P458" s="17"/>
      <c r="Q458" s="76" t="s">
        <v>5688</v>
      </c>
      <c r="R458" s="76"/>
      <c r="S458" s="17"/>
      <c r="T458" s="78"/>
      <c r="U458" s="79"/>
      <c r="V458" s="79"/>
      <c r="W458" s="77"/>
      <c r="X458" s="80"/>
      <c r="Y458" s="80"/>
      <c r="Z458" s="69">
        <v>458</v>
      </c>
      <c r="AA458" s="69"/>
      <c r="AB458" s="81"/>
      <c r="AC458" s="71">
        <v>254</v>
      </c>
      <c r="AD458" s="71">
        <v>434</v>
      </c>
      <c r="AE458" s="71">
        <v>13309</v>
      </c>
      <c r="AF458" s="71">
        <v>7</v>
      </c>
      <c r="AG458" s="71" t="s">
        <v>1477</v>
      </c>
      <c r="AH458" s="71" t="s">
        <v>2048</v>
      </c>
      <c r="AI458" s="71">
        <v>36000</v>
      </c>
      <c r="AJ458" s="73">
        <v>39795.318437499998</v>
      </c>
      <c r="AK458" s="71" t="s">
        <v>3133</v>
      </c>
      <c r="AL458" s="71" t="s">
        <v>3430</v>
      </c>
      <c r="AM458" s="71" t="s">
        <v>4437</v>
      </c>
      <c r="AN458" s="73">
        <v>40522.047974537039</v>
      </c>
      <c r="AO458" s="71"/>
      <c r="AP458" s="71"/>
    </row>
    <row r="459" spans="1:42" ht="41.45" customHeight="1">
      <c r="A459" s="15" t="s">
        <v>432</v>
      </c>
      <c r="C459" s="52">
        <v>1</v>
      </c>
      <c r="D459" s="52">
        <v>2</v>
      </c>
      <c r="E459" s="53">
        <v>0</v>
      </c>
      <c r="F459" s="53">
        <v>5.9400000000000002E-4</v>
      </c>
      <c r="G459" s="53">
        <v>2.539E-3</v>
      </c>
      <c r="H459" s="53">
        <v>0.66111500000000001</v>
      </c>
      <c r="I459" s="53">
        <v>0.5</v>
      </c>
      <c r="J459" s="16" t="s">
        <v>5682</v>
      </c>
      <c r="K459" s="16"/>
      <c r="L459" s="75">
        <v>3.7993819760073886</v>
      </c>
      <c r="M459" s="68"/>
      <c r="N459" s="95" t="s">
        <v>2413</v>
      </c>
      <c r="O459" s="16"/>
      <c r="P459" s="17"/>
      <c r="Q459" s="76" t="s">
        <v>5688</v>
      </c>
      <c r="R459" s="76"/>
      <c r="S459" s="17"/>
      <c r="T459" s="78"/>
      <c r="U459" s="79"/>
      <c r="V459" s="79"/>
      <c r="W459" s="77"/>
      <c r="X459" s="80"/>
      <c r="Y459" s="80"/>
      <c r="Z459" s="69">
        <v>459</v>
      </c>
      <c r="AA459" s="69"/>
      <c r="AB459" s="81"/>
      <c r="AC459" s="71">
        <v>987</v>
      </c>
      <c r="AD459" s="71">
        <v>987</v>
      </c>
      <c r="AE459" s="71">
        <v>2426</v>
      </c>
      <c r="AF459" s="71">
        <v>25</v>
      </c>
      <c r="AG459" s="71" t="s">
        <v>1479</v>
      </c>
      <c r="AH459" s="71" t="s">
        <v>2040</v>
      </c>
      <c r="AI459" s="71">
        <v>-28800</v>
      </c>
      <c r="AJ459" s="73">
        <v>39717.577037037037</v>
      </c>
      <c r="AK459" s="71" t="s">
        <v>3133</v>
      </c>
      <c r="AL459" s="71" t="s">
        <v>3432</v>
      </c>
      <c r="AM459" s="71" t="s">
        <v>4439</v>
      </c>
      <c r="AN459" s="73">
        <v>40522.047997685186</v>
      </c>
      <c r="AO459" s="71"/>
      <c r="AP459" s="71"/>
    </row>
    <row r="460" spans="1:42" ht="41.45" customHeight="1">
      <c r="A460" s="15" t="s">
        <v>434</v>
      </c>
      <c r="C460" s="52">
        <v>0</v>
      </c>
      <c r="D460" s="52">
        <v>1</v>
      </c>
      <c r="E460" s="53">
        <v>0</v>
      </c>
      <c r="F460" s="53">
        <v>5.9100000000000005E-4</v>
      </c>
      <c r="G460" s="53">
        <v>2.4060000000000002E-3</v>
      </c>
      <c r="H460" s="53">
        <v>0.39937600000000001</v>
      </c>
      <c r="I460" s="53">
        <v>0</v>
      </c>
      <c r="J460" s="16" t="s">
        <v>5682</v>
      </c>
      <c r="K460" s="16"/>
      <c r="L460" s="75">
        <v>3.6808550343736366</v>
      </c>
      <c r="M460" s="68"/>
      <c r="N460" s="95" t="s">
        <v>2415</v>
      </c>
      <c r="O460" s="16"/>
      <c r="P460" s="17"/>
      <c r="Q460" s="76" t="s">
        <v>5688</v>
      </c>
      <c r="R460" s="76"/>
      <c r="S460" s="17"/>
      <c r="T460" s="78"/>
      <c r="U460" s="79"/>
      <c r="V460" s="79"/>
      <c r="W460" s="77"/>
      <c r="X460" s="80"/>
      <c r="Y460" s="80"/>
      <c r="Z460" s="69">
        <v>460</v>
      </c>
      <c r="AA460" s="69"/>
      <c r="AB460" s="81"/>
      <c r="AC460" s="71">
        <v>111</v>
      </c>
      <c r="AD460" s="71">
        <v>111</v>
      </c>
      <c r="AE460" s="71">
        <v>3549</v>
      </c>
      <c r="AF460" s="71">
        <v>198</v>
      </c>
      <c r="AG460" s="71" t="s">
        <v>1481</v>
      </c>
      <c r="AH460" s="71"/>
      <c r="AI460" s="71"/>
      <c r="AJ460" s="73">
        <v>40238.057106481479</v>
      </c>
      <c r="AK460" s="71" t="s">
        <v>3133</v>
      </c>
      <c r="AL460" s="71" t="s">
        <v>3434</v>
      </c>
      <c r="AM460" s="71" t="s">
        <v>4441</v>
      </c>
      <c r="AN460" s="73">
        <v>40522.048009259262</v>
      </c>
      <c r="AO460" s="71"/>
      <c r="AP460" s="71"/>
    </row>
    <row r="461" spans="1:42" ht="41.45" customHeight="1">
      <c r="A461" s="15" t="s">
        <v>435</v>
      </c>
      <c r="C461" s="52">
        <v>1</v>
      </c>
      <c r="D461" s="52">
        <v>1</v>
      </c>
      <c r="E461" s="53">
        <v>0</v>
      </c>
      <c r="F461" s="53">
        <v>4.3399999999999998E-4</v>
      </c>
      <c r="G461" s="53">
        <v>1.3200000000000001E-4</v>
      </c>
      <c r="H461" s="53">
        <v>0.410277</v>
      </c>
      <c r="I461" s="53">
        <v>0</v>
      </c>
      <c r="J461" s="16" t="s">
        <v>5682</v>
      </c>
      <c r="K461" s="16"/>
      <c r="L461" s="75">
        <v>3.6857914870641015</v>
      </c>
      <c r="M461" s="68"/>
      <c r="N461" s="95" t="s">
        <v>2416</v>
      </c>
      <c r="O461" s="16"/>
      <c r="P461" s="17"/>
      <c r="Q461" s="76" t="s">
        <v>5688</v>
      </c>
      <c r="R461" s="76"/>
      <c r="S461" s="17"/>
      <c r="T461" s="78"/>
      <c r="U461" s="79"/>
      <c r="V461" s="79"/>
      <c r="W461" s="77"/>
      <c r="X461" s="80"/>
      <c r="Y461" s="80"/>
      <c r="Z461" s="69">
        <v>461</v>
      </c>
      <c r="AA461" s="69"/>
      <c r="AB461" s="81"/>
      <c r="AC461" s="71">
        <v>127</v>
      </c>
      <c r="AD461" s="71">
        <v>102</v>
      </c>
      <c r="AE461" s="71">
        <v>1228</v>
      </c>
      <c r="AF461" s="71">
        <v>0</v>
      </c>
      <c r="AG461" s="71" t="s">
        <v>1482</v>
      </c>
      <c r="AH461" s="71" t="s">
        <v>2089</v>
      </c>
      <c r="AI461" s="71">
        <v>0</v>
      </c>
      <c r="AJ461" s="73">
        <v>39875.541319444441</v>
      </c>
      <c r="AK461" s="71" t="s">
        <v>3133</v>
      </c>
      <c r="AL461" s="71" t="s">
        <v>3435</v>
      </c>
      <c r="AM461" s="71" t="s">
        <v>4442</v>
      </c>
      <c r="AN461" s="73">
        <v>40522.04515046296</v>
      </c>
      <c r="AO461" s="71"/>
      <c r="AP461" s="71"/>
    </row>
    <row r="462" spans="1:42" ht="41.45" customHeight="1">
      <c r="A462" s="15" t="s">
        <v>437</v>
      </c>
      <c r="C462" s="52">
        <v>0</v>
      </c>
      <c r="D462" s="52">
        <v>1</v>
      </c>
      <c r="E462" s="53">
        <v>0</v>
      </c>
      <c r="F462" s="53">
        <v>3.77E-4</v>
      </c>
      <c r="G462" s="53">
        <v>9.0000000000000006E-5</v>
      </c>
      <c r="H462" s="53">
        <v>0.43145099999999997</v>
      </c>
      <c r="I462" s="53">
        <v>0</v>
      </c>
      <c r="J462" s="16" t="s">
        <v>5682</v>
      </c>
      <c r="K462" s="16"/>
      <c r="L462" s="75">
        <v>3.6953800063988322</v>
      </c>
      <c r="M462" s="68"/>
      <c r="N462" s="95" t="s">
        <v>2418</v>
      </c>
      <c r="O462" s="16"/>
      <c r="P462" s="17"/>
      <c r="Q462" s="76" t="s">
        <v>5688</v>
      </c>
      <c r="R462" s="76"/>
      <c r="S462" s="17"/>
      <c r="T462" s="78"/>
      <c r="U462" s="79"/>
      <c r="V462" s="79"/>
      <c r="W462" s="77"/>
      <c r="X462" s="80"/>
      <c r="Y462" s="80"/>
      <c r="Z462" s="69">
        <v>462</v>
      </c>
      <c r="AA462" s="69"/>
      <c r="AB462" s="81"/>
      <c r="AC462" s="71">
        <v>78</v>
      </c>
      <c r="AD462" s="71">
        <v>119</v>
      </c>
      <c r="AE462" s="71">
        <v>497</v>
      </c>
      <c r="AF462" s="71">
        <v>0</v>
      </c>
      <c r="AG462" s="71"/>
      <c r="AH462" s="71" t="s">
        <v>2041</v>
      </c>
      <c r="AI462" s="71">
        <v>-10800</v>
      </c>
      <c r="AJ462" s="73">
        <v>39878.673379629632</v>
      </c>
      <c r="AK462" s="71" t="s">
        <v>3133</v>
      </c>
      <c r="AL462" s="71" t="s">
        <v>3437</v>
      </c>
      <c r="AM462" s="71" t="s">
        <v>4444</v>
      </c>
      <c r="AN462" s="73">
        <v>40522.048043981478</v>
      </c>
      <c r="AO462" s="71"/>
      <c r="AP462" s="71"/>
    </row>
    <row r="463" spans="1:42" ht="41.45" customHeight="1">
      <c r="A463" s="15" t="s">
        <v>438</v>
      </c>
      <c r="C463" s="52">
        <v>0</v>
      </c>
      <c r="D463" s="52">
        <v>1</v>
      </c>
      <c r="E463" s="53">
        <v>0</v>
      </c>
      <c r="F463" s="53">
        <v>5.9100000000000005E-4</v>
      </c>
      <c r="G463" s="53">
        <v>2.4060000000000002E-3</v>
      </c>
      <c r="H463" s="53">
        <v>0.39937600000000001</v>
      </c>
      <c r="I463" s="53">
        <v>0</v>
      </c>
      <c r="J463" s="16" t="s">
        <v>5682</v>
      </c>
      <c r="K463" s="16"/>
      <c r="L463" s="75">
        <v>3.6808550343736366</v>
      </c>
      <c r="M463" s="68"/>
      <c r="N463" s="95" t="s">
        <v>2419</v>
      </c>
      <c r="O463" s="16"/>
      <c r="P463" s="17"/>
      <c r="Q463" s="76" t="s">
        <v>5688</v>
      </c>
      <c r="R463" s="76"/>
      <c r="S463" s="17"/>
      <c r="T463" s="78"/>
      <c r="U463" s="79"/>
      <c r="V463" s="79"/>
      <c r="W463" s="77"/>
      <c r="X463" s="80"/>
      <c r="Y463" s="80"/>
      <c r="Z463" s="69">
        <v>463</v>
      </c>
      <c r="AA463" s="69"/>
      <c r="AB463" s="81"/>
      <c r="AC463" s="71">
        <v>422</v>
      </c>
      <c r="AD463" s="71">
        <v>103</v>
      </c>
      <c r="AE463" s="71">
        <v>140</v>
      </c>
      <c r="AF463" s="71">
        <v>0</v>
      </c>
      <c r="AG463" s="71"/>
      <c r="AH463" s="71" t="s">
        <v>2086</v>
      </c>
      <c r="AI463" s="71">
        <v>-21600</v>
      </c>
      <c r="AJ463" s="73">
        <v>40202.975127314814</v>
      </c>
      <c r="AK463" s="71" t="s">
        <v>3133</v>
      </c>
      <c r="AL463" s="71" t="s">
        <v>3438</v>
      </c>
      <c r="AM463" s="71" t="s">
        <v>4445</v>
      </c>
      <c r="AN463" s="73">
        <v>40522.048055555555</v>
      </c>
      <c r="AO463" s="71"/>
      <c r="AP463" s="71"/>
    </row>
    <row r="464" spans="1:42" ht="41.45" customHeight="1">
      <c r="A464" s="15" t="s">
        <v>807</v>
      </c>
      <c r="C464" s="52">
        <v>1</v>
      </c>
      <c r="D464" s="52">
        <v>0</v>
      </c>
      <c r="E464" s="53">
        <v>0</v>
      </c>
      <c r="F464" s="53">
        <v>4.4499999999999997E-4</v>
      </c>
      <c r="G464" s="53">
        <v>1.85E-4</v>
      </c>
      <c r="H464" s="53">
        <v>0.36442099999999999</v>
      </c>
      <c r="I464" s="53">
        <v>0</v>
      </c>
      <c r="J464" s="16" t="s">
        <v>5682</v>
      </c>
      <c r="K464" s="16"/>
      <c r="L464" s="75">
        <v>3.6650258715633264</v>
      </c>
      <c r="M464" s="68"/>
      <c r="N464" s="95" t="s">
        <v>2422</v>
      </c>
      <c r="O464" s="16"/>
      <c r="P464" s="17"/>
      <c r="Q464" s="76" t="s">
        <v>5688</v>
      </c>
      <c r="R464" s="76"/>
      <c r="S464" s="17"/>
      <c r="T464" s="78"/>
      <c r="U464" s="79"/>
      <c r="V464" s="79"/>
      <c r="W464" s="77"/>
      <c r="X464" s="80"/>
      <c r="Y464" s="80"/>
      <c r="Z464" s="69">
        <v>464</v>
      </c>
      <c r="AA464" s="69"/>
      <c r="AB464" s="81"/>
      <c r="AC464" s="71">
        <v>170</v>
      </c>
      <c r="AD464" s="71">
        <v>148</v>
      </c>
      <c r="AE464" s="71">
        <v>4426</v>
      </c>
      <c r="AF464" s="71">
        <v>0</v>
      </c>
      <c r="AG464" s="71" t="s">
        <v>1486</v>
      </c>
      <c r="AH464" s="71" t="s">
        <v>2041</v>
      </c>
      <c r="AI464" s="71">
        <v>-10800</v>
      </c>
      <c r="AJ464" s="73">
        <v>39730.998553240737</v>
      </c>
      <c r="AK464" s="71" t="s">
        <v>3133</v>
      </c>
      <c r="AL464" s="71" t="s">
        <v>3441</v>
      </c>
      <c r="AM464" s="71" t="s">
        <v>4231</v>
      </c>
      <c r="AN464" s="73">
        <v>40522.049305555556</v>
      </c>
      <c r="AO464" s="71"/>
      <c r="AP464" s="71"/>
    </row>
    <row r="465" spans="1:42" ht="41.45" customHeight="1">
      <c r="A465" s="15" t="s">
        <v>441</v>
      </c>
      <c r="C465" s="52">
        <v>1</v>
      </c>
      <c r="D465" s="52">
        <v>1</v>
      </c>
      <c r="E465" s="53">
        <v>0</v>
      </c>
      <c r="F465" s="53">
        <v>4.4499999999999997E-4</v>
      </c>
      <c r="G465" s="53">
        <v>1.85E-4</v>
      </c>
      <c r="H465" s="53">
        <v>0.36442099999999999</v>
      </c>
      <c r="I465" s="53">
        <v>0</v>
      </c>
      <c r="J465" s="16" t="s">
        <v>5682</v>
      </c>
      <c r="K465" s="16"/>
      <c r="L465" s="75">
        <v>3.6650258715633264</v>
      </c>
      <c r="M465" s="68"/>
      <c r="N465" s="95" t="s">
        <v>2423</v>
      </c>
      <c r="O465" s="16"/>
      <c r="P465" s="17"/>
      <c r="Q465" s="76" t="s">
        <v>5688</v>
      </c>
      <c r="R465" s="76"/>
      <c r="S465" s="17"/>
      <c r="T465" s="78"/>
      <c r="U465" s="79"/>
      <c r="V465" s="79"/>
      <c r="W465" s="77"/>
      <c r="X465" s="80"/>
      <c r="Y465" s="80"/>
      <c r="Z465" s="69">
        <v>465</v>
      </c>
      <c r="AA465" s="69"/>
      <c r="AB465" s="81"/>
      <c r="AC465" s="71">
        <v>98</v>
      </c>
      <c r="AD465" s="71">
        <v>118</v>
      </c>
      <c r="AE465" s="71">
        <v>3329</v>
      </c>
      <c r="AF465" s="71">
        <v>17</v>
      </c>
      <c r="AG465" s="71" t="s">
        <v>1487</v>
      </c>
      <c r="AH465" s="71"/>
      <c r="AI465" s="71"/>
      <c r="AJ465" s="73">
        <v>40200.021886574075</v>
      </c>
      <c r="AK465" s="71" t="s">
        <v>3133</v>
      </c>
      <c r="AL465" s="71" t="s">
        <v>3442</v>
      </c>
      <c r="AM465" s="71" t="s">
        <v>4448</v>
      </c>
      <c r="AN465" s="73">
        <v>40522.046064814815</v>
      </c>
      <c r="AO465" s="71"/>
      <c r="AP465" s="71"/>
    </row>
    <row r="466" spans="1:42" ht="41.45" customHeight="1">
      <c r="A466" s="15" t="s">
        <v>442</v>
      </c>
      <c r="C466" s="52">
        <v>1</v>
      </c>
      <c r="D466" s="52">
        <v>1</v>
      </c>
      <c r="E466" s="53">
        <v>0</v>
      </c>
      <c r="F466" s="53">
        <v>3.4200000000000002E-4</v>
      </c>
      <c r="G466" s="53">
        <v>1.5999999999999999E-5</v>
      </c>
      <c r="H466" s="53">
        <v>0.40146199999999999</v>
      </c>
      <c r="I466" s="53">
        <v>0</v>
      </c>
      <c r="J466" s="16" t="s">
        <v>5682</v>
      </c>
      <c r="K466" s="16"/>
      <c r="L466" s="75">
        <v>3.6817996670048001</v>
      </c>
      <c r="M466" s="68"/>
      <c r="N466" s="95" t="s">
        <v>2424</v>
      </c>
      <c r="O466" s="16"/>
      <c r="P466" s="17"/>
      <c r="Q466" s="76" t="s">
        <v>5688</v>
      </c>
      <c r="R466" s="76"/>
      <c r="S466" s="17"/>
      <c r="T466" s="78"/>
      <c r="U466" s="79"/>
      <c r="V466" s="79"/>
      <c r="W466" s="77"/>
      <c r="X466" s="80"/>
      <c r="Y466" s="80"/>
      <c r="Z466" s="69">
        <v>466</v>
      </c>
      <c r="AA466" s="69"/>
      <c r="AB466" s="81"/>
      <c r="AC466" s="71">
        <v>208</v>
      </c>
      <c r="AD466" s="71">
        <v>329</v>
      </c>
      <c r="AE466" s="71">
        <v>16998</v>
      </c>
      <c r="AF466" s="71">
        <v>81</v>
      </c>
      <c r="AG466" s="71"/>
      <c r="AH466" s="71" t="s">
        <v>2081</v>
      </c>
      <c r="AI466" s="71">
        <v>3600</v>
      </c>
      <c r="AJ466" s="73">
        <v>40193.775601851848</v>
      </c>
      <c r="AK466" s="71" t="s">
        <v>3133</v>
      </c>
      <c r="AL466" s="71" t="s">
        <v>3443</v>
      </c>
      <c r="AM466" s="71" t="s">
        <v>4449</v>
      </c>
      <c r="AN466" s="73">
        <v>40522.048067129632</v>
      </c>
      <c r="AO466" s="71"/>
      <c r="AP466" s="71"/>
    </row>
    <row r="467" spans="1:42" ht="41.45" customHeight="1">
      <c r="A467" s="15" t="s">
        <v>444</v>
      </c>
      <c r="C467" s="52">
        <v>0</v>
      </c>
      <c r="D467" s="52">
        <v>1</v>
      </c>
      <c r="E467" s="53">
        <v>0</v>
      </c>
      <c r="F467" s="53">
        <v>3.77E-4</v>
      </c>
      <c r="G467" s="53">
        <v>9.0000000000000006E-5</v>
      </c>
      <c r="H467" s="53">
        <v>0.43145099999999997</v>
      </c>
      <c r="I467" s="53">
        <v>0</v>
      </c>
      <c r="J467" s="16" t="s">
        <v>5682</v>
      </c>
      <c r="K467" s="16"/>
      <c r="L467" s="75">
        <v>3.6953800063988322</v>
      </c>
      <c r="M467" s="68"/>
      <c r="N467" s="95" t="s">
        <v>2426</v>
      </c>
      <c r="O467" s="16"/>
      <c r="P467" s="17"/>
      <c r="Q467" s="76" t="s">
        <v>5688</v>
      </c>
      <c r="R467" s="76"/>
      <c r="S467" s="17"/>
      <c r="T467" s="78"/>
      <c r="U467" s="79"/>
      <c r="V467" s="79"/>
      <c r="W467" s="77"/>
      <c r="X467" s="80"/>
      <c r="Y467" s="80"/>
      <c r="Z467" s="69">
        <v>467</v>
      </c>
      <c r="AA467" s="69"/>
      <c r="AB467" s="81"/>
      <c r="AC467" s="71">
        <v>56</v>
      </c>
      <c r="AD467" s="71">
        <v>22</v>
      </c>
      <c r="AE467" s="71">
        <v>214</v>
      </c>
      <c r="AF467" s="71">
        <v>0</v>
      </c>
      <c r="AG467" s="71"/>
      <c r="AH467" s="71" t="s">
        <v>2041</v>
      </c>
      <c r="AI467" s="71">
        <v>-10800</v>
      </c>
      <c r="AJ467" s="73">
        <v>39922.661192129628</v>
      </c>
      <c r="AK467" s="71" t="s">
        <v>3133</v>
      </c>
      <c r="AL467" s="71" t="s">
        <v>3445</v>
      </c>
      <c r="AM467" s="71" t="s">
        <v>4400</v>
      </c>
      <c r="AN467" s="73">
        <v>40522.048101851855</v>
      </c>
      <c r="AO467" s="71"/>
      <c r="AP467" s="71"/>
    </row>
    <row r="468" spans="1:42" ht="41.45" customHeight="1">
      <c r="A468" s="15" t="s">
        <v>445</v>
      </c>
      <c r="C468" s="52">
        <v>0</v>
      </c>
      <c r="D468" s="52">
        <v>1</v>
      </c>
      <c r="E468" s="53">
        <v>0</v>
      </c>
      <c r="F468" s="53">
        <v>5.9100000000000005E-4</v>
      </c>
      <c r="G468" s="53">
        <v>2.4060000000000002E-3</v>
      </c>
      <c r="H468" s="53">
        <v>0.39937600000000001</v>
      </c>
      <c r="I468" s="53">
        <v>0</v>
      </c>
      <c r="J468" s="16" t="s">
        <v>5682</v>
      </c>
      <c r="K468" s="16"/>
      <c r="L468" s="75">
        <v>3.6808550343736366</v>
      </c>
      <c r="M468" s="68"/>
      <c r="N468" s="95" t="s">
        <v>2427</v>
      </c>
      <c r="O468" s="16"/>
      <c r="P468" s="17"/>
      <c r="Q468" s="76" t="s">
        <v>5688</v>
      </c>
      <c r="R468" s="76"/>
      <c r="S468" s="17"/>
      <c r="T468" s="78"/>
      <c r="U468" s="79"/>
      <c r="V468" s="79"/>
      <c r="W468" s="77"/>
      <c r="X468" s="80"/>
      <c r="Y468" s="80"/>
      <c r="Z468" s="69">
        <v>468</v>
      </c>
      <c r="AA468" s="69"/>
      <c r="AB468" s="81"/>
      <c r="AC468" s="71">
        <v>625</v>
      </c>
      <c r="AD468" s="71">
        <v>265</v>
      </c>
      <c r="AE468" s="71">
        <v>1775</v>
      </c>
      <c r="AF468" s="71">
        <v>145</v>
      </c>
      <c r="AG468" s="71" t="s">
        <v>1489</v>
      </c>
      <c r="AH468" s="71" t="s">
        <v>2040</v>
      </c>
      <c r="AI468" s="71">
        <v>-28800</v>
      </c>
      <c r="AJ468" s="73">
        <v>39702.069664351853</v>
      </c>
      <c r="AK468" s="71" t="s">
        <v>3133</v>
      </c>
      <c r="AL468" s="71" t="s">
        <v>3446</v>
      </c>
      <c r="AM468" s="71" t="s">
        <v>4451</v>
      </c>
      <c r="AN468" s="73">
        <v>40522.048113425924</v>
      </c>
      <c r="AO468" s="71"/>
      <c r="AP468" s="71"/>
    </row>
    <row r="469" spans="1:42" ht="41.45" customHeight="1">
      <c r="A469" s="15" t="s">
        <v>446</v>
      </c>
      <c r="C469" s="52">
        <v>0</v>
      </c>
      <c r="D469" s="52">
        <v>1</v>
      </c>
      <c r="E469" s="53">
        <v>0</v>
      </c>
      <c r="F469" s="53">
        <v>5.9100000000000005E-4</v>
      </c>
      <c r="G469" s="53">
        <v>2.4060000000000002E-3</v>
      </c>
      <c r="H469" s="53">
        <v>0.39937600000000001</v>
      </c>
      <c r="I469" s="53">
        <v>0</v>
      </c>
      <c r="J469" s="16" t="s">
        <v>5682</v>
      </c>
      <c r="K469" s="16"/>
      <c r="L469" s="75">
        <v>3.6808550343736366</v>
      </c>
      <c r="M469" s="68"/>
      <c r="N469" s="95" t="s">
        <v>2428</v>
      </c>
      <c r="O469" s="16"/>
      <c r="P469" s="17"/>
      <c r="Q469" s="76" t="s">
        <v>5688</v>
      </c>
      <c r="R469" s="76"/>
      <c r="S469" s="17"/>
      <c r="T469" s="78"/>
      <c r="U469" s="79"/>
      <c r="V469" s="79"/>
      <c r="W469" s="77"/>
      <c r="X469" s="80"/>
      <c r="Y469" s="80"/>
      <c r="Z469" s="69">
        <v>469</v>
      </c>
      <c r="AA469" s="69"/>
      <c r="AB469" s="81"/>
      <c r="AC469" s="71">
        <v>174</v>
      </c>
      <c r="AD469" s="71">
        <v>430</v>
      </c>
      <c r="AE469" s="71">
        <v>250</v>
      </c>
      <c r="AF469" s="71">
        <v>1</v>
      </c>
      <c r="AG469" s="71" t="s">
        <v>1490</v>
      </c>
      <c r="AH469" s="71" t="s">
        <v>2040</v>
      </c>
      <c r="AI469" s="71">
        <v>-28800</v>
      </c>
      <c r="AJ469" s="73">
        <v>39949.847314814811</v>
      </c>
      <c r="AK469" s="71" t="s">
        <v>3133</v>
      </c>
      <c r="AL469" s="71" t="s">
        <v>3447</v>
      </c>
      <c r="AM469" s="71" t="s">
        <v>4452</v>
      </c>
      <c r="AN469" s="73">
        <v>40522.048541666663</v>
      </c>
      <c r="AO469" s="71"/>
      <c r="AP469" s="71"/>
    </row>
    <row r="470" spans="1:42" ht="41.45" customHeight="1">
      <c r="A470" s="15" t="s">
        <v>448</v>
      </c>
      <c r="C470" s="52">
        <v>0</v>
      </c>
      <c r="D470" s="52">
        <v>1</v>
      </c>
      <c r="E470" s="53">
        <v>0</v>
      </c>
      <c r="F470" s="53">
        <v>5.9100000000000005E-4</v>
      </c>
      <c r="G470" s="53">
        <v>2.4060000000000002E-3</v>
      </c>
      <c r="H470" s="53">
        <v>0.39937600000000001</v>
      </c>
      <c r="I470" s="53">
        <v>0</v>
      </c>
      <c r="J470" s="16" t="s">
        <v>5682</v>
      </c>
      <c r="K470" s="16"/>
      <c r="L470" s="75">
        <v>3.6808550343736366</v>
      </c>
      <c r="M470" s="68"/>
      <c r="N470" s="95" t="s">
        <v>2431</v>
      </c>
      <c r="O470" s="16"/>
      <c r="P470" s="17"/>
      <c r="Q470" s="76" t="s">
        <v>5688</v>
      </c>
      <c r="R470" s="76"/>
      <c r="S470" s="17"/>
      <c r="T470" s="78"/>
      <c r="U470" s="79"/>
      <c r="V470" s="79"/>
      <c r="W470" s="77"/>
      <c r="X470" s="80"/>
      <c r="Y470" s="80"/>
      <c r="Z470" s="69">
        <v>470</v>
      </c>
      <c r="AA470" s="69"/>
      <c r="AB470" s="81"/>
      <c r="AC470" s="71">
        <v>258</v>
      </c>
      <c r="AD470" s="71">
        <v>184</v>
      </c>
      <c r="AE470" s="71">
        <v>1767</v>
      </c>
      <c r="AF470" s="71">
        <v>120</v>
      </c>
      <c r="AG470" s="71" t="s">
        <v>1493</v>
      </c>
      <c r="AH470" s="71"/>
      <c r="AI470" s="71"/>
      <c r="AJ470" s="73">
        <v>40439.219849537039</v>
      </c>
      <c r="AK470" s="71" t="s">
        <v>3133</v>
      </c>
      <c r="AL470" s="71" t="s">
        <v>3450</v>
      </c>
      <c r="AM470" s="71" t="s">
        <v>4243</v>
      </c>
      <c r="AN470" s="73">
        <v>40522.048576388886</v>
      </c>
      <c r="AO470" s="71"/>
      <c r="AP470" s="71"/>
    </row>
    <row r="471" spans="1:42" ht="41.45" customHeight="1">
      <c r="A471" s="15" t="s">
        <v>449</v>
      </c>
      <c r="C471" s="52">
        <v>1</v>
      </c>
      <c r="D471" s="52">
        <v>2</v>
      </c>
      <c r="E471" s="53">
        <v>0</v>
      </c>
      <c r="F471" s="53">
        <v>5.9400000000000002E-4</v>
      </c>
      <c r="G471" s="53">
        <v>2.5560000000000001E-3</v>
      </c>
      <c r="H471" s="53">
        <v>0.62799400000000005</v>
      </c>
      <c r="I471" s="53">
        <v>0.5</v>
      </c>
      <c r="J471" s="16" t="s">
        <v>5682</v>
      </c>
      <c r="K471" s="16"/>
      <c r="L471" s="75">
        <v>3.7843833291345441</v>
      </c>
      <c r="M471" s="68"/>
      <c r="N471" s="95" t="s">
        <v>2432</v>
      </c>
      <c r="O471" s="16"/>
      <c r="P471" s="17"/>
      <c r="Q471" s="76" t="s">
        <v>5688</v>
      </c>
      <c r="R471" s="76"/>
      <c r="S471" s="17"/>
      <c r="T471" s="78"/>
      <c r="U471" s="79"/>
      <c r="V471" s="79"/>
      <c r="W471" s="77"/>
      <c r="X471" s="80"/>
      <c r="Y471" s="80"/>
      <c r="Z471" s="69">
        <v>471</v>
      </c>
      <c r="AA471" s="69"/>
      <c r="AB471" s="81"/>
      <c r="AC471" s="71">
        <v>741</v>
      </c>
      <c r="AD471" s="71">
        <v>441</v>
      </c>
      <c r="AE471" s="71">
        <v>2256</v>
      </c>
      <c r="AF471" s="71">
        <v>190</v>
      </c>
      <c r="AG471" s="71" t="s">
        <v>1494</v>
      </c>
      <c r="AH471" s="71" t="s">
        <v>2055</v>
      </c>
      <c r="AI471" s="71">
        <v>-18000</v>
      </c>
      <c r="AJ471" s="73">
        <v>40300.65042824074</v>
      </c>
      <c r="AK471" s="71" t="s">
        <v>3133</v>
      </c>
      <c r="AL471" s="71" t="s">
        <v>3451</v>
      </c>
      <c r="AM471" s="71" t="s">
        <v>4455</v>
      </c>
      <c r="AN471" s="73">
        <v>40522.048576388886</v>
      </c>
      <c r="AO471" s="71"/>
      <c r="AP471" s="71"/>
    </row>
    <row r="472" spans="1:42" ht="41.45" customHeight="1">
      <c r="A472" s="15" t="s">
        <v>450</v>
      </c>
      <c r="C472" s="52">
        <v>0</v>
      </c>
      <c r="D472" s="52">
        <v>1</v>
      </c>
      <c r="E472" s="53">
        <v>0</v>
      </c>
      <c r="F472" s="53">
        <v>5.9100000000000005E-4</v>
      </c>
      <c r="G472" s="53">
        <v>2.4060000000000002E-3</v>
      </c>
      <c r="H472" s="53">
        <v>0.39937600000000001</v>
      </c>
      <c r="I472" s="53">
        <v>0</v>
      </c>
      <c r="J472" s="16" t="s">
        <v>5682</v>
      </c>
      <c r="K472" s="16"/>
      <c r="L472" s="75">
        <v>3.6808550343736366</v>
      </c>
      <c r="M472" s="68"/>
      <c r="N472" s="95" t="s">
        <v>2433</v>
      </c>
      <c r="O472" s="16"/>
      <c r="P472" s="17"/>
      <c r="Q472" s="76" t="s">
        <v>5688</v>
      </c>
      <c r="R472" s="76"/>
      <c r="S472" s="17"/>
      <c r="T472" s="78"/>
      <c r="U472" s="79"/>
      <c r="V472" s="79"/>
      <c r="W472" s="77"/>
      <c r="X472" s="80"/>
      <c r="Y472" s="80"/>
      <c r="Z472" s="69">
        <v>472</v>
      </c>
      <c r="AA472" s="69"/>
      <c r="AB472" s="81"/>
      <c r="AC472" s="71">
        <v>278</v>
      </c>
      <c r="AD472" s="71">
        <v>241</v>
      </c>
      <c r="AE472" s="71">
        <v>6791</v>
      </c>
      <c r="AF472" s="71">
        <v>31</v>
      </c>
      <c r="AG472" s="71" t="s">
        <v>1495</v>
      </c>
      <c r="AH472" s="71" t="s">
        <v>2086</v>
      </c>
      <c r="AI472" s="71">
        <v>-21600</v>
      </c>
      <c r="AJ472" s="73">
        <v>39929.966273148151</v>
      </c>
      <c r="AK472" s="71" t="s">
        <v>3133</v>
      </c>
      <c r="AL472" s="71" t="s">
        <v>3452</v>
      </c>
      <c r="AM472" s="71" t="s">
        <v>4456</v>
      </c>
      <c r="AN472" s="73">
        <v>40522.048611111109</v>
      </c>
      <c r="AO472" s="71"/>
      <c r="AP472" s="71"/>
    </row>
    <row r="473" spans="1:42" ht="41.45" customHeight="1">
      <c r="A473" s="15" t="s">
        <v>451</v>
      </c>
      <c r="C473" s="52">
        <v>0</v>
      </c>
      <c r="D473" s="52">
        <v>1</v>
      </c>
      <c r="E473" s="53">
        <v>0</v>
      </c>
      <c r="F473" s="53">
        <v>5.9100000000000005E-4</v>
      </c>
      <c r="G473" s="53">
        <v>2.4060000000000002E-3</v>
      </c>
      <c r="H473" s="53">
        <v>0.39937600000000001</v>
      </c>
      <c r="I473" s="53">
        <v>0</v>
      </c>
      <c r="J473" s="16" t="s">
        <v>5682</v>
      </c>
      <c r="K473" s="16"/>
      <c r="L473" s="75">
        <v>3.6808550343736366</v>
      </c>
      <c r="M473" s="68"/>
      <c r="N473" s="95" t="s">
        <v>2434</v>
      </c>
      <c r="O473" s="16"/>
      <c r="P473" s="17"/>
      <c r="Q473" s="76" t="s">
        <v>5688</v>
      </c>
      <c r="R473" s="76"/>
      <c r="S473" s="17"/>
      <c r="T473" s="78"/>
      <c r="U473" s="79"/>
      <c r="V473" s="79"/>
      <c r="W473" s="77"/>
      <c r="X473" s="80"/>
      <c r="Y473" s="80"/>
      <c r="Z473" s="69">
        <v>473</v>
      </c>
      <c r="AA473" s="69"/>
      <c r="AB473" s="81"/>
      <c r="AC473" s="71">
        <v>935</v>
      </c>
      <c r="AD473" s="71">
        <v>593</v>
      </c>
      <c r="AE473" s="71">
        <v>2003</v>
      </c>
      <c r="AF473" s="71">
        <v>4</v>
      </c>
      <c r="AG473" s="71" t="s">
        <v>1496</v>
      </c>
      <c r="AH473" s="71" t="s">
        <v>2065</v>
      </c>
      <c r="AI473" s="71">
        <v>-25200</v>
      </c>
      <c r="AJ473" s="73">
        <v>40141.1721412037</v>
      </c>
      <c r="AK473" s="71" t="s">
        <v>3133</v>
      </c>
      <c r="AL473" s="71" t="s">
        <v>3453</v>
      </c>
      <c r="AM473" s="71" t="s">
        <v>4457</v>
      </c>
      <c r="AN473" s="73">
        <v>40522.048611111109</v>
      </c>
      <c r="AO473" s="71"/>
      <c r="AP473" s="71"/>
    </row>
    <row r="474" spans="1:42" ht="41.45" customHeight="1">
      <c r="A474" s="15" t="s">
        <v>452</v>
      </c>
      <c r="C474" s="52">
        <v>0</v>
      </c>
      <c r="D474" s="52">
        <v>1</v>
      </c>
      <c r="E474" s="53">
        <v>0</v>
      </c>
      <c r="F474" s="53">
        <v>5.9100000000000005E-4</v>
      </c>
      <c r="G474" s="53">
        <v>2.4060000000000002E-3</v>
      </c>
      <c r="H474" s="53">
        <v>0.39937600000000001</v>
      </c>
      <c r="I474" s="53">
        <v>0</v>
      </c>
      <c r="J474" s="16" t="s">
        <v>5682</v>
      </c>
      <c r="K474" s="16"/>
      <c r="L474" s="75">
        <v>3.6808550343736366</v>
      </c>
      <c r="M474" s="68"/>
      <c r="N474" s="95" t="s">
        <v>2435</v>
      </c>
      <c r="O474" s="16"/>
      <c r="P474" s="17"/>
      <c r="Q474" s="76" t="s">
        <v>5688</v>
      </c>
      <c r="R474" s="76"/>
      <c r="S474" s="17"/>
      <c r="T474" s="78"/>
      <c r="U474" s="79"/>
      <c r="V474" s="79"/>
      <c r="W474" s="77"/>
      <c r="X474" s="80"/>
      <c r="Y474" s="80"/>
      <c r="Z474" s="69">
        <v>474</v>
      </c>
      <c r="AA474" s="69"/>
      <c r="AB474" s="81"/>
      <c r="AC474" s="71">
        <v>12</v>
      </c>
      <c r="AD474" s="71">
        <v>18</v>
      </c>
      <c r="AE474" s="71">
        <v>380</v>
      </c>
      <c r="AF474" s="71">
        <v>0</v>
      </c>
      <c r="AG474" s="71"/>
      <c r="AH474" s="71"/>
      <c r="AI474" s="71"/>
      <c r="AJ474" s="73">
        <v>40520.307187500002</v>
      </c>
      <c r="AK474" s="71" t="s">
        <v>3133</v>
      </c>
      <c r="AL474" s="71" t="s">
        <v>3454</v>
      </c>
      <c r="AM474" s="71" t="s">
        <v>4458</v>
      </c>
      <c r="AN474" s="73">
        <v>40522.048634259256</v>
      </c>
      <c r="AO474" s="71"/>
      <c r="AP474" s="71"/>
    </row>
    <row r="475" spans="1:42" ht="41.45" customHeight="1">
      <c r="A475" s="15" t="s">
        <v>454</v>
      </c>
      <c r="C475" s="52">
        <v>0</v>
      </c>
      <c r="D475" s="52">
        <v>1</v>
      </c>
      <c r="E475" s="53">
        <v>0</v>
      </c>
      <c r="F475" s="53">
        <v>5.9100000000000005E-4</v>
      </c>
      <c r="G475" s="53">
        <v>2.4060000000000002E-3</v>
      </c>
      <c r="H475" s="53">
        <v>0.39937600000000001</v>
      </c>
      <c r="I475" s="53">
        <v>0</v>
      </c>
      <c r="J475" s="16" t="s">
        <v>5682</v>
      </c>
      <c r="K475" s="16"/>
      <c r="L475" s="75">
        <v>3.6808550343736366</v>
      </c>
      <c r="M475" s="68"/>
      <c r="N475" s="95" t="s">
        <v>2437</v>
      </c>
      <c r="O475" s="16"/>
      <c r="P475" s="17"/>
      <c r="Q475" s="76" t="s">
        <v>5688</v>
      </c>
      <c r="R475" s="76"/>
      <c r="S475" s="17"/>
      <c r="T475" s="78"/>
      <c r="U475" s="79"/>
      <c r="V475" s="79"/>
      <c r="W475" s="77"/>
      <c r="X475" s="80"/>
      <c r="Y475" s="80"/>
      <c r="Z475" s="69">
        <v>475</v>
      </c>
      <c r="AA475" s="69"/>
      <c r="AB475" s="81"/>
      <c r="AC475" s="71">
        <v>113</v>
      </c>
      <c r="AD475" s="71">
        <v>63</v>
      </c>
      <c r="AE475" s="71">
        <v>222</v>
      </c>
      <c r="AF475" s="71">
        <v>1</v>
      </c>
      <c r="AG475" s="71" t="s">
        <v>1498</v>
      </c>
      <c r="AH475" s="71" t="s">
        <v>2089</v>
      </c>
      <c r="AI475" s="71">
        <v>0</v>
      </c>
      <c r="AJ475" s="73">
        <v>40006.826006944444</v>
      </c>
      <c r="AK475" s="71" t="s">
        <v>3133</v>
      </c>
      <c r="AL475" s="71" t="s">
        <v>3456</v>
      </c>
      <c r="AM475" s="71" t="s">
        <v>4460</v>
      </c>
      <c r="AN475" s="73">
        <v>40522.048645833333</v>
      </c>
      <c r="AO475" s="71"/>
      <c r="AP475" s="71"/>
    </row>
    <row r="476" spans="1:42" ht="41.45" customHeight="1">
      <c r="A476" s="15" t="s">
        <v>455</v>
      </c>
      <c r="C476" s="52">
        <v>1</v>
      </c>
      <c r="D476" s="52">
        <v>1</v>
      </c>
      <c r="E476" s="53">
        <v>0</v>
      </c>
      <c r="F476" s="53">
        <v>3.6099999999999999E-4</v>
      </c>
      <c r="G476" s="53">
        <v>2.1999999999999999E-5</v>
      </c>
      <c r="H476" s="53">
        <v>0.44459199999999999</v>
      </c>
      <c r="I476" s="53">
        <v>0</v>
      </c>
      <c r="J476" s="16" t="s">
        <v>5682</v>
      </c>
      <c r="K476" s="16"/>
      <c r="L476" s="75">
        <v>3.7013308296999416</v>
      </c>
      <c r="M476" s="68"/>
      <c r="N476" s="95" t="s">
        <v>2438</v>
      </c>
      <c r="O476" s="16"/>
      <c r="P476" s="17"/>
      <c r="Q476" s="76" t="s">
        <v>5688</v>
      </c>
      <c r="R476" s="76"/>
      <c r="S476" s="17"/>
      <c r="T476" s="78"/>
      <c r="U476" s="79"/>
      <c r="V476" s="79"/>
      <c r="W476" s="77"/>
      <c r="X476" s="80"/>
      <c r="Y476" s="80"/>
      <c r="Z476" s="69">
        <v>476</v>
      </c>
      <c r="AA476" s="69"/>
      <c r="AB476" s="81"/>
      <c r="AC476" s="71">
        <v>1001</v>
      </c>
      <c r="AD476" s="71">
        <v>820</v>
      </c>
      <c r="AE476" s="71">
        <v>2841</v>
      </c>
      <c r="AF476" s="71">
        <v>408</v>
      </c>
      <c r="AG476" s="71" t="s">
        <v>1499</v>
      </c>
      <c r="AH476" s="71" t="s">
        <v>2041</v>
      </c>
      <c r="AI476" s="71">
        <v>-10800</v>
      </c>
      <c r="AJ476" s="73">
        <v>39674.150347222225</v>
      </c>
      <c r="AK476" s="71" t="s">
        <v>3133</v>
      </c>
      <c r="AL476" s="71" t="s">
        <v>3457</v>
      </c>
      <c r="AM476" s="71" t="s">
        <v>4461</v>
      </c>
      <c r="AN476" s="73">
        <v>40522.043495370373</v>
      </c>
      <c r="AO476" s="71"/>
      <c r="AP476" s="71"/>
    </row>
    <row r="477" spans="1:42" ht="41.45" customHeight="1">
      <c r="A477" s="15" t="s">
        <v>458</v>
      </c>
      <c r="C477" s="52">
        <v>0</v>
      </c>
      <c r="D477" s="52">
        <v>1</v>
      </c>
      <c r="E477" s="53">
        <v>0</v>
      </c>
      <c r="F477" s="53">
        <v>5.9100000000000005E-4</v>
      </c>
      <c r="G477" s="53">
        <v>2.4060000000000002E-3</v>
      </c>
      <c r="H477" s="53">
        <v>0.39937600000000001</v>
      </c>
      <c r="I477" s="53">
        <v>0</v>
      </c>
      <c r="J477" s="16" t="s">
        <v>5682</v>
      </c>
      <c r="K477" s="16"/>
      <c r="L477" s="75">
        <v>3.6808550343736366</v>
      </c>
      <c r="M477" s="68"/>
      <c r="N477" s="95" t="s">
        <v>2442</v>
      </c>
      <c r="O477" s="16"/>
      <c r="P477" s="17"/>
      <c r="Q477" s="76" t="s">
        <v>5688</v>
      </c>
      <c r="R477" s="76"/>
      <c r="S477" s="17"/>
      <c r="T477" s="78"/>
      <c r="U477" s="79"/>
      <c r="V477" s="79"/>
      <c r="W477" s="77"/>
      <c r="X477" s="80"/>
      <c r="Y477" s="80"/>
      <c r="Z477" s="69">
        <v>477</v>
      </c>
      <c r="AA477" s="69"/>
      <c r="AB477" s="81"/>
      <c r="AC477" s="71">
        <v>697</v>
      </c>
      <c r="AD477" s="71">
        <v>812</v>
      </c>
      <c r="AE477" s="71">
        <v>8401</v>
      </c>
      <c r="AF477" s="71">
        <v>80</v>
      </c>
      <c r="AG477" s="71" t="s">
        <v>1502</v>
      </c>
      <c r="AH477" s="71" t="s">
        <v>2067</v>
      </c>
      <c r="AI477" s="71">
        <v>3600</v>
      </c>
      <c r="AJ477" s="73">
        <v>39131.529502314814</v>
      </c>
      <c r="AK477" s="71" t="s">
        <v>3133</v>
      </c>
      <c r="AL477" s="71" t="s">
        <v>3461</v>
      </c>
      <c r="AM477" s="71" t="s">
        <v>4464</v>
      </c>
      <c r="AN477" s="73">
        <v>40522.048668981479</v>
      </c>
      <c r="AO477" s="71"/>
      <c r="AP477" s="71"/>
    </row>
    <row r="478" spans="1:42" ht="41.45" customHeight="1">
      <c r="A478" s="15" t="s">
        <v>460</v>
      </c>
      <c r="C478" s="52">
        <v>0</v>
      </c>
      <c r="D478" s="52">
        <v>1</v>
      </c>
      <c r="E478" s="53">
        <v>0</v>
      </c>
      <c r="F478" s="53">
        <v>5.9100000000000005E-4</v>
      </c>
      <c r="G478" s="53">
        <v>2.4060000000000002E-3</v>
      </c>
      <c r="H478" s="53">
        <v>0.39937600000000001</v>
      </c>
      <c r="I478" s="53">
        <v>0</v>
      </c>
      <c r="J478" s="16" t="s">
        <v>5682</v>
      </c>
      <c r="K478" s="16"/>
      <c r="L478" s="75">
        <v>3.6808550343736366</v>
      </c>
      <c r="M478" s="68"/>
      <c r="N478" s="95" t="s">
        <v>2444</v>
      </c>
      <c r="O478" s="16"/>
      <c r="P478" s="17"/>
      <c r="Q478" s="76" t="s">
        <v>5688</v>
      </c>
      <c r="R478" s="76"/>
      <c r="S478" s="17"/>
      <c r="T478" s="78"/>
      <c r="U478" s="79"/>
      <c r="V478" s="79"/>
      <c r="W478" s="77"/>
      <c r="X478" s="80"/>
      <c r="Y478" s="80"/>
      <c r="Z478" s="69">
        <v>478</v>
      </c>
      <c r="AA478" s="69"/>
      <c r="AB478" s="81"/>
      <c r="AC478" s="71">
        <v>175</v>
      </c>
      <c r="AD478" s="71">
        <v>256</v>
      </c>
      <c r="AE478" s="71">
        <v>10000</v>
      </c>
      <c r="AF478" s="71">
        <v>13</v>
      </c>
      <c r="AG478" s="71" t="s">
        <v>1504</v>
      </c>
      <c r="AH478" s="71" t="s">
        <v>2045</v>
      </c>
      <c r="AI478" s="71">
        <v>-18000</v>
      </c>
      <c r="AJ478" s="73">
        <v>40046.584768518522</v>
      </c>
      <c r="AK478" s="71" t="s">
        <v>3133</v>
      </c>
      <c r="AL478" s="71" t="s">
        <v>3463</v>
      </c>
      <c r="AM478" s="71" t="s">
        <v>4466</v>
      </c>
      <c r="AN478" s="73">
        <v>40522.048692129632</v>
      </c>
      <c r="AO478" s="71"/>
      <c r="AP478" s="71"/>
    </row>
    <row r="479" spans="1:42" ht="41.45" customHeight="1">
      <c r="A479" s="15" t="s">
        <v>461</v>
      </c>
      <c r="C479" s="52">
        <v>1</v>
      </c>
      <c r="D479" s="52">
        <v>1</v>
      </c>
      <c r="E479" s="53">
        <v>0</v>
      </c>
      <c r="F479" s="53">
        <v>4.3399999999999998E-4</v>
      </c>
      <c r="G479" s="53">
        <v>1.3200000000000001E-4</v>
      </c>
      <c r="H479" s="53">
        <v>0.410277</v>
      </c>
      <c r="I479" s="53">
        <v>0</v>
      </c>
      <c r="J479" s="16" t="s">
        <v>5682</v>
      </c>
      <c r="K479" s="16"/>
      <c r="L479" s="75">
        <v>3.6857914870641015</v>
      </c>
      <c r="M479" s="68"/>
      <c r="N479" s="95" t="s">
        <v>2445</v>
      </c>
      <c r="O479" s="16"/>
      <c r="P479" s="17"/>
      <c r="Q479" s="76" t="s">
        <v>5688</v>
      </c>
      <c r="R479" s="76"/>
      <c r="S479" s="17"/>
      <c r="T479" s="78"/>
      <c r="U479" s="79"/>
      <c r="V479" s="79"/>
      <c r="W479" s="77"/>
      <c r="X479" s="80"/>
      <c r="Y479" s="80"/>
      <c r="Z479" s="69">
        <v>479</v>
      </c>
      <c r="AA479" s="69"/>
      <c r="AB479" s="81"/>
      <c r="AC479" s="71">
        <v>131</v>
      </c>
      <c r="AD479" s="71">
        <v>223</v>
      </c>
      <c r="AE479" s="71">
        <v>7030</v>
      </c>
      <c r="AF479" s="71">
        <v>5</v>
      </c>
      <c r="AG479" s="71" t="s">
        <v>1505</v>
      </c>
      <c r="AH479" s="71" t="s">
        <v>2089</v>
      </c>
      <c r="AI479" s="71">
        <v>0</v>
      </c>
      <c r="AJ479" s="73">
        <v>40083.861585648148</v>
      </c>
      <c r="AK479" s="71" t="s">
        <v>3133</v>
      </c>
      <c r="AL479" s="71" t="s">
        <v>3464</v>
      </c>
      <c r="AM479" s="71" t="s">
        <v>4467</v>
      </c>
      <c r="AN479" s="73">
        <v>40522.048703703702</v>
      </c>
      <c r="AO479" s="71"/>
      <c r="AP479" s="71"/>
    </row>
    <row r="480" spans="1:42" ht="41.45" customHeight="1">
      <c r="A480" s="15" t="s">
        <v>462</v>
      </c>
      <c r="C480" s="52">
        <v>0</v>
      </c>
      <c r="D480" s="52">
        <v>1</v>
      </c>
      <c r="E480" s="53">
        <v>0</v>
      </c>
      <c r="F480" s="53">
        <v>3.77E-4</v>
      </c>
      <c r="G480" s="53">
        <v>9.0000000000000006E-5</v>
      </c>
      <c r="H480" s="53">
        <v>0.43145099999999997</v>
      </c>
      <c r="I480" s="53">
        <v>0</v>
      </c>
      <c r="J480" s="16" t="s">
        <v>5682</v>
      </c>
      <c r="K480" s="16"/>
      <c r="L480" s="75">
        <v>3.6953800063988322</v>
      </c>
      <c r="M480" s="68"/>
      <c r="N480" s="95" t="s">
        <v>2446</v>
      </c>
      <c r="O480" s="16"/>
      <c r="P480" s="17"/>
      <c r="Q480" s="76" t="s">
        <v>5688</v>
      </c>
      <c r="R480" s="76"/>
      <c r="S480" s="17"/>
      <c r="T480" s="78"/>
      <c r="U480" s="79"/>
      <c r="V480" s="79"/>
      <c r="W480" s="77"/>
      <c r="X480" s="80"/>
      <c r="Y480" s="80"/>
      <c r="Z480" s="69">
        <v>480</v>
      </c>
      <c r="AA480" s="69"/>
      <c r="AB480" s="81"/>
      <c r="AC480" s="71">
        <v>158</v>
      </c>
      <c r="AD480" s="71">
        <v>58</v>
      </c>
      <c r="AE480" s="71">
        <v>1694</v>
      </c>
      <c r="AF480" s="71">
        <v>0</v>
      </c>
      <c r="AG480" s="71"/>
      <c r="AH480" s="71" t="s">
        <v>2041</v>
      </c>
      <c r="AI480" s="71">
        <v>-10800</v>
      </c>
      <c r="AJ480" s="73">
        <v>40000.581620370373</v>
      </c>
      <c r="AK480" s="71" t="s">
        <v>3133</v>
      </c>
      <c r="AL480" s="71" t="s">
        <v>3465</v>
      </c>
      <c r="AM480" s="71" t="s">
        <v>4468</v>
      </c>
      <c r="AN480" s="73">
        <v>40522.048715277779</v>
      </c>
      <c r="AO480" s="71"/>
      <c r="AP480" s="71"/>
    </row>
    <row r="481" spans="1:42" ht="41.45" customHeight="1">
      <c r="A481" s="15" t="s">
        <v>463</v>
      </c>
      <c r="C481" s="52">
        <v>0</v>
      </c>
      <c r="D481" s="52">
        <v>2</v>
      </c>
      <c r="E481" s="53">
        <v>0</v>
      </c>
      <c r="F481" s="53">
        <v>5.9199999999999997E-4</v>
      </c>
      <c r="G481" s="53">
        <v>2.545E-3</v>
      </c>
      <c r="H481" s="53">
        <v>0.64249599999999996</v>
      </c>
      <c r="I481" s="53">
        <v>0.5</v>
      </c>
      <c r="J481" s="16" t="s">
        <v>5682</v>
      </c>
      <c r="K481" s="16"/>
      <c r="L481" s="75">
        <v>3.7909504731504251</v>
      </c>
      <c r="M481" s="68"/>
      <c r="N481" s="95" t="s">
        <v>2447</v>
      </c>
      <c r="O481" s="16"/>
      <c r="P481" s="17"/>
      <c r="Q481" s="76" t="s">
        <v>5688</v>
      </c>
      <c r="R481" s="76"/>
      <c r="S481" s="17"/>
      <c r="T481" s="78"/>
      <c r="U481" s="79"/>
      <c r="V481" s="79"/>
      <c r="W481" s="77"/>
      <c r="X481" s="80"/>
      <c r="Y481" s="80"/>
      <c r="Z481" s="69">
        <v>481</v>
      </c>
      <c r="AA481" s="69"/>
      <c r="AB481" s="81"/>
      <c r="AC481" s="71">
        <v>10</v>
      </c>
      <c r="AD481" s="71">
        <v>21</v>
      </c>
      <c r="AE481" s="71">
        <v>198</v>
      </c>
      <c r="AF481" s="71">
        <v>2</v>
      </c>
      <c r="AG481" s="71" t="s">
        <v>1506</v>
      </c>
      <c r="AH481" s="71" t="s">
        <v>2051</v>
      </c>
      <c r="AI481" s="71">
        <v>3600</v>
      </c>
      <c r="AJ481" s="73">
        <v>39906.74181712963</v>
      </c>
      <c r="AK481" s="71" t="s">
        <v>3133</v>
      </c>
      <c r="AL481" s="71" t="s">
        <v>3466</v>
      </c>
      <c r="AM481" s="71" t="s">
        <v>4469</v>
      </c>
      <c r="AN481" s="73">
        <v>40522.048715277779</v>
      </c>
      <c r="AO481" s="71"/>
      <c r="AP481" s="71"/>
    </row>
    <row r="482" spans="1:42" ht="41.45" customHeight="1">
      <c r="A482" s="15" t="s">
        <v>464</v>
      </c>
      <c r="C482" s="52">
        <v>0</v>
      </c>
      <c r="D482" s="52">
        <v>1</v>
      </c>
      <c r="E482" s="53">
        <v>0</v>
      </c>
      <c r="F482" s="53">
        <v>4.3399999999999998E-4</v>
      </c>
      <c r="G482" s="53">
        <v>1.47E-4</v>
      </c>
      <c r="H482" s="53">
        <v>0.400675</v>
      </c>
      <c r="I482" s="53">
        <v>0</v>
      </c>
      <c r="J482" s="16" t="s">
        <v>5682</v>
      </c>
      <c r="K482" s="16"/>
      <c r="L482" s="75">
        <v>3.6814432787590063</v>
      </c>
      <c r="M482" s="68"/>
      <c r="N482" s="95" t="s">
        <v>2449</v>
      </c>
      <c r="O482" s="16"/>
      <c r="P482" s="17"/>
      <c r="Q482" s="76" t="s">
        <v>5688</v>
      </c>
      <c r="R482" s="76"/>
      <c r="S482" s="17"/>
      <c r="T482" s="78"/>
      <c r="U482" s="79"/>
      <c r="V482" s="79"/>
      <c r="W482" s="77"/>
      <c r="X482" s="80"/>
      <c r="Y482" s="80"/>
      <c r="Z482" s="69">
        <v>482</v>
      </c>
      <c r="AA482" s="69"/>
      <c r="AB482" s="81"/>
      <c r="AC482" s="71">
        <v>351</v>
      </c>
      <c r="AD482" s="71">
        <v>116</v>
      </c>
      <c r="AE482" s="71">
        <v>539</v>
      </c>
      <c r="AF482" s="71">
        <v>5</v>
      </c>
      <c r="AG482" s="71" t="s">
        <v>1508</v>
      </c>
      <c r="AH482" s="71" t="s">
        <v>2063</v>
      </c>
      <c r="AI482" s="71">
        <v>-36000</v>
      </c>
      <c r="AJ482" s="73">
        <v>40048.212083333332</v>
      </c>
      <c r="AK482" s="71" t="s">
        <v>3133</v>
      </c>
      <c r="AL482" s="71" t="s">
        <v>3468</v>
      </c>
      <c r="AM482" s="71" t="s">
        <v>4471</v>
      </c>
      <c r="AN482" s="73">
        <v>40522.048715277779</v>
      </c>
      <c r="AO482" s="71"/>
      <c r="AP482" s="71"/>
    </row>
    <row r="483" spans="1:42" ht="41.45" customHeight="1">
      <c r="A483" s="15" t="s">
        <v>466</v>
      </c>
      <c r="C483" s="52">
        <v>0</v>
      </c>
      <c r="D483" s="52">
        <v>2</v>
      </c>
      <c r="E483" s="53">
        <v>0</v>
      </c>
      <c r="F483" s="53">
        <v>5.9299999999999999E-4</v>
      </c>
      <c r="G483" s="53">
        <v>2.624E-3</v>
      </c>
      <c r="H483" s="53">
        <v>0.589835</v>
      </c>
      <c r="I483" s="53">
        <v>0.5</v>
      </c>
      <c r="J483" s="16" t="s">
        <v>5682</v>
      </c>
      <c r="K483" s="16"/>
      <c r="L483" s="75">
        <v>3.7671032540757934</v>
      </c>
      <c r="M483" s="68"/>
      <c r="N483" s="95" t="s">
        <v>2451</v>
      </c>
      <c r="O483" s="16"/>
      <c r="P483" s="17"/>
      <c r="Q483" s="76" t="s">
        <v>5688</v>
      </c>
      <c r="R483" s="76"/>
      <c r="S483" s="17"/>
      <c r="T483" s="78"/>
      <c r="U483" s="79"/>
      <c r="V483" s="79"/>
      <c r="W483" s="77"/>
      <c r="X483" s="80"/>
      <c r="Y483" s="80"/>
      <c r="Z483" s="69">
        <v>483</v>
      </c>
      <c r="AA483" s="69"/>
      <c r="AB483" s="81"/>
      <c r="AC483" s="71">
        <v>78</v>
      </c>
      <c r="AD483" s="71">
        <v>8</v>
      </c>
      <c r="AE483" s="71">
        <v>245</v>
      </c>
      <c r="AF483" s="71">
        <v>12</v>
      </c>
      <c r="AG483" s="71" t="s">
        <v>1510</v>
      </c>
      <c r="AH483" s="71" t="s">
        <v>2046</v>
      </c>
      <c r="AI483" s="71">
        <v>-16200</v>
      </c>
      <c r="AJ483" s="73">
        <v>40472.562523148146</v>
      </c>
      <c r="AK483" s="71" t="s">
        <v>3133</v>
      </c>
      <c r="AL483" s="71" t="s">
        <v>3470</v>
      </c>
      <c r="AM483" s="71" t="s">
        <v>4473</v>
      </c>
      <c r="AN483" s="73">
        <v>40522.048738425925</v>
      </c>
      <c r="AO483" s="71"/>
      <c r="AP483" s="71"/>
    </row>
    <row r="484" spans="1:42" ht="41.45" customHeight="1">
      <c r="A484" s="15" t="s">
        <v>809</v>
      </c>
      <c r="C484" s="52">
        <v>1</v>
      </c>
      <c r="D484" s="52">
        <v>0</v>
      </c>
      <c r="E484" s="53">
        <v>0</v>
      </c>
      <c r="F484" s="53">
        <v>4.3300000000000001E-4</v>
      </c>
      <c r="G484" s="53">
        <v>1.2300000000000001E-4</v>
      </c>
      <c r="H484" s="53">
        <v>0.50056299999999998</v>
      </c>
      <c r="I484" s="53">
        <v>0</v>
      </c>
      <c r="J484" s="16" t="s">
        <v>5682</v>
      </c>
      <c r="K484" s="16"/>
      <c r="L484" s="75">
        <v>3.7266769624894103</v>
      </c>
      <c r="M484" s="68"/>
      <c r="N484" s="95" t="s">
        <v>2454</v>
      </c>
      <c r="O484" s="16"/>
      <c r="P484" s="17"/>
      <c r="Q484" s="76" t="s">
        <v>5688</v>
      </c>
      <c r="R484" s="76"/>
      <c r="S484" s="17"/>
      <c r="T484" s="78"/>
      <c r="U484" s="79"/>
      <c r="V484" s="79"/>
      <c r="W484" s="77"/>
      <c r="X484" s="80"/>
      <c r="Y484" s="80"/>
      <c r="Z484" s="69">
        <v>484</v>
      </c>
      <c r="AA484" s="69"/>
      <c r="AB484" s="81"/>
      <c r="AC484" s="71">
        <v>414</v>
      </c>
      <c r="AD484" s="71">
        <v>424</v>
      </c>
      <c r="AE484" s="71">
        <v>2519</v>
      </c>
      <c r="AF484" s="71">
        <v>1003</v>
      </c>
      <c r="AG484" s="71" t="s">
        <v>1513</v>
      </c>
      <c r="AH484" s="71" t="s">
        <v>2045</v>
      </c>
      <c r="AI484" s="71">
        <v>-18000</v>
      </c>
      <c r="AJ484" s="73">
        <v>40202.208692129629</v>
      </c>
      <c r="AK484" s="71" t="s">
        <v>3133</v>
      </c>
      <c r="AL484" s="71" t="s">
        <v>3473</v>
      </c>
      <c r="AM484" s="71" t="s">
        <v>4475</v>
      </c>
      <c r="AN484" s="73">
        <v>40522.047326388885</v>
      </c>
      <c r="AO484" s="71"/>
      <c r="AP484" s="71"/>
    </row>
    <row r="485" spans="1:42" ht="41.45" customHeight="1">
      <c r="A485" s="15" t="s">
        <v>470</v>
      </c>
      <c r="C485" s="52">
        <v>0</v>
      </c>
      <c r="D485" s="52">
        <v>1</v>
      </c>
      <c r="E485" s="53">
        <v>0</v>
      </c>
      <c r="F485" s="53">
        <v>5.9100000000000005E-4</v>
      </c>
      <c r="G485" s="53">
        <v>2.4060000000000002E-3</v>
      </c>
      <c r="H485" s="53">
        <v>0.39937600000000001</v>
      </c>
      <c r="I485" s="53">
        <v>0</v>
      </c>
      <c r="J485" s="16" t="s">
        <v>5682</v>
      </c>
      <c r="K485" s="16"/>
      <c r="L485" s="75">
        <v>3.6808550343736366</v>
      </c>
      <c r="M485" s="68"/>
      <c r="N485" s="95" t="s">
        <v>2455</v>
      </c>
      <c r="O485" s="16"/>
      <c r="P485" s="17"/>
      <c r="Q485" s="76" t="s">
        <v>5688</v>
      </c>
      <c r="R485" s="76"/>
      <c r="S485" s="17"/>
      <c r="T485" s="78"/>
      <c r="U485" s="79"/>
      <c r="V485" s="79"/>
      <c r="W485" s="77"/>
      <c r="X485" s="80"/>
      <c r="Y485" s="80"/>
      <c r="Z485" s="69">
        <v>485</v>
      </c>
      <c r="AA485" s="69"/>
      <c r="AB485" s="81"/>
      <c r="AC485" s="71">
        <v>714</v>
      </c>
      <c r="AD485" s="71">
        <v>136</v>
      </c>
      <c r="AE485" s="71">
        <v>1237</v>
      </c>
      <c r="AF485" s="71">
        <v>6</v>
      </c>
      <c r="AG485" s="71" t="s">
        <v>1514</v>
      </c>
      <c r="AH485" s="71" t="s">
        <v>2081</v>
      </c>
      <c r="AI485" s="71">
        <v>3600</v>
      </c>
      <c r="AJ485" s="73">
        <v>40260.263240740744</v>
      </c>
      <c r="AK485" s="71" t="s">
        <v>3133</v>
      </c>
      <c r="AL485" s="71" t="s">
        <v>3474</v>
      </c>
      <c r="AM485" s="71" t="s">
        <v>4476</v>
      </c>
      <c r="AN485" s="73">
        <v>40522.048831018517</v>
      </c>
      <c r="AO485" s="71"/>
      <c r="AP485" s="71"/>
    </row>
    <row r="486" spans="1:42" ht="41.45" customHeight="1">
      <c r="A486" s="15" t="s">
        <v>472</v>
      </c>
      <c r="C486" s="52">
        <v>0</v>
      </c>
      <c r="D486" s="52">
        <v>1</v>
      </c>
      <c r="E486" s="53">
        <v>0</v>
      </c>
      <c r="F486" s="53">
        <v>5.9100000000000005E-4</v>
      </c>
      <c r="G486" s="53">
        <v>2.4060000000000002E-3</v>
      </c>
      <c r="H486" s="53">
        <v>0.39937600000000001</v>
      </c>
      <c r="I486" s="53">
        <v>0</v>
      </c>
      <c r="J486" s="16" t="s">
        <v>5682</v>
      </c>
      <c r="K486" s="16"/>
      <c r="L486" s="75">
        <v>3.6808550343736366</v>
      </c>
      <c r="M486" s="68"/>
      <c r="N486" s="95" t="s">
        <v>2457</v>
      </c>
      <c r="O486" s="16"/>
      <c r="P486" s="17"/>
      <c r="Q486" s="76" t="s">
        <v>5688</v>
      </c>
      <c r="R486" s="76"/>
      <c r="S486" s="17"/>
      <c r="T486" s="78"/>
      <c r="U486" s="79"/>
      <c r="V486" s="79"/>
      <c r="W486" s="77"/>
      <c r="X486" s="80"/>
      <c r="Y486" s="80"/>
      <c r="Z486" s="69">
        <v>486</v>
      </c>
      <c r="AA486" s="69"/>
      <c r="AB486" s="81"/>
      <c r="AC486" s="71">
        <v>241</v>
      </c>
      <c r="AD486" s="71">
        <v>311</v>
      </c>
      <c r="AE486" s="71">
        <v>11857</v>
      </c>
      <c r="AF486" s="71">
        <v>17</v>
      </c>
      <c r="AG486" s="71" t="s">
        <v>1516</v>
      </c>
      <c r="AH486" s="71" t="s">
        <v>2045</v>
      </c>
      <c r="AI486" s="71">
        <v>-18000</v>
      </c>
      <c r="AJ486" s="73">
        <v>39580.145590277774</v>
      </c>
      <c r="AK486" s="71" t="s">
        <v>3133</v>
      </c>
      <c r="AL486" s="71" t="s">
        <v>3476</v>
      </c>
      <c r="AM486" s="71" t="s">
        <v>4478</v>
      </c>
      <c r="AN486" s="73">
        <v>40522.048831018517</v>
      </c>
      <c r="AO486" s="71"/>
      <c r="AP486" s="71"/>
    </row>
    <row r="487" spans="1:42" ht="41.45" customHeight="1">
      <c r="A487" s="15" t="s">
        <v>473</v>
      </c>
      <c r="C487" s="52">
        <v>0</v>
      </c>
      <c r="D487" s="52">
        <v>1</v>
      </c>
      <c r="E487" s="53">
        <v>0</v>
      </c>
      <c r="F487" s="53">
        <v>5.9100000000000005E-4</v>
      </c>
      <c r="G487" s="53">
        <v>2.4060000000000002E-3</v>
      </c>
      <c r="H487" s="53">
        <v>0.39937600000000001</v>
      </c>
      <c r="I487" s="53">
        <v>0</v>
      </c>
      <c r="J487" s="16" t="s">
        <v>5682</v>
      </c>
      <c r="K487" s="16"/>
      <c r="L487" s="75">
        <v>3.6808550343736366</v>
      </c>
      <c r="M487" s="68"/>
      <c r="N487" s="95" t="s">
        <v>2458</v>
      </c>
      <c r="O487" s="16"/>
      <c r="P487" s="17"/>
      <c r="Q487" s="76" t="s">
        <v>5688</v>
      </c>
      <c r="R487" s="76"/>
      <c r="S487" s="17"/>
      <c r="T487" s="78"/>
      <c r="U487" s="79"/>
      <c r="V487" s="79"/>
      <c r="W487" s="77"/>
      <c r="X487" s="80"/>
      <c r="Y487" s="80"/>
      <c r="Z487" s="69">
        <v>487</v>
      </c>
      <c r="AA487" s="69"/>
      <c r="AB487" s="81"/>
      <c r="AC487" s="71">
        <v>600</v>
      </c>
      <c r="AD487" s="71">
        <v>290</v>
      </c>
      <c r="AE487" s="71">
        <v>6262</v>
      </c>
      <c r="AF487" s="71">
        <v>1</v>
      </c>
      <c r="AG487" s="71" t="s">
        <v>1517</v>
      </c>
      <c r="AH487" s="71" t="s">
        <v>2040</v>
      </c>
      <c r="AI487" s="71">
        <v>-28800</v>
      </c>
      <c r="AJ487" s="73">
        <v>39988.062523148146</v>
      </c>
      <c r="AK487" s="71" t="s">
        <v>3133</v>
      </c>
      <c r="AL487" s="71" t="s">
        <v>3477</v>
      </c>
      <c r="AM487" s="71" t="s">
        <v>4479</v>
      </c>
      <c r="AN487" s="73">
        <v>40522.048831018517</v>
      </c>
      <c r="AO487" s="71"/>
      <c r="AP487" s="71"/>
    </row>
    <row r="488" spans="1:42" ht="41.45" customHeight="1">
      <c r="A488" s="15" t="s">
        <v>475</v>
      </c>
      <c r="C488" s="52">
        <v>0</v>
      </c>
      <c r="D488" s="52">
        <v>1</v>
      </c>
      <c r="E488" s="53">
        <v>0</v>
      </c>
      <c r="F488" s="53">
        <v>3.77E-4</v>
      </c>
      <c r="G488" s="53">
        <v>9.0000000000000006E-5</v>
      </c>
      <c r="H488" s="53">
        <v>0.43145099999999997</v>
      </c>
      <c r="I488" s="53">
        <v>0</v>
      </c>
      <c r="J488" s="16" t="s">
        <v>5682</v>
      </c>
      <c r="K488" s="16"/>
      <c r="L488" s="75">
        <v>3.6953800063988322</v>
      </c>
      <c r="M488" s="68"/>
      <c r="N488" s="95" t="s">
        <v>2460</v>
      </c>
      <c r="O488" s="16"/>
      <c r="P488" s="17"/>
      <c r="Q488" s="76" t="s">
        <v>5688</v>
      </c>
      <c r="R488" s="76"/>
      <c r="S488" s="17"/>
      <c r="T488" s="78"/>
      <c r="U488" s="79"/>
      <c r="V488" s="79"/>
      <c r="W488" s="77"/>
      <c r="X488" s="80"/>
      <c r="Y488" s="80"/>
      <c r="Z488" s="69">
        <v>488</v>
      </c>
      <c r="AA488" s="69"/>
      <c r="AB488" s="81"/>
      <c r="AC488" s="71">
        <v>277</v>
      </c>
      <c r="AD488" s="71">
        <v>171</v>
      </c>
      <c r="AE488" s="71">
        <v>24</v>
      </c>
      <c r="AF488" s="71">
        <v>1</v>
      </c>
      <c r="AG488" s="71" t="s">
        <v>1519</v>
      </c>
      <c r="AH488" s="71" t="s">
        <v>2041</v>
      </c>
      <c r="AI488" s="71">
        <v>-10800</v>
      </c>
      <c r="AJ488" s="73">
        <v>39985.686180555553</v>
      </c>
      <c r="AK488" s="71" t="s">
        <v>3133</v>
      </c>
      <c r="AL488" s="71" t="s">
        <v>3479</v>
      </c>
      <c r="AM488" s="71" t="s">
        <v>4481</v>
      </c>
      <c r="AN488" s="73">
        <v>40522.048854166664</v>
      </c>
      <c r="AO488" s="71"/>
      <c r="AP488" s="71"/>
    </row>
    <row r="489" spans="1:42" ht="41.45" customHeight="1">
      <c r="A489" s="15" t="s">
        <v>476</v>
      </c>
      <c r="C489" s="52">
        <v>1</v>
      </c>
      <c r="D489" s="52">
        <v>2</v>
      </c>
      <c r="E489" s="53">
        <v>0</v>
      </c>
      <c r="F489" s="53">
        <v>5.9999999999999995E-4</v>
      </c>
      <c r="G489" s="53">
        <v>2.7100000000000002E-3</v>
      </c>
      <c r="H489" s="53">
        <v>0.82550900000000005</v>
      </c>
      <c r="I489" s="53">
        <v>0.66666666666666663</v>
      </c>
      <c r="J489" s="16" t="s">
        <v>5682</v>
      </c>
      <c r="K489" s="16"/>
      <c r="L489" s="75">
        <v>3.8738268162602325</v>
      </c>
      <c r="M489" s="68"/>
      <c r="N489" s="95" t="s">
        <v>2461</v>
      </c>
      <c r="O489" s="16"/>
      <c r="P489" s="17"/>
      <c r="Q489" s="76" t="s">
        <v>5688</v>
      </c>
      <c r="R489" s="76"/>
      <c r="S489" s="17"/>
      <c r="T489" s="78"/>
      <c r="U489" s="79"/>
      <c r="V489" s="79"/>
      <c r="W489" s="77"/>
      <c r="X489" s="80"/>
      <c r="Y489" s="80"/>
      <c r="Z489" s="69">
        <v>489</v>
      </c>
      <c r="AA489" s="69"/>
      <c r="AB489" s="81"/>
      <c r="AC489" s="71">
        <v>37</v>
      </c>
      <c r="AD489" s="71">
        <v>4</v>
      </c>
      <c r="AE489" s="71">
        <v>175</v>
      </c>
      <c r="AF489" s="71">
        <v>32</v>
      </c>
      <c r="AG489" s="71" t="s">
        <v>1520</v>
      </c>
      <c r="AH489" s="71" t="s">
        <v>2055</v>
      </c>
      <c r="AI489" s="71">
        <v>-18000</v>
      </c>
      <c r="AJ489" s="73">
        <v>40460.76630787037</v>
      </c>
      <c r="AK489" s="71" t="s">
        <v>3133</v>
      </c>
      <c r="AL489" s="71" t="s">
        <v>3480</v>
      </c>
      <c r="AM489" s="71" t="s">
        <v>4482</v>
      </c>
      <c r="AN489" s="73">
        <v>40522.044548611113</v>
      </c>
      <c r="AO489" s="71"/>
      <c r="AP489" s="71"/>
    </row>
    <row r="490" spans="1:42" ht="41.45" customHeight="1">
      <c r="A490" s="15" t="s">
        <v>478</v>
      </c>
      <c r="C490" s="52">
        <v>0</v>
      </c>
      <c r="D490" s="52">
        <v>1</v>
      </c>
      <c r="E490" s="53">
        <v>0</v>
      </c>
      <c r="F490" s="53">
        <v>3.6499999999999998E-4</v>
      </c>
      <c r="G490" s="53">
        <v>1.4E-5</v>
      </c>
      <c r="H490" s="53">
        <v>0.401231</v>
      </c>
      <c r="I490" s="53">
        <v>0</v>
      </c>
      <c r="J490" s="16" t="s">
        <v>5682</v>
      </c>
      <c r="K490" s="16"/>
      <c r="L490" s="75">
        <v>3.6816950600355773</v>
      </c>
      <c r="M490" s="68"/>
      <c r="N490" s="95" t="s">
        <v>2464</v>
      </c>
      <c r="O490" s="16"/>
      <c r="P490" s="17"/>
      <c r="Q490" s="76" t="s">
        <v>5688</v>
      </c>
      <c r="R490" s="76"/>
      <c r="S490" s="17"/>
      <c r="T490" s="78"/>
      <c r="U490" s="79"/>
      <c r="V490" s="79"/>
      <c r="W490" s="77"/>
      <c r="X490" s="80"/>
      <c r="Y490" s="80"/>
      <c r="Z490" s="69">
        <v>490</v>
      </c>
      <c r="AA490" s="69"/>
      <c r="AB490" s="81"/>
      <c r="AC490" s="71">
        <v>342</v>
      </c>
      <c r="AD490" s="71">
        <v>188</v>
      </c>
      <c r="AE490" s="71">
        <v>15200</v>
      </c>
      <c r="AF490" s="71">
        <v>4</v>
      </c>
      <c r="AG490" s="71" t="s">
        <v>1523</v>
      </c>
      <c r="AH490" s="71" t="s">
        <v>2041</v>
      </c>
      <c r="AI490" s="71">
        <v>-10800</v>
      </c>
      <c r="AJ490" s="73">
        <v>40201.514386574076</v>
      </c>
      <c r="AK490" s="71" t="s">
        <v>3133</v>
      </c>
      <c r="AL490" s="71" t="s">
        <v>3483</v>
      </c>
      <c r="AM490" s="71" t="s">
        <v>4485</v>
      </c>
      <c r="AN490" s="73">
        <v>40522.048877314817</v>
      </c>
      <c r="AO490" s="71"/>
      <c r="AP490" s="71"/>
    </row>
    <row r="491" spans="1:42" ht="41.45" customHeight="1">
      <c r="A491" s="15" t="s">
        <v>479</v>
      </c>
      <c r="C491" s="52">
        <v>0</v>
      </c>
      <c r="D491" s="52">
        <v>1</v>
      </c>
      <c r="E491" s="53">
        <v>0</v>
      </c>
      <c r="F491" s="53">
        <v>3.77E-4</v>
      </c>
      <c r="G491" s="53">
        <v>9.0000000000000006E-5</v>
      </c>
      <c r="H491" s="53">
        <v>0.43145099999999997</v>
      </c>
      <c r="I491" s="53">
        <v>0</v>
      </c>
      <c r="J491" s="16" t="s">
        <v>5682</v>
      </c>
      <c r="K491" s="16"/>
      <c r="L491" s="75">
        <v>3.6953800063988322</v>
      </c>
      <c r="M491" s="68"/>
      <c r="N491" s="95" t="s">
        <v>2466</v>
      </c>
      <c r="O491" s="16"/>
      <c r="P491" s="17"/>
      <c r="Q491" s="76" t="s">
        <v>5688</v>
      </c>
      <c r="R491" s="76"/>
      <c r="S491" s="17"/>
      <c r="T491" s="78"/>
      <c r="U491" s="79"/>
      <c r="V491" s="79"/>
      <c r="W491" s="77"/>
      <c r="X491" s="80"/>
      <c r="Y491" s="80"/>
      <c r="Z491" s="69">
        <v>491</v>
      </c>
      <c r="AA491" s="69"/>
      <c r="AB491" s="81"/>
      <c r="AC491" s="71">
        <v>89</v>
      </c>
      <c r="AD491" s="71">
        <v>73</v>
      </c>
      <c r="AE491" s="71">
        <v>156</v>
      </c>
      <c r="AF491" s="71">
        <v>126</v>
      </c>
      <c r="AG491" s="71" t="s">
        <v>1525</v>
      </c>
      <c r="AH491" s="71" t="s">
        <v>2041</v>
      </c>
      <c r="AI491" s="71">
        <v>-10800</v>
      </c>
      <c r="AJ491" s="73">
        <v>40022.249085648145</v>
      </c>
      <c r="AK491" s="71" t="s">
        <v>3133</v>
      </c>
      <c r="AL491" s="71" t="s">
        <v>3485</v>
      </c>
      <c r="AM491" s="71" t="s">
        <v>4487</v>
      </c>
      <c r="AN491" s="73">
        <v>40522.048900462964</v>
      </c>
      <c r="AO491" s="71"/>
      <c r="AP491" s="71"/>
    </row>
    <row r="492" spans="1:42" ht="41.45" customHeight="1">
      <c r="A492" s="15" t="s">
        <v>485</v>
      </c>
      <c r="C492" s="52">
        <v>0</v>
      </c>
      <c r="D492" s="52">
        <v>1</v>
      </c>
      <c r="E492" s="53">
        <v>0</v>
      </c>
      <c r="F492" s="53">
        <v>3.5100000000000002E-4</v>
      </c>
      <c r="G492" s="53">
        <v>1.2999999999999999E-5</v>
      </c>
      <c r="H492" s="53">
        <v>0.490178</v>
      </c>
      <c r="I492" s="53">
        <v>0</v>
      </c>
      <c r="J492" s="16" t="s">
        <v>5682</v>
      </c>
      <c r="K492" s="16"/>
      <c r="L492" s="75">
        <v>3.7219741773146122</v>
      </c>
      <c r="M492" s="68"/>
      <c r="N492" s="95" t="s">
        <v>2470</v>
      </c>
      <c r="O492" s="16"/>
      <c r="P492" s="17"/>
      <c r="Q492" s="76" t="s">
        <v>5688</v>
      </c>
      <c r="R492" s="76"/>
      <c r="S492" s="17"/>
      <c r="T492" s="78"/>
      <c r="U492" s="79"/>
      <c r="V492" s="79"/>
      <c r="W492" s="77"/>
      <c r="X492" s="80"/>
      <c r="Y492" s="80"/>
      <c r="Z492" s="69">
        <v>492</v>
      </c>
      <c r="AA492" s="69"/>
      <c r="AB492" s="81"/>
      <c r="AC492" s="71">
        <v>266</v>
      </c>
      <c r="AD492" s="71">
        <v>131</v>
      </c>
      <c r="AE492" s="71">
        <v>5723</v>
      </c>
      <c r="AF492" s="71">
        <v>109</v>
      </c>
      <c r="AG492" s="71" t="s">
        <v>1529</v>
      </c>
      <c r="AH492" s="71" t="s">
        <v>2051</v>
      </c>
      <c r="AI492" s="71">
        <v>3600</v>
      </c>
      <c r="AJ492" s="73">
        <v>39930.73810185185</v>
      </c>
      <c r="AK492" s="71" t="s">
        <v>3133</v>
      </c>
      <c r="AL492" s="71" t="s">
        <v>3489</v>
      </c>
      <c r="AM492" s="71" t="s">
        <v>4490</v>
      </c>
      <c r="AN492" s="73">
        <v>40522.04891203704</v>
      </c>
      <c r="AO492" s="71"/>
      <c r="AP492" s="71"/>
    </row>
    <row r="493" spans="1:42" ht="41.45" customHeight="1">
      <c r="A493" s="15" t="s">
        <v>486</v>
      </c>
      <c r="C493" s="52">
        <v>0</v>
      </c>
      <c r="D493" s="52">
        <v>1</v>
      </c>
      <c r="E493" s="53">
        <v>0</v>
      </c>
      <c r="F493" s="53">
        <v>3.77E-4</v>
      </c>
      <c r="G493" s="53">
        <v>9.0000000000000006E-5</v>
      </c>
      <c r="H493" s="53">
        <v>0.43145099999999997</v>
      </c>
      <c r="I493" s="53">
        <v>0</v>
      </c>
      <c r="J493" s="16" t="s">
        <v>5682</v>
      </c>
      <c r="K493" s="16"/>
      <c r="L493" s="75">
        <v>3.6953800063988322</v>
      </c>
      <c r="M493" s="68"/>
      <c r="N493" s="95" t="s">
        <v>2472</v>
      </c>
      <c r="O493" s="16"/>
      <c r="P493" s="17"/>
      <c r="Q493" s="76" t="s">
        <v>5688</v>
      </c>
      <c r="R493" s="76"/>
      <c r="S493" s="17"/>
      <c r="T493" s="78"/>
      <c r="U493" s="79"/>
      <c r="V493" s="79"/>
      <c r="W493" s="77"/>
      <c r="X493" s="80"/>
      <c r="Y493" s="80"/>
      <c r="Z493" s="69">
        <v>493</v>
      </c>
      <c r="AA493" s="69"/>
      <c r="AB493" s="81"/>
      <c r="AC493" s="71">
        <v>70</v>
      </c>
      <c r="AD493" s="71">
        <v>30</v>
      </c>
      <c r="AE493" s="71">
        <v>664</v>
      </c>
      <c r="AF493" s="71">
        <v>13</v>
      </c>
      <c r="AG493" s="71" t="s">
        <v>1531</v>
      </c>
      <c r="AH493" s="71" t="s">
        <v>2043</v>
      </c>
      <c r="AI493" s="71">
        <v>-18000</v>
      </c>
      <c r="AJ493" s="73">
        <v>40489.0078587963</v>
      </c>
      <c r="AK493" s="71" t="s">
        <v>3133</v>
      </c>
      <c r="AL493" s="71" t="s">
        <v>3491</v>
      </c>
      <c r="AM493" s="71" t="s">
        <v>4400</v>
      </c>
      <c r="AN493" s="73">
        <v>40522.048935185187</v>
      </c>
      <c r="AO493" s="71"/>
      <c r="AP493" s="71"/>
    </row>
    <row r="494" spans="1:42" ht="41.45" customHeight="1">
      <c r="A494" s="15" t="s">
        <v>490</v>
      </c>
      <c r="C494" s="52">
        <v>0</v>
      </c>
      <c r="D494" s="52">
        <v>1</v>
      </c>
      <c r="E494" s="53">
        <v>0</v>
      </c>
      <c r="F494" s="53">
        <v>3.5100000000000002E-4</v>
      </c>
      <c r="G494" s="53">
        <v>1.2999999999999999E-5</v>
      </c>
      <c r="H494" s="53">
        <v>0.490178</v>
      </c>
      <c r="I494" s="53">
        <v>0</v>
      </c>
      <c r="J494" s="16" t="s">
        <v>5682</v>
      </c>
      <c r="K494" s="16"/>
      <c r="L494" s="75">
        <v>3.7219741773146122</v>
      </c>
      <c r="M494" s="68"/>
      <c r="N494" s="95" t="s">
        <v>2476</v>
      </c>
      <c r="O494" s="16"/>
      <c r="P494" s="17"/>
      <c r="Q494" s="76" t="s">
        <v>5688</v>
      </c>
      <c r="R494" s="76"/>
      <c r="S494" s="17"/>
      <c r="T494" s="78"/>
      <c r="U494" s="79"/>
      <c r="V494" s="79"/>
      <c r="W494" s="77"/>
      <c r="X494" s="80"/>
      <c r="Y494" s="80"/>
      <c r="Z494" s="69">
        <v>494</v>
      </c>
      <c r="AA494" s="69"/>
      <c r="AB494" s="81"/>
      <c r="AC494" s="71">
        <v>591</v>
      </c>
      <c r="AD494" s="71">
        <v>140</v>
      </c>
      <c r="AE494" s="71">
        <v>2785</v>
      </c>
      <c r="AF494" s="71">
        <v>6</v>
      </c>
      <c r="AG494" s="71"/>
      <c r="AH494" s="71" t="s">
        <v>2055</v>
      </c>
      <c r="AI494" s="71">
        <v>-18000</v>
      </c>
      <c r="AJ494" s="73">
        <v>40362.863726851851</v>
      </c>
      <c r="AK494" s="71" t="s">
        <v>3133</v>
      </c>
      <c r="AL494" s="71" t="s">
        <v>3495</v>
      </c>
      <c r="AM494" s="71" t="s">
        <v>4490</v>
      </c>
      <c r="AN494" s="73">
        <v>40522.048958333333</v>
      </c>
      <c r="AO494" s="71"/>
      <c r="AP494" s="71"/>
    </row>
    <row r="495" spans="1:42" ht="41.45" customHeight="1">
      <c r="A495" s="15" t="s">
        <v>491</v>
      </c>
      <c r="C495" s="52">
        <v>0</v>
      </c>
      <c r="D495" s="52">
        <v>1</v>
      </c>
      <c r="E495" s="53">
        <v>0</v>
      </c>
      <c r="F495" s="53">
        <v>5.9100000000000005E-4</v>
      </c>
      <c r="G495" s="53">
        <v>2.4060000000000002E-3</v>
      </c>
      <c r="H495" s="53">
        <v>0.39937600000000001</v>
      </c>
      <c r="I495" s="53">
        <v>0</v>
      </c>
      <c r="J495" s="16" t="s">
        <v>5682</v>
      </c>
      <c r="K495" s="16"/>
      <c r="L495" s="75">
        <v>3.6808550343736366</v>
      </c>
      <c r="M495" s="68"/>
      <c r="N495" s="95" t="s">
        <v>2477</v>
      </c>
      <c r="O495" s="16"/>
      <c r="P495" s="17"/>
      <c r="Q495" s="76" t="s">
        <v>5688</v>
      </c>
      <c r="R495" s="76"/>
      <c r="S495" s="17"/>
      <c r="T495" s="78"/>
      <c r="U495" s="79"/>
      <c r="V495" s="79"/>
      <c r="W495" s="77"/>
      <c r="X495" s="80"/>
      <c r="Y495" s="80"/>
      <c r="Z495" s="69">
        <v>495</v>
      </c>
      <c r="AA495" s="69"/>
      <c r="AB495" s="81"/>
      <c r="AC495" s="71">
        <v>6</v>
      </c>
      <c r="AD495" s="71">
        <v>1</v>
      </c>
      <c r="AE495" s="71">
        <v>9</v>
      </c>
      <c r="AF495" s="71">
        <v>0</v>
      </c>
      <c r="AG495" s="71"/>
      <c r="AH495" s="71"/>
      <c r="AI495" s="71"/>
      <c r="AJ495" s="73">
        <v>40182.757754629631</v>
      </c>
      <c r="AK495" s="71" t="s">
        <v>3133</v>
      </c>
      <c r="AL495" s="71" t="s">
        <v>3496</v>
      </c>
      <c r="AM495" s="71" t="s">
        <v>4495</v>
      </c>
      <c r="AN495" s="73">
        <v>40522.048981481479</v>
      </c>
      <c r="AO495" s="71"/>
      <c r="AP495" s="71"/>
    </row>
    <row r="496" spans="1:42" ht="41.45" customHeight="1">
      <c r="A496" s="15" t="s">
        <v>492</v>
      </c>
      <c r="C496" s="52">
        <v>1</v>
      </c>
      <c r="D496" s="52">
        <v>1</v>
      </c>
      <c r="E496" s="53">
        <v>0</v>
      </c>
      <c r="F496" s="53">
        <v>1</v>
      </c>
      <c r="G496" s="53">
        <v>0</v>
      </c>
      <c r="H496" s="53">
        <v>0.99999899999999997</v>
      </c>
      <c r="I496" s="53">
        <v>0</v>
      </c>
      <c r="J496" s="16" t="s">
        <v>5682</v>
      </c>
      <c r="K496" s="16"/>
      <c r="L496" s="75">
        <v>3.9528435697653399</v>
      </c>
      <c r="M496" s="68"/>
      <c r="N496" s="95" t="s">
        <v>2478</v>
      </c>
      <c r="O496" s="16"/>
      <c r="P496" s="17"/>
      <c r="Q496" s="76" t="s">
        <v>5688</v>
      </c>
      <c r="R496" s="76"/>
      <c r="S496" s="17"/>
      <c r="T496" s="78"/>
      <c r="U496" s="79"/>
      <c r="V496" s="79"/>
      <c r="W496" s="77"/>
      <c r="X496" s="80"/>
      <c r="Y496" s="80"/>
      <c r="Z496" s="69">
        <v>496</v>
      </c>
      <c r="AA496" s="69"/>
      <c r="AB496" s="81"/>
      <c r="AC496" s="71">
        <v>55</v>
      </c>
      <c r="AD496" s="71">
        <v>51</v>
      </c>
      <c r="AE496" s="71">
        <v>518</v>
      </c>
      <c r="AF496" s="71">
        <v>6</v>
      </c>
      <c r="AG496" s="71" t="s">
        <v>1535</v>
      </c>
      <c r="AH496" s="71" t="s">
        <v>2091</v>
      </c>
      <c r="AI496" s="71">
        <v>32400</v>
      </c>
      <c r="AJ496" s="73">
        <v>40201.386053240742</v>
      </c>
      <c r="AK496" s="71" t="s">
        <v>3133</v>
      </c>
      <c r="AL496" s="71" t="s">
        <v>3497</v>
      </c>
      <c r="AM496" s="71" t="s">
        <v>4496</v>
      </c>
      <c r="AN496" s="73">
        <v>40522.046203703707</v>
      </c>
      <c r="AO496" s="71"/>
      <c r="AP496" s="71"/>
    </row>
    <row r="497" spans="1:42" ht="41.45" customHeight="1">
      <c r="A497" s="15" t="s">
        <v>493</v>
      </c>
      <c r="C497" s="52">
        <v>1</v>
      </c>
      <c r="D497" s="52">
        <v>1</v>
      </c>
      <c r="E497" s="53">
        <v>0</v>
      </c>
      <c r="F497" s="53">
        <v>1</v>
      </c>
      <c r="G497" s="53">
        <v>0</v>
      </c>
      <c r="H497" s="53">
        <v>0.99999899999999997</v>
      </c>
      <c r="I497" s="53">
        <v>0</v>
      </c>
      <c r="J497" s="16" t="s">
        <v>5682</v>
      </c>
      <c r="K497" s="16"/>
      <c r="L497" s="75">
        <v>3.9528435697653399</v>
      </c>
      <c r="M497" s="68"/>
      <c r="N497" s="95" t="s">
        <v>2479</v>
      </c>
      <c r="O497" s="16"/>
      <c r="P497" s="17"/>
      <c r="Q497" s="76" t="s">
        <v>5688</v>
      </c>
      <c r="R497" s="76"/>
      <c r="S497" s="17"/>
      <c r="T497" s="78"/>
      <c r="U497" s="79"/>
      <c r="V497" s="79"/>
      <c r="W497" s="77"/>
      <c r="X497" s="80"/>
      <c r="Y497" s="80"/>
      <c r="Z497" s="69">
        <v>497</v>
      </c>
      <c r="AA497" s="69"/>
      <c r="AB497" s="81"/>
      <c r="AC497" s="71">
        <v>93</v>
      </c>
      <c r="AD497" s="71">
        <v>147</v>
      </c>
      <c r="AE497" s="71">
        <v>277</v>
      </c>
      <c r="AF497" s="71">
        <v>0</v>
      </c>
      <c r="AG497" s="71" t="s">
        <v>1536</v>
      </c>
      <c r="AH497" s="71" t="s">
        <v>2068</v>
      </c>
      <c r="AI497" s="71">
        <v>32400</v>
      </c>
      <c r="AJ497" s="73">
        <v>40402.443460648145</v>
      </c>
      <c r="AK497" s="71" t="s">
        <v>3133</v>
      </c>
      <c r="AL497" s="71" t="s">
        <v>3498</v>
      </c>
      <c r="AM497" s="71" t="s">
        <v>4497</v>
      </c>
      <c r="AN497" s="73">
        <v>40522.048993055556</v>
      </c>
      <c r="AO497" s="71"/>
      <c r="AP497" s="71"/>
    </row>
    <row r="498" spans="1:42" ht="41.45" customHeight="1">
      <c r="A498" s="15" t="s">
        <v>494</v>
      </c>
      <c r="C498" s="52">
        <v>1</v>
      </c>
      <c r="D498" s="52">
        <v>1</v>
      </c>
      <c r="E498" s="53">
        <v>0</v>
      </c>
      <c r="F498" s="53">
        <v>1</v>
      </c>
      <c r="G498" s="53">
        <v>0</v>
      </c>
      <c r="H498" s="53">
        <v>0.99999899999999997</v>
      </c>
      <c r="I498" s="53">
        <v>0</v>
      </c>
      <c r="J498" s="16" t="s">
        <v>5682</v>
      </c>
      <c r="K498" s="16"/>
      <c r="L498" s="75">
        <v>3.9528435697653399</v>
      </c>
      <c r="M498" s="68"/>
      <c r="N498" s="95" t="s">
        <v>2480</v>
      </c>
      <c r="O498" s="16"/>
      <c r="P498" s="17"/>
      <c r="Q498" s="76" t="s">
        <v>5688</v>
      </c>
      <c r="R498" s="76"/>
      <c r="S498" s="17"/>
      <c r="T498" s="78"/>
      <c r="U498" s="79"/>
      <c r="V498" s="79"/>
      <c r="W498" s="77"/>
      <c r="X498" s="80"/>
      <c r="Y498" s="80"/>
      <c r="Z498" s="69">
        <v>498</v>
      </c>
      <c r="AA498" s="69"/>
      <c r="AB498" s="81"/>
      <c r="AC498" s="71">
        <v>13</v>
      </c>
      <c r="AD498" s="71">
        <v>6</v>
      </c>
      <c r="AE498" s="71">
        <v>3</v>
      </c>
      <c r="AF498" s="71">
        <v>0</v>
      </c>
      <c r="AG498" s="71"/>
      <c r="AH498" s="71" t="s">
        <v>2052</v>
      </c>
      <c r="AI498" s="71">
        <v>-10800</v>
      </c>
      <c r="AJ498" s="73">
        <v>40443.611226851855</v>
      </c>
      <c r="AK498" s="71" t="s">
        <v>3133</v>
      </c>
      <c r="AL498" s="71" t="s">
        <v>3499</v>
      </c>
      <c r="AM498" s="71" t="s">
        <v>4498</v>
      </c>
      <c r="AN498" s="73">
        <v>40522.047083333331</v>
      </c>
      <c r="AO498" s="71"/>
      <c r="AP498" s="71"/>
    </row>
    <row r="499" spans="1:42" ht="41.45" customHeight="1">
      <c r="A499" s="15" t="s">
        <v>495</v>
      </c>
      <c r="C499" s="52">
        <v>1</v>
      </c>
      <c r="D499" s="52">
        <v>1</v>
      </c>
      <c r="E499" s="53">
        <v>0</v>
      </c>
      <c r="F499" s="53">
        <v>1</v>
      </c>
      <c r="G499" s="53">
        <v>0</v>
      </c>
      <c r="H499" s="53">
        <v>0.99999899999999997</v>
      </c>
      <c r="I499" s="53">
        <v>0</v>
      </c>
      <c r="J499" s="16" t="s">
        <v>5682</v>
      </c>
      <c r="K499" s="16"/>
      <c r="L499" s="75">
        <v>3.9528435697653399</v>
      </c>
      <c r="M499" s="68"/>
      <c r="N499" s="95" t="s">
        <v>2481</v>
      </c>
      <c r="O499" s="16"/>
      <c r="P499" s="17"/>
      <c r="Q499" s="76" t="s">
        <v>5688</v>
      </c>
      <c r="R499" s="76"/>
      <c r="S499" s="17"/>
      <c r="T499" s="78"/>
      <c r="U499" s="79"/>
      <c r="V499" s="79"/>
      <c r="W499" s="77"/>
      <c r="X499" s="80"/>
      <c r="Y499" s="80"/>
      <c r="Z499" s="69">
        <v>499</v>
      </c>
      <c r="AA499" s="69"/>
      <c r="AB499" s="81"/>
      <c r="AC499" s="71">
        <v>139</v>
      </c>
      <c r="AD499" s="71">
        <v>538</v>
      </c>
      <c r="AE499" s="71">
        <v>6665</v>
      </c>
      <c r="AF499" s="71">
        <v>10</v>
      </c>
      <c r="AG499" s="71"/>
      <c r="AH499" s="71" t="s">
        <v>2092</v>
      </c>
      <c r="AI499" s="71">
        <v>-10800</v>
      </c>
      <c r="AJ499" s="73">
        <v>39982.902592592596</v>
      </c>
      <c r="AK499" s="71" t="s">
        <v>3133</v>
      </c>
      <c r="AL499" s="71" t="s">
        <v>3500</v>
      </c>
      <c r="AM499" s="71" t="s">
        <v>4499</v>
      </c>
      <c r="AN499" s="73">
        <v>40522.048993055556</v>
      </c>
      <c r="AO499" s="71"/>
      <c r="AP499" s="71"/>
    </row>
    <row r="500" spans="1:42" ht="41.45" customHeight="1">
      <c r="A500" s="15" t="s">
        <v>496</v>
      </c>
      <c r="C500" s="52">
        <v>0</v>
      </c>
      <c r="D500" s="52">
        <v>1</v>
      </c>
      <c r="E500" s="53">
        <v>0</v>
      </c>
      <c r="F500" s="53">
        <v>5.9100000000000005E-4</v>
      </c>
      <c r="G500" s="53">
        <v>2.4060000000000002E-3</v>
      </c>
      <c r="H500" s="53">
        <v>0.39937600000000001</v>
      </c>
      <c r="I500" s="53">
        <v>0</v>
      </c>
      <c r="J500" s="16" t="s">
        <v>5682</v>
      </c>
      <c r="K500" s="16"/>
      <c r="L500" s="75">
        <v>3.6808550343736366</v>
      </c>
      <c r="M500" s="68"/>
      <c r="N500" s="95" t="s">
        <v>2482</v>
      </c>
      <c r="O500" s="16"/>
      <c r="P500" s="17"/>
      <c r="Q500" s="76" t="s">
        <v>5688</v>
      </c>
      <c r="R500" s="76"/>
      <c r="S500" s="17"/>
      <c r="T500" s="78"/>
      <c r="U500" s="79"/>
      <c r="V500" s="79"/>
      <c r="W500" s="77"/>
      <c r="X500" s="80"/>
      <c r="Y500" s="80"/>
      <c r="Z500" s="69">
        <v>500</v>
      </c>
      <c r="AA500" s="69"/>
      <c r="AB500" s="81"/>
      <c r="AC500" s="71">
        <v>427</v>
      </c>
      <c r="AD500" s="71">
        <v>832</v>
      </c>
      <c r="AE500" s="71">
        <v>3913</v>
      </c>
      <c r="AF500" s="71">
        <v>15</v>
      </c>
      <c r="AG500" s="71" t="s">
        <v>1537</v>
      </c>
      <c r="AH500" s="71" t="s">
        <v>2040</v>
      </c>
      <c r="AI500" s="71">
        <v>-28800</v>
      </c>
      <c r="AJ500" s="73">
        <v>39100.317210648151</v>
      </c>
      <c r="AK500" s="71" t="s">
        <v>3133</v>
      </c>
      <c r="AL500" s="71" t="s">
        <v>3501</v>
      </c>
      <c r="AM500" s="71" t="s">
        <v>4500</v>
      </c>
      <c r="AN500" s="73">
        <v>40522.049004629633</v>
      </c>
      <c r="AO500" s="71"/>
      <c r="AP500" s="71"/>
    </row>
    <row r="501" spans="1:42" ht="41.45" customHeight="1">
      <c r="A501" s="15" t="s">
        <v>497</v>
      </c>
      <c r="C501" s="52">
        <v>0</v>
      </c>
      <c r="D501" s="52">
        <v>1</v>
      </c>
      <c r="E501" s="53">
        <v>0</v>
      </c>
      <c r="F501" s="53">
        <v>5.9100000000000005E-4</v>
      </c>
      <c r="G501" s="53">
        <v>2.4060000000000002E-3</v>
      </c>
      <c r="H501" s="53">
        <v>0.39937600000000001</v>
      </c>
      <c r="I501" s="53">
        <v>0</v>
      </c>
      <c r="J501" s="16" t="s">
        <v>5682</v>
      </c>
      <c r="K501" s="16"/>
      <c r="L501" s="75">
        <v>3.6808550343736366</v>
      </c>
      <c r="M501" s="68"/>
      <c r="N501" s="95" t="s">
        <v>2483</v>
      </c>
      <c r="O501" s="16"/>
      <c r="P501" s="17"/>
      <c r="Q501" s="76" t="s">
        <v>5688</v>
      </c>
      <c r="R501" s="76"/>
      <c r="S501" s="17"/>
      <c r="T501" s="78"/>
      <c r="U501" s="79"/>
      <c r="V501" s="79"/>
      <c r="W501" s="77"/>
      <c r="X501" s="80"/>
      <c r="Y501" s="80"/>
      <c r="Z501" s="69">
        <v>501</v>
      </c>
      <c r="AA501" s="69"/>
      <c r="AB501" s="81"/>
      <c r="AC501" s="71">
        <v>124</v>
      </c>
      <c r="AD501" s="71">
        <v>49</v>
      </c>
      <c r="AE501" s="71">
        <v>1019</v>
      </c>
      <c r="AF501" s="71">
        <v>3</v>
      </c>
      <c r="AG501" s="71" t="s">
        <v>1538</v>
      </c>
      <c r="AH501" s="71" t="s">
        <v>2086</v>
      </c>
      <c r="AI501" s="71">
        <v>-21600</v>
      </c>
      <c r="AJ501" s="73">
        <v>39907.98096064815</v>
      </c>
      <c r="AK501" s="71" t="s">
        <v>3133</v>
      </c>
      <c r="AL501" s="71" t="s">
        <v>3502</v>
      </c>
      <c r="AM501" s="71" t="s">
        <v>4501</v>
      </c>
      <c r="AN501" s="73">
        <v>40522.049016203702</v>
      </c>
      <c r="AO501" s="71"/>
      <c r="AP501" s="71"/>
    </row>
    <row r="502" spans="1:42" ht="41.45" customHeight="1">
      <c r="A502" s="15" t="s">
        <v>498</v>
      </c>
      <c r="C502" s="52">
        <v>1</v>
      </c>
      <c r="D502" s="52">
        <v>1</v>
      </c>
      <c r="E502" s="53">
        <v>0</v>
      </c>
      <c r="F502" s="53">
        <v>3.6099999999999999E-4</v>
      </c>
      <c r="G502" s="53">
        <v>2.1999999999999999E-5</v>
      </c>
      <c r="H502" s="53">
        <v>0.44459199999999999</v>
      </c>
      <c r="I502" s="53">
        <v>0</v>
      </c>
      <c r="J502" s="16" t="s">
        <v>5682</v>
      </c>
      <c r="K502" s="16"/>
      <c r="L502" s="75">
        <v>3.7013308296999416</v>
      </c>
      <c r="M502" s="68"/>
      <c r="N502" s="95" t="s">
        <v>2484</v>
      </c>
      <c r="O502" s="16"/>
      <c r="P502" s="17"/>
      <c r="Q502" s="76" t="s">
        <v>5688</v>
      </c>
      <c r="R502" s="76"/>
      <c r="S502" s="17"/>
      <c r="T502" s="78"/>
      <c r="U502" s="79"/>
      <c r="V502" s="79"/>
      <c r="W502" s="77"/>
      <c r="X502" s="80"/>
      <c r="Y502" s="80"/>
      <c r="Z502" s="69">
        <v>502</v>
      </c>
      <c r="AA502" s="69"/>
      <c r="AB502" s="81"/>
      <c r="AC502" s="71">
        <v>139</v>
      </c>
      <c r="AD502" s="71">
        <v>340</v>
      </c>
      <c r="AE502" s="71">
        <v>10308</v>
      </c>
      <c r="AF502" s="71">
        <v>0</v>
      </c>
      <c r="AG502" s="71" t="s">
        <v>1539</v>
      </c>
      <c r="AH502" s="71" t="s">
        <v>2052</v>
      </c>
      <c r="AI502" s="71">
        <v>-10800</v>
      </c>
      <c r="AJ502" s="73">
        <v>40105.395416666666</v>
      </c>
      <c r="AK502" s="71" t="s">
        <v>3133</v>
      </c>
      <c r="AL502" s="71" t="s">
        <v>3503</v>
      </c>
      <c r="AM502" s="71" t="s">
        <v>4502</v>
      </c>
      <c r="AN502" s="73">
        <v>40522.049050925925</v>
      </c>
      <c r="AO502" s="71"/>
      <c r="AP502" s="71"/>
    </row>
    <row r="503" spans="1:42" ht="41.45" customHeight="1">
      <c r="A503" s="15" t="s">
        <v>499</v>
      </c>
      <c r="C503" s="52">
        <v>0</v>
      </c>
      <c r="D503" s="52">
        <v>1</v>
      </c>
      <c r="E503" s="53">
        <v>0</v>
      </c>
      <c r="F503" s="53">
        <v>5.9100000000000005E-4</v>
      </c>
      <c r="G503" s="53">
        <v>2.4060000000000002E-3</v>
      </c>
      <c r="H503" s="53">
        <v>0.39937600000000001</v>
      </c>
      <c r="I503" s="53">
        <v>0</v>
      </c>
      <c r="J503" s="16" t="s">
        <v>5682</v>
      </c>
      <c r="K503" s="16"/>
      <c r="L503" s="75">
        <v>3.6808550343736366</v>
      </c>
      <c r="M503" s="68"/>
      <c r="N503" s="95" t="s">
        <v>2485</v>
      </c>
      <c r="O503" s="16"/>
      <c r="P503" s="17"/>
      <c r="Q503" s="76" t="s">
        <v>5688</v>
      </c>
      <c r="R503" s="76"/>
      <c r="S503" s="17"/>
      <c r="T503" s="78"/>
      <c r="U503" s="79"/>
      <c r="V503" s="79"/>
      <c r="W503" s="77"/>
      <c r="X503" s="80"/>
      <c r="Y503" s="80"/>
      <c r="Z503" s="69">
        <v>503</v>
      </c>
      <c r="AA503" s="69"/>
      <c r="AB503" s="81"/>
      <c r="AC503" s="71">
        <v>50</v>
      </c>
      <c r="AD503" s="71">
        <v>1555</v>
      </c>
      <c r="AE503" s="71">
        <v>83</v>
      </c>
      <c r="AF503" s="71">
        <v>0</v>
      </c>
      <c r="AG503" s="71"/>
      <c r="AH503" s="71" t="s">
        <v>2041</v>
      </c>
      <c r="AI503" s="71">
        <v>-10800</v>
      </c>
      <c r="AJ503" s="73">
        <v>39878.043437499997</v>
      </c>
      <c r="AK503" s="71" t="s">
        <v>3133</v>
      </c>
      <c r="AL503" s="71" t="s">
        <v>3504</v>
      </c>
      <c r="AM503" s="71" t="s">
        <v>4503</v>
      </c>
      <c r="AN503" s="73">
        <v>40522.049062500002</v>
      </c>
      <c r="AO503" s="71"/>
      <c r="AP503" s="71"/>
    </row>
    <row r="504" spans="1:42" ht="41.45" customHeight="1">
      <c r="A504" s="15" t="s">
        <v>500</v>
      </c>
      <c r="C504" s="52">
        <v>0</v>
      </c>
      <c r="D504" s="52">
        <v>1</v>
      </c>
      <c r="E504" s="53">
        <v>0</v>
      </c>
      <c r="F504" s="53">
        <v>5.9100000000000005E-4</v>
      </c>
      <c r="G504" s="53">
        <v>2.4060000000000002E-3</v>
      </c>
      <c r="H504" s="53">
        <v>0.39937600000000001</v>
      </c>
      <c r="I504" s="53">
        <v>0</v>
      </c>
      <c r="J504" s="16" t="s">
        <v>5682</v>
      </c>
      <c r="K504" s="16"/>
      <c r="L504" s="75">
        <v>3.6808550343736366</v>
      </c>
      <c r="M504" s="68"/>
      <c r="N504" s="95" t="s">
        <v>2486</v>
      </c>
      <c r="O504" s="16"/>
      <c r="P504" s="17"/>
      <c r="Q504" s="76" t="s">
        <v>5688</v>
      </c>
      <c r="R504" s="76"/>
      <c r="S504" s="17"/>
      <c r="T504" s="78"/>
      <c r="U504" s="79"/>
      <c r="V504" s="79"/>
      <c r="W504" s="77"/>
      <c r="X504" s="80"/>
      <c r="Y504" s="80"/>
      <c r="Z504" s="69">
        <v>504</v>
      </c>
      <c r="AA504" s="69"/>
      <c r="AB504" s="81"/>
      <c r="AC504" s="71">
        <v>57</v>
      </c>
      <c r="AD504" s="71">
        <v>13</v>
      </c>
      <c r="AE504" s="71">
        <v>144</v>
      </c>
      <c r="AF504" s="71">
        <v>0</v>
      </c>
      <c r="AG504" s="71"/>
      <c r="AH504" s="71" t="s">
        <v>2042</v>
      </c>
      <c r="AI504" s="71">
        <v>-14400</v>
      </c>
      <c r="AJ504" s="73">
        <v>40386.584328703706</v>
      </c>
      <c r="AK504" s="71" t="s">
        <v>3133</v>
      </c>
      <c r="AL504" s="71" t="s">
        <v>3505</v>
      </c>
      <c r="AM504" s="71" t="s">
        <v>4504</v>
      </c>
      <c r="AN504" s="73">
        <v>40522.049074074072</v>
      </c>
      <c r="AO504" s="71"/>
      <c r="AP504" s="71"/>
    </row>
    <row r="505" spans="1:42" ht="41.45" customHeight="1">
      <c r="A505" s="15" t="s">
        <v>501</v>
      </c>
      <c r="C505" s="52">
        <v>0</v>
      </c>
      <c r="D505" s="52">
        <v>1</v>
      </c>
      <c r="E505" s="53">
        <v>0</v>
      </c>
      <c r="F505" s="53">
        <v>5.9100000000000005E-4</v>
      </c>
      <c r="G505" s="53">
        <v>2.4060000000000002E-3</v>
      </c>
      <c r="H505" s="53">
        <v>0.39937600000000001</v>
      </c>
      <c r="I505" s="53">
        <v>0</v>
      </c>
      <c r="J505" s="16" t="s">
        <v>5682</v>
      </c>
      <c r="K505" s="16"/>
      <c r="L505" s="75">
        <v>3.6808550343736366</v>
      </c>
      <c r="M505" s="68"/>
      <c r="N505" s="95" t="s">
        <v>2487</v>
      </c>
      <c r="O505" s="16"/>
      <c r="P505" s="17"/>
      <c r="Q505" s="76" t="s">
        <v>5688</v>
      </c>
      <c r="R505" s="76"/>
      <c r="S505" s="17"/>
      <c r="T505" s="78"/>
      <c r="U505" s="79"/>
      <c r="V505" s="79"/>
      <c r="W505" s="77"/>
      <c r="X505" s="80"/>
      <c r="Y505" s="80"/>
      <c r="Z505" s="69">
        <v>505</v>
      </c>
      <c r="AA505" s="69"/>
      <c r="AB505" s="81"/>
      <c r="AC505" s="71">
        <v>262</v>
      </c>
      <c r="AD505" s="71">
        <v>187</v>
      </c>
      <c r="AE505" s="71">
        <v>13399</v>
      </c>
      <c r="AF505" s="71">
        <v>10</v>
      </c>
      <c r="AG505" s="71" t="s">
        <v>1540</v>
      </c>
      <c r="AH505" s="71" t="s">
        <v>2046</v>
      </c>
      <c r="AI505" s="71">
        <v>-16200</v>
      </c>
      <c r="AJ505" s="73">
        <v>39909.068599537037</v>
      </c>
      <c r="AK505" s="71" t="s">
        <v>3133</v>
      </c>
      <c r="AL505" s="71" t="s">
        <v>3506</v>
      </c>
      <c r="AM505" s="71" t="s">
        <v>4505</v>
      </c>
      <c r="AN505" s="73">
        <v>40522.049097222225</v>
      </c>
      <c r="AO505" s="71"/>
      <c r="AP505" s="71"/>
    </row>
    <row r="506" spans="1:42" ht="41.45" customHeight="1">
      <c r="A506" s="15" t="s">
        <v>502</v>
      </c>
      <c r="C506" s="52">
        <v>1</v>
      </c>
      <c r="D506" s="52">
        <v>2</v>
      </c>
      <c r="E506" s="53">
        <v>0</v>
      </c>
      <c r="F506" s="53">
        <v>5.9800000000000001E-4</v>
      </c>
      <c r="G506" s="53">
        <v>2.5630000000000002E-3</v>
      </c>
      <c r="H506" s="53">
        <v>0.624417</v>
      </c>
      <c r="I506" s="53">
        <v>0.5</v>
      </c>
      <c r="J506" s="16" t="s">
        <v>5682</v>
      </c>
      <c r="K506" s="16"/>
      <c r="L506" s="75">
        <v>3.7827635060656704</v>
      </c>
      <c r="M506" s="68"/>
      <c r="N506" s="95" t="s">
        <v>2488</v>
      </c>
      <c r="O506" s="16"/>
      <c r="P506" s="17"/>
      <c r="Q506" s="76" t="s">
        <v>5688</v>
      </c>
      <c r="R506" s="76"/>
      <c r="S506" s="17"/>
      <c r="T506" s="78"/>
      <c r="U506" s="79"/>
      <c r="V506" s="79"/>
      <c r="W506" s="77"/>
      <c r="X506" s="80"/>
      <c r="Y506" s="80"/>
      <c r="Z506" s="69">
        <v>506</v>
      </c>
      <c r="AA506" s="69"/>
      <c r="AB506" s="81"/>
      <c r="AC506" s="71">
        <v>1769</v>
      </c>
      <c r="AD506" s="71">
        <v>1219</v>
      </c>
      <c r="AE506" s="71">
        <v>19961</v>
      </c>
      <c r="AF506" s="71">
        <v>135</v>
      </c>
      <c r="AG506" s="71" t="s">
        <v>1541</v>
      </c>
      <c r="AH506" s="71" t="s">
        <v>2041</v>
      </c>
      <c r="AI506" s="71">
        <v>-10800</v>
      </c>
      <c r="AJ506" s="73">
        <v>40133.138877314814</v>
      </c>
      <c r="AK506" s="71" t="s">
        <v>3133</v>
      </c>
      <c r="AL506" s="71" t="s">
        <v>3507</v>
      </c>
      <c r="AM506" s="71" t="s">
        <v>4506</v>
      </c>
      <c r="AN506" s="73">
        <v>40522.044965277775</v>
      </c>
      <c r="AO506" s="71"/>
      <c r="AP506" s="71"/>
    </row>
    <row r="507" spans="1:42" ht="41.45" customHeight="1">
      <c r="A507" s="15" t="s">
        <v>505</v>
      </c>
      <c r="C507" s="52">
        <v>0</v>
      </c>
      <c r="D507" s="52">
        <v>1</v>
      </c>
      <c r="E507" s="53">
        <v>0</v>
      </c>
      <c r="F507" s="53">
        <v>3.5100000000000002E-4</v>
      </c>
      <c r="G507" s="53">
        <v>1.2999999999999999E-5</v>
      </c>
      <c r="H507" s="53">
        <v>0.490178</v>
      </c>
      <c r="I507" s="53">
        <v>0</v>
      </c>
      <c r="J507" s="16" t="s">
        <v>5682</v>
      </c>
      <c r="K507" s="16"/>
      <c r="L507" s="75">
        <v>3.7219741773146122</v>
      </c>
      <c r="M507" s="68"/>
      <c r="N507" s="95" t="s">
        <v>2491</v>
      </c>
      <c r="O507" s="16"/>
      <c r="P507" s="17"/>
      <c r="Q507" s="76" t="s">
        <v>5688</v>
      </c>
      <c r="R507" s="76"/>
      <c r="S507" s="17"/>
      <c r="T507" s="78"/>
      <c r="U507" s="79"/>
      <c r="V507" s="79"/>
      <c r="W507" s="77"/>
      <c r="X507" s="80"/>
      <c r="Y507" s="80"/>
      <c r="Z507" s="69">
        <v>507</v>
      </c>
      <c r="AA507" s="69"/>
      <c r="AB507" s="81"/>
      <c r="AC507" s="71">
        <v>83</v>
      </c>
      <c r="AD507" s="71">
        <v>47</v>
      </c>
      <c r="AE507" s="71">
        <v>2840</v>
      </c>
      <c r="AF507" s="71">
        <v>86</v>
      </c>
      <c r="AG507" s="71" t="s">
        <v>1542</v>
      </c>
      <c r="AH507" s="71" t="s">
        <v>2046</v>
      </c>
      <c r="AI507" s="71">
        <v>-16200</v>
      </c>
      <c r="AJ507" s="73">
        <v>40071.842592592591</v>
      </c>
      <c r="AK507" s="71" t="s">
        <v>3133</v>
      </c>
      <c r="AL507" s="71" t="s">
        <v>3510</v>
      </c>
      <c r="AM507" s="71" t="s">
        <v>4490</v>
      </c>
      <c r="AN507" s="73">
        <v>40522.049131944441</v>
      </c>
      <c r="AO507" s="71"/>
      <c r="AP507" s="71"/>
    </row>
    <row r="508" spans="1:42" ht="41.45" customHeight="1">
      <c r="A508" s="15" t="s">
        <v>513</v>
      </c>
      <c r="C508" s="52">
        <v>0</v>
      </c>
      <c r="D508" s="52">
        <v>1</v>
      </c>
      <c r="E508" s="53">
        <v>0</v>
      </c>
      <c r="F508" s="53">
        <v>5.9100000000000005E-4</v>
      </c>
      <c r="G508" s="53">
        <v>2.4060000000000002E-3</v>
      </c>
      <c r="H508" s="53">
        <v>0.39937600000000001</v>
      </c>
      <c r="I508" s="53">
        <v>0</v>
      </c>
      <c r="J508" s="16" t="s">
        <v>5682</v>
      </c>
      <c r="K508" s="16"/>
      <c r="L508" s="75">
        <v>3.6808550343736366</v>
      </c>
      <c r="M508" s="68"/>
      <c r="N508" s="95" t="s">
        <v>2497</v>
      </c>
      <c r="O508" s="16"/>
      <c r="P508" s="17"/>
      <c r="Q508" s="76" t="s">
        <v>5688</v>
      </c>
      <c r="R508" s="76"/>
      <c r="S508" s="17"/>
      <c r="T508" s="78"/>
      <c r="U508" s="79"/>
      <c r="V508" s="79"/>
      <c r="W508" s="77"/>
      <c r="X508" s="80"/>
      <c r="Y508" s="80"/>
      <c r="Z508" s="69">
        <v>508</v>
      </c>
      <c r="AA508" s="69"/>
      <c r="AB508" s="81"/>
      <c r="AC508" s="71">
        <v>141</v>
      </c>
      <c r="AD508" s="71">
        <v>35</v>
      </c>
      <c r="AE508" s="71">
        <v>74</v>
      </c>
      <c r="AF508" s="71">
        <v>0</v>
      </c>
      <c r="AG508" s="71"/>
      <c r="AH508" s="71" t="s">
        <v>2055</v>
      </c>
      <c r="AI508" s="71">
        <v>-18000</v>
      </c>
      <c r="AJ508" s="73">
        <v>40034.577604166669</v>
      </c>
      <c r="AK508" s="71" t="s">
        <v>3133</v>
      </c>
      <c r="AL508" s="71" t="s">
        <v>3516</v>
      </c>
      <c r="AM508" s="71" t="s">
        <v>4514</v>
      </c>
      <c r="AN508" s="73">
        <v>40522.049224537041</v>
      </c>
      <c r="AO508" s="71"/>
      <c r="AP508" s="71"/>
    </row>
    <row r="509" spans="1:42" ht="41.45" customHeight="1">
      <c r="A509" s="15" t="s">
        <v>640</v>
      </c>
      <c r="C509" s="52">
        <v>2</v>
      </c>
      <c r="D509" s="52">
        <v>1</v>
      </c>
      <c r="E509" s="53">
        <v>0</v>
      </c>
      <c r="F509" s="53">
        <v>3.1E-4</v>
      </c>
      <c r="G509" s="53">
        <v>6.9999999999999999E-6</v>
      </c>
      <c r="H509" s="53">
        <v>0.72534699999999996</v>
      </c>
      <c r="I509" s="53">
        <v>0.5</v>
      </c>
      <c r="J509" s="16" t="s">
        <v>5682</v>
      </c>
      <c r="K509" s="16"/>
      <c r="L509" s="75">
        <v>3.8284690532676335</v>
      </c>
      <c r="M509" s="68"/>
      <c r="N509" s="95" t="s">
        <v>2499</v>
      </c>
      <c r="O509" s="16"/>
      <c r="P509" s="17"/>
      <c r="Q509" s="76" t="s">
        <v>5688</v>
      </c>
      <c r="R509" s="76"/>
      <c r="S509" s="17"/>
      <c r="T509" s="78"/>
      <c r="U509" s="79"/>
      <c r="V509" s="79"/>
      <c r="W509" s="77"/>
      <c r="X509" s="80"/>
      <c r="Y509" s="80"/>
      <c r="Z509" s="69">
        <v>509</v>
      </c>
      <c r="AA509" s="69"/>
      <c r="AB509" s="81"/>
      <c r="AC509" s="71">
        <v>66</v>
      </c>
      <c r="AD509" s="71">
        <v>89</v>
      </c>
      <c r="AE509" s="71">
        <v>2607</v>
      </c>
      <c r="AF509" s="71">
        <v>13</v>
      </c>
      <c r="AG509" s="71" t="s">
        <v>1549</v>
      </c>
      <c r="AH509" s="71" t="s">
        <v>2041</v>
      </c>
      <c r="AI509" s="71">
        <v>-10800</v>
      </c>
      <c r="AJ509" s="73">
        <v>39983.141504629632</v>
      </c>
      <c r="AK509" s="71" t="s">
        <v>3133</v>
      </c>
      <c r="AL509" s="71" t="s">
        <v>3518</v>
      </c>
      <c r="AM509" s="71" t="s">
        <v>4516</v>
      </c>
      <c r="AN509" s="73">
        <v>40522.050254629627</v>
      </c>
      <c r="AO509" s="71"/>
      <c r="AP509" s="71"/>
    </row>
    <row r="510" spans="1:42" ht="41.45" customHeight="1">
      <c r="A510" s="15" t="s">
        <v>515</v>
      </c>
      <c r="C510" s="52">
        <v>0</v>
      </c>
      <c r="D510" s="52">
        <v>1</v>
      </c>
      <c r="E510" s="53">
        <v>0</v>
      </c>
      <c r="F510" s="53">
        <v>1</v>
      </c>
      <c r="G510" s="53">
        <v>0</v>
      </c>
      <c r="H510" s="53">
        <v>0.99999899999999997</v>
      </c>
      <c r="I510" s="53">
        <v>0</v>
      </c>
      <c r="J510" s="16" t="s">
        <v>5682</v>
      </c>
      <c r="K510" s="16"/>
      <c r="L510" s="75">
        <v>3.9528435697653399</v>
      </c>
      <c r="M510" s="68"/>
      <c r="N510" s="95" t="s">
        <v>2501</v>
      </c>
      <c r="O510" s="16"/>
      <c r="P510" s="17"/>
      <c r="Q510" s="76" t="s">
        <v>5688</v>
      </c>
      <c r="R510" s="76"/>
      <c r="S510" s="17"/>
      <c r="T510" s="78"/>
      <c r="U510" s="79"/>
      <c r="V510" s="79"/>
      <c r="W510" s="77"/>
      <c r="X510" s="80"/>
      <c r="Y510" s="80"/>
      <c r="Z510" s="69">
        <v>510</v>
      </c>
      <c r="AA510" s="69"/>
      <c r="AB510" s="81"/>
      <c r="AC510" s="71">
        <v>178</v>
      </c>
      <c r="AD510" s="71">
        <v>69</v>
      </c>
      <c r="AE510" s="71">
        <v>1410</v>
      </c>
      <c r="AF510" s="71">
        <v>0</v>
      </c>
      <c r="AG510" s="71" t="s">
        <v>1551</v>
      </c>
      <c r="AH510" s="71" t="s">
        <v>2043</v>
      </c>
      <c r="AI510" s="71">
        <v>-18000</v>
      </c>
      <c r="AJ510" s="73">
        <v>39953.827430555553</v>
      </c>
      <c r="AK510" s="71" t="s">
        <v>3133</v>
      </c>
      <c r="AL510" s="71" t="s">
        <v>3520</v>
      </c>
      <c r="AM510" s="71" t="s">
        <v>4517</v>
      </c>
      <c r="AN510" s="73">
        <v>40522.049259259256</v>
      </c>
      <c r="AO510" s="71"/>
      <c r="AP510" s="71"/>
    </row>
    <row r="511" spans="1:42" ht="41.45" customHeight="1">
      <c r="A511" s="15" t="s">
        <v>811</v>
      </c>
      <c r="C511" s="52">
        <v>1</v>
      </c>
      <c r="D511" s="52">
        <v>0</v>
      </c>
      <c r="E511" s="53">
        <v>0</v>
      </c>
      <c r="F511" s="53">
        <v>1</v>
      </c>
      <c r="G511" s="53">
        <v>0</v>
      </c>
      <c r="H511" s="53">
        <v>0.99999899999999997</v>
      </c>
      <c r="I511" s="53">
        <v>0</v>
      </c>
      <c r="J511" s="16" t="s">
        <v>5682</v>
      </c>
      <c r="K511" s="16"/>
      <c r="L511" s="75">
        <v>3.9528435697653399</v>
      </c>
      <c r="M511" s="68"/>
      <c r="N511" s="95" t="s">
        <v>2502</v>
      </c>
      <c r="O511" s="16"/>
      <c r="P511" s="17"/>
      <c r="Q511" s="76" t="s">
        <v>5688</v>
      </c>
      <c r="R511" s="76"/>
      <c r="S511" s="17"/>
      <c r="T511" s="78"/>
      <c r="U511" s="79"/>
      <c r="V511" s="79"/>
      <c r="W511" s="77"/>
      <c r="X511" s="80"/>
      <c r="Y511" s="80"/>
      <c r="Z511" s="69">
        <v>511</v>
      </c>
      <c r="AA511" s="69"/>
      <c r="AB511" s="81"/>
      <c r="AC511" s="71">
        <v>15</v>
      </c>
      <c r="AD511" s="71">
        <v>148</v>
      </c>
      <c r="AE511" s="71">
        <v>1615</v>
      </c>
      <c r="AF511" s="71">
        <v>1</v>
      </c>
      <c r="AG511" s="71" t="s">
        <v>1552</v>
      </c>
      <c r="AH511" s="71" t="s">
        <v>2065</v>
      </c>
      <c r="AI511" s="71">
        <v>-25200</v>
      </c>
      <c r="AJ511" s="73">
        <v>40314.305636574078</v>
      </c>
      <c r="AK511" s="71" t="s">
        <v>3133</v>
      </c>
      <c r="AL511" s="71" t="s">
        <v>3521</v>
      </c>
      <c r="AM511" s="71" t="s">
        <v>4518</v>
      </c>
      <c r="AN511" s="73">
        <v>40522.049189814818</v>
      </c>
      <c r="AO511" s="71"/>
      <c r="AP511" s="71"/>
    </row>
    <row r="512" spans="1:42" ht="41.45" customHeight="1">
      <c r="A512" s="15" t="s">
        <v>812</v>
      </c>
      <c r="C512" s="52">
        <v>1</v>
      </c>
      <c r="D512" s="52">
        <v>0</v>
      </c>
      <c r="E512" s="53">
        <v>0</v>
      </c>
      <c r="F512" s="53">
        <v>3.5300000000000002E-4</v>
      </c>
      <c r="G512" s="53">
        <v>6.9999999999999999E-6</v>
      </c>
      <c r="H512" s="53">
        <v>0.45272600000000002</v>
      </c>
      <c r="I512" s="53">
        <v>0</v>
      </c>
      <c r="J512" s="16" t="s">
        <v>5682</v>
      </c>
      <c r="K512" s="16"/>
      <c r="L512" s="75">
        <v>3.7050142629798462</v>
      </c>
      <c r="M512" s="68"/>
      <c r="N512" s="95" t="s">
        <v>2505</v>
      </c>
      <c r="O512" s="16"/>
      <c r="P512" s="17"/>
      <c r="Q512" s="76" t="s">
        <v>5688</v>
      </c>
      <c r="R512" s="76"/>
      <c r="S512" s="17"/>
      <c r="T512" s="78"/>
      <c r="U512" s="79"/>
      <c r="V512" s="79"/>
      <c r="W512" s="77"/>
      <c r="X512" s="80"/>
      <c r="Y512" s="80"/>
      <c r="Z512" s="69">
        <v>512</v>
      </c>
      <c r="AA512" s="69"/>
      <c r="AB512" s="81"/>
      <c r="AC512" s="71">
        <v>1987</v>
      </c>
      <c r="AD512" s="71">
        <v>1475</v>
      </c>
      <c r="AE512" s="71">
        <v>70896</v>
      </c>
      <c r="AF512" s="71">
        <v>1</v>
      </c>
      <c r="AG512" s="71" t="s">
        <v>1555</v>
      </c>
      <c r="AH512" s="71" t="s">
        <v>2089</v>
      </c>
      <c r="AI512" s="71">
        <v>0</v>
      </c>
      <c r="AJ512" s="73">
        <v>40011.730474537035</v>
      </c>
      <c r="AK512" s="71" t="s">
        <v>3133</v>
      </c>
      <c r="AL512" s="71" t="s">
        <v>3524</v>
      </c>
      <c r="AM512" s="71" t="s">
        <v>4520</v>
      </c>
      <c r="AN512" s="73">
        <v>40522.044374999998</v>
      </c>
      <c r="AO512" s="71"/>
      <c r="AP512" s="71"/>
    </row>
    <row r="513" spans="1:42" ht="41.45" customHeight="1">
      <c r="A513" s="15" t="s">
        <v>813</v>
      </c>
      <c r="C513" s="52">
        <v>1</v>
      </c>
      <c r="D513" s="52">
        <v>0</v>
      </c>
      <c r="E513" s="53">
        <v>0</v>
      </c>
      <c r="F513" s="53">
        <v>3.5300000000000002E-4</v>
      </c>
      <c r="G513" s="53">
        <v>6.9999999999999999E-6</v>
      </c>
      <c r="H513" s="53">
        <v>0.45272600000000002</v>
      </c>
      <c r="I513" s="53">
        <v>0</v>
      </c>
      <c r="J513" s="16" t="s">
        <v>5682</v>
      </c>
      <c r="K513" s="16"/>
      <c r="L513" s="75">
        <v>3.7050142629798462</v>
      </c>
      <c r="M513" s="68"/>
      <c r="N513" s="95" t="s">
        <v>2506</v>
      </c>
      <c r="O513" s="16"/>
      <c r="P513" s="17"/>
      <c r="Q513" s="76" t="s">
        <v>5688</v>
      </c>
      <c r="R513" s="76"/>
      <c r="S513" s="17"/>
      <c r="T513" s="78"/>
      <c r="U513" s="79"/>
      <c r="V513" s="79"/>
      <c r="W513" s="77"/>
      <c r="X513" s="80"/>
      <c r="Y513" s="80"/>
      <c r="Z513" s="69">
        <v>513</v>
      </c>
      <c r="AA513" s="69"/>
      <c r="AB513" s="81"/>
      <c r="AC513" s="71">
        <v>864</v>
      </c>
      <c r="AD513" s="71">
        <v>329</v>
      </c>
      <c r="AE513" s="71">
        <v>9812</v>
      </c>
      <c r="AF513" s="71">
        <v>11</v>
      </c>
      <c r="AG513" s="71" t="s">
        <v>1556</v>
      </c>
      <c r="AH513" s="71" t="s">
        <v>2041</v>
      </c>
      <c r="AI513" s="71">
        <v>-10800</v>
      </c>
      <c r="AJ513" s="73">
        <v>40203.952418981484</v>
      </c>
      <c r="AK513" s="71" t="s">
        <v>3133</v>
      </c>
      <c r="AL513" s="71" t="s">
        <v>3525</v>
      </c>
      <c r="AM513" s="71" t="s">
        <v>4521</v>
      </c>
      <c r="AN513" s="73">
        <v>40522.050486111111</v>
      </c>
      <c r="AO513" s="71"/>
      <c r="AP513" s="71"/>
    </row>
    <row r="514" spans="1:42" ht="41.45" customHeight="1">
      <c r="A514" s="15" t="s">
        <v>518</v>
      </c>
      <c r="C514" s="52">
        <v>0</v>
      </c>
      <c r="D514" s="52">
        <v>1</v>
      </c>
      <c r="E514" s="53">
        <v>0</v>
      </c>
      <c r="F514" s="53">
        <v>5.9100000000000005E-4</v>
      </c>
      <c r="G514" s="53">
        <v>2.4060000000000002E-3</v>
      </c>
      <c r="H514" s="53">
        <v>0.39937600000000001</v>
      </c>
      <c r="I514" s="53">
        <v>0</v>
      </c>
      <c r="J514" s="16" t="s">
        <v>5682</v>
      </c>
      <c r="K514" s="16"/>
      <c r="L514" s="75">
        <v>3.6808550343736366</v>
      </c>
      <c r="M514" s="68"/>
      <c r="N514" s="95" t="s">
        <v>2508</v>
      </c>
      <c r="O514" s="16"/>
      <c r="P514" s="17"/>
      <c r="Q514" s="76" t="s">
        <v>5688</v>
      </c>
      <c r="R514" s="76"/>
      <c r="S514" s="17"/>
      <c r="T514" s="78"/>
      <c r="U514" s="79"/>
      <c r="V514" s="79"/>
      <c r="W514" s="77"/>
      <c r="X514" s="80"/>
      <c r="Y514" s="80"/>
      <c r="Z514" s="69">
        <v>514</v>
      </c>
      <c r="AA514" s="69"/>
      <c r="AB514" s="81"/>
      <c r="AC514" s="71">
        <v>21</v>
      </c>
      <c r="AD514" s="71">
        <v>12</v>
      </c>
      <c r="AE514" s="71">
        <v>129</v>
      </c>
      <c r="AF514" s="71">
        <v>4</v>
      </c>
      <c r="AG514" s="71"/>
      <c r="AH514" s="71"/>
      <c r="AI514" s="71"/>
      <c r="AJ514" s="73">
        <v>40222.034131944441</v>
      </c>
      <c r="AK514" s="71" t="s">
        <v>3133</v>
      </c>
      <c r="AL514" s="71" t="s">
        <v>3527</v>
      </c>
      <c r="AM514" s="71" t="s">
        <v>4523</v>
      </c>
      <c r="AN514" s="73">
        <v>40522.049293981479</v>
      </c>
      <c r="AO514" s="71"/>
      <c r="AP514" s="71"/>
    </row>
    <row r="515" spans="1:42" ht="41.45" customHeight="1">
      <c r="A515" s="15" t="s">
        <v>519</v>
      </c>
      <c r="C515" s="52">
        <v>0</v>
      </c>
      <c r="D515" s="52">
        <v>1</v>
      </c>
      <c r="E515" s="53">
        <v>0</v>
      </c>
      <c r="F515" s="53">
        <v>5.9100000000000005E-4</v>
      </c>
      <c r="G515" s="53">
        <v>2.4060000000000002E-3</v>
      </c>
      <c r="H515" s="53">
        <v>0.39937600000000001</v>
      </c>
      <c r="I515" s="53">
        <v>0</v>
      </c>
      <c r="J515" s="16" t="s">
        <v>5682</v>
      </c>
      <c r="K515" s="16"/>
      <c r="L515" s="75">
        <v>3.6808550343736366</v>
      </c>
      <c r="M515" s="68"/>
      <c r="N515" s="95" t="s">
        <v>2509</v>
      </c>
      <c r="O515" s="16"/>
      <c r="P515" s="17"/>
      <c r="Q515" s="76" t="s">
        <v>5688</v>
      </c>
      <c r="R515" s="76"/>
      <c r="S515" s="17"/>
      <c r="T515" s="78"/>
      <c r="U515" s="79"/>
      <c r="V515" s="79"/>
      <c r="W515" s="77"/>
      <c r="X515" s="80"/>
      <c r="Y515" s="80"/>
      <c r="Z515" s="69">
        <v>515</v>
      </c>
      <c r="AA515" s="69"/>
      <c r="AB515" s="81"/>
      <c r="AC515" s="71">
        <v>327</v>
      </c>
      <c r="AD515" s="71">
        <v>200</v>
      </c>
      <c r="AE515" s="71">
        <v>470</v>
      </c>
      <c r="AF515" s="71">
        <v>0</v>
      </c>
      <c r="AG515" s="71" t="s">
        <v>1558</v>
      </c>
      <c r="AH515" s="71"/>
      <c r="AI515" s="71"/>
      <c r="AJ515" s="73">
        <v>40218.04005787037</v>
      </c>
      <c r="AK515" s="71" t="s">
        <v>3133</v>
      </c>
      <c r="AL515" s="71" t="s">
        <v>3528</v>
      </c>
      <c r="AM515" s="71" t="s">
        <v>4524</v>
      </c>
      <c r="AN515" s="73">
        <v>40522.049305555556</v>
      </c>
      <c r="AO515" s="71"/>
      <c r="AP515" s="71"/>
    </row>
    <row r="516" spans="1:42" ht="41.45" customHeight="1">
      <c r="A516" s="15" t="s">
        <v>520</v>
      </c>
      <c r="C516" s="52">
        <v>1</v>
      </c>
      <c r="D516" s="52">
        <v>1</v>
      </c>
      <c r="E516" s="53">
        <v>0</v>
      </c>
      <c r="F516" s="53">
        <v>3.6099999999999999E-4</v>
      </c>
      <c r="G516" s="53">
        <v>2.1999999999999999E-5</v>
      </c>
      <c r="H516" s="53">
        <v>0.44459199999999999</v>
      </c>
      <c r="I516" s="53">
        <v>0</v>
      </c>
      <c r="J516" s="16" t="s">
        <v>5682</v>
      </c>
      <c r="K516" s="16"/>
      <c r="L516" s="75">
        <v>3.7013308296999416</v>
      </c>
      <c r="M516" s="68"/>
      <c r="N516" s="95" t="s">
        <v>2510</v>
      </c>
      <c r="O516" s="16"/>
      <c r="P516" s="17"/>
      <c r="Q516" s="76" t="s">
        <v>5688</v>
      </c>
      <c r="R516" s="76"/>
      <c r="S516" s="17"/>
      <c r="T516" s="78"/>
      <c r="U516" s="79"/>
      <c r="V516" s="79"/>
      <c r="W516" s="77"/>
      <c r="X516" s="80"/>
      <c r="Y516" s="80"/>
      <c r="Z516" s="69">
        <v>516</v>
      </c>
      <c r="AA516" s="69"/>
      <c r="AB516" s="81"/>
      <c r="AC516" s="71">
        <v>618</v>
      </c>
      <c r="AD516" s="71">
        <v>192</v>
      </c>
      <c r="AE516" s="71">
        <v>6635</v>
      </c>
      <c r="AF516" s="71">
        <v>63</v>
      </c>
      <c r="AG516" s="71" t="s">
        <v>1559</v>
      </c>
      <c r="AH516" s="71" t="s">
        <v>2041</v>
      </c>
      <c r="AI516" s="71">
        <v>-10800</v>
      </c>
      <c r="AJ516" s="73">
        <v>40044.090324074074</v>
      </c>
      <c r="AK516" s="71" t="s">
        <v>3133</v>
      </c>
      <c r="AL516" s="71" t="s">
        <v>3529</v>
      </c>
      <c r="AM516" s="71" t="s">
        <v>4525</v>
      </c>
      <c r="AN516" s="73">
        <v>40522.049317129633</v>
      </c>
      <c r="AO516" s="71"/>
      <c r="AP516" s="71"/>
    </row>
    <row r="517" spans="1:42" ht="41.45" customHeight="1">
      <c r="A517" s="15" t="s">
        <v>522</v>
      </c>
      <c r="C517" s="52">
        <v>0</v>
      </c>
      <c r="D517" s="52">
        <v>1</v>
      </c>
      <c r="E517" s="53">
        <v>0</v>
      </c>
      <c r="F517" s="53">
        <v>3.5100000000000002E-4</v>
      </c>
      <c r="G517" s="53">
        <v>1.2999999999999999E-5</v>
      </c>
      <c r="H517" s="53">
        <v>0.490178</v>
      </c>
      <c r="I517" s="53">
        <v>0</v>
      </c>
      <c r="J517" s="16" t="s">
        <v>5682</v>
      </c>
      <c r="K517" s="16"/>
      <c r="L517" s="75">
        <v>3.7219741773146122</v>
      </c>
      <c r="M517" s="68"/>
      <c r="N517" s="95" t="s">
        <v>2512</v>
      </c>
      <c r="O517" s="16"/>
      <c r="P517" s="17"/>
      <c r="Q517" s="76" t="s">
        <v>5688</v>
      </c>
      <c r="R517" s="76"/>
      <c r="S517" s="17"/>
      <c r="T517" s="78"/>
      <c r="U517" s="79"/>
      <c r="V517" s="79"/>
      <c r="W517" s="77"/>
      <c r="X517" s="80"/>
      <c r="Y517" s="80"/>
      <c r="Z517" s="69">
        <v>517</v>
      </c>
      <c r="AA517" s="69"/>
      <c r="AB517" s="81"/>
      <c r="AC517" s="71">
        <v>77</v>
      </c>
      <c r="AD517" s="71">
        <v>42</v>
      </c>
      <c r="AE517" s="71">
        <v>399</v>
      </c>
      <c r="AF517" s="71">
        <v>2</v>
      </c>
      <c r="AG517" s="71"/>
      <c r="AH517" s="71" t="s">
        <v>2052</v>
      </c>
      <c r="AI517" s="71">
        <v>-10800</v>
      </c>
      <c r="AJ517" s="73">
        <v>40392.696793981479</v>
      </c>
      <c r="AK517" s="71" t="s">
        <v>3133</v>
      </c>
      <c r="AL517" s="71" t="s">
        <v>3531</v>
      </c>
      <c r="AM517" s="71" t="s">
        <v>4490</v>
      </c>
      <c r="AN517" s="73">
        <v>40522.049363425926</v>
      </c>
      <c r="AO517" s="71"/>
      <c r="AP517" s="71"/>
    </row>
    <row r="518" spans="1:42" ht="41.45" customHeight="1">
      <c r="A518" s="15" t="s">
        <v>523</v>
      </c>
      <c r="C518" s="52">
        <v>0</v>
      </c>
      <c r="D518" s="52">
        <v>2</v>
      </c>
      <c r="E518" s="53">
        <v>0</v>
      </c>
      <c r="F518" s="53">
        <v>5.9299999999999999E-4</v>
      </c>
      <c r="G518" s="53">
        <v>2.6050000000000001E-3</v>
      </c>
      <c r="H518" s="53">
        <v>0.61295900000000003</v>
      </c>
      <c r="I518" s="53">
        <v>0.5</v>
      </c>
      <c r="J518" s="16" t="s">
        <v>5682</v>
      </c>
      <c r="K518" s="16"/>
      <c r="L518" s="75">
        <v>3.7775748192546121</v>
      </c>
      <c r="M518" s="68"/>
      <c r="N518" s="95" t="s">
        <v>2513</v>
      </c>
      <c r="O518" s="16"/>
      <c r="P518" s="17"/>
      <c r="Q518" s="76" t="s">
        <v>5688</v>
      </c>
      <c r="R518" s="76"/>
      <c r="S518" s="17"/>
      <c r="T518" s="78"/>
      <c r="U518" s="79"/>
      <c r="V518" s="79"/>
      <c r="W518" s="77"/>
      <c r="X518" s="80"/>
      <c r="Y518" s="80"/>
      <c r="Z518" s="69">
        <v>518</v>
      </c>
      <c r="AA518" s="69"/>
      <c r="AB518" s="81"/>
      <c r="AC518" s="71">
        <v>461</v>
      </c>
      <c r="AD518" s="71">
        <v>67</v>
      </c>
      <c r="AE518" s="71">
        <v>257</v>
      </c>
      <c r="AF518" s="71">
        <v>0</v>
      </c>
      <c r="AG518" s="71"/>
      <c r="AH518" s="71" t="s">
        <v>2074</v>
      </c>
      <c r="AI518" s="71">
        <v>3600</v>
      </c>
      <c r="AJ518" s="73">
        <v>40048.810787037037</v>
      </c>
      <c r="AK518" s="71" t="s">
        <v>3133</v>
      </c>
      <c r="AL518" s="71" t="s">
        <v>3532</v>
      </c>
      <c r="AM518" s="71" t="s">
        <v>4518</v>
      </c>
      <c r="AN518" s="73">
        <v>40522.049363425926</v>
      </c>
      <c r="AO518" s="71"/>
      <c r="AP518" s="71"/>
    </row>
    <row r="519" spans="1:42" ht="41.45" customHeight="1">
      <c r="A519" s="15" t="s">
        <v>524</v>
      </c>
      <c r="C519" s="52">
        <v>0</v>
      </c>
      <c r="D519" s="52">
        <v>2</v>
      </c>
      <c r="E519" s="53">
        <v>0</v>
      </c>
      <c r="F519" s="53">
        <v>5.9199999999999997E-4</v>
      </c>
      <c r="G519" s="53">
        <v>2.6099999999999999E-3</v>
      </c>
      <c r="H519" s="53">
        <v>0.60417600000000005</v>
      </c>
      <c r="I519" s="53">
        <v>0.5</v>
      </c>
      <c r="J519" s="16" t="s">
        <v>5682</v>
      </c>
      <c r="K519" s="16"/>
      <c r="L519" s="75">
        <v>3.7735974902040343</v>
      </c>
      <c r="M519" s="68"/>
      <c r="N519" s="95" t="s">
        <v>2514</v>
      </c>
      <c r="O519" s="16"/>
      <c r="P519" s="17"/>
      <c r="Q519" s="76" t="s">
        <v>5688</v>
      </c>
      <c r="R519" s="76"/>
      <c r="S519" s="17"/>
      <c r="T519" s="78"/>
      <c r="U519" s="79"/>
      <c r="V519" s="79"/>
      <c r="W519" s="77"/>
      <c r="X519" s="80"/>
      <c r="Y519" s="80"/>
      <c r="Z519" s="69">
        <v>519</v>
      </c>
      <c r="AA519" s="69"/>
      <c r="AB519" s="81"/>
      <c r="AC519" s="71">
        <v>1849</v>
      </c>
      <c r="AD519" s="71">
        <v>1289</v>
      </c>
      <c r="AE519" s="71">
        <v>17429</v>
      </c>
      <c r="AF519" s="71">
        <v>519</v>
      </c>
      <c r="AG519" s="71" t="s">
        <v>1561</v>
      </c>
      <c r="AH519" s="71" t="s">
        <v>2094</v>
      </c>
      <c r="AI519" s="71">
        <v>25200</v>
      </c>
      <c r="AJ519" s="73">
        <v>40153.509328703702</v>
      </c>
      <c r="AK519" s="71" t="s">
        <v>3133</v>
      </c>
      <c r="AL519" s="71" t="s">
        <v>3533</v>
      </c>
      <c r="AM519" s="71" t="s">
        <v>4527</v>
      </c>
      <c r="AN519" s="73">
        <v>40522.049398148149</v>
      </c>
      <c r="AO519" s="71"/>
      <c r="AP519" s="71"/>
    </row>
    <row r="520" spans="1:42" ht="41.45" customHeight="1">
      <c r="A520" s="15" t="s">
        <v>526</v>
      </c>
      <c r="C520" s="52">
        <v>1</v>
      </c>
      <c r="D520" s="52">
        <v>1</v>
      </c>
      <c r="E520" s="53">
        <v>0</v>
      </c>
      <c r="F520" s="53">
        <v>3.6099999999999999E-4</v>
      </c>
      <c r="G520" s="53">
        <v>2.1999999999999999E-5</v>
      </c>
      <c r="H520" s="53">
        <v>0.44459199999999999</v>
      </c>
      <c r="I520" s="53">
        <v>0</v>
      </c>
      <c r="J520" s="16" t="s">
        <v>5682</v>
      </c>
      <c r="K520" s="16"/>
      <c r="L520" s="75">
        <v>3.7013308296999416</v>
      </c>
      <c r="M520" s="68"/>
      <c r="N520" s="95" t="s">
        <v>2515</v>
      </c>
      <c r="O520" s="16"/>
      <c r="P520" s="17"/>
      <c r="Q520" s="76" t="s">
        <v>5688</v>
      </c>
      <c r="R520" s="76"/>
      <c r="S520" s="17"/>
      <c r="T520" s="78"/>
      <c r="U520" s="79"/>
      <c r="V520" s="79"/>
      <c r="W520" s="77"/>
      <c r="X520" s="80"/>
      <c r="Y520" s="80"/>
      <c r="Z520" s="69">
        <v>520</v>
      </c>
      <c r="AA520" s="69"/>
      <c r="AB520" s="81"/>
      <c r="AC520" s="71">
        <v>89</v>
      </c>
      <c r="AD520" s="71">
        <v>62</v>
      </c>
      <c r="AE520" s="71">
        <v>683</v>
      </c>
      <c r="AF520" s="71">
        <v>0</v>
      </c>
      <c r="AG520" s="71"/>
      <c r="AH520" s="71" t="s">
        <v>2041</v>
      </c>
      <c r="AI520" s="71">
        <v>-10800</v>
      </c>
      <c r="AJ520" s="73">
        <v>40032.086134259262</v>
      </c>
      <c r="AK520" s="71" t="s">
        <v>3133</v>
      </c>
      <c r="AL520" s="71" t="s">
        <v>3534</v>
      </c>
      <c r="AM520" s="71" t="s">
        <v>4525</v>
      </c>
      <c r="AN520" s="73">
        <v>40522.049421296295</v>
      </c>
      <c r="AO520" s="71"/>
      <c r="AP520" s="71"/>
    </row>
    <row r="521" spans="1:42" ht="41.45" customHeight="1">
      <c r="A521" s="15" t="s">
        <v>530</v>
      </c>
      <c r="C521" s="52">
        <v>0</v>
      </c>
      <c r="D521" s="52">
        <v>1</v>
      </c>
      <c r="E521" s="53">
        <v>0</v>
      </c>
      <c r="F521" s="53">
        <v>3.0600000000000001E-4</v>
      </c>
      <c r="G521" s="53">
        <v>6.0000000000000002E-6</v>
      </c>
      <c r="H521" s="53">
        <v>0.404609</v>
      </c>
      <c r="I521" s="53">
        <v>0</v>
      </c>
      <c r="J521" s="16" t="s">
        <v>5682</v>
      </c>
      <c r="K521" s="16"/>
      <c r="L521" s="75">
        <v>3.6832247671439515</v>
      </c>
      <c r="M521" s="68"/>
      <c r="N521" s="95" t="s">
        <v>2519</v>
      </c>
      <c r="O521" s="16"/>
      <c r="P521" s="17"/>
      <c r="Q521" s="76" t="s">
        <v>5688</v>
      </c>
      <c r="R521" s="76"/>
      <c r="S521" s="17"/>
      <c r="T521" s="78"/>
      <c r="U521" s="79"/>
      <c r="V521" s="79"/>
      <c r="W521" s="77"/>
      <c r="X521" s="80"/>
      <c r="Y521" s="80"/>
      <c r="Z521" s="69">
        <v>521</v>
      </c>
      <c r="AA521" s="69"/>
      <c r="AB521" s="81"/>
      <c r="AC521" s="71">
        <v>272</v>
      </c>
      <c r="AD521" s="71">
        <v>226</v>
      </c>
      <c r="AE521" s="71">
        <v>3142</v>
      </c>
      <c r="AF521" s="71">
        <v>93</v>
      </c>
      <c r="AG521" s="71" t="s">
        <v>1564</v>
      </c>
      <c r="AH521" s="71" t="s">
        <v>2095</v>
      </c>
      <c r="AI521" s="71">
        <v>-7200</v>
      </c>
      <c r="AJ521" s="73">
        <v>39821.54383101852</v>
      </c>
      <c r="AK521" s="71" t="s">
        <v>3133</v>
      </c>
      <c r="AL521" s="71" t="s">
        <v>3538</v>
      </c>
      <c r="AM521" s="71" t="s">
        <v>4530</v>
      </c>
      <c r="AN521" s="73">
        <v>40522.049432870372</v>
      </c>
      <c r="AO521" s="71"/>
      <c r="AP521" s="71"/>
    </row>
    <row r="522" spans="1:42" ht="41.45" customHeight="1">
      <c r="A522" s="15" t="s">
        <v>532</v>
      </c>
      <c r="C522" s="52">
        <v>0</v>
      </c>
      <c r="D522" s="52">
        <v>1</v>
      </c>
      <c r="E522" s="53">
        <v>0</v>
      </c>
      <c r="F522" s="53">
        <v>5.9100000000000005E-4</v>
      </c>
      <c r="G522" s="53">
        <v>2.4060000000000002E-3</v>
      </c>
      <c r="H522" s="53">
        <v>0.39937600000000001</v>
      </c>
      <c r="I522" s="53">
        <v>0</v>
      </c>
      <c r="J522" s="16" t="s">
        <v>5682</v>
      </c>
      <c r="K522" s="16"/>
      <c r="L522" s="75">
        <v>3.6808550343736366</v>
      </c>
      <c r="M522" s="68"/>
      <c r="N522" s="95" t="s">
        <v>2522</v>
      </c>
      <c r="O522" s="16"/>
      <c r="P522" s="17"/>
      <c r="Q522" s="76" t="s">
        <v>5688</v>
      </c>
      <c r="R522" s="76"/>
      <c r="S522" s="17"/>
      <c r="T522" s="78"/>
      <c r="U522" s="79"/>
      <c r="V522" s="79"/>
      <c r="W522" s="77"/>
      <c r="X522" s="80"/>
      <c r="Y522" s="80"/>
      <c r="Z522" s="69">
        <v>522</v>
      </c>
      <c r="AA522" s="69"/>
      <c r="AB522" s="81"/>
      <c r="AC522" s="71">
        <v>28</v>
      </c>
      <c r="AD522" s="71">
        <v>18</v>
      </c>
      <c r="AE522" s="71">
        <v>180</v>
      </c>
      <c r="AF522" s="71">
        <v>0</v>
      </c>
      <c r="AG522" s="71"/>
      <c r="AH522" s="71"/>
      <c r="AI522" s="71"/>
      <c r="AJ522" s="73">
        <v>40030.50277777778</v>
      </c>
      <c r="AK522" s="71" t="s">
        <v>3133</v>
      </c>
      <c r="AL522" s="71" t="s">
        <v>3541</v>
      </c>
      <c r="AM522" s="71" t="s">
        <v>4533</v>
      </c>
      <c r="AN522" s="73">
        <v>40522.049490740741</v>
      </c>
      <c r="AO522" s="71"/>
      <c r="AP522" s="71"/>
    </row>
    <row r="523" spans="1:42" ht="41.45" customHeight="1">
      <c r="A523" s="15" t="s">
        <v>533</v>
      </c>
      <c r="C523" s="52">
        <v>0</v>
      </c>
      <c r="D523" s="52">
        <v>1</v>
      </c>
      <c r="E523" s="53">
        <v>0</v>
      </c>
      <c r="F523" s="53">
        <v>5.9100000000000005E-4</v>
      </c>
      <c r="G523" s="53">
        <v>2.4060000000000002E-3</v>
      </c>
      <c r="H523" s="53">
        <v>0.39937600000000001</v>
      </c>
      <c r="I523" s="53">
        <v>0</v>
      </c>
      <c r="J523" s="16" t="s">
        <v>5682</v>
      </c>
      <c r="K523" s="16"/>
      <c r="L523" s="75">
        <v>3.6808550343736366</v>
      </c>
      <c r="M523" s="68"/>
      <c r="N523" s="95" t="s">
        <v>2523</v>
      </c>
      <c r="O523" s="16"/>
      <c r="P523" s="17"/>
      <c r="Q523" s="76" t="s">
        <v>5688</v>
      </c>
      <c r="R523" s="76"/>
      <c r="S523" s="17"/>
      <c r="T523" s="78"/>
      <c r="U523" s="79"/>
      <c r="V523" s="79"/>
      <c r="W523" s="77"/>
      <c r="X523" s="80"/>
      <c r="Y523" s="80"/>
      <c r="Z523" s="69">
        <v>523</v>
      </c>
      <c r="AA523" s="69"/>
      <c r="AB523" s="81"/>
      <c r="AC523" s="71">
        <v>107</v>
      </c>
      <c r="AD523" s="71">
        <v>35</v>
      </c>
      <c r="AE523" s="71">
        <v>310</v>
      </c>
      <c r="AF523" s="71">
        <v>5</v>
      </c>
      <c r="AG523" s="71" t="s">
        <v>1567</v>
      </c>
      <c r="AH523" s="71"/>
      <c r="AI523" s="71"/>
      <c r="AJ523" s="73">
        <v>40418.550578703704</v>
      </c>
      <c r="AK523" s="71" t="s">
        <v>3133</v>
      </c>
      <c r="AL523" s="71" t="s">
        <v>3542</v>
      </c>
      <c r="AM523" s="71" t="s">
        <v>4534</v>
      </c>
      <c r="AN523" s="73">
        <v>40522.049490740741</v>
      </c>
      <c r="AO523" s="71"/>
      <c r="AP523" s="71"/>
    </row>
    <row r="524" spans="1:42" ht="41.45" customHeight="1">
      <c r="A524" s="15" t="s">
        <v>534</v>
      </c>
      <c r="C524" s="52">
        <v>0</v>
      </c>
      <c r="D524" s="52">
        <v>1</v>
      </c>
      <c r="E524" s="53">
        <v>0</v>
      </c>
      <c r="F524" s="53">
        <v>5.9100000000000005E-4</v>
      </c>
      <c r="G524" s="53">
        <v>2.4060000000000002E-3</v>
      </c>
      <c r="H524" s="53">
        <v>0.39937600000000001</v>
      </c>
      <c r="I524" s="53">
        <v>0</v>
      </c>
      <c r="J524" s="16" t="s">
        <v>5682</v>
      </c>
      <c r="K524" s="16"/>
      <c r="L524" s="75">
        <v>3.6808550343736366</v>
      </c>
      <c r="M524" s="68"/>
      <c r="N524" s="95" t="s">
        <v>2524</v>
      </c>
      <c r="O524" s="16"/>
      <c r="P524" s="17"/>
      <c r="Q524" s="76" t="s">
        <v>5688</v>
      </c>
      <c r="R524" s="76"/>
      <c r="S524" s="17"/>
      <c r="T524" s="78"/>
      <c r="U524" s="79"/>
      <c r="V524" s="79"/>
      <c r="W524" s="77"/>
      <c r="X524" s="80"/>
      <c r="Y524" s="80"/>
      <c r="Z524" s="69">
        <v>524</v>
      </c>
      <c r="AA524" s="69"/>
      <c r="AB524" s="81"/>
      <c r="AC524" s="71">
        <v>63</v>
      </c>
      <c r="AD524" s="71">
        <v>15</v>
      </c>
      <c r="AE524" s="71">
        <v>327</v>
      </c>
      <c r="AF524" s="71">
        <v>0</v>
      </c>
      <c r="AG524" s="71" t="s">
        <v>1568</v>
      </c>
      <c r="AH524" s="71" t="s">
        <v>2052</v>
      </c>
      <c r="AI524" s="71">
        <v>-10800</v>
      </c>
      <c r="AJ524" s="73">
        <v>40474.104409722226</v>
      </c>
      <c r="AK524" s="71" t="s">
        <v>3133</v>
      </c>
      <c r="AL524" s="71" t="s">
        <v>3543</v>
      </c>
      <c r="AM524" s="71" t="s">
        <v>4535</v>
      </c>
      <c r="AN524" s="73">
        <v>40522.049490740741</v>
      </c>
      <c r="AO524" s="71"/>
      <c r="AP524" s="71"/>
    </row>
    <row r="525" spans="1:42" ht="41.45" customHeight="1">
      <c r="A525" s="15" t="s">
        <v>814</v>
      </c>
      <c r="C525" s="52">
        <v>1</v>
      </c>
      <c r="D525" s="52">
        <v>0</v>
      </c>
      <c r="E525" s="53">
        <v>0</v>
      </c>
      <c r="F525" s="53">
        <v>2.8400000000000002E-4</v>
      </c>
      <c r="G525" s="53">
        <v>9.9999999999999995E-7</v>
      </c>
      <c r="H525" s="53">
        <v>0.53150699999999995</v>
      </c>
      <c r="I525" s="53">
        <v>0</v>
      </c>
      <c r="J525" s="16" t="s">
        <v>5682</v>
      </c>
      <c r="K525" s="16"/>
      <c r="L525" s="75">
        <v>3.7406897679250344</v>
      </c>
      <c r="M525" s="68"/>
      <c r="N525" s="95" t="s">
        <v>2526</v>
      </c>
      <c r="O525" s="16"/>
      <c r="P525" s="17"/>
      <c r="Q525" s="76" t="s">
        <v>5688</v>
      </c>
      <c r="R525" s="76"/>
      <c r="S525" s="17"/>
      <c r="T525" s="78"/>
      <c r="U525" s="79"/>
      <c r="V525" s="79"/>
      <c r="W525" s="77"/>
      <c r="X525" s="80"/>
      <c r="Y525" s="80"/>
      <c r="Z525" s="69">
        <v>525</v>
      </c>
      <c r="AA525" s="69"/>
      <c r="AB525" s="81"/>
      <c r="AC525" s="71">
        <v>778</v>
      </c>
      <c r="AD525" s="71">
        <v>1723</v>
      </c>
      <c r="AE525" s="71">
        <v>4742</v>
      </c>
      <c r="AF525" s="71">
        <v>3</v>
      </c>
      <c r="AG525" s="71" t="s">
        <v>1570</v>
      </c>
      <c r="AH525" s="71" t="s">
        <v>2050</v>
      </c>
      <c r="AI525" s="71">
        <v>-21600</v>
      </c>
      <c r="AJ525" s="73">
        <v>39699.574328703704</v>
      </c>
      <c r="AK525" s="71" t="s">
        <v>3133</v>
      </c>
      <c r="AL525" s="71" t="s">
        <v>3545</v>
      </c>
      <c r="AM525" s="71" t="s">
        <v>4537</v>
      </c>
      <c r="AN525" s="73">
        <v>40522.048900462964</v>
      </c>
      <c r="AO525" s="71"/>
      <c r="AP525" s="71"/>
    </row>
    <row r="526" spans="1:42" ht="41.45" customHeight="1">
      <c r="A526" s="15" t="s">
        <v>536</v>
      </c>
      <c r="C526" s="52">
        <v>0</v>
      </c>
      <c r="D526" s="52">
        <v>1</v>
      </c>
      <c r="E526" s="53">
        <v>0</v>
      </c>
      <c r="F526" s="53">
        <v>5.9100000000000005E-4</v>
      </c>
      <c r="G526" s="53">
        <v>2.4060000000000002E-3</v>
      </c>
      <c r="H526" s="53">
        <v>0.39937600000000001</v>
      </c>
      <c r="I526" s="53">
        <v>0</v>
      </c>
      <c r="J526" s="16" t="s">
        <v>5682</v>
      </c>
      <c r="K526" s="16"/>
      <c r="L526" s="75">
        <v>3.6808550343736366</v>
      </c>
      <c r="M526" s="68"/>
      <c r="N526" s="95" t="s">
        <v>2527</v>
      </c>
      <c r="O526" s="16"/>
      <c r="P526" s="17"/>
      <c r="Q526" s="76" t="s">
        <v>5688</v>
      </c>
      <c r="R526" s="76"/>
      <c r="S526" s="17"/>
      <c r="T526" s="78"/>
      <c r="U526" s="79"/>
      <c r="V526" s="79"/>
      <c r="W526" s="77"/>
      <c r="X526" s="80"/>
      <c r="Y526" s="80"/>
      <c r="Z526" s="69">
        <v>526</v>
      </c>
      <c r="AA526" s="69"/>
      <c r="AB526" s="81"/>
      <c r="AC526" s="71">
        <v>134</v>
      </c>
      <c r="AD526" s="71">
        <v>37</v>
      </c>
      <c r="AE526" s="71">
        <v>592</v>
      </c>
      <c r="AF526" s="71">
        <v>0</v>
      </c>
      <c r="AG526" s="71"/>
      <c r="AH526" s="71" t="s">
        <v>2040</v>
      </c>
      <c r="AI526" s="71">
        <v>-28800</v>
      </c>
      <c r="AJ526" s="73">
        <v>39873.324236111112</v>
      </c>
      <c r="AK526" s="71" t="s">
        <v>3133</v>
      </c>
      <c r="AL526" s="71" t="s">
        <v>3546</v>
      </c>
      <c r="AM526" s="71" t="s">
        <v>4538</v>
      </c>
      <c r="AN526" s="73">
        <v>40522.049502314818</v>
      </c>
      <c r="AO526" s="71"/>
      <c r="AP526" s="71"/>
    </row>
    <row r="527" spans="1:42" ht="41.45" customHeight="1">
      <c r="A527" s="15" t="s">
        <v>539</v>
      </c>
      <c r="C527" s="52">
        <v>1</v>
      </c>
      <c r="D527" s="52">
        <v>1</v>
      </c>
      <c r="E527" s="53">
        <v>0</v>
      </c>
      <c r="F527" s="53">
        <v>4.4499999999999997E-4</v>
      </c>
      <c r="G527" s="53">
        <v>1.85E-4</v>
      </c>
      <c r="H527" s="53">
        <v>0.36442099999999999</v>
      </c>
      <c r="I527" s="53">
        <v>0</v>
      </c>
      <c r="J527" s="16" t="s">
        <v>5682</v>
      </c>
      <c r="K527" s="16"/>
      <c r="L527" s="75">
        <v>3.6650258715633264</v>
      </c>
      <c r="M527" s="68"/>
      <c r="N527" s="95" t="s">
        <v>2530</v>
      </c>
      <c r="O527" s="16"/>
      <c r="P527" s="17"/>
      <c r="Q527" s="76" t="s">
        <v>5688</v>
      </c>
      <c r="R527" s="76"/>
      <c r="S527" s="17"/>
      <c r="T527" s="78"/>
      <c r="U527" s="79"/>
      <c r="V527" s="79"/>
      <c r="W527" s="77"/>
      <c r="X527" s="80"/>
      <c r="Y527" s="80"/>
      <c r="Z527" s="69">
        <v>527</v>
      </c>
      <c r="AA527" s="69"/>
      <c r="AB527" s="81"/>
      <c r="AC527" s="71">
        <v>139</v>
      </c>
      <c r="AD527" s="71">
        <v>56</v>
      </c>
      <c r="AE527" s="71">
        <v>420</v>
      </c>
      <c r="AF527" s="71">
        <v>0</v>
      </c>
      <c r="AG527" s="71" t="s">
        <v>1573</v>
      </c>
      <c r="AH527" s="71" t="s">
        <v>2041</v>
      </c>
      <c r="AI527" s="71">
        <v>-10800</v>
      </c>
      <c r="AJ527" s="73">
        <v>40054.106157407405</v>
      </c>
      <c r="AK527" s="71" t="s">
        <v>3133</v>
      </c>
      <c r="AL527" s="71" t="s">
        <v>3549</v>
      </c>
      <c r="AM527" s="71" t="s">
        <v>4540</v>
      </c>
      <c r="AN527" s="73">
        <v>40522.049537037034</v>
      </c>
      <c r="AO527" s="71"/>
      <c r="AP527" s="71"/>
    </row>
    <row r="528" spans="1:42" ht="41.45" customHeight="1">
      <c r="A528" s="15" t="s">
        <v>543</v>
      </c>
      <c r="C528" s="52">
        <v>0</v>
      </c>
      <c r="D528" s="52">
        <v>1</v>
      </c>
      <c r="E528" s="53">
        <v>0</v>
      </c>
      <c r="F528" s="53">
        <v>5.9100000000000005E-4</v>
      </c>
      <c r="G528" s="53">
        <v>2.4060000000000002E-3</v>
      </c>
      <c r="H528" s="53">
        <v>0.39937600000000001</v>
      </c>
      <c r="I528" s="53">
        <v>0</v>
      </c>
      <c r="J528" s="16" t="s">
        <v>5682</v>
      </c>
      <c r="K528" s="16"/>
      <c r="L528" s="75">
        <v>3.6808550343736366</v>
      </c>
      <c r="M528" s="68"/>
      <c r="N528" s="95" t="s">
        <v>2532</v>
      </c>
      <c r="O528" s="16"/>
      <c r="P528" s="17"/>
      <c r="Q528" s="76" t="s">
        <v>5688</v>
      </c>
      <c r="R528" s="76"/>
      <c r="S528" s="17"/>
      <c r="T528" s="78"/>
      <c r="U528" s="79"/>
      <c r="V528" s="79"/>
      <c r="W528" s="77"/>
      <c r="X528" s="80"/>
      <c r="Y528" s="80"/>
      <c r="Z528" s="69">
        <v>528</v>
      </c>
      <c r="AA528" s="69"/>
      <c r="AB528" s="81"/>
      <c r="AC528" s="71">
        <v>161</v>
      </c>
      <c r="AD528" s="71">
        <v>559</v>
      </c>
      <c r="AE528" s="71">
        <v>2407</v>
      </c>
      <c r="AF528" s="71">
        <v>24</v>
      </c>
      <c r="AG528" s="71" t="s">
        <v>1575</v>
      </c>
      <c r="AH528" s="71" t="s">
        <v>2052</v>
      </c>
      <c r="AI528" s="71">
        <v>-10800</v>
      </c>
      <c r="AJ528" s="73">
        <v>39549.702523148146</v>
      </c>
      <c r="AK528" s="71" t="s">
        <v>3133</v>
      </c>
      <c r="AL528" s="71" t="s">
        <v>3551</v>
      </c>
      <c r="AM528" s="71" t="s">
        <v>4404</v>
      </c>
      <c r="AN528" s="73">
        <v>40522.04954861111</v>
      </c>
      <c r="AO528" s="71"/>
      <c r="AP528" s="71"/>
    </row>
    <row r="529" spans="1:42" ht="41.45" customHeight="1">
      <c r="A529" s="15" t="s">
        <v>544</v>
      </c>
      <c r="C529" s="52">
        <v>0</v>
      </c>
      <c r="D529" s="52">
        <v>1</v>
      </c>
      <c r="E529" s="53">
        <v>0</v>
      </c>
      <c r="F529" s="53">
        <v>5.9100000000000005E-4</v>
      </c>
      <c r="G529" s="53">
        <v>2.4060000000000002E-3</v>
      </c>
      <c r="H529" s="53">
        <v>0.39937600000000001</v>
      </c>
      <c r="I529" s="53">
        <v>0</v>
      </c>
      <c r="J529" s="16" t="s">
        <v>5682</v>
      </c>
      <c r="K529" s="16"/>
      <c r="L529" s="75">
        <v>3.6808550343736366</v>
      </c>
      <c r="M529" s="68"/>
      <c r="N529" s="95" t="s">
        <v>2533</v>
      </c>
      <c r="O529" s="16"/>
      <c r="P529" s="17"/>
      <c r="Q529" s="76" t="s">
        <v>5688</v>
      </c>
      <c r="R529" s="76"/>
      <c r="S529" s="17"/>
      <c r="T529" s="78"/>
      <c r="U529" s="79"/>
      <c r="V529" s="79"/>
      <c r="W529" s="77"/>
      <c r="X529" s="80"/>
      <c r="Y529" s="80"/>
      <c r="Z529" s="69">
        <v>529</v>
      </c>
      <c r="AA529" s="69"/>
      <c r="AB529" s="81"/>
      <c r="AC529" s="71">
        <v>543</v>
      </c>
      <c r="AD529" s="71">
        <v>136</v>
      </c>
      <c r="AE529" s="71">
        <v>1714</v>
      </c>
      <c r="AF529" s="71">
        <v>1</v>
      </c>
      <c r="AG529" s="71" t="s">
        <v>1576</v>
      </c>
      <c r="AH529" s="71" t="s">
        <v>2050</v>
      </c>
      <c r="AI529" s="71">
        <v>-21600</v>
      </c>
      <c r="AJ529" s="73">
        <v>39499.70716435185</v>
      </c>
      <c r="AK529" s="71" t="s">
        <v>3133</v>
      </c>
      <c r="AL529" s="71" t="s">
        <v>3552</v>
      </c>
      <c r="AM529" s="71" t="s">
        <v>4542</v>
      </c>
      <c r="AN529" s="73">
        <v>40522.049560185187</v>
      </c>
      <c r="AO529" s="71"/>
      <c r="AP529" s="71"/>
    </row>
    <row r="530" spans="1:42" ht="41.45" customHeight="1">
      <c r="A530" s="15" t="s">
        <v>545</v>
      </c>
      <c r="C530" s="52">
        <v>0</v>
      </c>
      <c r="D530" s="52">
        <v>1</v>
      </c>
      <c r="E530" s="53">
        <v>0</v>
      </c>
      <c r="F530" s="53">
        <v>5.9100000000000005E-4</v>
      </c>
      <c r="G530" s="53">
        <v>2.4060000000000002E-3</v>
      </c>
      <c r="H530" s="53">
        <v>0.39937600000000001</v>
      </c>
      <c r="I530" s="53">
        <v>0</v>
      </c>
      <c r="J530" s="16" t="s">
        <v>5682</v>
      </c>
      <c r="K530" s="16"/>
      <c r="L530" s="75">
        <v>3.6808550343736366</v>
      </c>
      <c r="M530" s="68"/>
      <c r="N530" s="95" t="s">
        <v>2534</v>
      </c>
      <c r="O530" s="16"/>
      <c r="P530" s="17"/>
      <c r="Q530" s="76" t="s">
        <v>5688</v>
      </c>
      <c r="R530" s="76"/>
      <c r="S530" s="17"/>
      <c r="T530" s="78"/>
      <c r="U530" s="79"/>
      <c r="V530" s="79"/>
      <c r="W530" s="77"/>
      <c r="X530" s="80"/>
      <c r="Y530" s="80"/>
      <c r="Z530" s="69">
        <v>530</v>
      </c>
      <c r="AA530" s="69"/>
      <c r="AB530" s="81"/>
      <c r="AC530" s="71">
        <v>157</v>
      </c>
      <c r="AD530" s="71">
        <v>99</v>
      </c>
      <c r="AE530" s="71">
        <v>63</v>
      </c>
      <c r="AF530" s="71">
        <v>1</v>
      </c>
      <c r="AG530" s="71" t="s">
        <v>1577</v>
      </c>
      <c r="AH530" s="71" t="s">
        <v>2045</v>
      </c>
      <c r="AI530" s="71">
        <v>-18000</v>
      </c>
      <c r="AJ530" s="73">
        <v>40091.104884259257</v>
      </c>
      <c r="AK530" s="71" t="s">
        <v>3133</v>
      </c>
      <c r="AL530" s="71" t="s">
        <v>3553</v>
      </c>
      <c r="AM530" s="71" t="s">
        <v>4543</v>
      </c>
      <c r="AN530" s="73">
        <v>40522.049571759257</v>
      </c>
      <c r="AO530" s="71"/>
      <c r="AP530" s="71"/>
    </row>
    <row r="531" spans="1:42" ht="41.45" customHeight="1">
      <c r="A531" s="15" t="s">
        <v>546</v>
      </c>
      <c r="C531" s="52">
        <v>0</v>
      </c>
      <c r="D531" s="52">
        <v>1</v>
      </c>
      <c r="E531" s="53">
        <v>0</v>
      </c>
      <c r="F531" s="53">
        <v>1</v>
      </c>
      <c r="G531" s="53">
        <v>0</v>
      </c>
      <c r="H531" s="53">
        <v>0.99999899999999997</v>
      </c>
      <c r="I531" s="53">
        <v>0</v>
      </c>
      <c r="J531" s="16" t="s">
        <v>5682</v>
      </c>
      <c r="K531" s="16"/>
      <c r="L531" s="75">
        <v>3.9528435697653399</v>
      </c>
      <c r="M531" s="68"/>
      <c r="N531" s="95" t="s">
        <v>2535</v>
      </c>
      <c r="O531" s="16"/>
      <c r="P531" s="17"/>
      <c r="Q531" s="76" t="s">
        <v>5688</v>
      </c>
      <c r="R531" s="76"/>
      <c r="S531" s="17"/>
      <c r="T531" s="78"/>
      <c r="U531" s="79"/>
      <c r="V531" s="79"/>
      <c r="W531" s="77"/>
      <c r="X531" s="80"/>
      <c r="Y531" s="80"/>
      <c r="Z531" s="69">
        <v>531</v>
      </c>
      <c r="AA531" s="69"/>
      <c r="AB531" s="81"/>
      <c r="AC531" s="71">
        <v>127</v>
      </c>
      <c r="AD531" s="71">
        <v>143</v>
      </c>
      <c r="AE531" s="71">
        <v>823</v>
      </c>
      <c r="AF531" s="71">
        <v>6</v>
      </c>
      <c r="AG531" s="71" t="s">
        <v>1578</v>
      </c>
      <c r="AH531" s="71" t="s">
        <v>2050</v>
      </c>
      <c r="AI531" s="71">
        <v>-21600</v>
      </c>
      <c r="AJ531" s="73">
        <v>39865.015821759262</v>
      </c>
      <c r="AK531" s="71" t="s">
        <v>3133</v>
      </c>
      <c r="AL531" s="71" t="s">
        <v>3554</v>
      </c>
      <c r="AM531" s="71" t="s">
        <v>4544</v>
      </c>
      <c r="AN531" s="73">
        <v>40522.049583333333</v>
      </c>
      <c r="AO531" s="71"/>
      <c r="AP531" s="71"/>
    </row>
    <row r="532" spans="1:42" ht="41.45" customHeight="1">
      <c r="A532" s="15" t="s">
        <v>815</v>
      </c>
      <c r="C532" s="52">
        <v>1</v>
      </c>
      <c r="D532" s="52">
        <v>0</v>
      </c>
      <c r="E532" s="53">
        <v>0</v>
      </c>
      <c r="F532" s="53">
        <v>1</v>
      </c>
      <c r="G532" s="53">
        <v>0</v>
      </c>
      <c r="H532" s="53">
        <v>0.99999899999999997</v>
      </c>
      <c r="I532" s="53">
        <v>0</v>
      </c>
      <c r="J532" s="16" t="s">
        <v>5682</v>
      </c>
      <c r="K532" s="16"/>
      <c r="L532" s="75">
        <v>3.9528435697653399</v>
      </c>
      <c r="M532" s="68"/>
      <c r="N532" s="95" t="s">
        <v>2536</v>
      </c>
      <c r="O532" s="16"/>
      <c r="P532" s="17"/>
      <c r="Q532" s="76" t="s">
        <v>5688</v>
      </c>
      <c r="R532" s="76"/>
      <c r="S532" s="17"/>
      <c r="T532" s="78"/>
      <c r="U532" s="79"/>
      <c r="V532" s="79"/>
      <c r="W532" s="77"/>
      <c r="X532" s="80"/>
      <c r="Y532" s="80"/>
      <c r="Z532" s="69">
        <v>532</v>
      </c>
      <c r="AA532" s="69"/>
      <c r="AB532" s="81"/>
      <c r="AC532" s="71">
        <v>19</v>
      </c>
      <c r="AD532" s="71">
        <v>375</v>
      </c>
      <c r="AE532" s="71">
        <v>605</v>
      </c>
      <c r="AF532" s="71">
        <v>2</v>
      </c>
      <c r="AG532" s="71"/>
      <c r="AH532" s="71" t="s">
        <v>2072</v>
      </c>
      <c r="AI532" s="71">
        <v>-32400</v>
      </c>
      <c r="AJ532" s="73">
        <v>39652.019467592596</v>
      </c>
      <c r="AK532" s="71" t="s">
        <v>3133</v>
      </c>
      <c r="AL532" s="71" t="s">
        <v>3555</v>
      </c>
      <c r="AM532" s="71" t="s">
        <v>4545</v>
      </c>
      <c r="AN532" s="73">
        <v>40522.047291666669</v>
      </c>
      <c r="AO532" s="71"/>
      <c r="AP532" s="71"/>
    </row>
    <row r="533" spans="1:42" ht="41.45" customHeight="1">
      <c r="A533" s="15" t="s">
        <v>549</v>
      </c>
      <c r="C533" s="52">
        <v>1</v>
      </c>
      <c r="D533" s="52">
        <v>1</v>
      </c>
      <c r="E533" s="53">
        <v>0</v>
      </c>
      <c r="F533" s="53">
        <v>5.9299999999999999E-4</v>
      </c>
      <c r="G533" s="53">
        <v>2.555E-3</v>
      </c>
      <c r="H533" s="53">
        <v>0.62473900000000004</v>
      </c>
      <c r="I533" s="53">
        <v>0.5</v>
      </c>
      <c r="J533" s="16" t="s">
        <v>5682</v>
      </c>
      <c r="K533" s="16"/>
      <c r="L533" s="75">
        <v>3.7829093218409504</v>
      </c>
      <c r="M533" s="68"/>
      <c r="N533" s="95" t="s">
        <v>2540</v>
      </c>
      <c r="O533" s="16"/>
      <c r="P533" s="17"/>
      <c r="Q533" s="76" t="s">
        <v>5688</v>
      </c>
      <c r="R533" s="76"/>
      <c r="S533" s="17"/>
      <c r="T533" s="78"/>
      <c r="U533" s="79"/>
      <c r="V533" s="79"/>
      <c r="W533" s="77"/>
      <c r="X533" s="80"/>
      <c r="Y533" s="80"/>
      <c r="Z533" s="69">
        <v>533</v>
      </c>
      <c r="AA533" s="69"/>
      <c r="AB533" s="81"/>
      <c r="AC533" s="71">
        <v>358</v>
      </c>
      <c r="AD533" s="71">
        <v>375</v>
      </c>
      <c r="AE533" s="71">
        <v>13286</v>
      </c>
      <c r="AF533" s="71">
        <v>2</v>
      </c>
      <c r="AG533" s="71" t="s">
        <v>1580</v>
      </c>
      <c r="AH533" s="71" t="s">
        <v>2081</v>
      </c>
      <c r="AI533" s="71">
        <v>3600</v>
      </c>
      <c r="AJ533" s="73">
        <v>39532.828206018516</v>
      </c>
      <c r="AK533" s="71" t="s">
        <v>3133</v>
      </c>
      <c r="AL533" s="71" t="s">
        <v>3559</v>
      </c>
      <c r="AM533" s="71" t="s">
        <v>4548</v>
      </c>
      <c r="AN533" s="73">
        <v>40522.047118055554</v>
      </c>
      <c r="AO533" s="71"/>
      <c r="AP533" s="71"/>
    </row>
    <row r="534" spans="1:42" ht="41.45" customHeight="1">
      <c r="A534" s="15" t="s">
        <v>552</v>
      </c>
      <c r="C534" s="52">
        <v>3</v>
      </c>
      <c r="D534" s="52">
        <v>2</v>
      </c>
      <c r="E534" s="53">
        <v>0</v>
      </c>
      <c r="F534" s="53">
        <v>4.35E-4</v>
      </c>
      <c r="G534" s="53">
        <v>3.0600000000000001E-4</v>
      </c>
      <c r="H534" s="53">
        <v>0.852132</v>
      </c>
      <c r="I534" s="53">
        <v>1</v>
      </c>
      <c r="J534" s="16" t="s">
        <v>5682</v>
      </c>
      <c r="K534" s="16"/>
      <c r="L534" s="75">
        <v>3.8858828826741614</v>
      </c>
      <c r="M534" s="68"/>
      <c r="N534" s="95" t="s">
        <v>2543</v>
      </c>
      <c r="O534" s="16"/>
      <c r="P534" s="17"/>
      <c r="Q534" s="76" t="s">
        <v>5688</v>
      </c>
      <c r="R534" s="76"/>
      <c r="S534" s="17"/>
      <c r="T534" s="78"/>
      <c r="U534" s="79"/>
      <c r="V534" s="79"/>
      <c r="W534" s="77"/>
      <c r="X534" s="80"/>
      <c r="Y534" s="80"/>
      <c r="Z534" s="69">
        <v>534</v>
      </c>
      <c r="AA534" s="69"/>
      <c r="AB534" s="81"/>
      <c r="AC534" s="71">
        <v>119</v>
      </c>
      <c r="AD534" s="71">
        <v>34</v>
      </c>
      <c r="AE534" s="71">
        <v>228</v>
      </c>
      <c r="AF534" s="71">
        <v>0</v>
      </c>
      <c r="AG534" s="71"/>
      <c r="AH534" s="71" t="s">
        <v>2081</v>
      </c>
      <c r="AI534" s="71">
        <v>3600</v>
      </c>
      <c r="AJ534" s="73">
        <v>40307.056655092594</v>
      </c>
      <c r="AK534" s="71" t="s">
        <v>3133</v>
      </c>
      <c r="AL534" s="71" t="s">
        <v>3562</v>
      </c>
      <c r="AM534" s="71" t="s">
        <v>4551</v>
      </c>
      <c r="AN534" s="73">
        <v>40522.049988425926</v>
      </c>
      <c r="AO534" s="71"/>
      <c r="AP534" s="71"/>
    </row>
    <row r="535" spans="1:42" ht="41.45" customHeight="1">
      <c r="A535" s="15" t="s">
        <v>554</v>
      </c>
      <c r="C535" s="52">
        <v>0</v>
      </c>
      <c r="D535" s="52">
        <v>1</v>
      </c>
      <c r="E535" s="53">
        <v>0</v>
      </c>
      <c r="F535" s="53">
        <v>3.77E-4</v>
      </c>
      <c r="G535" s="53">
        <v>9.0000000000000006E-5</v>
      </c>
      <c r="H535" s="53">
        <v>0.43145099999999997</v>
      </c>
      <c r="I535" s="53">
        <v>0</v>
      </c>
      <c r="J535" s="16" t="s">
        <v>5682</v>
      </c>
      <c r="K535" s="16"/>
      <c r="L535" s="75">
        <v>3.6953800063988322</v>
      </c>
      <c r="M535" s="68"/>
      <c r="N535" s="95" t="s">
        <v>2545</v>
      </c>
      <c r="O535" s="16"/>
      <c r="P535" s="17"/>
      <c r="Q535" s="76" t="s">
        <v>5688</v>
      </c>
      <c r="R535" s="76"/>
      <c r="S535" s="17"/>
      <c r="T535" s="78"/>
      <c r="U535" s="79"/>
      <c r="V535" s="79"/>
      <c r="W535" s="77"/>
      <c r="X535" s="80"/>
      <c r="Y535" s="80"/>
      <c r="Z535" s="69">
        <v>535</v>
      </c>
      <c r="AA535" s="69"/>
      <c r="AB535" s="81"/>
      <c r="AC535" s="71">
        <v>62</v>
      </c>
      <c r="AD535" s="71">
        <v>34</v>
      </c>
      <c r="AE535" s="71">
        <v>246</v>
      </c>
      <c r="AF535" s="71">
        <v>3</v>
      </c>
      <c r="AG535" s="71" t="s">
        <v>1584</v>
      </c>
      <c r="AH535" s="71"/>
      <c r="AI535" s="71"/>
      <c r="AJ535" s="73">
        <v>39937.474027777775</v>
      </c>
      <c r="AK535" s="71" t="s">
        <v>3133</v>
      </c>
      <c r="AL535" s="71" t="s">
        <v>3564</v>
      </c>
      <c r="AM535" s="71" t="s">
        <v>4552</v>
      </c>
      <c r="AN535" s="73">
        <v>40522.04960648148</v>
      </c>
      <c r="AO535" s="71"/>
      <c r="AP535" s="71"/>
    </row>
    <row r="536" spans="1:42" ht="41.45" customHeight="1">
      <c r="A536" s="15" t="s">
        <v>555</v>
      </c>
      <c r="C536" s="52">
        <v>0</v>
      </c>
      <c r="D536" s="52">
        <v>1</v>
      </c>
      <c r="E536" s="53">
        <v>0</v>
      </c>
      <c r="F536" s="53">
        <v>3.5100000000000002E-4</v>
      </c>
      <c r="G536" s="53">
        <v>1.2999999999999999E-5</v>
      </c>
      <c r="H536" s="53">
        <v>0.490178</v>
      </c>
      <c r="I536" s="53">
        <v>0</v>
      </c>
      <c r="J536" s="16" t="s">
        <v>5682</v>
      </c>
      <c r="K536" s="16"/>
      <c r="L536" s="75">
        <v>3.7219741773146122</v>
      </c>
      <c r="M536" s="68"/>
      <c r="N536" s="95" t="s">
        <v>2546</v>
      </c>
      <c r="O536" s="16"/>
      <c r="P536" s="17"/>
      <c r="Q536" s="76" t="s">
        <v>5688</v>
      </c>
      <c r="R536" s="76"/>
      <c r="S536" s="17"/>
      <c r="T536" s="78"/>
      <c r="U536" s="79"/>
      <c r="V536" s="79"/>
      <c r="W536" s="77"/>
      <c r="X536" s="80"/>
      <c r="Y536" s="80"/>
      <c r="Z536" s="69">
        <v>536</v>
      </c>
      <c r="AA536" s="69"/>
      <c r="AB536" s="81"/>
      <c r="AC536" s="71">
        <v>61</v>
      </c>
      <c r="AD536" s="71">
        <v>62</v>
      </c>
      <c r="AE536" s="71">
        <v>105</v>
      </c>
      <c r="AF536" s="71">
        <v>4</v>
      </c>
      <c r="AG536" s="71"/>
      <c r="AH536" s="71" t="s">
        <v>2042</v>
      </c>
      <c r="AI536" s="71">
        <v>-14400</v>
      </c>
      <c r="AJ536" s="73">
        <v>40330.902430555558</v>
      </c>
      <c r="AK536" s="71" t="s">
        <v>3133</v>
      </c>
      <c r="AL536" s="71" t="s">
        <v>3565</v>
      </c>
      <c r="AM536" s="71" t="s">
        <v>4553</v>
      </c>
      <c r="AN536" s="73">
        <v>40522.049629629626</v>
      </c>
      <c r="AO536" s="71"/>
      <c r="AP536" s="71"/>
    </row>
    <row r="537" spans="1:42" ht="41.45" customHeight="1">
      <c r="A537" s="15" t="s">
        <v>558</v>
      </c>
      <c r="C537" s="52">
        <v>1</v>
      </c>
      <c r="D537" s="52">
        <v>1</v>
      </c>
      <c r="E537" s="53">
        <v>0</v>
      </c>
      <c r="F537" s="53">
        <v>4.4200000000000001E-4</v>
      </c>
      <c r="G537" s="53">
        <v>1.3300000000000001E-4</v>
      </c>
      <c r="H537" s="53">
        <v>0.409113</v>
      </c>
      <c r="I537" s="53">
        <v>0</v>
      </c>
      <c r="J537" s="16" t="s">
        <v>5682</v>
      </c>
      <c r="K537" s="16"/>
      <c r="L537" s="75">
        <v>3.6852643766217841</v>
      </c>
      <c r="M537" s="68"/>
      <c r="N537" s="95" t="s">
        <v>2549</v>
      </c>
      <c r="O537" s="16"/>
      <c r="P537" s="17"/>
      <c r="Q537" s="76" t="s">
        <v>5688</v>
      </c>
      <c r="R537" s="76"/>
      <c r="S537" s="17"/>
      <c r="T537" s="78"/>
      <c r="U537" s="79"/>
      <c r="V537" s="79"/>
      <c r="W537" s="77"/>
      <c r="X537" s="80"/>
      <c r="Y537" s="80"/>
      <c r="Z537" s="69">
        <v>537</v>
      </c>
      <c r="AA537" s="69"/>
      <c r="AB537" s="81"/>
      <c r="AC537" s="71">
        <v>128</v>
      </c>
      <c r="AD537" s="71">
        <v>60</v>
      </c>
      <c r="AE537" s="71">
        <v>635</v>
      </c>
      <c r="AF537" s="71">
        <v>65</v>
      </c>
      <c r="AG537" s="71" t="s">
        <v>1586</v>
      </c>
      <c r="AH537" s="71"/>
      <c r="AI537" s="71"/>
      <c r="AJ537" s="73">
        <v>40208.065208333333</v>
      </c>
      <c r="AK537" s="71" t="s">
        <v>3133</v>
      </c>
      <c r="AL537" s="71" t="s">
        <v>3568</v>
      </c>
      <c r="AM537" s="71" t="s">
        <v>4555</v>
      </c>
      <c r="AN537" s="73">
        <v>40522.049664351849</v>
      </c>
      <c r="AO537" s="71"/>
      <c r="AP537" s="71"/>
    </row>
    <row r="538" spans="1:42" ht="41.45" customHeight="1">
      <c r="A538" s="15" t="s">
        <v>560</v>
      </c>
      <c r="C538" s="52">
        <v>0</v>
      </c>
      <c r="D538" s="52">
        <v>1</v>
      </c>
      <c r="E538" s="53">
        <v>0</v>
      </c>
      <c r="F538" s="53">
        <v>3.77E-4</v>
      </c>
      <c r="G538" s="53">
        <v>9.0000000000000006E-5</v>
      </c>
      <c r="H538" s="53">
        <v>0.43145099999999997</v>
      </c>
      <c r="I538" s="53">
        <v>0</v>
      </c>
      <c r="J538" s="16" t="s">
        <v>5682</v>
      </c>
      <c r="K538" s="16"/>
      <c r="L538" s="75">
        <v>3.6953800063988322</v>
      </c>
      <c r="M538" s="68"/>
      <c r="N538" s="95" t="s">
        <v>2551</v>
      </c>
      <c r="O538" s="16"/>
      <c r="P538" s="17"/>
      <c r="Q538" s="76" t="s">
        <v>5688</v>
      </c>
      <c r="R538" s="76"/>
      <c r="S538" s="17"/>
      <c r="T538" s="78"/>
      <c r="U538" s="79"/>
      <c r="V538" s="79"/>
      <c r="W538" s="77"/>
      <c r="X538" s="80"/>
      <c r="Y538" s="80"/>
      <c r="Z538" s="69">
        <v>538</v>
      </c>
      <c r="AA538" s="69"/>
      <c r="AB538" s="81"/>
      <c r="AC538" s="71">
        <v>382</v>
      </c>
      <c r="AD538" s="71">
        <v>83</v>
      </c>
      <c r="AE538" s="71">
        <v>2215</v>
      </c>
      <c r="AF538" s="71">
        <v>442</v>
      </c>
      <c r="AG538" s="71" t="s">
        <v>1588</v>
      </c>
      <c r="AH538" s="71" t="s">
        <v>2041</v>
      </c>
      <c r="AI538" s="71">
        <v>-10800</v>
      </c>
      <c r="AJ538" s="73">
        <v>40083.996099537035</v>
      </c>
      <c r="AK538" s="71" t="s">
        <v>3133</v>
      </c>
      <c r="AL538" s="71" t="s">
        <v>3570</v>
      </c>
      <c r="AM538" s="71" t="s">
        <v>4557</v>
      </c>
      <c r="AN538" s="73">
        <v>40522.049664351849</v>
      </c>
      <c r="AO538" s="71"/>
      <c r="AP538" s="71"/>
    </row>
    <row r="539" spans="1:42" ht="41.45" customHeight="1">
      <c r="A539" s="15" t="s">
        <v>561</v>
      </c>
      <c r="C539" s="52">
        <v>0</v>
      </c>
      <c r="D539" s="52">
        <v>1</v>
      </c>
      <c r="E539" s="53">
        <v>0</v>
      </c>
      <c r="F539" s="53">
        <v>3.5100000000000002E-4</v>
      </c>
      <c r="G539" s="53">
        <v>1.2999999999999999E-5</v>
      </c>
      <c r="H539" s="53">
        <v>0.490178</v>
      </c>
      <c r="I539" s="53">
        <v>0</v>
      </c>
      <c r="J539" s="16" t="s">
        <v>5682</v>
      </c>
      <c r="K539" s="16"/>
      <c r="L539" s="75">
        <v>3.7219741773146122</v>
      </c>
      <c r="M539" s="68"/>
      <c r="N539" s="95" t="s">
        <v>2552</v>
      </c>
      <c r="O539" s="16"/>
      <c r="P539" s="17"/>
      <c r="Q539" s="76" t="s">
        <v>5688</v>
      </c>
      <c r="R539" s="76"/>
      <c r="S539" s="17"/>
      <c r="T539" s="78"/>
      <c r="U539" s="79"/>
      <c r="V539" s="79"/>
      <c r="W539" s="77"/>
      <c r="X539" s="80"/>
      <c r="Y539" s="80"/>
      <c r="Z539" s="69">
        <v>539</v>
      </c>
      <c r="AA539" s="69"/>
      <c r="AB539" s="81"/>
      <c r="AC539" s="71">
        <v>461</v>
      </c>
      <c r="AD539" s="71">
        <v>138</v>
      </c>
      <c r="AE539" s="71">
        <v>3722</v>
      </c>
      <c r="AF539" s="71">
        <v>364</v>
      </c>
      <c r="AG539" s="71" t="s">
        <v>1589</v>
      </c>
      <c r="AH539" s="71" t="s">
        <v>2055</v>
      </c>
      <c r="AI539" s="71">
        <v>-18000</v>
      </c>
      <c r="AJ539" s="73">
        <v>39997.116585648146</v>
      </c>
      <c r="AK539" s="71" t="s">
        <v>3133</v>
      </c>
      <c r="AL539" s="71" t="s">
        <v>3571</v>
      </c>
      <c r="AM539" s="71" t="s">
        <v>4490</v>
      </c>
      <c r="AN539" s="73">
        <v>40522.049664351849</v>
      </c>
      <c r="AO539" s="71"/>
      <c r="AP539" s="71"/>
    </row>
    <row r="540" spans="1:42" ht="41.45" customHeight="1">
      <c r="A540" s="15" t="s">
        <v>562</v>
      </c>
      <c r="C540" s="52">
        <v>0</v>
      </c>
      <c r="D540" s="52">
        <v>1</v>
      </c>
      <c r="E540" s="53">
        <v>0</v>
      </c>
      <c r="F540" s="53">
        <v>5.9100000000000005E-4</v>
      </c>
      <c r="G540" s="53">
        <v>2.4060000000000002E-3</v>
      </c>
      <c r="H540" s="53">
        <v>0.39937600000000001</v>
      </c>
      <c r="I540" s="53">
        <v>0</v>
      </c>
      <c r="J540" s="16" t="s">
        <v>5682</v>
      </c>
      <c r="K540" s="16"/>
      <c r="L540" s="75">
        <v>3.6808550343736366</v>
      </c>
      <c r="M540" s="68"/>
      <c r="N540" s="95" t="s">
        <v>2553</v>
      </c>
      <c r="O540" s="16"/>
      <c r="P540" s="17"/>
      <c r="Q540" s="76" t="s">
        <v>5688</v>
      </c>
      <c r="R540" s="76"/>
      <c r="S540" s="17"/>
      <c r="T540" s="78"/>
      <c r="U540" s="79"/>
      <c r="V540" s="79"/>
      <c r="W540" s="77"/>
      <c r="X540" s="80"/>
      <c r="Y540" s="80"/>
      <c r="Z540" s="69">
        <v>540</v>
      </c>
      <c r="AA540" s="69"/>
      <c r="AB540" s="81"/>
      <c r="AC540" s="71">
        <v>20</v>
      </c>
      <c r="AD540" s="71">
        <v>18</v>
      </c>
      <c r="AE540" s="71">
        <v>41</v>
      </c>
      <c r="AF540" s="71">
        <v>0</v>
      </c>
      <c r="AG540" s="71" t="s">
        <v>1590</v>
      </c>
      <c r="AH540" s="71"/>
      <c r="AI540" s="71"/>
      <c r="AJ540" s="73">
        <v>40483.118472222224</v>
      </c>
      <c r="AK540" s="71" t="s">
        <v>3133</v>
      </c>
      <c r="AL540" s="71" t="s">
        <v>3572</v>
      </c>
      <c r="AM540" s="71" t="s">
        <v>4558</v>
      </c>
      <c r="AN540" s="73">
        <v>40522.049675925926</v>
      </c>
      <c r="AO540" s="71"/>
      <c r="AP540" s="71"/>
    </row>
    <row r="541" spans="1:42" ht="41.45" customHeight="1">
      <c r="A541" s="15" t="s">
        <v>563</v>
      </c>
      <c r="C541" s="52">
        <v>0</v>
      </c>
      <c r="D541" s="52">
        <v>1</v>
      </c>
      <c r="E541" s="53">
        <v>0</v>
      </c>
      <c r="F541" s="53">
        <v>3.5100000000000002E-4</v>
      </c>
      <c r="G541" s="53">
        <v>1.2999999999999999E-5</v>
      </c>
      <c r="H541" s="53">
        <v>0.490178</v>
      </c>
      <c r="I541" s="53">
        <v>0</v>
      </c>
      <c r="J541" s="16" t="s">
        <v>5682</v>
      </c>
      <c r="K541" s="16"/>
      <c r="L541" s="75">
        <v>3.7219741773146122</v>
      </c>
      <c r="M541" s="68"/>
      <c r="N541" s="95" t="s">
        <v>2554</v>
      </c>
      <c r="O541" s="16"/>
      <c r="P541" s="17"/>
      <c r="Q541" s="76" t="s">
        <v>5688</v>
      </c>
      <c r="R541" s="76"/>
      <c r="S541" s="17"/>
      <c r="T541" s="78"/>
      <c r="U541" s="79"/>
      <c r="V541" s="79"/>
      <c r="W541" s="77"/>
      <c r="X541" s="80"/>
      <c r="Y541" s="80"/>
      <c r="Z541" s="69">
        <v>541</v>
      </c>
      <c r="AA541" s="69"/>
      <c r="AB541" s="81"/>
      <c r="AC541" s="71">
        <v>472</v>
      </c>
      <c r="AD541" s="71">
        <v>104</v>
      </c>
      <c r="AE541" s="71">
        <v>298</v>
      </c>
      <c r="AF541" s="71">
        <v>1</v>
      </c>
      <c r="AG541" s="71" t="s">
        <v>1591</v>
      </c>
      <c r="AH541" s="71" t="s">
        <v>2043</v>
      </c>
      <c r="AI541" s="71">
        <v>-18000</v>
      </c>
      <c r="AJ541" s="73">
        <v>40358.03020833333</v>
      </c>
      <c r="AK541" s="71" t="s">
        <v>3133</v>
      </c>
      <c r="AL541" s="71" t="s">
        <v>3573</v>
      </c>
      <c r="AM541" s="71" t="s">
        <v>4490</v>
      </c>
      <c r="AN541" s="73">
        <v>40522.049675925926</v>
      </c>
      <c r="AO541" s="71"/>
      <c r="AP541" s="71"/>
    </row>
    <row r="542" spans="1:42" ht="41.45" customHeight="1">
      <c r="A542" s="15" t="s">
        <v>565</v>
      </c>
      <c r="C542" s="52">
        <v>0</v>
      </c>
      <c r="D542" s="52">
        <v>1</v>
      </c>
      <c r="E542" s="53">
        <v>0</v>
      </c>
      <c r="F542" s="53">
        <v>5.9100000000000005E-4</v>
      </c>
      <c r="G542" s="53">
        <v>2.4060000000000002E-3</v>
      </c>
      <c r="H542" s="53">
        <v>0.39937600000000001</v>
      </c>
      <c r="I542" s="53">
        <v>0</v>
      </c>
      <c r="J542" s="16" t="s">
        <v>5682</v>
      </c>
      <c r="K542" s="16"/>
      <c r="L542" s="75">
        <v>3.6808550343736366</v>
      </c>
      <c r="M542" s="68"/>
      <c r="N542" s="95" t="s">
        <v>2556</v>
      </c>
      <c r="O542" s="16"/>
      <c r="P542" s="17"/>
      <c r="Q542" s="76" t="s">
        <v>5688</v>
      </c>
      <c r="R542" s="76"/>
      <c r="S542" s="17"/>
      <c r="T542" s="78"/>
      <c r="U542" s="79"/>
      <c r="V542" s="79"/>
      <c r="W542" s="77"/>
      <c r="X542" s="80"/>
      <c r="Y542" s="80"/>
      <c r="Z542" s="69">
        <v>542</v>
      </c>
      <c r="AA542" s="69"/>
      <c r="AB542" s="81"/>
      <c r="AC542" s="71">
        <v>3</v>
      </c>
      <c r="AD542" s="71">
        <v>0</v>
      </c>
      <c r="AE542" s="71">
        <v>5</v>
      </c>
      <c r="AF542" s="71">
        <v>0</v>
      </c>
      <c r="AG542" s="71"/>
      <c r="AH542" s="71"/>
      <c r="AI542" s="71"/>
      <c r="AJ542" s="73">
        <v>40522.03628472222</v>
      </c>
      <c r="AK542" s="71" t="s">
        <v>3133</v>
      </c>
      <c r="AL542" s="71" t="s">
        <v>3575</v>
      </c>
      <c r="AM542" s="71" t="s">
        <v>4286</v>
      </c>
      <c r="AN542" s="73">
        <v>40522.049699074072</v>
      </c>
      <c r="AO542" s="71"/>
      <c r="AP542" s="71"/>
    </row>
    <row r="543" spans="1:42" ht="41.45" customHeight="1">
      <c r="A543" s="15" t="s">
        <v>566</v>
      </c>
      <c r="C543" s="52">
        <v>0</v>
      </c>
      <c r="D543" s="52">
        <v>1</v>
      </c>
      <c r="E543" s="53">
        <v>0</v>
      </c>
      <c r="F543" s="53">
        <v>5.9100000000000005E-4</v>
      </c>
      <c r="G543" s="53">
        <v>2.4060000000000002E-3</v>
      </c>
      <c r="H543" s="53">
        <v>0.39937600000000001</v>
      </c>
      <c r="I543" s="53">
        <v>0</v>
      </c>
      <c r="J543" s="16" t="s">
        <v>5682</v>
      </c>
      <c r="K543" s="16"/>
      <c r="L543" s="75">
        <v>3.6808550343736366</v>
      </c>
      <c r="M543" s="68"/>
      <c r="N543" s="95" t="s">
        <v>2557</v>
      </c>
      <c r="O543" s="16"/>
      <c r="P543" s="17"/>
      <c r="Q543" s="76" t="s">
        <v>5688</v>
      </c>
      <c r="R543" s="76"/>
      <c r="S543" s="17"/>
      <c r="T543" s="78"/>
      <c r="U543" s="79"/>
      <c r="V543" s="79"/>
      <c r="W543" s="77"/>
      <c r="X543" s="80"/>
      <c r="Y543" s="80"/>
      <c r="Z543" s="69">
        <v>543</v>
      </c>
      <c r="AA543" s="69"/>
      <c r="AB543" s="81"/>
      <c r="AC543" s="71">
        <v>36</v>
      </c>
      <c r="AD543" s="71">
        <v>28</v>
      </c>
      <c r="AE543" s="71">
        <v>276</v>
      </c>
      <c r="AF543" s="71">
        <v>0</v>
      </c>
      <c r="AG543" s="71" t="s">
        <v>1593</v>
      </c>
      <c r="AH543" s="71" t="s">
        <v>2062</v>
      </c>
      <c r="AI543" s="71">
        <v>3600</v>
      </c>
      <c r="AJ543" s="73">
        <v>40237.344131944446</v>
      </c>
      <c r="AK543" s="71" t="s">
        <v>3133</v>
      </c>
      <c r="AL543" s="71" t="s">
        <v>3576</v>
      </c>
      <c r="AM543" s="71" t="s">
        <v>4559</v>
      </c>
      <c r="AN543" s="73">
        <v>40522.049722222226</v>
      </c>
      <c r="AO543" s="71"/>
      <c r="AP543" s="71"/>
    </row>
    <row r="544" spans="1:42" ht="41.45" customHeight="1">
      <c r="A544" s="15" t="s">
        <v>568</v>
      </c>
      <c r="C544" s="52">
        <v>0</v>
      </c>
      <c r="D544" s="52">
        <v>1</v>
      </c>
      <c r="E544" s="53">
        <v>0</v>
      </c>
      <c r="F544" s="53">
        <v>5.9100000000000005E-4</v>
      </c>
      <c r="G544" s="53">
        <v>2.4060000000000002E-3</v>
      </c>
      <c r="H544" s="53">
        <v>0.39937600000000001</v>
      </c>
      <c r="I544" s="53">
        <v>0</v>
      </c>
      <c r="J544" s="16" t="s">
        <v>5682</v>
      </c>
      <c r="K544" s="16"/>
      <c r="L544" s="75">
        <v>3.6808550343736366</v>
      </c>
      <c r="M544" s="68"/>
      <c r="N544" s="95" t="s">
        <v>2559</v>
      </c>
      <c r="O544" s="16"/>
      <c r="P544" s="17"/>
      <c r="Q544" s="76" t="s">
        <v>5688</v>
      </c>
      <c r="R544" s="76"/>
      <c r="S544" s="17"/>
      <c r="T544" s="78"/>
      <c r="U544" s="79"/>
      <c r="V544" s="79"/>
      <c r="W544" s="77"/>
      <c r="X544" s="80"/>
      <c r="Y544" s="80"/>
      <c r="Z544" s="69">
        <v>544</v>
      </c>
      <c r="AA544" s="69"/>
      <c r="AB544" s="81"/>
      <c r="AC544" s="71">
        <v>8</v>
      </c>
      <c r="AD544" s="71">
        <v>5</v>
      </c>
      <c r="AE544" s="71">
        <v>104</v>
      </c>
      <c r="AF544" s="71">
        <v>0</v>
      </c>
      <c r="AG544" s="71"/>
      <c r="AH544" s="71" t="s">
        <v>2040</v>
      </c>
      <c r="AI544" s="71">
        <v>-28800</v>
      </c>
      <c r="AJ544" s="73">
        <v>40493.820625</v>
      </c>
      <c r="AK544" s="71" t="s">
        <v>3133</v>
      </c>
      <c r="AL544" s="71" t="s">
        <v>3578</v>
      </c>
      <c r="AM544" s="71" t="s">
        <v>4561</v>
      </c>
      <c r="AN544" s="73">
        <v>40522.049756944441</v>
      </c>
      <c r="AO544" s="71"/>
      <c r="AP544" s="71"/>
    </row>
    <row r="545" spans="1:42" ht="41.45" customHeight="1">
      <c r="A545" s="15" t="s">
        <v>569</v>
      </c>
      <c r="C545" s="52">
        <v>1</v>
      </c>
      <c r="D545" s="52">
        <v>1</v>
      </c>
      <c r="E545" s="53">
        <v>0</v>
      </c>
      <c r="F545" s="53">
        <v>1</v>
      </c>
      <c r="G545" s="53">
        <v>0</v>
      </c>
      <c r="H545" s="53">
        <v>0.99999899999999997</v>
      </c>
      <c r="I545" s="53">
        <v>0</v>
      </c>
      <c r="J545" s="16" t="s">
        <v>5682</v>
      </c>
      <c r="K545" s="16"/>
      <c r="L545" s="75">
        <v>3.9528435697653399</v>
      </c>
      <c r="M545" s="68"/>
      <c r="N545" s="95" t="s">
        <v>2560</v>
      </c>
      <c r="O545" s="16"/>
      <c r="P545" s="17"/>
      <c r="Q545" s="76" t="s">
        <v>5688</v>
      </c>
      <c r="R545" s="76"/>
      <c r="S545" s="17"/>
      <c r="T545" s="78"/>
      <c r="U545" s="79"/>
      <c r="V545" s="79"/>
      <c r="W545" s="77"/>
      <c r="X545" s="80"/>
      <c r="Y545" s="80"/>
      <c r="Z545" s="69">
        <v>545</v>
      </c>
      <c r="AA545" s="69"/>
      <c r="AB545" s="81"/>
      <c r="AC545" s="71">
        <v>149</v>
      </c>
      <c r="AD545" s="71">
        <v>150</v>
      </c>
      <c r="AE545" s="71">
        <v>1043</v>
      </c>
      <c r="AF545" s="71">
        <v>4</v>
      </c>
      <c r="AG545" s="71" t="s">
        <v>1595</v>
      </c>
      <c r="AH545" s="71" t="s">
        <v>2098</v>
      </c>
      <c r="AI545" s="71">
        <v>28800</v>
      </c>
      <c r="AJ545" s="73">
        <v>40279.302025462966</v>
      </c>
      <c r="AK545" s="71" t="s">
        <v>3133</v>
      </c>
      <c r="AL545" s="71" t="s">
        <v>3579</v>
      </c>
      <c r="AM545" s="71" t="s">
        <v>4562</v>
      </c>
      <c r="AN545" s="73">
        <v>40522.047199074077</v>
      </c>
      <c r="AO545" s="71"/>
      <c r="AP545" s="71"/>
    </row>
    <row r="546" spans="1:42" ht="41.45" customHeight="1">
      <c r="A546" s="15" t="s">
        <v>570</v>
      </c>
      <c r="C546" s="52">
        <v>1</v>
      </c>
      <c r="D546" s="52">
        <v>1</v>
      </c>
      <c r="E546" s="53">
        <v>0</v>
      </c>
      <c r="F546" s="53">
        <v>1</v>
      </c>
      <c r="G546" s="53">
        <v>0</v>
      </c>
      <c r="H546" s="53">
        <v>0.99999899999999997</v>
      </c>
      <c r="I546" s="53">
        <v>0</v>
      </c>
      <c r="J546" s="16" t="s">
        <v>5682</v>
      </c>
      <c r="K546" s="16"/>
      <c r="L546" s="75">
        <v>3.9528435697653399</v>
      </c>
      <c r="M546" s="68"/>
      <c r="N546" s="95" t="s">
        <v>2561</v>
      </c>
      <c r="O546" s="16"/>
      <c r="P546" s="17"/>
      <c r="Q546" s="76" t="s">
        <v>5688</v>
      </c>
      <c r="R546" s="76"/>
      <c r="S546" s="17"/>
      <c r="T546" s="78"/>
      <c r="U546" s="79"/>
      <c r="V546" s="79"/>
      <c r="W546" s="77"/>
      <c r="X546" s="80"/>
      <c r="Y546" s="80"/>
      <c r="Z546" s="69">
        <v>546</v>
      </c>
      <c r="AA546" s="69"/>
      <c r="AB546" s="81"/>
      <c r="AC546" s="71">
        <v>440</v>
      </c>
      <c r="AD546" s="71">
        <v>212</v>
      </c>
      <c r="AE546" s="71">
        <v>246</v>
      </c>
      <c r="AF546" s="71">
        <v>0</v>
      </c>
      <c r="AG546" s="71" t="s">
        <v>1596</v>
      </c>
      <c r="AH546" s="71" t="s">
        <v>2068</v>
      </c>
      <c r="AI546" s="71">
        <v>32400</v>
      </c>
      <c r="AJ546" s="73">
        <v>39969.330520833333</v>
      </c>
      <c r="AK546" s="71" t="s">
        <v>3133</v>
      </c>
      <c r="AL546" s="71" t="s">
        <v>3580</v>
      </c>
      <c r="AM546" s="71" t="s">
        <v>4563</v>
      </c>
      <c r="AN546" s="73">
        <v>40522.049756944441</v>
      </c>
      <c r="AO546" s="71"/>
      <c r="AP546" s="71"/>
    </row>
    <row r="547" spans="1:42" ht="41.45" customHeight="1">
      <c r="A547" s="15" t="s">
        <v>571</v>
      </c>
      <c r="C547" s="52">
        <v>0</v>
      </c>
      <c r="D547" s="52">
        <v>1</v>
      </c>
      <c r="E547" s="53">
        <v>0</v>
      </c>
      <c r="F547" s="53">
        <v>5.9100000000000005E-4</v>
      </c>
      <c r="G547" s="53">
        <v>2.4060000000000002E-3</v>
      </c>
      <c r="H547" s="53">
        <v>0.39937600000000001</v>
      </c>
      <c r="I547" s="53">
        <v>0</v>
      </c>
      <c r="J547" s="16" t="s">
        <v>5682</v>
      </c>
      <c r="K547" s="16"/>
      <c r="L547" s="75">
        <v>3.6808550343736366</v>
      </c>
      <c r="M547" s="68"/>
      <c r="N547" s="95" t="s">
        <v>2562</v>
      </c>
      <c r="O547" s="16"/>
      <c r="P547" s="17"/>
      <c r="Q547" s="76" t="s">
        <v>5688</v>
      </c>
      <c r="R547" s="76"/>
      <c r="S547" s="17"/>
      <c r="T547" s="78"/>
      <c r="U547" s="79"/>
      <c r="V547" s="79"/>
      <c r="W547" s="77"/>
      <c r="X547" s="80"/>
      <c r="Y547" s="80"/>
      <c r="Z547" s="69">
        <v>547</v>
      </c>
      <c r="AA547" s="69"/>
      <c r="AB547" s="81"/>
      <c r="AC547" s="71">
        <v>68</v>
      </c>
      <c r="AD547" s="71">
        <v>40</v>
      </c>
      <c r="AE547" s="71">
        <v>328</v>
      </c>
      <c r="AF547" s="71">
        <v>9</v>
      </c>
      <c r="AG547" s="71" t="s">
        <v>1597</v>
      </c>
      <c r="AH547" s="71" t="s">
        <v>2052</v>
      </c>
      <c r="AI547" s="71">
        <v>-10800</v>
      </c>
      <c r="AJ547" s="73">
        <v>39902.916250000002</v>
      </c>
      <c r="AK547" s="71" t="s">
        <v>3133</v>
      </c>
      <c r="AL547" s="71" t="s">
        <v>3581</v>
      </c>
      <c r="AM547" s="71" t="s">
        <v>4564</v>
      </c>
      <c r="AN547" s="73">
        <v>40522.049768518518</v>
      </c>
      <c r="AO547" s="71"/>
      <c r="AP547" s="71"/>
    </row>
    <row r="548" spans="1:42" ht="41.45" customHeight="1">
      <c r="A548" s="15" t="s">
        <v>572</v>
      </c>
      <c r="C548" s="52">
        <v>0</v>
      </c>
      <c r="D548" s="52">
        <v>1</v>
      </c>
      <c r="E548" s="53">
        <v>0</v>
      </c>
      <c r="F548" s="53">
        <v>5.9100000000000005E-4</v>
      </c>
      <c r="G548" s="53">
        <v>2.4060000000000002E-3</v>
      </c>
      <c r="H548" s="53">
        <v>0.39937600000000001</v>
      </c>
      <c r="I548" s="53">
        <v>0</v>
      </c>
      <c r="J548" s="16" t="s">
        <v>5682</v>
      </c>
      <c r="K548" s="16"/>
      <c r="L548" s="75">
        <v>3.6808550343736366</v>
      </c>
      <c r="M548" s="68"/>
      <c r="N548" s="95" t="s">
        <v>2563</v>
      </c>
      <c r="O548" s="16"/>
      <c r="P548" s="17"/>
      <c r="Q548" s="76" t="s">
        <v>5688</v>
      </c>
      <c r="R548" s="76"/>
      <c r="S548" s="17"/>
      <c r="T548" s="78"/>
      <c r="U548" s="79"/>
      <c r="V548" s="79"/>
      <c r="W548" s="77"/>
      <c r="X548" s="80"/>
      <c r="Y548" s="80"/>
      <c r="Z548" s="69">
        <v>548</v>
      </c>
      <c r="AA548" s="69"/>
      <c r="AB548" s="81"/>
      <c r="AC548" s="71">
        <v>183</v>
      </c>
      <c r="AD548" s="71">
        <v>85</v>
      </c>
      <c r="AE548" s="71">
        <v>743</v>
      </c>
      <c r="AF548" s="71">
        <v>17</v>
      </c>
      <c r="AG548" s="71" t="s">
        <v>1598</v>
      </c>
      <c r="AH548" s="71" t="s">
        <v>2055</v>
      </c>
      <c r="AI548" s="71">
        <v>-18000</v>
      </c>
      <c r="AJ548" s="73">
        <v>39661.192256944443</v>
      </c>
      <c r="AK548" s="71" t="s">
        <v>3133</v>
      </c>
      <c r="AL548" s="71" t="s">
        <v>3582</v>
      </c>
      <c r="AM548" s="71" t="s">
        <v>4565</v>
      </c>
      <c r="AN548" s="73">
        <v>40522.049780092595</v>
      </c>
      <c r="AO548" s="71"/>
      <c r="AP548" s="71"/>
    </row>
    <row r="549" spans="1:42" ht="41.45" customHeight="1">
      <c r="A549" s="15" t="s">
        <v>573</v>
      </c>
      <c r="C549" s="52">
        <v>0</v>
      </c>
      <c r="D549" s="52">
        <v>1</v>
      </c>
      <c r="E549" s="53">
        <v>0</v>
      </c>
      <c r="F549" s="53">
        <v>1</v>
      </c>
      <c r="G549" s="53">
        <v>0</v>
      </c>
      <c r="H549" s="53">
        <v>0.99999899999999997</v>
      </c>
      <c r="I549" s="53">
        <v>0</v>
      </c>
      <c r="J549" s="16" t="s">
        <v>5682</v>
      </c>
      <c r="K549" s="16"/>
      <c r="L549" s="75">
        <v>3.9528435697653399</v>
      </c>
      <c r="M549" s="68"/>
      <c r="N549" s="95" t="s">
        <v>2564</v>
      </c>
      <c r="O549" s="16"/>
      <c r="P549" s="17"/>
      <c r="Q549" s="76" t="s">
        <v>5688</v>
      </c>
      <c r="R549" s="76"/>
      <c r="S549" s="17"/>
      <c r="T549" s="78"/>
      <c r="U549" s="79"/>
      <c r="V549" s="79"/>
      <c r="W549" s="77"/>
      <c r="X549" s="80"/>
      <c r="Y549" s="80"/>
      <c r="Z549" s="69">
        <v>549</v>
      </c>
      <c r="AA549" s="69"/>
      <c r="AB549" s="81"/>
      <c r="AC549" s="71">
        <v>75</v>
      </c>
      <c r="AD549" s="71">
        <v>50</v>
      </c>
      <c r="AE549" s="71">
        <v>176</v>
      </c>
      <c r="AF549" s="71">
        <v>0</v>
      </c>
      <c r="AG549" s="71" t="s">
        <v>1599</v>
      </c>
      <c r="AH549" s="71" t="s">
        <v>2049</v>
      </c>
      <c r="AI549" s="71">
        <v>36000</v>
      </c>
      <c r="AJ549" s="73">
        <v>40288.17900462963</v>
      </c>
      <c r="AK549" s="71" t="s">
        <v>3133</v>
      </c>
      <c r="AL549" s="71" t="s">
        <v>3583</v>
      </c>
      <c r="AM549" s="71" t="s">
        <v>4566</v>
      </c>
      <c r="AN549" s="73">
        <v>40522.049780092595</v>
      </c>
      <c r="AO549" s="71"/>
      <c r="AP549" s="71"/>
    </row>
    <row r="550" spans="1:42" ht="41.45" customHeight="1">
      <c r="A550" s="15" t="s">
        <v>817</v>
      </c>
      <c r="C550" s="52">
        <v>1</v>
      </c>
      <c r="D550" s="52">
        <v>0</v>
      </c>
      <c r="E550" s="53">
        <v>0</v>
      </c>
      <c r="F550" s="53">
        <v>1</v>
      </c>
      <c r="G550" s="53">
        <v>0</v>
      </c>
      <c r="H550" s="53">
        <v>0.99999899999999997</v>
      </c>
      <c r="I550" s="53">
        <v>0</v>
      </c>
      <c r="J550" s="16" t="s">
        <v>5682</v>
      </c>
      <c r="K550" s="16"/>
      <c r="L550" s="75">
        <v>3.9528435697653399</v>
      </c>
      <c r="M550" s="68"/>
      <c r="N550" s="95" t="s">
        <v>2565</v>
      </c>
      <c r="O550" s="16"/>
      <c r="P550" s="17"/>
      <c r="Q550" s="76" t="s">
        <v>5688</v>
      </c>
      <c r="R550" s="76"/>
      <c r="S550" s="17"/>
      <c r="T550" s="78"/>
      <c r="U550" s="79"/>
      <c r="V550" s="79"/>
      <c r="W550" s="77"/>
      <c r="X550" s="80"/>
      <c r="Y550" s="80"/>
      <c r="Z550" s="69">
        <v>550</v>
      </c>
      <c r="AA550" s="69"/>
      <c r="AB550" s="81"/>
      <c r="AC550" s="71">
        <v>183</v>
      </c>
      <c r="AD550" s="71">
        <v>336</v>
      </c>
      <c r="AE550" s="71">
        <v>225</v>
      </c>
      <c r="AF550" s="71">
        <v>0</v>
      </c>
      <c r="AG550" s="71" t="s">
        <v>1600</v>
      </c>
      <c r="AH550" s="71" t="s">
        <v>2048</v>
      </c>
      <c r="AI550" s="71">
        <v>36000</v>
      </c>
      <c r="AJ550" s="73">
        <v>40340.238692129627</v>
      </c>
      <c r="AK550" s="71" t="s">
        <v>3133</v>
      </c>
      <c r="AL550" s="71" t="s">
        <v>3584</v>
      </c>
      <c r="AM550" s="71" t="s">
        <v>4566</v>
      </c>
      <c r="AN550" s="73">
        <v>40522.044849537036</v>
      </c>
      <c r="AO550" s="71"/>
      <c r="AP550" s="71"/>
    </row>
    <row r="551" spans="1:42" ht="41.45" customHeight="1">
      <c r="A551" s="15" t="s">
        <v>574</v>
      </c>
      <c r="C551" s="52">
        <v>1</v>
      </c>
      <c r="D551" s="52">
        <v>1</v>
      </c>
      <c r="E551" s="53">
        <v>0</v>
      </c>
      <c r="F551" s="53">
        <v>3.6099999999999999E-4</v>
      </c>
      <c r="G551" s="53">
        <v>2.1999999999999999E-5</v>
      </c>
      <c r="H551" s="53">
        <v>0.44459199999999999</v>
      </c>
      <c r="I551" s="53">
        <v>0</v>
      </c>
      <c r="J551" s="16" t="s">
        <v>5682</v>
      </c>
      <c r="K551" s="16"/>
      <c r="L551" s="75">
        <v>3.7013308296999416</v>
      </c>
      <c r="M551" s="68"/>
      <c r="N551" s="95" t="s">
        <v>2566</v>
      </c>
      <c r="O551" s="16"/>
      <c r="P551" s="17"/>
      <c r="Q551" s="76" t="s">
        <v>5688</v>
      </c>
      <c r="R551" s="76"/>
      <c r="S551" s="17"/>
      <c r="T551" s="78"/>
      <c r="U551" s="79"/>
      <c r="V551" s="79"/>
      <c r="W551" s="77"/>
      <c r="X551" s="80"/>
      <c r="Y551" s="80"/>
      <c r="Z551" s="69">
        <v>551</v>
      </c>
      <c r="AA551" s="69"/>
      <c r="AB551" s="81"/>
      <c r="AC551" s="71">
        <v>83</v>
      </c>
      <c r="AD551" s="71">
        <v>79</v>
      </c>
      <c r="AE551" s="71">
        <v>2323</v>
      </c>
      <c r="AF551" s="71">
        <v>0</v>
      </c>
      <c r="AG551" s="71" t="s">
        <v>1601</v>
      </c>
      <c r="AH551" s="71" t="s">
        <v>2041</v>
      </c>
      <c r="AI551" s="71">
        <v>-10800</v>
      </c>
      <c r="AJ551" s="73">
        <v>40207.060243055559</v>
      </c>
      <c r="AK551" s="71" t="s">
        <v>3133</v>
      </c>
      <c r="AL551" s="71" t="s">
        <v>3585</v>
      </c>
      <c r="AM551" s="71" t="s">
        <v>4567</v>
      </c>
      <c r="AN551" s="73">
        <v>40522.049791666665</v>
      </c>
      <c r="AO551" s="71"/>
      <c r="AP551" s="71"/>
    </row>
    <row r="552" spans="1:42" ht="41.45" customHeight="1">
      <c r="A552" s="15" t="s">
        <v>579</v>
      </c>
      <c r="C552" s="52">
        <v>0</v>
      </c>
      <c r="D552" s="52">
        <v>1</v>
      </c>
      <c r="E552" s="53">
        <v>0</v>
      </c>
      <c r="F552" s="53">
        <v>3.8000000000000002E-4</v>
      </c>
      <c r="G552" s="53">
        <v>1.9000000000000001E-4</v>
      </c>
      <c r="H552" s="53">
        <v>0.35770000000000002</v>
      </c>
      <c r="I552" s="53">
        <v>0</v>
      </c>
      <c r="J552" s="16" t="s">
        <v>5682</v>
      </c>
      <c r="K552" s="16"/>
      <c r="L552" s="75">
        <v>3.6619823068873689</v>
      </c>
      <c r="M552" s="68"/>
      <c r="N552" s="95" t="s">
        <v>2571</v>
      </c>
      <c r="O552" s="16"/>
      <c r="P552" s="17"/>
      <c r="Q552" s="76" t="s">
        <v>5688</v>
      </c>
      <c r="R552" s="76"/>
      <c r="S552" s="17"/>
      <c r="T552" s="78"/>
      <c r="U552" s="79"/>
      <c r="V552" s="79"/>
      <c r="W552" s="77"/>
      <c r="X552" s="80"/>
      <c r="Y552" s="80"/>
      <c r="Z552" s="69">
        <v>552</v>
      </c>
      <c r="AA552" s="69"/>
      <c r="AB552" s="81"/>
      <c r="AC552" s="71">
        <v>336</v>
      </c>
      <c r="AD552" s="71">
        <v>367</v>
      </c>
      <c r="AE552" s="71">
        <v>2125</v>
      </c>
      <c r="AF552" s="71">
        <v>0</v>
      </c>
      <c r="AG552" s="71" t="s">
        <v>1606</v>
      </c>
      <c r="AH552" s="71" t="s">
        <v>2081</v>
      </c>
      <c r="AI552" s="71">
        <v>3600</v>
      </c>
      <c r="AJ552" s="73">
        <v>39496.574849537035</v>
      </c>
      <c r="AK552" s="71" t="s">
        <v>3133</v>
      </c>
      <c r="AL552" s="71" t="s">
        <v>3590</v>
      </c>
      <c r="AM552" s="71" t="s">
        <v>4572</v>
      </c>
      <c r="AN552" s="73">
        <v>40522.049803240741</v>
      </c>
      <c r="AO552" s="71"/>
      <c r="AP552" s="71"/>
    </row>
    <row r="553" spans="1:42" ht="41.45" customHeight="1">
      <c r="A553" s="15" t="s">
        <v>581</v>
      </c>
      <c r="C553" s="52">
        <v>0</v>
      </c>
      <c r="D553" s="52">
        <v>1</v>
      </c>
      <c r="E553" s="53">
        <v>0</v>
      </c>
      <c r="F553" s="53">
        <v>5.9100000000000005E-4</v>
      </c>
      <c r="G553" s="53">
        <v>2.4060000000000002E-3</v>
      </c>
      <c r="H553" s="53">
        <v>0.39937600000000001</v>
      </c>
      <c r="I553" s="53">
        <v>0</v>
      </c>
      <c r="J553" s="16" t="s">
        <v>5682</v>
      </c>
      <c r="K553" s="16"/>
      <c r="L553" s="75">
        <v>3.6808550343736366</v>
      </c>
      <c r="M553" s="68"/>
      <c r="N553" s="95" t="s">
        <v>2573</v>
      </c>
      <c r="O553" s="16"/>
      <c r="P553" s="17"/>
      <c r="Q553" s="76" t="s">
        <v>5688</v>
      </c>
      <c r="R553" s="76"/>
      <c r="S553" s="17"/>
      <c r="T553" s="78"/>
      <c r="U553" s="79"/>
      <c r="V553" s="79"/>
      <c r="W553" s="77"/>
      <c r="X553" s="80"/>
      <c r="Y553" s="80"/>
      <c r="Z553" s="69">
        <v>553</v>
      </c>
      <c r="AA553" s="69"/>
      <c r="AB553" s="81"/>
      <c r="AC553" s="71">
        <v>388</v>
      </c>
      <c r="AD553" s="71">
        <v>166</v>
      </c>
      <c r="AE553" s="71">
        <v>1171</v>
      </c>
      <c r="AF553" s="71">
        <v>1</v>
      </c>
      <c r="AG553" s="71"/>
      <c r="AH553" s="71" t="s">
        <v>2070</v>
      </c>
      <c r="AI553" s="71">
        <v>34200</v>
      </c>
      <c r="AJ553" s="73">
        <v>39914.346076388887</v>
      </c>
      <c r="AK553" s="71" t="s">
        <v>3133</v>
      </c>
      <c r="AL553" s="71" t="s">
        <v>3592</v>
      </c>
      <c r="AM553" s="71" t="s">
        <v>4574</v>
      </c>
      <c r="AN553" s="73">
        <v>40522.049803240741</v>
      </c>
      <c r="AO553" s="71"/>
      <c r="AP553" s="71"/>
    </row>
    <row r="554" spans="1:42" ht="41.45" customHeight="1">
      <c r="A554" s="15" t="s">
        <v>582</v>
      </c>
      <c r="C554" s="52">
        <v>0</v>
      </c>
      <c r="D554" s="52">
        <v>1</v>
      </c>
      <c r="E554" s="53">
        <v>0</v>
      </c>
      <c r="F554" s="53">
        <v>3.77E-4</v>
      </c>
      <c r="G554" s="53">
        <v>9.0000000000000006E-5</v>
      </c>
      <c r="H554" s="53">
        <v>0.43145099999999997</v>
      </c>
      <c r="I554" s="53">
        <v>0</v>
      </c>
      <c r="J554" s="16" t="s">
        <v>5682</v>
      </c>
      <c r="K554" s="16"/>
      <c r="L554" s="75">
        <v>3.6953800063988322</v>
      </c>
      <c r="M554" s="68"/>
      <c r="N554" s="95" t="s">
        <v>2574</v>
      </c>
      <c r="O554" s="16"/>
      <c r="P554" s="17"/>
      <c r="Q554" s="76" t="s">
        <v>5688</v>
      </c>
      <c r="R554" s="76"/>
      <c r="S554" s="17"/>
      <c r="T554" s="78"/>
      <c r="U554" s="79"/>
      <c r="V554" s="79"/>
      <c r="W554" s="77"/>
      <c r="X554" s="80"/>
      <c r="Y554" s="80"/>
      <c r="Z554" s="69">
        <v>554</v>
      </c>
      <c r="AA554" s="69"/>
      <c r="AB554" s="81"/>
      <c r="AC554" s="71">
        <v>226</v>
      </c>
      <c r="AD554" s="71">
        <v>66</v>
      </c>
      <c r="AE554" s="71">
        <v>811</v>
      </c>
      <c r="AF554" s="71">
        <v>2</v>
      </c>
      <c r="AG554" s="71" t="s">
        <v>1607</v>
      </c>
      <c r="AH554" s="71" t="s">
        <v>2041</v>
      </c>
      <c r="AI554" s="71">
        <v>-10800</v>
      </c>
      <c r="AJ554" s="73">
        <v>40284.984201388892</v>
      </c>
      <c r="AK554" s="71" t="s">
        <v>3133</v>
      </c>
      <c r="AL554" s="71" t="s">
        <v>3593</v>
      </c>
      <c r="AM554" s="71" t="s">
        <v>4400</v>
      </c>
      <c r="AN554" s="73">
        <v>40522.049814814818</v>
      </c>
      <c r="AO554" s="71"/>
      <c r="AP554" s="71"/>
    </row>
    <row r="555" spans="1:42" ht="41.45" customHeight="1">
      <c r="A555" s="15" t="s">
        <v>583</v>
      </c>
      <c r="C555" s="52">
        <v>0</v>
      </c>
      <c r="D555" s="52">
        <v>1</v>
      </c>
      <c r="E555" s="53">
        <v>0</v>
      </c>
      <c r="F555" s="53">
        <v>3.4200000000000002E-4</v>
      </c>
      <c r="G555" s="53">
        <v>1.2999999999999999E-5</v>
      </c>
      <c r="H555" s="53">
        <v>0.46416299999999999</v>
      </c>
      <c r="I555" s="53">
        <v>0</v>
      </c>
      <c r="J555" s="16" t="s">
        <v>5682</v>
      </c>
      <c r="K555" s="16"/>
      <c r="L555" s="75">
        <v>3.7101934400664294</v>
      </c>
      <c r="M555" s="68"/>
      <c r="N555" s="95" t="s">
        <v>2575</v>
      </c>
      <c r="O555" s="16"/>
      <c r="P555" s="17"/>
      <c r="Q555" s="76" t="s">
        <v>5688</v>
      </c>
      <c r="R555" s="76"/>
      <c r="S555" s="17"/>
      <c r="T555" s="78"/>
      <c r="U555" s="79"/>
      <c r="V555" s="79"/>
      <c r="W555" s="77"/>
      <c r="X555" s="80"/>
      <c r="Y555" s="80"/>
      <c r="Z555" s="69">
        <v>555</v>
      </c>
      <c r="AA555" s="69"/>
      <c r="AB555" s="81"/>
      <c r="AC555" s="71">
        <v>727</v>
      </c>
      <c r="AD555" s="71">
        <v>552</v>
      </c>
      <c r="AE555" s="71">
        <v>1247</v>
      </c>
      <c r="AF555" s="71">
        <v>1</v>
      </c>
      <c r="AG555" s="71" t="s">
        <v>1608</v>
      </c>
      <c r="AH555" s="71" t="s">
        <v>2058</v>
      </c>
      <c r="AI555" s="71">
        <v>-28800</v>
      </c>
      <c r="AJ555" s="73">
        <v>39519.776273148149</v>
      </c>
      <c r="AK555" s="71" t="s">
        <v>3133</v>
      </c>
      <c r="AL555" s="71" t="s">
        <v>3594</v>
      </c>
      <c r="AM555" s="71" t="s">
        <v>4575</v>
      </c>
      <c r="AN555" s="73">
        <v>40522.049826388888</v>
      </c>
      <c r="AO555" s="71"/>
      <c r="AP555" s="71"/>
    </row>
    <row r="556" spans="1:42" ht="41.45" customHeight="1">
      <c r="A556" s="15" t="s">
        <v>584</v>
      </c>
      <c r="C556" s="52">
        <v>0</v>
      </c>
      <c r="D556" s="52">
        <v>1</v>
      </c>
      <c r="E556" s="53">
        <v>0</v>
      </c>
      <c r="F556" s="53">
        <v>5.9100000000000005E-4</v>
      </c>
      <c r="G556" s="53">
        <v>2.4060000000000002E-3</v>
      </c>
      <c r="H556" s="53">
        <v>0.39937600000000001</v>
      </c>
      <c r="I556" s="53">
        <v>0</v>
      </c>
      <c r="J556" s="16" t="s">
        <v>5682</v>
      </c>
      <c r="K556" s="16"/>
      <c r="L556" s="75">
        <v>3.6808550343736366</v>
      </c>
      <c r="M556" s="68"/>
      <c r="N556" s="95" t="s">
        <v>2576</v>
      </c>
      <c r="O556" s="16"/>
      <c r="P556" s="17"/>
      <c r="Q556" s="76" t="s">
        <v>5688</v>
      </c>
      <c r="R556" s="76"/>
      <c r="S556" s="17"/>
      <c r="T556" s="78"/>
      <c r="U556" s="79"/>
      <c r="V556" s="79"/>
      <c r="W556" s="77"/>
      <c r="X556" s="80"/>
      <c r="Y556" s="80"/>
      <c r="Z556" s="69">
        <v>556</v>
      </c>
      <c r="AA556" s="69"/>
      <c r="AB556" s="81"/>
      <c r="AC556" s="71">
        <v>63</v>
      </c>
      <c r="AD556" s="71">
        <v>31</v>
      </c>
      <c r="AE556" s="71">
        <v>242</v>
      </c>
      <c r="AF556" s="71">
        <v>20</v>
      </c>
      <c r="AG556" s="71" t="s">
        <v>1609</v>
      </c>
      <c r="AH556" s="71"/>
      <c r="AI556" s="71"/>
      <c r="AJ556" s="73">
        <v>40168.283275462964</v>
      </c>
      <c r="AK556" s="71" t="s">
        <v>3133</v>
      </c>
      <c r="AL556" s="71" t="s">
        <v>3595</v>
      </c>
      <c r="AM556" s="71" t="s">
        <v>4576</v>
      </c>
      <c r="AN556" s="73">
        <v>40522.049837962964</v>
      </c>
      <c r="AO556" s="71"/>
      <c r="AP556" s="71"/>
    </row>
    <row r="557" spans="1:42" ht="41.45" customHeight="1">
      <c r="A557" s="15" t="s">
        <v>585</v>
      </c>
      <c r="C557" s="52">
        <v>0</v>
      </c>
      <c r="D557" s="52">
        <v>1</v>
      </c>
      <c r="E557" s="53">
        <v>0</v>
      </c>
      <c r="F557" s="53">
        <v>5.9100000000000005E-4</v>
      </c>
      <c r="G557" s="53">
        <v>2.4060000000000002E-3</v>
      </c>
      <c r="H557" s="53">
        <v>0.39937600000000001</v>
      </c>
      <c r="I557" s="53">
        <v>0</v>
      </c>
      <c r="J557" s="16" t="s">
        <v>5682</v>
      </c>
      <c r="K557" s="16"/>
      <c r="L557" s="75">
        <v>3.6808550343736366</v>
      </c>
      <c r="M557" s="68"/>
      <c r="N557" s="95" t="s">
        <v>2577</v>
      </c>
      <c r="O557" s="16"/>
      <c r="P557" s="17"/>
      <c r="Q557" s="76" t="s">
        <v>5688</v>
      </c>
      <c r="R557" s="76"/>
      <c r="S557" s="17"/>
      <c r="T557" s="78"/>
      <c r="U557" s="79"/>
      <c r="V557" s="79"/>
      <c r="W557" s="77"/>
      <c r="X557" s="80"/>
      <c r="Y557" s="80"/>
      <c r="Z557" s="69">
        <v>557</v>
      </c>
      <c r="AA557" s="69"/>
      <c r="AB557" s="81"/>
      <c r="AC557" s="71">
        <v>25</v>
      </c>
      <c r="AD557" s="71">
        <v>41</v>
      </c>
      <c r="AE557" s="71">
        <v>198</v>
      </c>
      <c r="AF557" s="71">
        <v>8</v>
      </c>
      <c r="AG557" s="71" t="s">
        <v>1610</v>
      </c>
      <c r="AH557" s="71" t="s">
        <v>2081</v>
      </c>
      <c r="AI557" s="71">
        <v>3600</v>
      </c>
      <c r="AJ557" s="73">
        <v>39881.816087962965</v>
      </c>
      <c r="AK557" s="71" t="s">
        <v>3133</v>
      </c>
      <c r="AL557" s="71" t="s">
        <v>3596</v>
      </c>
      <c r="AM557" s="71" t="s">
        <v>4577</v>
      </c>
      <c r="AN557" s="73">
        <v>40522.049861111111</v>
      </c>
      <c r="AO557" s="71"/>
      <c r="AP557" s="71"/>
    </row>
    <row r="558" spans="1:42" ht="41.45" customHeight="1">
      <c r="A558" s="15" t="s">
        <v>586</v>
      </c>
      <c r="C558" s="52">
        <v>0</v>
      </c>
      <c r="D558" s="52">
        <v>1</v>
      </c>
      <c r="E558" s="53">
        <v>0</v>
      </c>
      <c r="F558" s="53">
        <v>5.9100000000000005E-4</v>
      </c>
      <c r="G558" s="53">
        <v>2.4060000000000002E-3</v>
      </c>
      <c r="H558" s="53">
        <v>0.39937600000000001</v>
      </c>
      <c r="I558" s="53">
        <v>0</v>
      </c>
      <c r="J558" s="16" t="s">
        <v>5682</v>
      </c>
      <c r="K558" s="16"/>
      <c r="L558" s="75">
        <v>3.6808550343736366</v>
      </c>
      <c r="M558" s="68"/>
      <c r="N558" s="95" t="s">
        <v>2117</v>
      </c>
      <c r="O558" s="16"/>
      <c r="P558" s="17"/>
      <c r="Q558" s="76" t="s">
        <v>5688</v>
      </c>
      <c r="R558" s="76"/>
      <c r="S558" s="17"/>
      <c r="T558" s="78"/>
      <c r="U558" s="79"/>
      <c r="V558" s="79"/>
      <c r="W558" s="77"/>
      <c r="X558" s="80"/>
      <c r="Y558" s="80"/>
      <c r="Z558" s="69">
        <v>558</v>
      </c>
      <c r="AA558" s="69"/>
      <c r="AB558" s="81"/>
      <c r="AC558" s="71">
        <v>14</v>
      </c>
      <c r="AD558" s="71">
        <v>20</v>
      </c>
      <c r="AE558" s="71">
        <v>572</v>
      </c>
      <c r="AF558" s="71">
        <v>1</v>
      </c>
      <c r="AG558" s="71" t="s">
        <v>1611</v>
      </c>
      <c r="AH558" s="71" t="s">
        <v>2045</v>
      </c>
      <c r="AI558" s="71">
        <v>-18000</v>
      </c>
      <c r="AJ558" s="73">
        <v>39900.02584490741</v>
      </c>
      <c r="AK558" s="71" t="s">
        <v>3133</v>
      </c>
      <c r="AL558" s="71" t="s">
        <v>3597</v>
      </c>
      <c r="AM558" s="71" t="s">
        <v>4578</v>
      </c>
      <c r="AN558" s="73">
        <v>40522.049861111111</v>
      </c>
      <c r="AO558" s="71"/>
      <c r="AP558" s="71"/>
    </row>
    <row r="559" spans="1:42" ht="41.45" customHeight="1">
      <c r="A559" s="15" t="s">
        <v>591</v>
      </c>
      <c r="C559" s="52">
        <v>1</v>
      </c>
      <c r="D559" s="52">
        <v>1</v>
      </c>
      <c r="E559" s="53">
        <v>0</v>
      </c>
      <c r="F559" s="53">
        <v>3.0299999999999999E-4</v>
      </c>
      <c r="G559" s="53">
        <v>3.9999999999999998E-6</v>
      </c>
      <c r="H559" s="53">
        <v>0.35066000000000003</v>
      </c>
      <c r="I559" s="53">
        <v>0</v>
      </c>
      <c r="J559" s="16" t="s">
        <v>5682</v>
      </c>
      <c r="K559" s="16"/>
      <c r="L559" s="75">
        <v>3.6587942849681991</v>
      </c>
      <c r="M559" s="68"/>
      <c r="N559" s="95" t="s">
        <v>2582</v>
      </c>
      <c r="O559" s="16"/>
      <c r="P559" s="17"/>
      <c r="Q559" s="76" t="s">
        <v>5688</v>
      </c>
      <c r="R559" s="76"/>
      <c r="S559" s="17"/>
      <c r="T559" s="78"/>
      <c r="U559" s="79"/>
      <c r="V559" s="79"/>
      <c r="W559" s="77"/>
      <c r="X559" s="80"/>
      <c r="Y559" s="80"/>
      <c r="Z559" s="69">
        <v>559</v>
      </c>
      <c r="AA559" s="69"/>
      <c r="AB559" s="81"/>
      <c r="AC559" s="71">
        <v>24</v>
      </c>
      <c r="AD559" s="71">
        <v>7</v>
      </c>
      <c r="AE559" s="71">
        <v>46</v>
      </c>
      <c r="AF559" s="71">
        <v>0</v>
      </c>
      <c r="AG559" s="71" t="s">
        <v>1616</v>
      </c>
      <c r="AH559" s="71" t="s">
        <v>2046</v>
      </c>
      <c r="AI559" s="71">
        <v>-16200</v>
      </c>
      <c r="AJ559" s="73">
        <v>40512.679351851853</v>
      </c>
      <c r="AK559" s="71" t="s">
        <v>3133</v>
      </c>
      <c r="AL559" s="71" t="s">
        <v>3602</v>
      </c>
      <c r="AM559" s="71" t="s">
        <v>4581</v>
      </c>
      <c r="AN559" s="73">
        <v>40522.049861111111</v>
      </c>
      <c r="AO559" s="71"/>
      <c r="AP559" s="71"/>
    </row>
    <row r="560" spans="1:42" ht="41.45" customHeight="1">
      <c r="A560" s="15" t="s">
        <v>592</v>
      </c>
      <c r="C560" s="52">
        <v>1</v>
      </c>
      <c r="D560" s="52">
        <v>1</v>
      </c>
      <c r="E560" s="53">
        <v>0</v>
      </c>
      <c r="F560" s="53">
        <v>5.9199999999999997E-4</v>
      </c>
      <c r="G560" s="53">
        <v>2.5360000000000001E-3</v>
      </c>
      <c r="H560" s="53">
        <v>0.69456700000000005</v>
      </c>
      <c r="I560" s="53">
        <v>0.5</v>
      </c>
      <c r="J560" s="16" t="s">
        <v>5682</v>
      </c>
      <c r="K560" s="16"/>
      <c r="L560" s="75">
        <v>3.8145305142517172</v>
      </c>
      <c r="M560" s="68"/>
      <c r="N560" s="95" t="s">
        <v>2583</v>
      </c>
      <c r="O560" s="16"/>
      <c r="P560" s="17"/>
      <c r="Q560" s="76" t="s">
        <v>5688</v>
      </c>
      <c r="R560" s="76"/>
      <c r="S560" s="17"/>
      <c r="T560" s="78"/>
      <c r="U560" s="79"/>
      <c r="V560" s="79"/>
      <c r="W560" s="77"/>
      <c r="X560" s="80"/>
      <c r="Y560" s="80"/>
      <c r="Z560" s="69">
        <v>560</v>
      </c>
      <c r="AA560" s="69"/>
      <c r="AB560" s="81"/>
      <c r="AC560" s="71">
        <v>595</v>
      </c>
      <c r="AD560" s="71">
        <v>1126</v>
      </c>
      <c r="AE560" s="71">
        <v>7816</v>
      </c>
      <c r="AF560" s="71">
        <v>65</v>
      </c>
      <c r="AG560" s="71" t="s">
        <v>1617</v>
      </c>
      <c r="AH560" s="71" t="s">
        <v>2050</v>
      </c>
      <c r="AI560" s="71">
        <v>-21600</v>
      </c>
      <c r="AJ560" s="73">
        <v>39214.066168981481</v>
      </c>
      <c r="AK560" s="71" t="s">
        <v>3133</v>
      </c>
      <c r="AL560" s="71" t="s">
        <v>3603</v>
      </c>
      <c r="AM560" s="71" t="s">
        <v>4582</v>
      </c>
      <c r="AN560" s="73">
        <v>40522.047326388885</v>
      </c>
      <c r="AO560" s="71"/>
      <c r="AP560" s="71"/>
    </row>
    <row r="561" spans="1:42" ht="41.45" customHeight="1">
      <c r="A561" s="15" t="s">
        <v>593</v>
      </c>
      <c r="C561" s="52">
        <v>0</v>
      </c>
      <c r="D561" s="52">
        <v>2</v>
      </c>
      <c r="E561" s="53">
        <v>0</v>
      </c>
      <c r="F561" s="53">
        <v>5.9199999999999997E-4</v>
      </c>
      <c r="G561" s="53">
        <v>2.5360000000000001E-3</v>
      </c>
      <c r="H561" s="53">
        <v>0.69456700000000005</v>
      </c>
      <c r="I561" s="53">
        <v>0.5</v>
      </c>
      <c r="J561" s="16" t="s">
        <v>5682</v>
      </c>
      <c r="K561" s="16"/>
      <c r="L561" s="75">
        <v>3.8145305142517172</v>
      </c>
      <c r="M561" s="68"/>
      <c r="N561" s="95" t="s">
        <v>2584</v>
      </c>
      <c r="O561" s="16"/>
      <c r="P561" s="17"/>
      <c r="Q561" s="76" t="s">
        <v>5688</v>
      </c>
      <c r="R561" s="76"/>
      <c r="S561" s="17"/>
      <c r="T561" s="78"/>
      <c r="U561" s="79"/>
      <c r="V561" s="79"/>
      <c r="W561" s="77"/>
      <c r="X561" s="80"/>
      <c r="Y561" s="80"/>
      <c r="Z561" s="69">
        <v>561</v>
      </c>
      <c r="AA561" s="69"/>
      <c r="AB561" s="81"/>
      <c r="AC561" s="71">
        <v>171</v>
      </c>
      <c r="AD561" s="71">
        <v>179</v>
      </c>
      <c r="AE561" s="71">
        <v>3785</v>
      </c>
      <c r="AF561" s="71">
        <v>0</v>
      </c>
      <c r="AG561" s="71" t="s">
        <v>1618</v>
      </c>
      <c r="AH561" s="71" t="s">
        <v>2066</v>
      </c>
      <c r="AI561" s="71">
        <v>-21600</v>
      </c>
      <c r="AJ561" s="73">
        <v>40047.080243055556</v>
      </c>
      <c r="AK561" s="71" t="s">
        <v>3133</v>
      </c>
      <c r="AL561" s="71" t="s">
        <v>3604</v>
      </c>
      <c r="AM561" s="71" t="s">
        <v>4583</v>
      </c>
      <c r="AN561" s="73">
        <v>40522.049884259257</v>
      </c>
      <c r="AO561" s="71"/>
      <c r="AP561" s="71"/>
    </row>
    <row r="562" spans="1:42" ht="41.45" customHeight="1">
      <c r="A562" s="15" t="s">
        <v>594</v>
      </c>
      <c r="C562" s="52">
        <v>0</v>
      </c>
      <c r="D562" s="52">
        <v>2</v>
      </c>
      <c r="E562" s="53">
        <v>0</v>
      </c>
      <c r="F562" s="53">
        <v>5.9199999999999997E-4</v>
      </c>
      <c r="G562" s="53">
        <v>2.6099999999999999E-3</v>
      </c>
      <c r="H562" s="53">
        <v>0.60417600000000005</v>
      </c>
      <c r="I562" s="53">
        <v>0.5</v>
      </c>
      <c r="J562" s="16" t="s">
        <v>5682</v>
      </c>
      <c r="K562" s="16"/>
      <c r="L562" s="75">
        <v>3.7735974902040343</v>
      </c>
      <c r="M562" s="68"/>
      <c r="N562" s="95" t="s">
        <v>2585</v>
      </c>
      <c r="O562" s="16"/>
      <c r="P562" s="17"/>
      <c r="Q562" s="76" t="s">
        <v>5688</v>
      </c>
      <c r="R562" s="76"/>
      <c r="S562" s="17"/>
      <c r="T562" s="78"/>
      <c r="U562" s="79"/>
      <c r="V562" s="79"/>
      <c r="W562" s="77"/>
      <c r="X562" s="80"/>
      <c r="Y562" s="80"/>
      <c r="Z562" s="69">
        <v>562</v>
      </c>
      <c r="AA562" s="69"/>
      <c r="AB562" s="81"/>
      <c r="AC562" s="71">
        <v>21</v>
      </c>
      <c r="AD562" s="71">
        <v>2</v>
      </c>
      <c r="AE562" s="71">
        <v>77</v>
      </c>
      <c r="AF562" s="71">
        <v>2</v>
      </c>
      <c r="AG562" s="71"/>
      <c r="AH562" s="71" t="s">
        <v>2063</v>
      </c>
      <c r="AI562" s="71">
        <v>-36000</v>
      </c>
      <c r="AJ562" s="73">
        <v>40479.315208333333</v>
      </c>
      <c r="AK562" s="71" t="s">
        <v>3133</v>
      </c>
      <c r="AL562" s="71" t="s">
        <v>3605</v>
      </c>
      <c r="AM562" s="71" t="s">
        <v>4584</v>
      </c>
      <c r="AN562" s="73">
        <v>40522.049895833334</v>
      </c>
      <c r="AO562" s="71"/>
      <c r="AP562" s="71"/>
    </row>
    <row r="563" spans="1:42" ht="41.45" customHeight="1">
      <c r="A563" s="15" t="s">
        <v>596</v>
      </c>
      <c r="C563" s="52">
        <v>1</v>
      </c>
      <c r="D563" s="52">
        <v>2</v>
      </c>
      <c r="E563" s="53">
        <v>0</v>
      </c>
      <c r="F563" s="53">
        <v>6.0499999999999996E-4</v>
      </c>
      <c r="G563" s="53">
        <v>2.5409999999999999E-3</v>
      </c>
      <c r="H563" s="53">
        <v>0.67336099999999999</v>
      </c>
      <c r="I563" s="53">
        <v>0.5</v>
      </c>
      <c r="J563" s="16" t="s">
        <v>5682</v>
      </c>
      <c r="K563" s="16"/>
      <c r="L563" s="75">
        <v>3.8049275039082628</v>
      </c>
      <c r="M563" s="68"/>
      <c r="N563" s="95" t="s">
        <v>2587</v>
      </c>
      <c r="O563" s="16"/>
      <c r="P563" s="17"/>
      <c r="Q563" s="76" t="s">
        <v>5688</v>
      </c>
      <c r="R563" s="76"/>
      <c r="S563" s="17"/>
      <c r="T563" s="78"/>
      <c r="U563" s="79"/>
      <c r="V563" s="79"/>
      <c r="W563" s="77"/>
      <c r="X563" s="80"/>
      <c r="Y563" s="80"/>
      <c r="Z563" s="69">
        <v>563</v>
      </c>
      <c r="AA563" s="69"/>
      <c r="AB563" s="81"/>
      <c r="AC563" s="71">
        <v>790</v>
      </c>
      <c r="AD563" s="71">
        <v>1127</v>
      </c>
      <c r="AE563" s="71">
        <v>656</v>
      </c>
      <c r="AF563" s="71">
        <v>0</v>
      </c>
      <c r="AG563" s="71" t="s">
        <v>1620</v>
      </c>
      <c r="AH563" s="71" t="s">
        <v>2042</v>
      </c>
      <c r="AI563" s="71">
        <v>-14400</v>
      </c>
      <c r="AJ563" s="73">
        <v>40456.662499999999</v>
      </c>
      <c r="AK563" s="71" t="s">
        <v>3133</v>
      </c>
      <c r="AL563" s="71" t="s">
        <v>3607</v>
      </c>
      <c r="AM563" s="71" t="s">
        <v>4586</v>
      </c>
      <c r="AN563" s="73">
        <v>40522.049895833334</v>
      </c>
      <c r="AO563" s="71"/>
      <c r="AP563" s="71"/>
    </row>
    <row r="564" spans="1:42" ht="41.45" customHeight="1">
      <c r="A564" s="15" t="s">
        <v>597</v>
      </c>
      <c r="C564" s="52">
        <v>0</v>
      </c>
      <c r="D564" s="52">
        <v>2</v>
      </c>
      <c r="E564" s="53">
        <v>0</v>
      </c>
      <c r="F564" s="53">
        <v>3.6400000000000001E-4</v>
      </c>
      <c r="G564" s="53">
        <v>6.6000000000000005E-5</v>
      </c>
      <c r="H564" s="53">
        <v>0.52745500000000001</v>
      </c>
      <c r="I564" s="53">
        <v>0.5</v>
      </c>
      <c r="J564" s="16" t="s">
        <v>5682</v>
      </c>
      <c r="K564" s="16"/>
      <c r="L564" s="75">
        <v>3.7388548439454214</v>
      </c>
      <c r="M564" s="68"/>
      <c r="N564" s="95" t="s">
        <v>2588</v>
      </c>
      <c r="O564" s="16"/>
      <c r="P564" s="17"/>
      <c r="Q564" s="76" t="s">
        <v>5688</v>
      </c>
      <c r="R564" s="76"/>
      <c r="S564" s="17"/>
      <c r="T564" s="78"/>
      <c r="U564" s="79"/>
      <c r="V564" s="79"/>
      <c r="W564" s="77"/>
      <c r="X564" s="80"/>
      <c r="Y564" s="80"/>
      <c r="Z564" s="69">
        <v>564</v>
      </c>
      <c r="AA564" s="69"/>
      <c r="AB564" s="81"/>
      <c r="AC564" s="71">
        <v>310</v>
      </c>
      <c r="AD564" s="71">
        <v>156</v>
      </c>
      <c r="AE564" s="71">
        <v>7095</v>
      </c>
      <c r="AF564" s="71">
        <v>59</v>
      </c>
      <c r="AG564" s="71" t="s">
        <v>1621</v>
      </c>
      <c r="AH564" s="71" t="s">
        <v>2046</v>
      </c>
      <c r="AI564" s="71">
        <v>-16200</v>
      </c>
      <c r="AJ564" s="73">
        <v>40045.134131944447</v>
      </c>
      <c r="AK564" s="71" t="s">
        <v>3133</v>
      </c>
      <c r="AL564" s="71" t="s">
        <v>3608</v>
      </c>
      <c r="AM564" s="71" t="s">
        <v>4587</v>
      </c>
      <c r="AN564" s="73">
        <v>40522.049930555557</v>
      </c>
      <c r="AO564" s="71"/>
      <c r="AP564" s="71"/>
    </row>
    <row r="565" spans="1:42" ht="41.45" customHeight="1">
      <c r="A565" s="15" t="s">
        <v>598</v>
      </c>
      <c r="C565" s="52">
        <v>0</v>
      </c>
      <c r="D565" s="52">
        <v>1</v>
      </c>
      <c r="E565" s="53">
        <v>0</v>
      </c>
      <c r="F565" s="53">
        <v>3.77E-4</v>
      </c>
      <c r="G565" s="53">
        <v>9.0000000000000006E-5</v>
      </c>
      <c r="H565" s="53">
        <v>0.43145099999999997</v>
      </c>
      <c r="I565" s="53">
        <v>0</v>
      </c>
      <c r="J565" s="16" t="s">
        <v>5682</v>
      </c>
      <c r="K565" s="16"/>
      <c r="L565" s="75">
        <v>3.6953800063988322</v>
      </c>
      <c r="M565" s="68"/>
      <c r="N565" s="95" t="s">
        <v>2589</v>
      </c>
      <c r="O565" s="16"/>
      <c r="P565" s="17"/>
      <c r="Q565" s="76" t="s">
        <v>5688</v>
      </c>
      <c r="R565" s="76"/>
      <c r="S565" s="17"/>
      <c r="T565" s="78"/>
      <c r="U565" s="79"/>
      <c r="V565" s="79"/>
      <c r="W565" s="77"/>
      <c r="X565" s="80"/>
      <c r="Y565" s="80"/>
      <c r="Z565" s="69">
        <v>565</v>
      </c>
      <c r="AA565" s="69"/>
      <c r="AB565" s="81"/>
      <c r="AC565" s="71">
        <v>70</v>
      </c>
      <c r="AD565" s="71">
        <v>50</v>
      </c>
      <c r="AE565" s="71">
        <v>2939</v>
      </c>
      <c r="AF565" s="71">
        <v>0</v>
      </c>
      <c r="AG565" s="71" t="s">
        <v>1622</v>
      </c>
      <c r="AH565" s="71" t="s">
        <v>2045</v>
      </c>
      <c r="AI565" s="71">
        <v>-18000</v>
      </c>
      <c r="AJ565" s="73">
        <v>40247.082094907404</v>
      </c>
      <c r="AK565" s="71" t="s">
        <v>3133</v>
      </c>
      <c r="AL565" s="71" t="s">
        <v>3609</v>
      </c>
      <c r="AM565" s="71" t="s">
        <v>4400</v>
      </c>
      <c r="AN565" s="73">
        <v>40522.049953703703</v>
      </c>
      <c r="AO565" s="71"/>
      <c r="AP565" s="71"/>
    </row>
    <row r="566" spans="1:42" ht="41.45" customHeight="1">
      <c r="A566" s="15" t="s">
        <v>599</v>
      </c>
      <c r="C566" s="52">
        <v>0</v>
      </c>
      <c r="D566" s="52">
        <v>1</v>
      </c>
      <c r="E566" s="53">
        <v>0</v>
      </c>
      <c r="F566" s="53">
        <v>3.5500000000000001E-4</v>
      </c>
      <c r="G566" s="53">
        <v>1.8E-5</v>
      </c>
      <c r="H566" s="53">
        <v>0.42164000000000001</v>
      </c>
      <c r="I566" s="53">
        <v>0</v>
      </c>
      <c r="J566" s="16" t="s">
        <v>5682</v>
      </c>
      <c r="K566" s="16"/>
      <c r="L566" s="75">
        <v>3.6909371536930116</v>
      </c>
      <c r="M566" s="68"/>
      <c r="N566" s="95" t="s">
        <v>2590</v>
      </c>
      <c r="O566" s="16"/>
      <c r="P566" s="17"/>
      <c r="Q566" s="76" t="s">
        <v>5688</v>
      </c>
      <c r="R566" s="76"/>
      <c r="S566" s="17"/>
      <c r="T566" s="78"/>
      <c r="U566" s="79"/>
      <c r="V566" s="79"/>
      <c r="W566" s="77"/>
      <c r="X566" s="80"/>
      <c r="Y566" s="80"/>
      <c r="Z566" s="69">
        <v>566</v>
      </c>
      <c r="AA566" s="69"/>
      <c r="AB566" s="81"/>
      <c r="AC566" s="71">
        <v>58</v>
      </c>
      <c r="AD566" s="71">
        <v>36</v>
      </c>
      <c r="AE566" s="71">
        <v>183</v>
      </c>
      <c r="AF566" s="71">
        <v>0</v>
      </c>
      <c r="AG566" s="71" t="s">
        <v>1623</v>
      </c>
      <c r="AH566" s="71" t="s">
        <v>2094</v>
      </c>
      <c r="AI566" s="71">
        <v>25200</v>
      </c>
      <c r="AJ566" s="73">
        <v>40470.527743055558</v>
      </c>
      <c r="AK566" s="71" t="s">
        <v>3133</v>
      </c>
      <c r="AL566" s="71" t="s">
        <v>3610</v>
      </c>
      <c r="AM566" s="71" t="s">
        <v>4588</v>
      </c>
      <c r="AN566" s="73">
        <v>40522.049976851849</v>
      </c>
      <c r="AO566" s="71"/>
      <c r="AP566" s="71"/>
    </row>
    <row r="567" spans="1:42" ht="41.45" customHeight="1">
      <c r="A567" s="15" t="s">
        <v>600</v>
      </c>
      <c r="C567" s="52">
        <v>0</v>
      </c>
      <c r="D567" s="52">
        <v>1</v>
      </c>
      <c r="E567" s="53">
        <v>0</v>
      </c>
      <c r="F567" s="53">
        <v>5.9100000000000005E-4</v>
      </c>
      <c r="G567" s="53">
        <v>2.4060000000000002E-3</v>
      </c>
      <c r="H567" s="53">
        <v>0.39937600000000001</v>
      </c>
      <c r="I567" s="53">
        <v>0</v>
      </c>
      <c r="J567" s="16" t="s">
        <v>5682</v>
      </c>
      <c r="K567" s="16"/>
      <c r="L567" s="75">
        <v>3.6808550343736366</v>
      </c>
      <c r="M567" s="68"/>
      <c r="N567" s="95" t="s">
        <v>2591</v>
      </c>
      <c r="O567" s="16"/>
      <c r="P567" s="17"/>
      <c r="Q567" s="76" t="s">
        <v>5688</v>
      </c>
      <c r="R567" s="76"/>
      <c r="S567" s="17"/>
      <c r="T567" s="78"/>
      <c r="U567" s="79"/>
      <c r="V567" s="79"/>
      <c r="W567" s="77"/>
      <c r="X567" s="80"/>
      <c r="Y567" s="80"/>
      <c r="Z567" s="69">
        <v>567</v>
      </c>
      <c r="AA567" s="69"/>
      <c r="AB567" s="81"/>
      <c r="AC567" s="71">
        <v>35</v>
      </c>
      <c r="AD567" s="71">
        <v>12</v>
      </c>
      <c r="AE567" s="71">
        <v>424</v>
      </c>
      <c r="AF567" s="71">
        <v>14</v>
      </c>
      <c r="AG567" s="71" t="s">
        <v>1624</v>
      </c>
      <c r="AH567" s="71" t="s">
        <v>2086</v>
      </c>
      <c r="AI567" s="71">
        <v>-21600</v>
      </c>
      <c r="AJ567" s="73">
        <v>40110.000347222223</v>
      </c>
      <c r="AK567" s="71" t="s">
        <v>3133</v>
      </c>
      <c r="AL567" s="71" t="s">
        <v>3611</v>
      </c>
      <c r="AM567" s="71" t="s">
        <v>4589</v>
      </c>
      <c r="AN567" s="73">
        <v>40522.049976851849</v>
      </c>
      <c r="AO567" s="71"/>
      <c r="AP567" s="71"/>
    </row>
    <row r="568" spans="1:42" ht="41.45" customHeight="1">
      <c r="A568" s="15" t="s">
        <v>601</v>
      </c>
      <c r="C568" s="52">
        <v>1</v>
      </c>
      <c r="D568" s="52">
        <v>1</v>
      </c>
      <c r="E568" s="53">
        <v>0</v>
      </c>
      <c r="F568" s="53">
        <v>3.6099999999999999E-4</v>
      </c>
      <c r="G568" s="53">
        <v>2.1999999999999999E-5</v>
      </c>
      <c r="H568" s="53">
        <v>0.44459199999999999</v>
      </c>
      <c r="I568" s="53">
        <v>0</v>
      </c>
      <c r="J568" s="16" t="s">
        <v>5682</v>
      </c>
      <c r="K568" s="16"/>
      <c r="L568" s="75">
        <v>3.7013308296999416</v>
      </c>
      <c r="M568" s="68"/>
      <c r="N568" s="95" t="s">
        <v>2592</v>
      </c>
      <c r="O568" s="16"/>
      <c r="P568" s="17"/>
      <c r="Q568" s="76" t="s">
        <v>5688</v>
      </c>
      <c r="R568" s="76"/>
      <c r="S568" s="17"/>
      <c r="T568" s="78"/>
      <c r="U568" s="79"/>
      <c r="V568" s="79"/>
      <c r="W568" s="77"/>
      <c r="X568" s="80"/>
      <c r="Y568" s="80"/>
      <c r="Z568" s="69">
        <v>568</v>
      </c>
      <c r="AA568" s="69"/>
      <c r="AB568" s="81"/>
      <c r="AC568" s="71">
        <v>78</v>
      </c>
      <c r="AD568" s="71">
        <v>32</v>
      </c>
      <c r="AE568" s="71">
        <v>398</v>
      </c>
      <c r="AF568" s="71">
        <v>0</v>
      </c>
      <c r="AG568" s="71" t="s">
        <v>1625</v>
      </c>
      <c r="AH568" s="71" t="s">
        <v>2041</v>
      </c>
      <c r="AI568" s="71">
        <v>-10800</v>
      </c>
      <c r="AJ568" s="73">
        <v>40305.976770833331</v>
      </c>
      <c r="AK568" s="71" t="s">
        <v>3133</v>
      </c>
      <c r="AL568" s="71" t="s">
        <v>3612</v>
      </c>
      <c r="AM568" s="71" t="s">
        <v>4525</v>
      </c>
      <c r="AN568" s="73">
        <v>40522.049988425926</v>
      </c>
      <c r="AO568" s="71"/>
      <c r="AP568" s="71"/>
    </row>
    <row r="569" spans="1:42" ht="41.45" customHeight="1">
      <c r="A569" s="15" t="s">
        <v>602</v>
      </c>
      <c r="C569" s="52">
        <v>0</v>
      </c>
      <c r="D569" s="52">
        <v>1</v>
      </c>
      <c r="E569" s="53">
        <v>0</v>
      </c>
      <c r="F569" s="53">
        <v>5.9100000000000005E-4</v>
      </c>
      <c r="G569" s="53">
        <v>2.4060000000000002E-3</v>
      </c>
      <c r="H569" s="53">
        <v>0.39937600000000001</v>
      </c>
      <c r="I569" s="53">
        <v>0</v>
      </c>
      <c r="J569" s="16" t="s">
        <v>5682</v>
      </c>
      <c r="K569" s="16"/>
      <c r="L569" s="75">
        <v>3.6808550343736366</v>
      </c>
      <c r="M569" s="68"/>
      <c r="N569" s="95" t="s">
        <v>2593</v>
      </c>
      <c r="O569" s="16"/>
      <c r="P569" s="17"/>
      <c r="Q569" s="76" t="s">
        <v>5688</v>
      </c>
      <c r="R569" s="76"/>
      <c r="S569" s="58"/>
      <c r="T569" s="78"/>
      <c r="U569" s="79"/>
      <c r="V569" s="79"/>
      <c r="W569" s="77"/>
      <c r="X569" s="80"/>
      <c r="Y569" s="80"/>
      <c r="Z569" s="69">
        <v>569</v>
      </c>
      <c r="AA569" s="69"/>
      <c r="AB569" s="81"/>
      <c r="AC569" s="71">
        <v>230</v>
      </c>
      <c r="AD569" s="71">
        <v>222</v>
      </c>
      <c r="AE569" s="71">
        <v>1766</v>
      </c>
      <c r="AF569" s="71">
        <v>4</v>
      </c>
      <c r="AG569" s="71" t="s">
        <v>1626</v>
      </c>
      <c r="AH569" s="71" t="s">
        <v>2066</v>
      </c>
      <c r="AI569" s="71">
        <v>-21600</v>
      </c>
      <c r="AJ569" s="73">
        <v>39920.879537037035</v>
      </c>
      <c r="AK569" s="71" t="s">
        <v>3133</v>
      </c>
      <c r="AL569" s="71" t="s">
        <v>3613</v>
      </c>
      <c r="AM569" s="71" t="s">
        <v>4573</v>
      </c>
      <c r="AN569" s="73">
        <v>40522.050011574072</v>
      </c>
      <c r="AO569" s="71"/>
      <c r="AP569" s="71"/>
    </row>
    <row r="570" spans="1:42" ht="41.45" customHeight="1">
      <c r="A570" s="15" t="s">
        <v>603</v>
      </c>
      <c r="C570" s="52">
        <v>1</v>
      </c>
      <c r="D570" s="52">
        <v>2</v>
      </c>
      <c r="E570" s="53">
        <v>0</v>
      </c>
      <c r="F570" s="53">
        <v>4.4799999999999999E-4</v>
      </c>
      <c r="G570" s="53">
        <v>3.5599999999999998E-4</v>
      </c>
      <c r="H570" s="53">
        <v>0.56914699999999996</v>
      </c>
      <c r="I570" s="53">
        <v>1</v>
      </c>
      <c r="J570" s="16" t="s">
        <v>5682</v>
      </c>
      <c r="K570" s="16"/>
      <c r="L570" s="75">
        <v>3.7577348169360509</v>
      </c>
      <c r="M570" s="68"/>
      <c r="N570" s="95" t="s">
        <v>2594</v>
      </c>
      <c r="O570" s="16"/>
      <c r="P570" s="17"/>
      <c r="Q570" s="76" t="s">
        <v>5688</v>
      </c>
      <c r="R570" s="76"/>
      <c r="S570" s="17"/>
      <c r="T570" s="78"/>
      <c r="U570" s="79"/>
      <c r="V570" s="79"/>
      <c r="W570" s="77"/>
      <c r="X570" s="80"/>
      <c r="Y570" s="80"/>
      <c r="Z570" s="69">
        <v>570</v>
      </c>
      <c r="AA570" s="69"/>
      <c r="AB570" s="81"/>
      <c r="AC570" s="71">
        <v>392</v>
      </c>
      <c r="AD570" s="71">
        <v>77</v>
      </c>
      <c r="AE570" s="71">
        <v>266</v>
      </c>
      <c r="AF570" s="71">
        <v>2</v>
      </c>
      <c r="AG570" s="71" t="s">
        <v>1627</v>
      </c>
      <c r="AH570" s="71" t="s">
        <v>2042</v>
      </c>
      <c r="AI570" s="71">
        <v>-14400</v>
      </c>
      <c r="AJ570" s="73">
        <v>40467.981030092589</v>
      </c>
      <c r="AK570" s="71" t="s">
        <v>3133</v>
      </c>
      <c r="AL570" s="71" t="s">
        <v>3614</v>
      </c>
      <c r="AM570" s="71" t="s">
        <v>4590</v>
      </c>
      <c r="AN570" s="73">
        <v>40522.050046296295</v>
      </c>
      <c r="AO570" s="71"/>
      <c r="AP570" s="71"/>
    </row>
    <row r="571" spans="1:42" ht="41.45" customHeight="1">
      <c r="A571" s="15" t="s">
        <v>609</v>
      </c>
      <c r="C571" s="52">
        <v>0</v>
      </c>
      <c r="D571" s="52">
        <v>1</v>
      </c>
      <c r="E571" s="53">
        <v>0</v>
      </c>
      <c r="F571" s="53">
        <v>3.77E-4</v>
      </c>
      <c r="G571" s="53">
        <v>9.0000000000000006E-5</v>
      </c>
      <c r="H571" s="53">
        <v>0.43145099999999997</v>
      </c>
      <c r="I571" s="53">
        <v>0</v>
      </c>
      <c r="J571" s="16" t="s">
        <v>5682</v>
      </c>
      <c r="K571" s="16"/>
      <c r="L571" s="75">
        <v>3.6953800063988322</v>
      </c>
      <c r="M571" s="68"/>
      <c r="N571" s="95" t="s">
        <v>2599</v>
      </c>
      <c r="O571" s="16"/>
      <c r="P571" s="17"/>
      <c r="Q571" s="76" t="s">
        <v>5688</v>
      </c>
      <c r="R571" s="76"/>
      <c r="S571" s="17"/>
      <c r="T571" s="78"/>
      <c r="U571" s="79"/>
      <c r="V571" s="79"/>
      <c r="W571" s="77"/>
      <c r="X571" s="80"/>
      <c r="Y571" s="80"/>
      <c r="Z571" s="69">
        <v>571</v>
      </c>
      <c r="AA571" s="69"/>
      <c r="AB571" s="81"/>
      <c r="AC571" s="71">
        <v>56</v>
      </c>
      <c r="AD571" s="71">
        <v>23</v>
      </c>
      <c r="AE571" s="71">
        <v>208</v>
      </c>
      <c r="AF571" s="71">
        <v>7</v>
      </c>
      <c r="AG571" s="71" t="s">
        <v>1632</v>
      </c>
      <c r="AH571" s="71"/>
      <c r="AI571" s="71"/>
      <c r="AJ571" s="73">
        <v>39993.091874999998</v>
      </c>
      <c r="AK571" s="71" t="s">
        <v>3133</v>
      </c>
      <c r="AL571" s="71" t="s">
        <v>3619</v>
      </c>
      <c r="AM571" s="71" t="s">
        <v>4400</v>
      </c>
      <c r="AN571" s="73">
        <v>40522.050081018519</v>
      </c>
      <c r="AO571" s="71"/>
      <c r="AP571" s="71"/>
    </row>
    <row r="572" spans="1:42" ht="41.45" customHeight="1">
      <c r="A572" s="15" t="s">
        <v>818</v>
      </c>
      <c r="C572" s="52">
        <v>1</v>
      </c>
      <c r="D572" s="52">
        <v>0</v>
      </c>
      <c r="E572" s="53">
        <v>0</v>
      </c>
      <c r="F572" s="53">
        <v>3.6699999999999998E-4</v>
      </c>
      <c r="G572" s="53">
        <v>2.3E-5</v>
      </c>
      <c r="H572" s="53">
        <v>0.42114800000000002</v>
      </c>
      <c r="I572" s="53">
        <v>0</v>
      </c>
      <c r="J572" s="16" t="s">
        <v>5682</v>
      </c>
      <c r="K572" s="16"/>
      <c r="L572" s="75">
        <v>3.6907143544338878</v>
      </c>
      <c r="M572" s="68"/>
      <c r="N572" s="95" t="s">
        <v>2601</v>
      </c>
      <c r="O572" s="16"/>
      <c r="P572" s="17"/>
      <c r="Q572" s="76" t="s">
        <v>5688</v>
      </c>
      <c r="R572" s="76"/>
      <c r="S572" s="17"/>
      <c r="T572" s="78"/>
      <c r="U572" s="79"/>
      <c r="V572" s="79"/>
      <c r="W572" s="77"/>
      <c r="X572" s="80"/>
      <c r="Y572" s="80"/>
      <c r="Z572" s="69">
        <v>572</v>
      </c>
      <c r="AA572" s="69"/>
      <c r="AB572" s="81"/>
      <c r="AC572" s="71">
        <v>413</v>
      </c>
      <c r="AD572" s="71">
        <v>385</v>
      </c>
      <c r="AE572" s="71">
        <v>6331</v>
      </c>
      <c r="AF572" s="71">
        <v>0</v>
      </c>
      <c r="AG572" s="71" t="s">
        <v>1634</v>
      </c>
      <c r="AH572" s="71" t="s">
        <v>2039</v>
      </c>
      <c r="AI572" s="71">
        <v>0</v>
      </c>
      <c r="AJ572" s="73">
        <v>40157.777997685182</v>
      </c>
      <c r="AK572" s="71" t="s">
        <v>3133</v>
      </c>
      <c r="AL572" s="71" t="s">
        <v>3621</v>
      </c>
      <c r="AM572" s="71" t="s">
        <v>4596</v>
      </c>
      <c r="AN572" s="73">
        <v>40522.043622685182</v>
      </c>
      <c r="AO572" s="71"/>
      <c r="AP572" s="71"/>
    </row>
    <row r="573" spans="1:42" ht="41.45" customHeight="1">
      <c r="A573" s="15" t="s">
        <v>819</v>
      </c>
      <c r="C573" s="52">
        <v>1</v>
      </c>
      <c r="D573" s="52">
        <v>0</v>
      </c>
      <c r="E573" s="53">
        <v>0</v>
      </c>
      <c r="F573" s="53">
        <v>3.6699999999999998E-4</v>
      </c>
      <c r="G573" s="53">
        <v>2.3E-5</v>
      </c>
      <c r="H573" s="53">
        <v>0.42114800000000002</v>
      </c>
      <c r="I573" s="53">
        <v>0</v>
      </c>
      <c r="J573" s="16" t="s">
        <v>5682</v>
      </c>
      <c r="K573" s="16"/>
      <c r="L573" s="75">
        <v>3.6907143544338878</v>
      </c>
      <c r="M573" s="68"/>
      <c r="N573" s="95" t="s">
        <v>2368</v>
      </c>
      <c r="O573" s="16"/>
      <c r="P573" s="17"/>
      <c r="Q573" s="76" t="s">
        <v>5688</v>
      </c>
      <c r="R573" s="76"/>
      <c r="S573" s="17"/>
      <c r="T573" s="78"/>
      <c r="U573" s="79"/>
      <c r="V573" s="79"/>
      <c r="W573" s="77"/>
      <c r="X573" s="80"/>
      <c r="Y573" s="80"/>
      <c r="Z573" s="69">
        <v>573</v>
      </c>
      <c r="AA573" s="69"/>
      <c r="AB573" s="81"/>
      <c r="AC573" s="71">
        <v>93</v>
      </c>
      <c r="AD573" s="71">
        <v>398</v>
      </c>
      <c r="AE573" s="71">
        <v>47225</v>
      </c>
      <c r="AF573" s="71">
        <v>1</v>
      </c>
      <c r="AG573" s="71" t="s">
        <v>1635</v>
      </c>
      <c r="AH573" s="71" t="s">
        <v>2065</v>
      </c>
      <c r="AI573" s="71">
        <v>-25200</v>
      </c>
      <c r="AJ573" s="73">
        <v>39520.930208333331</v>
      </c>
      <c r="AK573" s="71" t="s">
        <v>3133</v>
      </c>
      <c r="AL573" s="71" t="s">
        <v>3622</v>
      </c>
      <c r="AM573" s="71" t="s">
        <v>4597</v>
      </c>
      <c r="AN573" s="73">
        <v>40522.050428240742</v>
      </c>
      <c r="AO573" s="71"/>
      <c r="AP573" s="71"/>
    </row>
    <row r="574" spans="1:42" ht="41.45" customHeight="1">
      <c r="A574" s="15" t="s">
        <v>820</v>
      </c>
      <c r="C574" s="52">
        <v>1</v>
      </c>
      <c r="D574" s="52">
        <v>0</v>
      </c>
      <c r="E574" s="53">
        <v>0</v>
      </c>
      <c r="F574" s="53">
        <v>3.6699999999999998E-4</v>
      </c>
      <c r="G574" s="53">
        <v>2.3E-5</v>
      </c>
      <c r="H574" s="53">
        <v>0.42114800000000002</v>
      </c>
      <c r="I574" s="53">
        <v>0</v>
      </c>
      <c r="J574" s="16" t="s">
        <v>5682</v>
      </c>
      <c r="K574" s="16"/>
      <c r="L574" s="75">
        <v>3.6907143544338878</v>
      </c>
      <c r="M574" s="68"/>
      <c r="N574" s="95" t="s">
        <v>2602</v>
      </c>
      <c r="O574" s="16"/>
      <c r="P574" s="17"/>
      <c r="Q574" s="76" t="s">
        <v>5688</v>
      </c>
      <c r="R574" s="76"/>
      <c r="S574" s="17"/>
      <c r="T574" s="78"/>
      <c r="U574" s="79"/>
      <c r="V574" s="79"/>
      <c r="W574" s="77"/>
      <c r="X574" s="80"/>
      <c r="Y574" s="80"/>
      <c r="Z574" s="69">
        <v>574</v>
      </c>
      <c r="AA574" s="69"/>
      <c r="AB574" s="81"/>
      <c r="AC574" s="71">
        <v>47</v>
      </c>
      <c r="AD574" s="71">
        <v>419</v>
      </c>
      <c r="AE574" s="71">
        <v>66457</v>
      </c>
      <c r="AF574" s="71">
        <v>0</v>
      </c>
      <c r="AG574" s="71" t="s">
        <v>1636</v>
      </c>
      <c r="AH574" s="71" t="s">
        <v>2081</v>
      </c>
      <c r="AI574" s="71">
        <v>3600</v>
      </c>
      <c r="AJ574" s="73">
        <v>40120.644363425927</v>
      </c>
      <c r="AK574" s="71" t="s">
        <v>3133</v>
      </c>
      <c r="AL574" s="71" t="s">
        <v>3623</v>
      </c>
      <c r="AM574" s="71" t="s">
        <v>4598</v>
      </c>
      <c r="AN574" s="73">
        <v>40522.046354166669</v>
      </c>
      <c r="AO574" s="71"/>
      <c r="AP574" s="71"/>
    </row>
    <row r="575" spans="1:42" ht="41.45" customHeight="1">
      <c r="A575" s="15" t="s">
        <v>613</v>
      </c>
      <c r="C575" s="52">
        <v>2</v>
      </c>
      <c r="D575" s="52">
        <v>1</v>
      </c>
      <c r="E575" s="53">
        <v>0</v>
      </c>
      <c r="F575" s="53">
        <v>3.6699999999999998E-4</v>
      </c>
      <c r="G575" s="53">
        <v>2.4000000000000001E-5</v>
      </c>
      <c r="H575" s="53">
        <v>0.73243000000000003</v>
      </c>
      <c r="I575" s="53">
        <v>0.5</v>
      </c>
      <c r="J575" s="16" t="s">
        <v>5682</v>
      </c>
      <c r="K575" s="16"/>
      <c r="L575" s="75">
        <v>3.8316765474797756</v>
      </c>
      <c r="M575" s="68"/>
      <c r="N575" s="95" t="s">
        <v>2605</v>
      </c>
      <c r="O575" s="16"/>
      <c r="P575" s="17"/>
      <c r="Q575" s="76" t="s">
        <v>5688</v>
      </c>
      <c r="R575" s="76"/>
      <c r="S575" s="17"/>
      <c r="T575" s="78"/>
      <c r="U575" s="79"/>
      <c r="V575" s="79"/>
      <c r="W575" s="77"/>
      <c r="X575" s="80"/>
      <c r="Y575" s="80"/>
      <c r="Z575" s="69">
        <v>575</v>
      </c>
      <c r="AA575" s="69"/>
      <c r="AB575" s="81"/>
      <c r="AC575" s="71">
        <v>2</v>
      </c>
      <c r="AD575" s="71">
        <v>304</v>
      </c>
      <c r="AE575" s="71">
        <v>15632</v>
      </c>
      <c r="AF575" s="71">
        <v>0</v>
      </c>
      <c r="AG575" s="71" t="s">
        <v>1639</v>
      </c>
      <c r="AH575" s="71" t="s">
        <v>2040</v>
      </c>
      <c r="AI575" s="71">
        <v>-28800</v>
      </c>
      <c r="AJ575" s="73">
        <v>39893.567083333335</v>
      </c>
      <c r="AK575" s="71" t="s">
        <v>3133</v>
      </c>
      <c r="AL575" s="71" t="s">
        <v>3626</v>
      </c>
      <c r="AM575" s="71" t="s">
        <v>4601</v>
      </c>
      <c r="AN575" s="73">
        <v>40522.045358796298</v>
      </c>
      <c r="AO575" s="71"/>
      <c r="AP575" s="71"/>
    </row>
    <row r="576" spans="1:42" ht="41.45" customHeight="1">
      <c r="A576" s="15" t="s">
        <v>614</v>
      </c>
      <c r="C576" s="52">
        <v>2</v>
      </c>
      <c r="D576" s="52">
        <v>1</v>
      </c>
      <c r="E576" s="53">
        <v>0</v>
      </c>
      <c r="F576" s="53">
        <v>3.6699999999999998E-4</v>
      </c>
      <c r="G576" s="53">
        <v>2.4000000000000001E-5</v>
      </c>
      <c r="H576" s="53">
        <v>0.73243000000000003</v>
      </c>
      <c r="I576" s="53">
        <v>0.5</v>
      </c>
      <c r="J576" s="16" t="s">
        <v>5682</v>
      </c>
      <c r="K576" s="16"/>
      <c r="L576" s="75">
        <v>3.8316765474797756</v>
      </c>
      <c r="M576" s="68"/>
      <c r="N576" s="95" t="s">
        <v>2606</v>
      </c>
      <c r="O576" s="16"/>
      <c r="P576" s="17"/>
      <c r="Q576" s="76" t="s">
        <v>5688</v>
      </c>
      <c r="R576" s="76"/>
      <c r="S576" s="17"/>
      <c r="T576" s="78"/>
      <c r="U576" s="79"/>
      <c r="V576" s="79"/>
      <c r="W576" s="77"/>
      <c r="X576" s="80"/>
      <c r="Y576" s="80"/>
      <c r="Z576" s="69">
        <v>576</v>
      </c>
      <c r="AA576" s="69"/>
      <c r="AB576" s="81"/>
      <c r="AC576" s="71">
        <v>2</v>
      </c>
      <c r="AD576" s="71">
        <v>811</v>
      </c>
      <c r="AE576" s="71">
        <v>22004</v>
      </c>
      <c r="AF576" s="71">
        <v>1</v>
      </c>
      <c r="AG576" s="71" t="s">
        <v>1640</v>
      </c>
      <c r="AH576" s="71" t="s">
        <v>2045</v>
      </c>
      <c r="AI576" s="71">
        <v>-18000</v>
      </c>
      <c r="AJ576" s="73">
        <v>40341.823877314811</v>
      </c>
      <c r="AK576" s="71" t="s">
        <v>3133</v>
      </c>
      <c r="AL576" s="71" t="s">
        <v>3627</v>
      </c>
      <c r="AM576" s="71" t="s">
        <v>4601</v>
      </c>
      <c r="AN576" s="73">
        <v>40522.045370370368</v>
      </c>
      <c r="AO576" s="71"/>
      <c r="AP576" s="71"/>
    </row>
    <row r="577" spans="1:42" ht="41.45" customHeight="1">
      <c r="A577" s="15" t="s">
        <v>821</v>
      </c>
      <c r="C577" s="52">
        <v>1</v>
      </c>
      <c r="D577" s="52">
        <v>0</v>
      </c>
      <c r="E577" s="53">
        <v>0</v>
      </c>
      <c r="F577" s="53">
        <v>3.6699999999999998E-4</v>
      </c>
      <c r="G577" s="53">
        <v>2.3E-5</v>
      </c>
      <c r="H577" s="53">
        <v>0.42114800000000002</v>
      </c>
      <c r="I577" s="53">
        <v>0</v>
      </c>
      <c r="J577" s="16" t="s">
        <v>5682</v>
      </c>
      <c r="K577" s="16"/>
      <c r="L577" s="75">
        <v>3.6907143544338878</v>
      </c>
      <c r="M577" s="68"/>
      <c r="N577" s="95" t="s">
        <v>2608</v>
      </c>
      <c r="O577" s="16"/>
      <c r="P577" s="17"/>
      <c r="Q577" s="76" t="s">
        <v>5688</v>
      </c>
      <c r="R577" s="76"/>
      <c r="S577" s="58"/>
      <c r="T577" s="78"/>
      <c r="U577" s="79"/>
      <c r="V577" s="79"/>
      <c r="W577" s="77"/>
      <c r="X577" s="80"/>
      <c r="Y577" s="80"/>
      <c r="Z577" s="69">
        <v>577</v>
      </c>
      <c r="AA577" s="69"/>
      <c r="AB577" s="81"/>
      <c r="AC577" s="71">
        <v>2571</v>
      </c>
      <c r="AD577" s="71">
        <v>2331</v>
      </c>
      <c r="AE577" s="71">
        <v>8221</v>
      </c>
      <c r="AF577" s="71">
        <v>0</v>
      </c>
      <c r="AG577" s="71" t="s">
        <v>1642</v>
      </c>
      <c r="AH577" s="71" t="s">
        <v>2045</v>
      </c>
      <c r="AI577" s="71">
        <v>-18000</v>
      </c>
      <c r="AJ577" s="73">
        <v>39777.802048611113</v>
      </c>
      <c r="AK577" s="71" t="s">
        <v>3133</v>
      </c>
      <c r="AL577" s="71" t="s">
        <v>3629</v>
      </c>
      <c r="AM577" s="71" t="s">
        <v>4603</v>
      </c>
      <c r="AN577" s="73">
        <v>40522.049004629633</v>
      </c>
      <c r="AO577" s="71"/>
      <c r="AP577" s="71"/>
    </row>
    <row r="578" spans="1:42" ht="41.45" customHeight="1">
      <c r="A578" s="15" t="s">
        <v>617</v>
      </c>
      <c r="C578" s="52">
        <v>1</v>
      </c>
      <c r="D578" s="52">
        <v>1</v>
      </c>
      <c r="E578" s="53">
        <v>0</v>
      </c>
      <c r="F578" s="53">
        <v>3.6699999999999998E-4</v>
      </c>
      <c r="G578" s="53">
        <v>2.3E-5</v>
      </c>
      <c r="H578" s="53">
        <v>0.42114800000000002</v>
      </c>
      <c r="I578" s="53">
        <v>0</v>
      </c>
      <c r="J578" s="16" t="s">
        <v>5682</v>
      </c>
      <c r="K578" s="16"/>
      <c r="L578" s="75">
        <v>3.6907143544338878</v>
      </c>
      <c r="M578" s="68"/>
      <c r="N578" s="95" t="s">
        <v>2609</v>
      </c>
      <c r="O578" s="16"/>
      <c r="P578" s="17"/>
      <c r="Q578" s="76" t="s">
        <v>5688</v>
      </c>
      <c r="R578" s="76"/>
      <c r="S578" s="17"/>
      <c r="T578" s="78"/>
      <c r="U578" s="79"/>
      <c r="V578" s="79"/>
      <c r="W578" s="77"/>
      <c r="X578" s="80"/>
      <c r="Y578" s="80"/>
      <c r="Z578" s="69">
        <v>578</v>
      </c>
      <c r="AA578" s="69"/>
      <c r="AB578" s="81"/>
      <c r="AC578" s="71">
        <v>2765</v>
      </c>
      <c r="AD578" s="71">
        <v>2610</v>
      </c>
      <c r="AE578" s="71">
        <v>74009</v>
      </c>
      <c r="AF578" s="71">
        <v>0</v>
      </c>
      <c r="AG578" s="71" t="s">
        <v>1643</v>
      </c>
      <c r="AH578" s="71" t="s">
        <v>2072</v>
      </c>
      <c r="AI578" s="71">
        <v>-32400</v>
      </c>
      <c r="AJ578" s="73">
        <v>40222.983043981483</v>
      </c>
      <c r="AK578" s="71" t="s">
        <v>3133</v>
      </c>
      <c r="AL578" s="71" t="s">
        <v>3630</v>
      </c>
      <c r="AM578" s="71" t="s">
        <v>4604</v>
      </c>
      <c r="AN578" s="73">
        <v>40522.04515046296</v>
      </c>
      <c r="AO578" s="71"/>
      <c r="AP578" s="71"/>
    </row>
    <row r="579" spans="1:42" ht="41.45" customHeight="1">
      <c r="A579" s="15" t="s">
        <v>822</v>
      </c>
      <c r="C579" s="52">
        <v>1</v>
      </c>
      <c r="D579" s="52">
        <v>0</v>
      </c>
      <c r="E579" s="53">
        <v>0</v>
      </c>
      <c r="F579" s="53">
        <v>3.6699999999999998E-4</v>
      </c>
      <c r="G579" s="53">
        <v>2.3E-5</v>
      </c>
      <c r="H579" s="53">
        <v>0.42114800000000002</v>
      </c>
      <c r="I579" s="53">
        <v>0</v>
      </c>
      <c r="J579" s="16" t="s">
        <v>5682</v>
      </c>
      <c r="K579" s="16"/>
      <c r="L579" s="75">
        <v>3.6907143544338878</v>
      </c>
      <c r="M579" s="68"/>
      <c r="N579" s="95" t="s">
        <v>2610</v>
      </c>
      <c r="O579" s="16"/>
      <c r="P579" s="17"/>
      <c r="Q579" s="76" t="s">
        <v>5688</v>
      </c>
      <c r="R579" s="76"/>
      <c r="S579" s="17"/>
      <c r="T579" s="78"/>
      <c r="U579" s="79"/>
      <c r="V579" s="79"/>
      <c r="W579" s="77"/>
      <c r="X579" s="80"/>
      <c r="Y579" s="80"/>
      <c r="Z579" s="69">
        <v>579</v>
      </c>
      <c r="AA579" s="69"/>
      <c r="AB579" s="81"/>
      <c r="AC579" s="71">
        <v>1</v>
      </c>
      <c r="AD579" s="71">
        <v>573</v>
      </c>
      <c r="AE579" s="71">
        <v>146539</v>
      </c>
      <c r="AF579" s="71">
        <v>19</v>
      </c>
      <c r="AG579" s="71"/>
      <c r="AH579" s="71" t="s">
        <v>2047</v>
      </c>
      <c r="AI579" s="71">
        <v>25200</v>
      </c>
      <c r="AJ579" s="73">
        <v>40328.304768518516</v>
      </c>
      <c r="AK579" s="71" t="s">
        <v>3133</v>
      </c>
      <c r="AL579" s="71" t="s">
        <v>3631</v>
      </c>
      <c r="AM579" s="71" t="s">
        <v>4605</v>
      </c>
      <c r="AN579" s="73">
        <v>40522.050046296295</v>
      </c>
      <c r="AO579" s="71"/>
      <c r="AP579" s="71"/>
    </row>
    <row r="580" spans="1:42" ht="41.45" customHeight="1">
      <c r="A580" s="15" t="s">
        <v>823</v>
      </c>
      <c r="C580" s="52">
        <v>1</v>
      </c>
      <c r="D580" s="52">
        <v>0</v>
      </c>
      <c r="E580" s="53">
        <v>0</v>
      </c>
      <c r="F580" s="53">
        <v>3.6699999999999998E-4</v>
      </c>
      <c r="G580" s="53">
        <v>2.3E-5</v>
      </c>
      <c r="H580" s="53">
        <v>0.42114800000000002</v>
      </c>
      <c r="I580" s="53">
        <v>0</v>
      </c>
      <c r="J580" s="16" t="s">
        <v>5682</v>
      </c>
      <c r="K580" s="16"/>
      <c r="L580" s="75">
        <v>3.6907143544338878</v>
      </c>
      <c r="M580" s="68"/>
      <c r="N580" s="95" t="s">
        <v>2611</v>
      </c>
      <c r="O580" s="16"/>
      <c r="P580" s="17"/>
      <c r="Q580" s="76" t="s">
        <v>5688</v>
      </c>
      <c r="R580" s="76"/>
      <c r="S580" s="17"/>
      <c r="T580" s="78"/>
      <c r="U580" s="79"/>
      <c r="V580" s="79"/>
      <c r="W580" s="77"/>
      <c r="X580" s="80"/>
      <c r="Y580" s="80"/>
      <c r="Z580" s="69">
        <v>580</v>
      </c>
      <c r="AA580" s="69"/>
      <c r="AB580" s="81"/>
      <c r="AC580" s="71">
        <v>31</v>
      </c>
      <c r="AD580" s="71">
        <v>689</v>
      </c>
      <c r="AE580" s="71">
        <v>638</v>
      </c>
      <c r="AF580" s="71">
        <v>0</v>
      </c>
      <c r="AG580" s="71" t="s">
        <v>1644</v>
      </c>
      <c r="AH580" s="71" t="s">
        <v>2099</v>
      </c>
      <c r="AI580" s="71">
        <v>18000</v>
      </c>
      <c r="AJ580" s="73">
        <v>39945.68472222222</v>
      </c>
      <c r="AK580" s="71" t="s">
        <v>3133</v>
      </c>
      <c r="AL580" s="71" t="s">
        <v>3632</v>
      </c>
      <c r="AM580" s="71" t="s">
        <v>4606</v>
      </c>
      <c r="AN580" s="73">
        <v>40522.048067129632</v>
      </c>
      <c r="AO580" s="71"/>
      <c r="AP580" s="71"/>
    </row>
    <row r="581" spans="1:42" ht="41.45" customHeight="1">
      <c r="A581" s="15" t="s">
        <v>619</v>
      </c>
      <c r="C581" s="52">
        <v>0</v>
      </c>
      <c r="D581" s="52">
        <v>1</v>
      </c>
      <c r="E581" s="53">
        <v>0</v>
      </c>
      <c r="F581" s="53">
        <v>5.9100000000000005E-4</v>
      </c>
      <c r="G581" s="53">
        <v>2.4060000000000002E-3</v>
      </c>
      <c r="H581" s="53">
        <v>0.39937600000000001</v>
      </c>
      <c r="I581" s="53">
        <v>0</v>
      </c>
      <c r="J581" s="16" t="s">
        <v>5682</v>
      </c>
      <c r="K581" s="16"/>
      <c r="L581" s="75">
        <v>3.6808550343736366</v>
      </c>
      <c r="M581" s="68"/>
      <c r="N581" s="95" t="s">
        <v>2612</v>
      </c>
      <c r="O581" s="16"/>
      <c r="P581" s="17"/>
      <c r="Q581" s="76" t="s">
        <v>5688</v>
      </c>
      <c r="R581" s="76"/>
      <c r="S581" s="17"/>
      <c r="T581" s="78"/>
      <c r="U581" s="79"/>
      <c r="V581" s="79"/>
      <c r="W581" s="77"/>
      <c r="X581" s="80"/>
      <c r="Y581" s="80"/>
      <c r="Z581" s="69">
        <v>581</v>
      </c>
      <c r="AA581" s="69"/>
      <c r="AB581" s="81"/>
      <c r="AC581" s="71">
        <v>202</v>
      </c>
      <c r="AD581" s="71">
        <v>56</v>
      </c>
      <c r="AE581" s="71">
        <v>221</v>
      </c>
      <c r="AF581" s="71">
        <v>1</v>
      </c>
      <c r="AG581" s="71" t="s">
        <v>1645</v>
      </c>
      <c r="AH581" s="71" t="s">
        <v>2045</v>
      </c>
      <c r="AI581" s="71">
        <v>-18000</v>
      </c>
      <c r="AJ581" s="73">
        <v>39885.653263888889</v>
      </c>
      <c r="AK581" s="71" t="s">
        <v>3133</v>
      </c>
      <c r="AL581" s="71" t="s">
        <v>3633</v>
      </c>
      <c r="AM581" s="71" t="s">
        <v>4607</v>
      </c>
      <c r="AN581" s="73">
        <v>40522.050115740742</v>
      </c>
      <c r="AO581" s="71"/>
      <c r="AP581" s="71"/>
    </row>
    <row r="582" spans="1:42" ht="41.45" customHeight="1">
      <c r="A582" s="15" t="s">
        <v>620</v>
      </c>
      <c r="C582" s="52">
        <v>3</v>
      </c>
      <c r="D582" s="52">
        <v>3</v>
      </c>
      <c r="E582" s="53">
        <v>0</v>
      </c>
      <c r="F582" s="53">
        <v>4.4299999999999998E-4</v>
      </c>
      <c r="G582" s="53">
        <v>2.7900000000000001E-4</v>
      </c>
      <c r="H582" s="53">
        <v>0.89663400000000004</v>
      </c>
      <c r="I582" s="53">
        <v>1</v>
      </c>
      <c r="J582" s="16" t="s">
        <v>5682</v>
      </c>
      <c r="K582" s="16"/>
      <c r="L582" s="75">
        <v>3.9060353473683231</v>
      </c>
      <c r="M582" s="68"/>
      <c r="N582" s="95" t="s">
        <v>2613</v>
      </c>
      <c r="O582" s="16"/>
      <c r="P582" s="17"/>
      <c r="Q582" s="76" t="s">
        <v>5688</v>
      </c>
      <c r="R582" s="76"/>
      <c r="S582" s="17"/>
      <c r="T582" s="78"/>
      <c r="U582" s="79"/>
      <c r="V582" s="79"/>
      <c r="W582" s="77"/>
      <c r="X582" s="80"/>
      <c r="Y582" s="80"/>
      <c r="Z582" s="69">
        <v>582</v>
      </c>
      <c r="AA582" s="69"/>
      <c r="AB582" s="81"/>
      <c r="AC582" s="71">
        <v>546</v>
      </c>
      <c r="AD582" s="71">
        <v>1103</v>
      </c>
      <c r="AE582" s="71">
        <v>34218</v>
      </c>
      <c r="AF582" s="71">
        <v>0</v>
      </c>
      <c r="AG582" s="71"/>
      <c r="AH582" s="71" t="s">
        <v>2089</v>
      </c>
      <c r="AI582" s="71">
        <v>0</v>
      </c>
      <c r="AJ582" s="73">
        <v>39982.732615740744</v>
      </c>
      <c r="AK582" s="71" t="s">
        <v>3133</v>
      </c>
      <c r="AL582" s="71" t="s">
        <v>3634</v>
      </c>
      <c r="AM582" s="71" t="s">
        <v>4467</v>
      </c>
      <c r="AN582" s="73">
        <v>40522.048668981479</v>
      </c>
      <c r="AO582" s="71"/>
      <c r="AP582" s="71"/>
    </row>
    <row r="583" spans="1:42" ht="41.45" customHeight="1">
      <c r="A583" s="15" t="s">
        <v>623</v>
      </c>
      <c r="C583" s="52">
        <v>0</v>
      </c>
      <c r="D583" s="52">
        <v>1</v>
      </c>
      <c r="E583" s="53">
        <v>0</v>
      </c>
      <c r="F583" s="53">
        <v>5.9100000000000005E-4</v>
      </c>
      <c r="G583" s="53">
        <v>2.4060000000000002E-3</v>
      </c>
      <c r="H583" s="53">
        <v>0.39937600000000001</v>
      </c>
      <c r="I583" s="53">
        <v>0</v>
      </c>
      <c r="J583" s="16" t="s">
        <v>5682</v>
      </c>
      <c r="K583" s="16"/>
      <c r="L583" s="75">
        <v>3.6808550343736366</v>
      </c>
      <c r="M583" s="68"/>
      <c r="N583" s="95" t="s">
        <v>2616</v>
      </c>
      <c r="O583" s="16"/>
      <c r="P583" s="17"/>
      <c r="Q583" s="76" t="s">
        <v>5688</v>
      </c>
      <c r="R583" s="76"/>
      <c r="S583" s="17"/>
      <c r="T583" s="78"/>
      <c r="U583" s="79"/>
      <c r="V583" s="79"/>
      <c r="W583" s="77"/>
      <c r="X583" s="80"/>
      <c r="Y583" s="80"/>
      <c r="Z583" s="69">
        <v>583</v>
      </c>
      <c r="AA583" s="69"/>
      <c r="AB583" s="81"/>
      <c r="AC583" s="71">
        <v>243</v>
      </c>
      <c r="AD583" s="71">
        <v>246</v>
      </c>
      <c r="AE583" s="71">
        <v>112</v>
      </c>
      <c r="AF583" s="71">
        <v>19</v>
      </c>
      <c r="AG583" s="71" t="s">
        <v>1648</v>
      </c>
      <c r="AH583" s="71" t="s">
        <v>2041</v>
      </c>
      <c r="AI583" s="71">
        <v>-10800</v>
      </c>
      <c r="AJ583" s="73">
        <v>39684.90483796296</v>
      </c>
      <c r="AK583" s="71" t="s">
        <v>3133</v>
      </c>
      <c r="AL583" s="71" t="s">
        <v>3637</v>
      </c>
      <c r="AM583" s="71" t="s">
        <v>4609</v>
      </c>
      <c r="AN583" s="73">
        <v>40522.050127314818</v>
      </c>
      <c r="AO583" s="71"/>
      <c r="AP583" s="71"/>
    </row>
    <row r="584" spans="1:42" ht="41.45" customHeight="1">
      <c r="A584" s="15" t="s">
        <v>629</v>
      </c>
      <c r="C584" s="52">
        <v>0</v>
      </c>
      <c r="D584" s="52">
        <v>1</v>
      </c>
      <c r="E584" s="53">
        <v>0</v>
      </c>
      <c r="F584" s="53">
        <v>5.9100000000000005E-4</v>
      </c>
      <c r="G584" s="53">
        <v>2.4060000000000002E-3</v>
      </c>
      <c r="H584" s="53">
        <v>0.39937600000000001</v>
      </c>
      <c r="I584" s="53">
        <v>0</v>
      </c>
      <c r="J584" s="16" t="s">
        <v>5682</v>
      </c>
      <c r="K584" s="16"/>
      <c r="L584" s="75">
        <v>3.6808550343736366</v>
      </c>
      <c r="M584" s="68"/>
      <c r="N584" s="95" t="s">
        <v>2622</v>
      </c>
      <c r="O584" s="16"/>
      <c r="P584" s="17"/>
      <c r="Q584" s="76" t="s">
        <v>5688</v>
      </c>
      <c r="R584" s="76"/>
      <c r="S584" s="17"/>
      <c r="T584" s="78"/>
      <c r="U584" s="79"/>
      <c r="V584" s="79"/>
      <c r="W584" s="77"/>
      <c r="X584" s="80"/>
      <c r="Y584" s="80"/>
      <c r="Z584" s="69">
        <v>584</v>
      </c>
      <c r="AA584" s="69"/>
      <c r="AB584" s="81"/>
      <c r="AC584" s="71">
        <v>90</v>
      </c>
      <c r="AD584" s="71">
        <v>1</v>
      </c>
      <c r="AE584" s="71">
        <v>21</v>
      </c>
      <c r="AF584" s="71">
        <v>2</v>
      </c>
      <c r="AG584" s="71" t="s">
        <v>1653</v>
      </c>
      <c r="AH584" s="71" t="s">
        <v>2045</v>
      </c>
      <c r="AI584" s="71">
        <v>-18000</v>
      </c>
      <c r="AJ584" s="73">
        <v>40520.079224537039</v>
      </c>
      <c r="AK584" s="71" t="s">
        <v>3133</v>
      </c>
      <c r="AL584" s="71" t="s">
        <v>3643</v>
      </c>
      <c r="AM584" s="71" t="s">
        <v>4614</v>
      </c>
      <c r="AN584" s="73">
        <v>40522.050173611111</v>
      </c>
      <c r="AO584" s="71"/>
      <c r="AP584" s="71"/>
    </row>
    <row r="585" spans="1:42" ht="41.45" customHeight="1">
      <c r="A585" s="15" t="s">
        <v>631</v>
      </c>
      <c r="C585" s="52">
        <v>0</v>
      </c>
      <c r="D585" s="52">
        <v>1</v>
      </c>
      <c r="E585" s="53">
        <v>0</v>
      </c>
      <c r="F585" s="53">
        <v>5.9100000000000005E-4</v>
      </c>
      <c r="G585" s="53">
        <v>2.4060000000000002E-3</v>
      </c>
      <c r="H585" s="53">
        <v>0.39937600000000001</v>
      </c>
      <c r="I585" s="53">
        <v>0</v>
      </c>
      <c r="J585" s="16" t="s">
        <v>5682</v>
      </c>
      <c r="K585" s="16"/>
      <c r="L585" s="75">
        <v>3.6808550343736366</v>
      </c>
      <c r="M585" s="68"/>
      <c r="N585" s="95" t="s">
        <v>2625</v>
      </c>
      <c r="O585" s="16"/>
      <c r="P585" s="17"/>
      <c r="Q585" s="76" t="s">
        <v>5688</v>
      </c>
      <c r="R585" s="76"/>
      <c r="S585" s="17"/>
      <c r="T585" s="78"/>
      <c r="U585" s="79"/>
      <c r="V585" s="79"/>
      <c r="W585" s="77"/>
      <c r="X585" s="80"/>
      <c r="Y585" s="80"/>
      <c r="Z585" s="69">
        <v>585</v>
      </c>
      <c r="AA585" s="69"/>
      <c r="AB585" s="81"/>
      <c r="AC585" s="71">
        <v>43</v>
      </c>
      <c r="AD585" s="71">
        <v>10</v>
      </c>
      <c r="AE585" s="71">
        <v>63</v>
      </c>
      <c r="AF585" s="71">
        <v>0</v>
      </c>
      <c r="AG585" s="71"/>
      <c r="AH585" s="71"/>
      <c r="AI585" s="71"/>
      <c r="AJ585" s="73">
        <v>39920.044386574074</v>
      </c>
      <c r="AK585" s="71" t="s">
        <v>3133</v>
      </c>
      <c r="AL585" s="71" t="s">
        <v>3646</v>
      </c>
      <c r="AM585" s="71" t="s">
        <v>4271</v>
      </c>
      <c r="AN585" s="73">
        <v>40522.050196759257</v>
      </c>
      <c r="AO585" s="71"/>
      <c r="AP585" s="71"/>
    </row>
    <row r="586" spans="1:42" ht="41.45" customHeight="1">
      <c r="A586" s="15" t="s">
        <v>632</v>
      </c>
      <c r="C586" s="52">
        <v>0</v>
      </c>
      <c r="D586" s="52">
        <v>1</v>
      </c>
      <c r="E586" s="53">
        <v>0</v>
      </c>
      <c r="F586" s="53">
        <v>5.9100000000000005E-4</v>
      </c>
      <c r="G586" s="53">
        <v>2.4060000000000002E-3</v>
      </c>
      <c r="H586" s="53">
        <v>0.39937600000000001</v>
      </c>
      <c r="I586" s="53">
        <v>0</v>
      </c>
      <c r="J586" s="16" t="s">
        <v>5682</v>
      </c>
      <c r="K586" s="16"/>
      <c r="L586" s="75">
        <v>3.6808550343736366</v>
      </c>
      <c r="M586" s="68"/>
      <c r="N586" s="95" t="s">
        <v>2626</v>
      </c>
      <c r="O586" s="16"/>
      <c r="P586" s="17"/>
      <c r="Q586" s="76" t="s">
        <v>5688</v>
      </c>
      <c r="R586" s="76"/>
      <c r="S586" s="17"/>
      <c r="T586" s="78"/>
      <c r="U586" s="79"/>
      <c r="V586" s="79"/>
      <c r="W586" s="77"/>
      <c r="X586" s="80"/>
      <c r="Y586" s="80"/>
      <c r="Z586" s="69">
        <v>586</v>
      </c>
      <c r="AA586" s="69"/>
      <c r="AB586" s="81"/>
      <c r="AC586" s="71">
        <v>83</v>
      </c>
      <c r="AD586" s="71">
        <v>116</v>
      </c>
      <c r="AE586" s="71">
        <v>330</v>
      </c>
      <c r="AF586" s="71">
        <v>0</v>
      </c>
      <c r="AG586" s="71" t="s">
        <v>1656</v>
      </c>
      <c r="AH586" s="71" t="s">
        <v>2064</v>
      </c>
      <c r="AI586" s="71">
        <v>12600</v>
      </c>
      <c r="AJ586" s="73">
        <v>39907.525682870371</v>
      </c>
      <c r="AK586" s="71" t="s">
        <v>3133</v>
      </c>
      <c r="AL586" s="71" t="s">
        <v>3647</v>
      </c>
      <c r="AM586" s="71" t="s">
        <v>4617</v>
      </c>
      <c r="AN586" s="73">
        <v>40522.050208333334</v>
      </c>
      <c r="AO586" s="71"/>
      <c r="AP586" s="71"/>
    </row>
    <row r="587" spans="1:42" ht="41.45" customHeight="1">
      <c r="A587" s="15" t="s">
        <v>633</v>
      </c>
      <c r="C587" s="52">
        <v>0</v>
      </c>
      <c r="D587" s="52">
        <v>1</v>
      </c>
      <c r="E587" s="53">
        <v>0</v>
      </c>
      <c r="F587" s="53">
        <v>3.6000000000000002E-4</v>
      </c>
      <c r="G587" s="53">
        <v>1.5999999999999999E-5</v>
      </c>
      <c r="H587" s="53">
        <v>0.37995699999999999</v>
      </c>
      <c r="I587" s="53">
        <v>0</v>
      </c>
      <c r="J587" s="16" t="s">
        <v>5682</v>
      </c>
      <c r="K587" s="16"/>
      <c r="L587" s="75">
        <v>3.6720612562985857</v>
      </c>
      <c r="M587" s="68"/>
      <c r="N587" s="95" t="s">
        <v>2627</v>
      </c>
      <c r="O587" s="16"/>
      <c r="P587" s="17"/>
      <c r="Q587" s="76" t="s">
        <v>5688</v>
      </c>
      <c r="R587" s="76"/>
      <c r="S587" s="17"/>
      <c r="T587" s="78"/>
      <c r="U587" s="79"/>
      <c r="V587" s="79"/>
      <c r="W587" s="77"/>
      <c r="X587" s="80"/>
      <c r="Y587" s="80"/>
      <c r="Z587" s="69">
        <v>587</v>
      </c>
      <c r="AA587" s="69"/>
      <c r="AB587" s="81"/>
      <c r="AC587" s="71">
        <v>103</v>
      </c>
      <c r="AD587" s="71">
        <v>16</v>
      </c>
      <c r="AE587" s="71">
        <v>1335</v>
      </c>
      <c r="AF587" s="71">
        <v>0</v>
      </c>
      <c r="AG587" s="71" t="s">
        <v>1657</v>
      </c>
      <c r="AH587" s="71" t="s">
        <v>2063</v>
      </c>
      <c r="AI587" s="71">
        <v>-36000</v>
      </c>
      <c r="AJ587" s="73">
        <v>40209.306122685186</v>
      </c>
      <c r="AK587" s="71" t="s">
        <v>3133</v>
      </c>
      <c r="AL587" s="71" t="s">
        <v>3648</v>
      </c>
      <c r="AM587" s="71" t="s">
        <v>4618</v>
      </c>
      <c r="AN587" s="73">
        <v>40522.050219907411</v>
      </c>
      <c r="AO587" s="71"/>
      <c r="AP587" s="71"/>
    </row>
    <row r="588" spans="1:42" ht="41.45" customHeight="1">
      <c r="A588" s="15" t="s">
        <v>634</v>
      </c>
      <c r="C588" s="52">
        <v>0</v>
      </c>
      <c r="D588" s="52">
        <v>1</v>
      </c>
      <c r="E588" s="53">
        <v>0</v>
      </c>
      <c r="F588" s="53">
        <v>3.77E-4</v>
      </c>
      <c r="G588" s="53">
        <v>9.0000000000000006E-5</v>
      </c>
      <c r="H588" s="53">
        <v>0.43145099999999997</v>
      </c>
      <c r="I588" s="53">
        <v>0</v>
      </c>
      <c r="J588" s="16" t="s">
        <v>5682</v>
      </c>
      <c r="K588" s="16"/>
      <c r="L588" s="75">
        <v>3.6953800063988322</v>
      </c>
      <c r="M588" s="68"/>
      <c r="N588" s="95" t="s">
        <v>2628</v>
      </c>
      <c r="O588" s="16"/>
      <c r="P588" s="17"/>
      <c r="Q588" s="76" t="s">
        <v>5688</v>
      </c>
      <c r="R588" s="76"/>
      <c r="S588" s="17"/>
      <c r="T588" s="78"/>
      <c r="U588" s="79"/>
      <c r="V588" s="79"/>
      <c r="W588" s="77"/>
      <c r="X588" s="80"/>
      <c r="Y588" s="80"/>
      <c r="Z588" s="69">
        <v>588</v>
      </c>
      <c r="AA588" s="69"/>
      <c r="AB588" s="81"/>
      <c r="AC588" s="71">
        <v>263</v>
      </c>
      <c r="AD588" s="71">
        <v>206</v>
      </c>
      <c r="AE588" s="71">
        <v>629</v>
      </c>
      <c r="AF588" s="71">
        <v>3</v>
      </c>
      <c r="AG588" s="71" t="s">
        <v>1658</v>
      </c>
      <c r="AH588" s="71" t="s">
        <v>2041</v>
      </c>
      <c r="AI588" s="71">
        <v>-10800</v>
      </c>
      <c r="AJ588" s="73">
        <v>39959.52815972222</v>
      </c>
      <c r="AK588" s="71" t="s">
        <v>3133</v>
      </c>
      <c r="AL588" s="71" t="s">
        <v>3649</v>
      </c>
      <c r="AM588" s="71" t="s">
        <v>4619</v>
      </c>
      <c r="AN588" s="73">
        <v>40522.050219907411</v>
      </c>
      <c r="AO588" s="71"/>
      <c r="AP588" s="71"/>
    </row>
    <row r="589" spans="1:42" ht="41.45" customHeight="1">
      <c r="A589" s="15" t="s">
        <v>635</v>
      </c>
      <c r="C589" s="52">
        <v>0</v>
      </c>
      <c r="D589" s="52">
        <v>1</v>
      </c>
      <c r="E589" s="53">
        <v>0</v>
      </c>
      <c r="F589" s="53">
        <v>3.6400000000000001E-4</v>
      </c>
      <c r="G589" s="53">
        <v>3.1999999999999999E-5</v>
      </c>
      <c r="H589" s="53">
        <v>0.34558100000000003</v>
      </c>
      <c r="I589" s="53">
        <v>0</v>
      </c>
      <c r="J589" s="16" t="s">
        <v>5682</v>
      </c>
      <c r="K589" s="16"/>
      <c r="L589" s="75">
        <v>3.656494290177366</v>
      </c>
      <c r="M589" s="68"/>
      <c r="N589" s="95" t="s">
        <v>2629</v>
      </c>
      <c r="O589" s="16"/>
      <c r="P589" s="17"/>
      <c r="Q589" s="76" t="s">
        <v>5688</v>
      </c>
      <c r="R589" s="76"/>
      <c r="S589" s="17"/>
      <c r="T589" s="78"/>
      <c r="U589" s="79"/>
      <c r="V589" s="79"/>
      <c r="W589" s="77"/>
      <c r="X589" s="80"/>
      <c r="Y589" s="80"/>
      <c r="Z589" s="69">
        <v>589</v>
      </c>
      <c r="AA589" s="69"/>
      <c r="AB589" s="81"/>
      <c r="AC589" s="71">
        <v>352</v>
      </c>
      <c r="AD589" s="71">
        <v>126</v>
      </c>
      <c r="AE589" s="71">
        <v>903</v>
      </c>
      <c r="AF589" s="71">
        <v>95</v>
      </c>
      <c r="AG589" s="71" t="s">
        <v>1659</v>
      </c>
      <c r="AH589" s="71" t="s">
        <v>2050</v>
      </c>
      <c r="AI589" s="71">
        <v>-21600</v>
      </c>
      <c r="AJ589" s="73">
        <v>39977.957083333335</v>
      </c>
      <c r="AK589" s="71" t="s">
        <v>3133</v>
      </c>
      <c r="AL589" s="71" t="s">
        <v>3650</v>
      </c>
      <c r="AM589" s="71" t="s">
        <v>4370</v>
      </c>
      <c r="AN589" s="73">
        <v>40522.05023148148</v>
      </c>
      <c r="AO589" s="71"/>
      <c r="AP589" s="71"/>
    </row>
    <row r="590" spans="1:42" ht="41.45" customHeight="1">
      <c r="A590" s="15" t="s">
        <v>637</v>
      </c>
      <c r="C590" s="52">
        <v>1</v>
      </c>
      <c r="D590" s="52">
        <v>1</v>
      </c>
      <c r="E590" s="53">
        <v>0</v>
      </c>
      <c r="F590" s="53">
        <v>1</v>
      </c>
      <c r="G590" s="53">
        <v>0</v>
      </c>
      <c r="H590" s="53">
        <v>0.99999899999999997</v>
      </c>
      <c r="I590" s="53">
        <v>0</v>
      </c>
      <c r="J590" s="16" t="s">
        <v>5682</v>
      </c>
      <c r="K590" s="16"/>
      <c r="L590" s="75">
        <v>3.9528435697653399</v>
      </c>
      <c r="M590" s="68"/>
      <c r="N590" s="95" t="s">
        <v>2631</v>
      </c>
      <c r="O590" s="16"/>
      <c r="P590" s="17"/>
      <c r="Q590" s="76" t="s">
        <v>5688</v>
      </c>
      <c r="R590" s="76"/>
      <c r="S590" s="17"/>
      <c r="T590" s="78"/>
      <c r="U590" s="79"/>
      <c r="V590" s="79"/>
      <c r="W590" s="77"/>
      <c r="X590" s="80"/>
      <c r="Y590" s="80"/>
      <c r="Z590" s="69">
        <v>590</v>
      </c>
      <c r="AA590" s="69"/>
      <c r="AB590" s="81"/>
      <c r="AC590" s="71">
        <v>189</v>
      </c>
      <c r="AD590" s="71">
        <v>78</v>
      </c>
      <c r="AE590" s="71">
        <v>1018</v>
      </c>
      <c r="AF590" s="71">
        <v>1</v>
      </c>
      <c r="AG590" s="71" t="s">
        <v>1661</v>
      </c>
      <c r="AH590" s="71" t="s">
        <v>2086</v>
      </c>
      <c r="AI590" s="71">
        <v>-21600</v>
      </c>
      <c r="AJ590" s="73">
        <v>39925.849386574075</v>
      </c>
      <c r="AK590" s="71" t="s">
        <v>3133</v>
      </c>
      <c r="AL590" s="71" t="s">
        <v>3652</v>
      </c>
      <c r="AM590" s="71" t="s">
        <v>4620</v>
      </c>
      <c r="AN590" s="73">
        <v>40522.045219907406</v>
      </c>
      <c r="AO590" s="71"/>
      <c r="AP590" s="71"/>
    </row>
    <row r="591" spans="1:42" ht="41.45" customHeight="1">
      <c r="A591" s="15" t="s">
        <v>638</v>
      </c>
      <c r="C591" s="52">
        <v>1</v>
      </c>
      <c r="D591" s="52">
        <v>1</v>
      </c>
      <c r="E591" s="53">
        <v>0</v>
      </c>
      <c r="F591" s="53">
        <v>1</v>
      </c>
      <c r="G591" s="53">
        <v>0</v>
      </c>
      <c r="H591" s="53">
        <v>0.99999899999999997</v>
      </c>
      <c r="I591" s="53">
        <v>0</v>
      </c>
      <c r="J591" s="16" t="s">
        <v>5682</v>
      </c>
      <c r="K591" s="16"/>
      <c r="L591" s="75">
        <v>3.9528435697653399</v>
      </c>
      <c r="M591" s="68"/>
      <c r="N591" s="95" t="s">
        <v>2632</v>
      </c>
      <c r="O591" s="16"/>
      <c r="P591" s="17"/>
      <c r="Q591" s="76" t="s">
        <v>5688</v>
      </c>
      <c r="R591" s="76"/>
      <c r="S591" s="17"/>
      <c r="T591" s="78"/>
      <c r="U591" s="79"/>
      <c r="V591" s="79"/>
      <c r="W591" s="77"/>
      <c r="X591" s="80"/>
      <c r="Y591" s="80"/>
      <c r="Z591" s="69">
        <v>591</v>
      </c>
      <c r="AA591" s="69"/>
      <c r="AB591" s="81"/>
      <c r="AC591" s="71">
        <v>284</v>
      </c>
      <c r="AD591" s="71">
        <v>191</v>
      </c>
      <c r="AE591" s="71">
        <v>6299</v>
      </c>
      <c r="AF591" s="71">
        <v>59</v>
      </c>
      <c r="AG591" s="71" t="s">
        <v>1662</v>
      </c>
      <c r="AH591" s="71" t="s">
        <v>2086</v>
      </c>
      <c r="AI591" s="71">
        <v>-21600</v>
      </c>
      <c r="AJ591" s="73">
        <v>40060.868645833332</v>
      </c>
      <c r="AK591" s="71" t="s">
        <v>3133</v>
      </c>
      <c r="AL591" s="71" t="s">
        <v>3653</v>
      </c>
      <c r="AM591" s="71" t="s">
        <v>4621</v>
      </c>
      <c r="AN591" s="73">
        <v>40522.050254629627</v>
      </c>
      <c r="AO591" s="71"/>
      <c r="AP591" s="71"/>
    </row>
    <row r="592" spans="1:42" ht="41.45" customHeight="1">
      <c r="A592" s="15" t="s">
        <v>642</v>
      </c>
      <c r="C592" s="52">
        <v>0</v>
      </c>
      <c r="D592" s="52">
        <v>1</v>
      </c>
      <c r="E592" s="53">
        <v>0</v>
      </c>
      <c r="F592" s="53">
        <v>3.77E-4</v>
      </c>
      <c r="G592" s="53">
        <v>9.0000000000000006E-5</v>
      </c>
      <c r="H592" s="53">
        <v>0.43145099999999997</v>
      </c>
      <c r="I592" s="53">
        <v>0</v>
      </c>
      <c r="J592" s="16" t="s">
        <v>5682</v>
      </c>
      <c r="K592" s="16"/>
      <c r="L592" s="75">
        <v>3.6953800063988322</v>
      </c>
      <c r="M592" s="68"/>
      <c r="N592" s="95" t="s">
        <v>2331</v>
      </c>
      <c r="O592" s="16"/>
      <c r="P592" s="17"/>
      <c r="Q592" s="76" t="s">
        <v>5688</v>
      </c>
      <c r="R592" s="76"/>
      <c r="S592" s="17"/>
      <c r="T592" s="78"/>
      <c r="U592" s="79"/>
      <c r="V592" s="79"/>
      <c r="W592" s="77"/>
      <c r="X592" s="80"/>
      <c r="Y592" s="80"/>
      <c r="Z592" s="69">
        <v>592</v>
      </c>
      <c r="AA592" s="69"/>
      <c r="AB592" s="81"/>
      <c r="AC592" s="71">
        <v>229</v>
      </c>
      <c r="AD592" s="71">
        <v>81</v>
      </c>
      <c r="AE592" s="71">
        <v>2270</v>
      </c>
      <c r="AF592" s="71">
        <v>13</v>
      </c>
      <c r="AG592" s="71"/>
      <c r="AH592" s="71" t="s">
        <v>2041</v>
      </c>
      <c r="AI592" s="71">
        <v>-10800</v>
      </c>
      <c r="AJ592" s="73">
        <v>40005.940300925926</v>
      </c>
      <c r="AK592" s="71" t="s">
        <v>3133</v>
      </c>
      <c r="AL592" s="71" t="s">
        <v>3655</v>
      </c>
      <c r="AM592" s="71" t="s">
        <v>4623</v>
      </c>
      <c r="AN592" s="73">
        <v>40522.05027777778</v>
      </c>
      <c r="AO592" s="71"/>
      <c r="AP592" s="71"/>
    </row>
    <row r="593" spans="1:42" ht="41.45" customHeight="1">
      <c r="A593" s="15" t="s">
        <v>643</v>
      </c>
      <c r="C593" s="52">
        <v>0</v>
      </c>
      <c r="D593" s="52">
        <v>1</v>
      </c>
      <c r="E593" s="53">
        <v>0</v>
      </c>
      <c r="F593" s="53">
        <v>5.9100000000000005E-4</v>
      </c>
      <c r="G593" s="53">
        <v>2.4060000000000002E-3</v>
      </c>
      <c r="H593" s="53">
        <v>0.39937600000000001</v>
      </c>
      <c r="I593" s="53">
        <v>0</v>
      </c>
      <c r="J593" s="16" t="s">
        <v>5682</v>
      </c>
      <c r="K593" s="16"/>
      <c r="L593" s="75">
        <v>3.6808550343736366</v>
      </c>
      <c r="M593" s="68"/>
      <c r="N593" s="95" t="s">
        <v>2634</v>
      </c>
      <c r="O593" s="16"/>
      <c r="P593" s="17"/>
      <c r="Q593" s="76" t="s">
        <v>5688</v>
      </c>
      <c r="R593" s="76"/>
      <c r="S593" s="17"/>
      <c r="T593" s="78"/>
      <c r="U593" s="79"/>
      <c r="V593" s="79"/>
      <c r="W593" s="77"/>
      <c r="X593" s="80"/>
      <c r="Y593" s="80"/>
      <c r="Z593" s="69">
        <v>593</v>
      </c>
      <c r="AA593" s="69"/>
      <c r="AB593" s="81"/>
      <c r="AC593" s="71">
        <v>267</v>
      </c>
      <c r="AD593" s="71">
        <v>682</v>
      </c>
      <c r="AE593" s="71">
        <v>1202</v>
      </c>
      <c r="AF593" s="71">
        <v>91</v>
      </c>
      <c r="AG593" s="71"/>
      <c r="AH593" s="71" t="s">
        <v>2040</v>
      </c>
      <c r="AI593" s="71">
        <v>-28800</v>
      </c>
      <c r="AJ593" s="73">
        <v>39772.103148148148</v>
      </c>
      <c r="AK593" s="71" t="s">
        <v>3133</v>
      </c>
      <c r="AL593" s="71" t="s">
        <v>3656</v>
      </c>
      <c r="AM593" s="71" t="s">
        <v>4624</v>
      </c>
      <c r="AN593" s="73">
        <v>40522.05027777778</v>
      </c>
      <c r="AO593" s="71"/>
      <c r="AP593" s="71"/>
    </row>
    <row r="594" spans="1:42" ht="41.45" customHeight="1">
      <c r="A594" s="15" t="s">
        <v>645</v>
      </c>
      <c r="C594" s="52">
        <v>0</v>
      </c>
      <c r="D594" s="52">
        <v>1</v>
      </c>
      <c r="E594" s="53">
        <v>0</v>
      </c>
      <c r="F594" s="53">
        <v>1</v>
      </c>
      <c r="G594" s="53">
        <v>0</v>
      </c>
      <c r="H594" s="53">
        <v>0.99999899999999997</v>
      </c>
      <c r="I594" s="53">
        <v>0</v>
      </c>
      <c r="J594" s="16" t="s">
        <v>5682</v>
      </c>
      <c r="K594" s="16"/>
      <c r="L594" s="75">
        <v>3.9528435697653399</v>
      </c>
      <c r="M594" s="68"/>
      <c r="N594" s="95" t="s">
        <v>2636</v>
      </c>
      <c r="O594" s="16"/>
      <c r="P594" s="17"/>
      <c r="Q594" s="76" t="s">
        <v>5688</v>
      </c>
      <c r="R594" s="76"/>
      <c r="S594" s="17"/>
      <c r="T594" s="78"/>
      <c r="U594" s="79"/>
      <c r="V594" s="79"/>
      <c r="W594" s="77"/>
      <c r="X594" s="80"/>
      <c r="Y594" s="80"/>
      <c r="Z594" s="69">
        <v>594</v>
      </c>
      <c r="AA594" s="69"/>
      <c r="AB594" s="81"/>
      <c r="AC594" s="71">
        <v>470</v>
      </c>
      <c r="AD594" s="71">
        <v>145</v>
      </c>
      <c r="AE594" s="71">
        <v>5256</v>
      </c>
      <c r="AF594" s="71">
        <v>49</v>
      </c>
      <c r="AG594" s="71" t="s">
        <v>1664</v>
      </c>
      <c r="AH594" s="71" t="s">
        <v>2050</v>
      </c>
      <c r="AI594" s="71">
        <v>-21600</v>
      </c>
      <c r="AJ594" s="73">
        <v>40085.222928240742</v>
      </c>
      <c r="AK594" s="71" t="s">
        <v>3133</v>
      </c>
      <c r="AL594" s="71" t="s">
        <v>3658</v>
      </c>
      <c r="AM594" s="71" t="s">
        <v>4626</v>
      </c>
      <c r="AN594" s="73">
        <v>40522.05028935185</v>
      </c>
      <c r="AO594" s="71"/>
      <c r="AP594" s="71"/>
    </row>
    <row r="595" spans="1:42" ht="41.45" customHeight="1">
      <c r="A595" s="15" t="s">
        <v>824</v>
      </c>
      <c r="C595" s="52">
        <v>1</v>
      </c>
      <c r="D595" s="52">
        <v>0</v>
      </c>
      <c r="E595" s="53">
        <v>0</v>
      </c>
      <c r="F595" s="53">
        <v>1</v>
      </c>
      <c r="G595" s="53">
        <v>0</v>
      </c>
      <c r="H595" s="53">
        <v>0.99999899999999997</v>
      </c>
      <c r="I595" s="53">
        <v>0</v>
      </c>
      <c r="J595" s="16" t="s">
        <v>5682</v>
      </c>
      <c r="K595" s="16"/>
      <c r="L595" s="75">
        <v>3.9528435697653399</v>
      </c>
      <c r="M595" s="68"/>
      <c r="N595" s="95" t="s">
        <v>2637</v>
      </c>
      <c r="O595" s="16"/>
      <c r="P595" s="17"/>
      <c r="Q595" s="76" t="s">
        <v>5688</v>
      </c>
      <c r="R595" s="76"/>
      <c r="S595" s="17"/>
      <c r="T595" s="78"/>
      <c r="U595" s="79"/>
      <c r="V595" s="79"/>
      <c r="W595" s="77"/>
      <c r="X595" s="80"/>
      <c r="Y595" s="80"/>
      <c r="Z595" s="69">
        <v>595</v>
      </c>
      <c r="AA595" s="69"/>
      <c r="AB595" s="81"/>
      <c r="AC595" s="71">
        <v>128</v>
      </c>
      <c r="AD595" s="71">
        <v>202</v>
      </c>
      <c r="AE595" s="71">
        <v>1443</v>
      </c>
      <c r="AF595" s="71">
        <v>2</v>
      </c>
      <c r="AG595" s="71" t="s">
        <v>1665</v>
      </c>
      <c r="AH595" s="71" t="s">
        <v>2050</v>
      </c>
      <c r="AI595" s="71">
        <v>-21600</v>
      </c>
      <c r="AJ595" s="73">
        <v>40100.770324074074</v>
      </c>
      <c r="AK595" s="71" t="s">
        <v>3133</v>
      </c>
      <c r="AL595" s="71" t="s">
        <v>3659</v>
      </c>
      <c r="AM595" s="71" t="s">
        <v>4627</v>
      </c>
      <c r="AN595" s="73">
        <v>40522.047951388886</v>
      </c>
      <c r="AO595" s="71"/>
      <c r="AP595" s="71"/>
    </row>
    <row r="596" spans="1:42" ht="41.45" customHeight="1">
      <c r="A596" s="15" t="s">
        <v>646</v>
      </c>
      <c r="C596" s="52">
        <v>1</v>
      </c>
      <c r="D596" s="52">
        <v>1</v>
      </c>
      <c r="E596" s="53">
        <v>0</v>
      </c>
      <c r="F596" s="53">
        <v>3.6099999999999999E-4</v>
      </c>
      <c r="G596" s="53">
        <v>2.1999999999999999E-5</v>
      </c>
      <c r="H596" s="53">
        <v>0.44459199999999999</v>
      </c>
      <c r="I596" s="53">
        <v>0</v>
      </c>
      <c r="J596" s="16" t="s">
        <v>5682</v>
      </c>
      <c r="K596" s="16"/>
      <c r="L596" s="75">
        <v>3.7013308296999416</v>
      </c>
      <c r="M596" s="68"/>
      <c r="N596" s="95" t="s">
        <v>2638</v>
      </c>
      <c r="O596" s="16"/>
      <c r="P596" s="17"/>
      <c r="Q596" s="76" t="s">
        <v>5688</v>
      </c>
      <c r="R596" s="76"/>
      <c r="S596" s="17"/>
      <c r="T596" s="78"/>
      <c r="U596" s="79"/>
      <c r="V596" s="79"/>
      <c r="W596" s="77"/>
      <c r="X596" s="80"/>
      <c r="Y596" s="80"/>
      <c r="Z596" s="69">
        <v>596</v>
      </c>
      <c r="AA596" s="69"/>
      <c r="AB596" s="81"/>
      <c r="AC596" s="71">
        <v>19</v>
      </c>
      <c r="AD596" s="71">
        <v>17</v>
      </c>
      <c r="AE596" s="71">
        <v>19</v>
      </c>
      <c r="AF596" s="71">
        <v>0</v>
      </c>
      <c r="AG596" s="71"/>
      <c r="AH596" s="71" t="s">
        <v>2042</v>
      </c>
      <c r="AI596" s="71">
        <v>-14400</v>
      </c>
      <c r="AJ596" s="73">
        <v>39981.787233796298</v>
      </c>
      <c r="AK596" s="71" t="s">
        <v>3133</v>
      </c>
      <c r="AL596" s="71" t="s">
        <v>3660</v>
      </c>
      <c r="AM596" s="71" t="s">
        <v>4525</v>
      </c>
      <c r="AN596" s="73">
        <v>40522.05028935185</v>
      </c>
      <c r="AO596" s="71"/>
      <c r="AP596" s="71"/>
    </row>
    <row r="597" spans="1:42" ht="41.45" customHeight="1">
      <c r="A597" s="15" t="s">
        <v>647</v>
      </c>
      <c r="C597" s="52">
        <v>0</v>
      </c>
      <c r="D597" s="52">
        <v>1</v>
      </c>
      <c r="E597" s="53">
        <v>0</v>
      </c>
      <c r="F597" s="53">
        <v>1</v>
      </c>
      <c r="G597" s="53">
        <v>0</v>
      </c>
      <c r="H597" s="53">
        <v>0.99999899999999997</v>
      </c>
      <c r="I597" s="53">
        <v>0</v>
      </c>
      <c r="J597" s="16" t="s">
        <v>5682</v>
      </c>
      <c r="K597" s="16"/>
      <c r="L597" s="75">
        <v>3.9528435697653399</v>
      </c>
      <c r="M597" s="68"/>
      <c r="N597" s="95" t="s">
        <v>2639</v>
      </c>
      <c r="O597" s="16"/>
      <c r="P597" s="17"/>
      <c r="Q597" s="76" t="s">
        <v>5688</v>
      </c>
      <c r="R597" s="76"/>
      <c r="S597" s="17"/>
      <c r="T597" s="78"/>
      <c r="U597" s="79"/>
      <c r="V597" s="79"/>
      <c r="W597" s="77"/>
      <c r="X597" s="80"/>
      <c r="Y597" s="80"/>
      <c r="Z597" s="69">
        <v>597</v>
      </c>
      <c r="AA597" s="69"/>
      <c r="AB597" s="81"/>
      <c r="AC597" s="71">
        <v>1773</v>
      </c>
      <c r="AD597" s="71">
        <v>533</v>
      </c>
      <c r="AE597" s="71">
        <v>1762</v>
      </c>
      <c r="AF597" s="71">
        <v>0</v>
      </c>
      <c r="AG597" s="71" t="s">
        <v>1666</v>
      </c>
      <c r="AH597" s="71" t="s">
        <v>2095</v>
      </c>
      <c r="AI597" s="71">
        <v>-7200</v>
      </c>
      <c r="AJ597" s="73">
        <v>40267.934155092589</v>
      </c>
      <c r="AK597" s="71" t="s">
        <v>3133</v>
      </c>
      <c r="AL597" s="71" t="s">
        <v>3661</v>
      </c>
      <c r="AM597" s="71" t="s">
        <v>4628</v>
      </c>
      <c r="AN597" s="73">
        <v>40522.05028935185</v>
      </c>
      <c r="AO597" s="71"/>
      <c r="AP597" s="71"/>
    </row>
    <row r="598" spans="1:42" ht="41.45" customHeight="1">
      <c r="A598" s="15" t="s">
        <v>825</v>
      </c>
      <c r="C598" s="52">
        <v>1</v>
      </c>
      <c r="D598" s="52">
        <v>0</v>
      </c>
      <c r="E598" s="53">
        <v>0</v>
      </c>
      <c r="F598" s="53">
        <v>1</v>
      </c>
      <c r="G598" s="53">
        <v>0</v>
      </c>
      <c r="H598" s="53">
        <v>0.99999899999999997</v>
      </c>
      <c r="I598" s="53">
        <v>0</v>
      </c>
      <c r="J598" s="16" t="s">
        <v>5682</v>
      </c>
      <c r="K598" s="16"/>
      <c r="L598" s="75">
        <v>3.9528435697653399</v>
      </c>
      <c r="M598" s="68"/>
      <c r="N598" s="95" t="s">
        <v>2640</v>
      </c>
      <c r="O598" s="16"/>
      <c r="P598" s="17"/>
      <c r="Q598" s="76" t="s">
        <v>5688</v>
      </c>
      <c r="R598" s="76"/>
      <c r="S598" s="17"/>
      <c r="T598" s="78"/>
      <c r="U598" s="79"/>
      <c r="V598" s="79"/>
      <c r="W598" s="77"/>
      <c r="X598" s="80"/>
      <c r="Y598" s="80"/>
      <c r="Z598" s="69">
        <v>598</v>
      </c>
      <c r="AA598" s="69"/>
      <c r="AB598" s="81"/>
      <c r="AC598" s="71">
        <v>96</v>
      </c>
      <c r="AD598" s="71">
        <v>89</v>
      </c>
      <c r="AE598" s="71">
        <v>503</v>
      </c>
      <c r="AF598" s="71">
        <v>0</v>
      </c>
      <c r="AG598" s="71"/>
      <c r="AH598" s="71"/>
      <c r="AI598" s="71"/>
      <c r="AJ598" s="73">
        <v>40353.494155092594</v>
      </c>
      <c r="AK598" s="71" t="s">
        <v>3133</v>
      </c>
      <c r="AL598" s="71" t="s">
        <v>3662</v>
      </c>
      <c r="AM598" s="71" t="s">
        <v>4629</v>
      </c>
      <c r="AN598" s="73">
        <v>40522.044583333336</v>
      </c>
      <c r="AO598" s="71"/>
      <c r="AP598" s="71"/>
    </row>
    <row r="599" spans="1:42" ht="41.45" customHeight="1">
      <c r="A599" s="15" t="s">
        <v>827</v>
      </c>
      <c r="C599" s="52">
        <v>1</v>
      </c>
      <c r="D599" s="52">
        <v>0</v>
      </c>
      <c r="E599" s="53">
        <v>0</v>
      </c>
      <c r="F599" s="53">
        <v>4.3300000000000001E-4</v>
      </c>
      <c r="G599" s="53">
        <v>1.2300000000000001E-4</v>
      </c>
      <c r="H599" s="53">
        <v>0.50056299999999998</v>
      </c>
      <c r="I599" s="53">
        <v>0</v>
      </c>
      <c r="J599" s="16" t="s">
        <v>5682</v>
      </c>
      <c r="K599" s="16"/>
      <c r="L599" s="75">
        <v>3.7266769624894103</v>
      </c>
      <c r="M599" s="68"/>
      <c r="N599" s="95" t="s">
        <v>2648</v>
      </c>
      <c r="O599" s="16"/>
      <c r="P599" s="17"/>
      <c r="Q599" s="76" t="s">
        <v>5688</v>
      </c>
      <c r="R599" s="76"/>
      <c r="S599" s="17"/>
      <c r="T599" s="78"/>
      <c r="U599" s="79"/>
      <c r="V599" s="79"/>
      <c r="W599" s="77"/>
      <c r="X599" s="80"/>
      <c r="Y599" s="80"/>
      <c r="Z599" s="69">
        <v>599</v>
      </c>
      <c r="AA599" s="69"/>
      <c r="AB599" s="81"/>
      <c r="AC599" s="71">
        <v>97</v>
      </c>
      <c r="AD599" s="71">
        <v>170</v>
      </c>
      <c r="AE599" s="71">
        <v>136</v>
      </c>
      <c r="AF599" s="71">
        <v>9</v>
      </c>
      <c r="AG599" s="71"/>
      <c r="AH599" s="71" t="s">
        <v>2041</v>
      </c>
      <c r="AI599" s="71">
        <v>-10800</v>
      </c>
      <c r="AJ599" s="73">
        <v>40211.860798611109</v>
      </c>
      <c r="AK599" s="71" t="s">
        <v>3133</v>
      </c>
      <c r="AL599" s="71" t="s">
        <v>3670</v>
      </c>
      <c r="AM599" s="71" t="s">
        <v>4636</v>
      </c>
      <c r="AN599" s="73">
        <v>40522.047222222223</v>
      </c>
      <c r="AO599" s="71"/>
      <c r="AP599" s="71"/>
    </row>
    <row r="600" spans="1:42" ht="41.45" customHeight="1">
      <c r="A600" s="15" t="s">
        <v>655</v>
      </c>
      <c r="C600" s="52">
        <v>0</v>
      </c>
      <c r="D600" s="52">
        <v>1</v>
      </c>
      <c r="E600" s="53">
        <v>0</v>
      </c>
      <c r="F600" s="53">
        <v>4.3899999999999999E-4</v>
      </c>
      <c r="G600" s="53">
        <v>1.64E-4</v>
      </c>
      <c r="H600" s="53">
        <v>0.35862500000000003</v>
      </c>
      <c r="I600" s="53">
        <v>0</v>
      </c>
      <c r="J600" s="16" t="s">
        <v>5682</v>
      </c>
      <c r="K600" s="16"/>
      <c r="L600" s="75">
        <v>3.6624011876082827</v>
      </c>
      <c r="M600" s="68"/>
      <c r="N600" s="95" t="s">
        <v>2649</v>
      </c>
      <c r="O600" s="16"/>
      <c r="P600" s="17"/>
      <c r="Q600" s="76" t="s">
        <v>5688</v>
      </c>
      <c r="R600" s="76"/>
      <c r="S600" s="17"/>
      <c r="T600" s="78"/>
      <c r="U600" s="79"/>
      <c r="V600" s="79"/>
      <c r="W600" s="77"/>
      <c r="X600" s="80"/>
      <c r="Y600" s="80"/>
      <c r="Z600" s="69">
        <v>600</v>
      </c>
      <c r="AA600" s="69"/>
      <c r="AB600" s="81"/>
      <c r="AC600" s="71">
        <v>6960</v>
      </c>
      <c r="AD600" s="71">
        <v>6935</v>
      </c>
      <c r="AE600" s="71">
        <v>41332</v>
      </c>
      <c r="AF600" s="71">
        <v>0</v>
      </c>
      <c r="AG600" s="71" t="s">
        <v>1673</v>
      </c>
      <c r="AH600" s="71" t="s">
        <v>2040</v>
      </c>
      <c r="AI600" s="71">
        <v>-28800</v>
      </c>
      <c r="AJ600" s="73">
        <v>39898.461076388892</v>
      </c>
      <c r="AK600" s="71" t="s">
        <v>3133</v>
      </c>
      <c r="AL600" s="71" t="s">
        <v>3671</v>
      </c>
      <c r="AM600" s="71" t="s">
        <v>4637</v>
      </c>
      <c r="AN600" s="73">
        <v>40522.050324074073</v>
      </c>
      <c r="AO600" s="71"/>
      <c r="AP600" s="71"/>
    </row>
    <row r="601" spans="1:42" ht="41.45" customHeight="1">
      <c r="A601" s="15" t="s">
        <v>828</v>
      </c>
      <c r="C601" s="52">
        <v>1</v>
      </c>
      <c r="D601" s="52">
        <v>0</v>
      </c>
      <c r="E601" s="53">
        <v>0</v>
      </c>
      <c r="F601" s="53">
        <v>3.0600000000000001E-4</v>
      </c>
      <c r="G601" s="53">
        <v>1.9999999999999999E-6</v>
      </c>
      <c r="H601" s="53">
        <v>0.43023699999999998</v>
      </c>
      <c r="I601" s="53">
        <v>0</v>
      </c>
      <c r="J601" s="16" t="s">
        <v>5682</v>
      </c>
      <c r="K601" s="16"/>
      <c r="L601" s="75">
        <v>3.6948302537553843</v>
      </c>
      <c r="M601" s="68"/>
      <c r="N601" s="95" t="s">
        <v>2650</v>
      </c>
      <c r="O601" s="16"/>
      <c r="P601" s="17"/>
      <c r="Q601" s="76" t="s">
        <v>5688</v>
      </c>
      <c r="R601" s="76"/>
      <c r="S601" s="58"/>
      <c r="T601" s="78"/>
      <c r="U601" s="79"/>
      <c r="V601" s="79"/>
      <c r="W601" s="77"/>
      <c r="X601" s="80"/>
      <c r="Y601" s="80"/>
      <c r="Z601" s="69">
        <v>601</v>
      </c>
      <c r="AA601" s="69"/>
      <c r="AB601" s="81"/>
      <c r="AC601" s="71">
        <v>208</v>
      </c>
      <c r="AD601" s="71">
        <v>277</v>
      </c>
      <c r="AE601" s="71">
        <v>5611</v>
      </c>
      <c r="AF601" s="71">
        <v>0</v>
      </c>
      <c r="AG601" s="71" t="s">
        <v>1675</v>
      </c>
      <c r="AH601" s="71" t="s">
        <v>2050</v>
      </c>
      <c r="AI601" s="71">
        <v>-21600</v>
      </c>
      <c r="AJ601" s="73">
        <v>40326.799247685187</v>
      </c>
      <c r="AK601" s="71" t="s">
        <v>3133</v>
      </c>
      <c r="AL601" s="71" t="s">
        <v>3673</v>
      </c>
      <c r="AM601" s="71" t="s">
        <v>4573</v>
      </c>
      <c r="AN601" s="73">
        <v>40522.049525462964</v>
      </c>
      <c r="AO601" s="71"/>
      <c r="AP601" s="71"/>
    </row>
    <row r="602" spans="1:42" ht="41.45" customHeight="1">
      <c r="A602" s="15" t="s">
        <v>666</v>
      </c>
      <c r="C602" s="52">
        <v>0</v>
      </c>
      <c r="D602" s="52">
        <v>1</v>
      </c>
      <c r="E602" s="53">
        <v>0</v>
      </c>
      <c r="F602" s="53">
        <v>3.5500000000000001E-4</v>
      </c>
      <c r="G602" s="53">
        <v>5.0000000000000002E-5</v>
      </c>
      <c r="H602" s="53">
        <v>0.39343299999999998</v>
      </c>
      <c r="I602" s="53">
        <v>0</v>
      </c>
      <c r="J602" s="16" t="s">
        <v>5682</v>
      </c>
      <c r="K602" s="16"/>
      <c r="L602" s="75">
        <v>3.6781637823472693</v>
      </c>
      <c r="M602" s="68"/>
      <c r="N602" s="95" t="s">
        <v>2660</v>
      </c>
      <c r="O602" s="16"/>
      <c r="P602" s="17"/>
      <c r="Q602" s="76" t="s">
        <v>5688</v>
      </c>
      <c r="R602" s="76"/>
      <c r="S602" s="17"/>
      <c r="T602" s="78"/>
      <c r="U602" s="79"/>
      <c r="V602" s="79"/>
      <c r="W602" s="77"/>
      <c r="X602" s="80"/>
      <c r="Y602" s="80"/>
      <c r="Z602" s="69">
        <v>602</v>
      </c>
      <c r="AA602" s="69"/>
      <c r="AB602" s="81"/>
      <c r="AC602" s="71">
        <v>51</v>
      </c>
      <c r="AD602" s="71">
        <v>460</v>
      </c>
      <c r="AE602" s="71">
        <v>787</v>
      </c>
      <c r="AF602" s="71">
        <v>1</v>
      </c>
      <c r="AG602" s="71" t="s">
        <v>1685</v>
      </c>
      <c r="AH602" s="71" t="s">
        <v>2045</v>
      </c>
      <c r="AI602" s="71">
        <v>-18000</v>
      </c>
      <c r="AJ602" s="73">
        <v>40032.995868055557</v>
      </c>
      <c r="AK602" s="71" t="s">
        <v>3133</v>
      </c>
      <c r="AL602" s="71" t="s">
        <v>3683</v>
      </c>
      <c r="AM602" s="71" t="s">
        <v>4215</v>
      </c>
      <c r="AN602" s="73">
        <v>40522.050335648149</v>
      </c>
      <c r="AO602" s="71"/>
      <c r="AP602" s="71"/>
    </row>
    <row r="603" spans="1:42" ht="41.45" customHeight="1">
      <c r="A603" s="15" t="s">
        <v>667</v>
      </c>
      <c r="C603" s="52">
        <v>1</v>
      </c>
      <c r="D603" s="52">
        <v>1</v>
      </c>
      <c r="E603" s="53">
        <v>0</v>
      </c>
      <c r="F603" s="53">
        <v>3.5100000000000002E-4</v>
      </c>
      <c r="G603" s="53">
        <v>4.0000000000000003E-5</v>
      </c>
      <c r="H603" s="53">
        <v>0.365894</v>
      </c>
      <c r="I603" s="53">
        <v>0</v>
      </c>
      <c r="J603" s="16" t="s">
        <v>5682</v>
      </c>
      <c r="K603" s="16"/>
      <c r="L603" s="75">
        <v>3.6656929108086302</v>
      </c>
      <c r="M603" s="68"/>
      <c r="N603" s="95" t="s">
        <v>2661</v>
      </c>
      <c r="O603" s="16"/>
      <c r="P603" s="17"/>
      <c r="Q603" s="76" t="s">
        <v>5688</v>
      </c>
      <c r="R603" s="76"/>
      <c r="S603" s="17"/>
      <c r="T603" s="78"/>
      <c r="U603" s="79"/>
      <c r="V603" s="79"/>
      <c r="W603" s="77"/>
      <c r="X603" s="80"/>
      <c r="Y603" s="80"/>
      <c r="Z603" s="69">
        <v>603</v>
      </c>
      <c r="AA603" s="69"/>
      <c r="AB603" s="81"/>
      <c r="AC603" s="71">
        <v>358</v>
      </c>
      <c r="AD603" s="71">
        <v>353</v>
      </c>
      <c r="AE603" s="71">
        <v>275</v>
      </c>
      <c r="AF603" s="71">
        <v>1</v>
      </c>
      <c r="AG603" s="71"/>
      <c r="AH603" s="71" t="s">
        <v>2055</v>
      </c>
      <c r="AI603" s="71">
        <v>-18000</v>
      </c>
      <c r="AJ603" s="73">
        <v>39744.817280092589</v>
      </c>
      <c r="AK603" s="71" t="s">
        <v>3133</v>
      </c>
      <c r="AL603" s="71" t="s">
        <v>3684</v>
      </c>
      <c r="AM603" s="71" t="s">
        <v>4271</v>
      </c>
      <c r="AN603" s="73">
        <v>40522.046111111114</v>
      </c>
      <c r="AO603" s="71"/>
      <c r="AP603" s="71"/>
    </row>
    <row r="604" spans="1:42" ht="41.45" customHeight="1">
      <c r="A604" s="15" t="s">
        <v>669</v>
      </c>
      <c r="C604" s="52">
        <v>0</v>
      </c>
      <c r="D604" s="52">
        <v>1</v>
      </c>
      <c r="E604" s="53">
        <v>0</v>
      </c>
      <c r="F604" s="53">
        <v>5.9100000000000005E-4</v>
      </c>
      <c r="G604" s="53">
        <v>2.4060000000000002E-3</v>
      </c>
      <c r="H604" s="53">
        <v>0.39937600000000001</v>
      </c>
      <c r="I604" s="53">
        <v>0</v>
      </c>
      <c r="J604" s="16" t="s">
        <v>5682</v>
      </c>
      <c r="K604" s="16"/>
      <c r="L604" s="75">
        <v>3.6808550343736366</v>
      </c>
      <c r="M604" s="68"/>
      <c r="N604" s="95" t="s">
        <v>2662</v>
      </c>
      <c r="O604" s="16"/>
      <c r="P604" s="17"/>
      <c r="Q604" s="76" t="s">
        <v>5688</v>
      </c>
      <c r="R604" s="76"/>
      <c r="S604" s="17"/>
      <c r="T604" s="78"/>
      <c r="U604" s="79"/>
      <c r="V604" s="79"/>
      <c r="W604" s="77"/>
      <c r="X604" s="80"/>
      <c r="Y604" s="80"/>
      <c r="Z604" s="69">
        <v>604</v>
      </c>
      <c r="AA604" s="69"/>
      <c r="AB604" s="81"/>
      <c r="AC604" s="71">
        <v>77</v>
      </c>
      <c r="AD604" s="71">
        <v>17</v>
      </c>
      <c r="AE604" s="71">
        <v>237</v>
      </c>
      <c r="AF604" s="71">
        <v>4</v>
      </c>
      <c r="AG604" s="71" t="s">
        <v>1686</v>
      </c>
      <c r="AH604" s="71" t="s">
        <v>2049</v>
      </c>
      <c r="AI604" s="71">
        <v>36000</v>
      </c>
      <c r="AJ604" s="73">
        <v>40037.243530092594</v>
      </c>
      <c r="AK604" s="71" t="s">
        <v>3133</v>
      </c>
      <c r="AL604" s="71" t="s">
        <v>3685</v>
      </c>
      <c r="AM604" s="71" t="s">
        <v>4646</v>
      </c>
      <c r="AN604" s="73">
        <v>40522.050393518519</v>
      </c>
      <c r="AO604" s="71"/>
      <c r="AP604" s="71"/>
    </row>
    <row r="605" spans="1:42" ht="41.45" customHeight="1">
      <c r="A605" s="15" t="s">
        <v>672</v>
      </c>
      <c r="C605" s="52">
        <v>0</v>
      </c>
      <c r="D605" s="52">
        <v>1</v>
      </c>
      <c r="E605" s="53">
        <v>0</v>
      </c>
      <c r="F605" s="53">
        <v>5.9100000000000005E-4</v>
      </c>
      <c r="G605" s="53">
        <v>2.4060000000000002E-3</v>
      </c>
      <c r="H605" s="53">
        <v>0.39937600000000001</v>
      </c>
      <c r="I605" s="53">
        <v>0</v>
      </c>
      <c r="J605" s="16" t="s">
        <v>5682</v>
      </c>
      <c r="K605" s="16"/>
      <c r="L605" s="75">
        <v>3.6808550343736366</v>
      </c>
      <c r="M605" s="68"/>
      <c r="N605" s="95" t="s">
        <v>2664</v>
      </c>
      <c r="O605" s="16"/>
      <c r="P605" s="17"/>
      <c r="Q605" s="76" t="s">
        <v>5688</v>
      </c>
      <c r="R605" s="76"/>
      <c r="S605" s="17"/>
      <c r="T605" s="78"/>
      <c r="U605" s="79"/>
      <c r="V605" s="79"/>
      <c r="W605" s="77"/>
      <c r="X605" s="80"/>
      <c r="Y605" s="80"/>
      <c r="Z605" s="69">
        <v>605</v>
      </c>
      <c r="AA605" s="69"/>
      <c r="AB605" s="81"/>
      <c r="AC605" s="71">
        <v>42</v>
      </c>
      <c r="AD605" s="71">
        <v>28</v>
      </c>
      <c r="AE605" s="71">
        <v>415</v>
      </c>
      <c r="AF605" s="71">
        <v>1</v>
      </c>
      <c r="AG605" s="71" t="s">
        <v>1688</v>
      </c>
      <c r="AH605" s="71" t="s">
        <v>2050</v>
      </c>
      <c r="AI605" s="71">
        <v>-21600</v>
      </c>
      <c r="AJ605" s="73">
        <v>39842.225266203706</v>
      </c>
      <c r="AK605" s="71" t="s">
        <v>3133</v>
      </c>
      <c r="AL605" s="71" t="s">
        <v>3687</v>
      </c>
      <c r="AM605" s="71" t="s">
        <v>4648</v>
      </c>
      <c r="AN605" s="73">
        <v>40522.050416666665</v>
      </c>
      <c r="AO605" s="71"/>
      <c r="AP605" s="71"/>
    </row>
    <row r="606" spans="1:42" ht="41.45" customHeight="1">
      <c r="A606" s="15" t="s">
        <v>673</v>
      </c>
      <c r="C606" s="52">
        <v>0</v>
      </c>
      <c r="D606" s="52">
        <v>1</v>
      </c>
      <c r="E606" s="53">
        <v>0</v>
      </c>
      <c r="F606" s="53">
        <v>5.9100000000000005E-4</v>
      </c>
      <c r="G606" s="53">
        <v>2.4060000000000002E-3</v>
      </c>
      <c r="H606" s="53">
        <v>0.39937600000000001</v>
      </c>
      <c r="I606" s="53">
        <v>0</v>
      </c>
      <c r="J606" s="16" t="s">
        <v>5682</v>
      </c>
      <c r="K606" s="16"/>
      <c r="L606" s="75">
        <v>3.6808550343736366</v>
      </c>
      <c r="M606" s="68"/>
      <c r="N606" s="95" t="s">
        <v>2665</v>
      </c>
      <c r="O606" s="16"/>
      <c r="P606" s="17"/>
      <c r="Q606" s="76" t="s">
        <v>5688</v>
      </c>
      <c r="R606" s="76"/>
      <c r="S606" s="17"/>
      <c r="T606" s="78"/>
      <c r="U606" s="79"/>
      <c r="V606" s="79"/>
      <c r="W606" s="77"/>
      <c r="X606" s="80"/>
      <c r="Y606" s="80"/>
      <c r="Z606" s="69">
        <v>606</v>
      </c>
      <c r="AA606" s="69"/>
      <c r="AB606" s="81"/>
      <c r="AC606" s="71">
        <v>70</v>
      </c>
      <c r="AD606" s="71">
        <v>20</v>
      </c>
      <c r="AE606" s="71">
        <v>1509</v>
      </c>
      <c r="AF606" s="71">
        <v>7</v>
      </c>
      <c r="AG606" s="71" t="s">
        <v>1689</v>
      </c>
      <c r="AH606" s="71" t="s">
        <v>2100</v>
      </c>
      <c r="AI606" s="71">
        <v>36000</v>
      </c>
      <c r="AJ606" s="73">
        <v>39170.017442129632</v>
      </c>
      <c r="AK606" s="71" t="s">
        <v>3133</v>
      </c>
      <c r="AL606" s="71" t="s">
        <v>3688</v>
      </c>
      <c r="AM606" s="71" t="s">
        <v>4649</v>
      </c>
      <c r="AN606" s="73">
        <v>40522.050416666665</v>
      </c>
      <c r="AO606" s="71"/>
      <c r="AP606" s="71"/>
    </row>
    <row r="607" spans="1:42" ht="41.45" customHeight="1">
      <c r="A607" s="15" t="s">
        <v>674</v>
      </c>
      <c r="C607" s="52">
        <v>0</v>
      </c>
      <c r="D607" s="52">
        <v>1</v>
      </c>
      <c r="E607" s="53">
        <v>0</v>
      </c>
      <c r="F607" s="53">
        <v>5.9100000000000005E-4</v>
      </c>
      <c r="G607" s="53">
        <v>2.4060000000000002E-3</v>
      </c>
      <c r="H607" s="53">
        <v>0.39937600000000001</v>
      </c>
      <c r="I607" s="53">
        <v>0</v>
      </c>
      <c r="J607" s="16" t="s">
        <v>5682</v>
      </c>
      <c r="K607" s="16"/>
      <c r="L607" s="75">
        <v>3.6808550343736366</v>
      </c>
      <c r="M607" s="68"/>
      <c r="N607" s="95" t="s">
        <v>2666</v>
      </c>
      <c r="O607" s="16"/>
      <c r="P607" s="17"/>
      <c r="Q607" s="76" t="s">
        <v>5688</v>
      </c>
      <c r="R607" s="76"/>
      <c r="S607" s="17"/>
      <c r="T607" s="78"/>
      <c r="U607" s="79"/>
      <c r="V607" s="79"/>
      <c r="W607" s="77"/>
      <c r="X607" s="80"/>
      <c r="Y607" s="80"/>
      <c r="Z607" s="69">
        <v>607</v>
      </c>
      <c r="AA607" s="69"/>
      <c r="AB607" s="81"/>
      <c r="AC607" s="71">
        <v>120</v>
      </c>
      <c r="AD607" s="71">
        <v>377</v>
      </c>
      <c r="AE607" s="71">
        <v>1867</v>
      </c>
      <c r="AF607" s="71">
        <v>88</v>
      </c>
      <c r="AG607" s="71" t="s">
        <v>1690</v>
      </c>
      <c r="AH607" s="71" t="s">
        <v>2055</v>
      </c>
      <c r="AI607" s="71">
        <v>-18000</v>
      </c>
      <c r="AJ607" s="73">
        <v>40021.811388888891</v>
      </c>
      <c r="AK607" s="71" t="s">
        <v>3133</v>
      </c>
      <c r="AL607" s="71" t="s">
        <v>3689</v>
      </c>
      <c r="AM607" s="71" t="s">
        <v>4650</v>
      </c>
      <c r="AN607" s="73">
        <v>40522.050428240742</v>
      </c>
      <c r="AO607" s="71"/>
      <c r="AP607" s="71"/>
    </row>
    <row r="608" spans="1:42" ht="41.45" customHeight="1">
      <c r="A608" s="15" t="s">
        <v>675</v>
      </c>
      <c r="C608" s="52">
        <v>0</v>
      </c>
      <c r="D608" s="52">
        <v>1</v>
      </c>
      <c r="E608" s="53">
        <v>0</v>
      </c>
      <c r="F608" s="53">
        <v>5.9100000000000005E-4</v>
      </c>
      <c r="G608" s="53">
        <v>2.4060000000000002E-3</v>
      </c>
      <c r="H608" s="53">
        <v>0.39937600000000001</v>
      </c>
      <c r="I608" s="53">
        <v>0</v>
      </c>
      <c r="J608" s="16" t="s">
        <v>5682</v>
      </c>
      <c r="K608" s="16"/>
      <c r="L608" s="75">
        <v>3.6808550343736366</v>
      </c>
      <c r="M608" s="68"/>
      <c r="N608" s="95" t="s">
        <v>2667</v>
      </c>
      <c r="O608" s="16"/>
      <c r="P608" s="17"/>
      <c r="Q608" s="76" t="s">
        <v>5688</v>
      </c>
      <c r="R608" s="76"/>
      <c r="S608" s="17"/>
      <c r="T608" s="78"/>
      <c r="U608" s="79"/>
      <c r="V608" s="79"/>
      <c r="W608" s="77"/>
      <c r="X608" s="80"/>
      <c r="Y608" s="80"/>
      <c r="Z608" s="69">
        <v>608</v>
      </c>
      <c r="AA608" s="69"/>
      <c r="AB608" s="81"/>
      <c r="AC608" s="71">
        <v>208</v>
      </c>
      <c r="AD608" s="71">
        <v>76</v>
      </c>
      <c r="AE608" s="71">
        <v>1774</v>
      </c>
      <c r="AF608" s="71">
        <v>12</v>
      </c>
      <c r="AG608" s="71" t="s">
        <v>1691</v>
      </c>
      <c r="AH608" s="71" t="s">
        <v>2101</v>
      </c>
      <c r="AI608" s="71">
        <v>19800</v>
      </c>
      <c r="AJ608" s="73">
        <v>40010.938194444447</v>
      </c>
      <c r="AK608" s="71" t="s">
        <v>3133</v>
      </c>
      <c r="AL608" s="71" t="s">
        <v>3690</v>
      </c>
      <c r="AM608" s="71" t="s">
        <v>4651</v>
      </c>
      <c r="AN608" s="73">
        <v>40522.050428240742</v>
      </c>
      <c r="AO608" s="71"/>
      <c r="AP608" s="71"/>
    </row>
    <row r="609" spans="1:42" ht="41.45" customHeight="1">
      <c r="A609" s="15" t="s">
        <v>678</v>
      </c>
      <c r="C609" s="52">
        <v>0</v>
      </c>
      <c r="D609" s="52">
        <v>1</v>
      </c>
      <c r="E609" s="53">
        <v>0</v>
      </c>
      <c r="F609" s="53">
        <v>3.77E-4</v>
      </c>
      <c r="G609" s="53">
        <v>9.0000000000000006E-5</v>
      </c>
      <c r="H609" s="53">
        <v>0.43145099999999997</v>
      </c>
      <c r="I609" s="53">
        <v>0</v>
      </c>
      <c r="J609" s="16" t="s">
        <v>5682</v>
      </c>
      <c r="K609" s="16"/>
      <c r="L609" s="75">
        <v>3.6953800063988322</v>
      </c>
      <c r="M609" s="68"/>
      <c r="N609" s="95" t="s">
        <v>2670</v>
      </c>
      <c r="O609" s="16"/>
      <c r="P609" s="17"/>
      <c r="Q609" s="76" t="s">
        <v>5688</v>
      </c>
      <c r="R609" s="76"/>
      <c r="S609" s="17"/>
      <c r="T609" s="78"/>
      <c r="U609" s="79"/>
      <c r="V609" s="79"/>
      <c r="W609" s="77"/>
      <c r="X609" s="80"/>
      <c r="Y609" s="80"/>
      <c r="Z609" s="69">
        <v>609</v>
      </c>
      <c r="AA609" s="69"/>
      <c r="AB609" s="81"/>
      <c r="AC609" s="71">
        <v>87</v>
      </c>
      <c r="AD609" s="71">
        <v>43</v>
      </c>
      <c r="AE609" s="71">
        <v>1476</v>
      </c>
      <c r="AF609" s="71">
        <v>3</v>
      </c>
      <c r="AG609" s="71" t="s">
        <v>1694</v>
      </c>
      <c r="AH609" s="71" t="s">
        <v>2041</v>
      </c>
      <c r="AI609" s="71">
        <v>-10800</v>
      </c>
      <c r="AJ609" s="73">
        <v>40404.852430555555</v>
      </c>
      <c r="AK609" s="71" t="s">
        <v>3133</v>
      </c>
      <c r="AL609" s="71" t="s">
        <v>3693</v>
      </c>
      <c r="AM609" s="71" t="s">
        <v>4654</v>
      </c>
      <c r="AN609" s="73">
        <v>40522.050451388888</v>
      </c>
      <c r="AO609" s="71"/>
      <c r="AP609" s="71"/>
    </row>
    <row r="610" spans="1:42" ht="41.45" customHeight="1">
      <c r="A610" s="15" t="s">
        <v>688</v>
      </c>
      <c r="C610" s="52">
        <v>1</v>
      </c>
      <c r="D610" s="52">
        <v>2</v>
      </c>
      <c r="E610" s="53">
        <v>0</v>
      </c>
      <c r="F610" s="53">
        <v>5.9699999999999998E-4</v>
      </c>
      <c r="G610" s="53">
        <v>2.6120000000000002E-3</v>
      </c>
      <c r="H610" s="53">
        <v>0.59491700000000003</v>
      </c>
      <c r="I610" s="53">
        <v>0.5</v>
      </c>
      <c r="J610" s="16" t="s">
        <v>5682</v>
      </c>
      <c r="K610" s="16"/>
      <c r="L610" s="75">
        <v>3.7694046073986942</v>
      </c>
      <c r="M610" s="68"/>
      <c r="N610" s="95" t="s">
        <v>2680</v>
      </c>
      <c r="O610" s="16"/>
      <c r="P610" s="17"/>
      <c r="Q610" s="76" t="s">
        <v>5688</v>
      </c>
      <c r="R610" s="76"/>
      <c r="S610" s="17"/>
      <c r="T610" s="78"/>
      <c r="U610" s="79"/>
      <c r="V610" s="79"/>
      <c r="W610" s="77"/>
      <c r="X610" s="80"/>
      <c r="Y610" s="80"/>
      <c r="Z610" s="69">
        <v>610</v>
      </c>
      <c r="AA610" s="69"/>
      <c r="AB610" s="81"/>
      <c r="AC610" s="71">
        <v>216</v>
      </c>
      <c r="AD610" s="71">
        <v>138</v>
      </c>
      <c r="AE610" s="71">
        <v>2779</v>
      </c>
      <c r="AF610" s="71">
        <v>3</v>
      </c>
      <c r="AG610" s="71" t="s">
        <v>1704</v>
      </c>
      <c r="AH610" s="71" t="s">
        <v>2048</v>
      </c>
      <c r="AI610" s="71">
        <v>36000</v>
      </c>
      <c r="AJ610" s="73">
        <v>39792.60392361111</v>
      </c>
      <c r="AK610" s="71" t="s">
        <v>3133</v>
      </c>
      <c r="AL610" s="71" t="s">
        <v>3703</v>
      </c>
      <c r="AM610" s="71" t="s">
        <v>4663</v>
      </c>
      <c r="AN610" s="73">
        <v>40522.043854166666</v>
      </c>
      <c r="AO610" s="71"/>
      <c r="AP610" s="71"/>
    </row>
    <row r="611" spans="1:42" ht="41.45" customHeight="1">
      <c r="A611" s="15" t="s">
        <v>689</v>
      </c>
      <c r="C611" s="52">
        <v>1</v>
      </c>
      <c r="D611" s="52">
        <v>1</v>
      </c>
      <c r="E611" s="53">
        <v>0</v>
      </c>
      <c r="F611" s="53">
        <v>4.4299999999999998E-4</v>
      </c>
      <c r="G611" s="53">
        <v>2.05E-4</v>
      </c>
      <c r="H611" s="53">
        <v>0.34554099999999999</v>
      </c>
      <c r="I611" s="53">
        <v>0</v>
      </c>
      <c r="J611" s="16" t="s">
        <v>5682</v>
      </c>
      <c r="K611" s="16"/>
      <c r="L611" s="75">
        <v>3.6564761764164619</v>
      </c>
      <c r="M611" s="68"/>
      <c r="N611" s="95" t="s">
        <v>2681</v>
      </c>
      <c r="O611" s="16"/>
      <c r="P611" s="17"/>
      <c r="Q611" s="76" t="s">
        <v>5688</v>
      </c>
      <c r="R611" s="76"/>
      <c r="S611" s="17"/>
      <c r="T611" s="78"/>
      <c r="U611" s="79"/>
      <c r="V611" s="79"/>
      <c r="W611" s="77"/>
      <c r="X611" s="80"/>
      <c r="Y611" s="80"/>
      <c r="Z611" s="69">
        <v>611</v>
      </c>
      <c r="AA611" s="69"/>
      <c r="AB611" s="81"/>
      <c r="AC611" s="71">
        <v>226</v>
      </c>
      <c r="AD611" s="71">
        <v>398</v>
      </c>
      <c r="AE611" s="71">
        <v>16412</v>
      </c>
      <c r="AF611" s="71">
        <v>20</v>
      </c>
      <c r="AG611" s="71" t="s">
        <v>1705</v>
      </c>
      <c r="AH611" s="71" t="s">
        <v>2048</v>
      </c>
      <c r="AI611" s="71">
        <v>36000</v>
      </c>
      <c r="AJ611" s="73">
        <v>40050.474641203706</v>
      </c>
      <c r="AK611" s="71" t="s">
        <v>3133</v>
      </c>
      <c r="AL611" s="71" t="s">
        <v>3704</v>
      </c>
      <c r="AM611" s="71" t="s">
        <v>4664</v>
      </c>
      <c r="AN611" s="73">
        <v>40522.050370370373</v>
      </c>
      <c r="AO611" s="71"/>
      <c r="AP611" s="71"/>
    </row>
    <row r="612" spans="1:42" ht="41.45" customHeight="1">
      <c r="A612" s="15" t="s">
        <v>691</v>
      </c>
      <c r="C612" s="52">
        <v>0</v>
      </c>
      <c r="D612" s="52">
        <v>1</v>
      </c>
      <c r="E612" s="53">
        <v>0</v>
      </c>
      <c r="F612" s="53">
        <v>3.77E-4</v>
      </c>
      <c r="G612" s="53">
        <v>9.0000000000000006E-5</v>
      </c>
      <c r="H612" s="53">
        <v>0.43145099999999997</v>
      </c>
      <c r="I612" s="53">
        <v>0</v>
      </c>
      <c r="J612" s="16" t="s">
        <v>5682</v>
      </c>
      <c r="K612" s="16"/>
      <c r="L612" s="75">
        <v>3.6953800063988322</v>
      </c>
      <c r="M612" s="68"/>
      <c r="N612" s="95" t="s">
        <v>2683</v>
      </c>
      <c r="O612" s="16"/>
      <c r="P612" s="17"/>
      <c r="Q612" s="76" t="s">
        <v>5688</v>
      </c>
      <c r="R612" s="76"/>
      <c r="S612" s="17"/>
      <c r="T612" s="78"/>
      <c r="U612" s="79"/>
      <c r="V612" s="79"/>
      <c r="W612" s="77"/>
      <c r="X612" s="80"/>
      <c r="Y612" s="80"/>
      <c r="Z612" s="69">
        <v>612</v>
      </c>
      <c r="AA612" s="69"/>
      <c r="AB612" s="81"/>
      <c r="AC612" s="71">
        <v>74</v>
      </c>
      <c r="AD612" s="71">
        <v>278</v>
      </c>
      <c r="AE612" s="71">
        <v>2292</v>
      </c>
      <c r="AF612" s="71">
        <v>0</v>
      </c>
      <c r="AG612" s="71"/>
      <c r="AH612" s="71"/>
      <c r="AI612" s="71"/>
      <c r="AJ612" s="73">
        <v>39898.915335648147</v>
      </c>
      <c r="AK612" s="71" t="s">
        <v>3133</v>
      </c>
      <c r="AL612" s="71" t="s">
        <v>3706</v>
      </c>
      <c r="AM612" s="71" t="s">
        <v>4666</v>
      </c>
      <c r="AN612" s="73">
        <v>40522.050462962965</v>
      </c>
      <c r="AO612" s="71"/>
      <c r="AP612" s="71"/>
    </row>
    <row r="613" spans="1:42" ht="41.45" customHeight="1">
      <c r="A613" s="15" t="s">
        <v>692</v>
      </c>
      <c r="C613" s="52">
        <v>0</v>
      </c>
      <c r="D613" s="52">
        <v>1</v>
      </c>
      <c r="E613" s="53">
        <v>0</v>
      </c>
      <c r="F613" s="53">
        <v>5.9100000000000005E-4</v>
      </c>
      <c r="G613" s="53">
        <v>2.4060000000000002E-3</v>
      </c>
      <c r="H613" s="53">
        <v>0.39937600000000001</v>
      </c>
      <c r="I613" s="53">
        <v>0</v>
      </c>
      <c r="J613" s="16" t="s">
        <v>5682</v>
      </c>
      <c r="K613" s="16"/>
      <c r="L613" s="75">
        <v>3.6808550343736366</v>
      </c>
      <c r="M613" s="68"/>
      <c r="N613" s="95" t="s">
        <v>2684</v>
      </c>
      <c r="O613" s="16"/>
      <c r="P613" s="17"/>
      <c r="Q613" s="76" t="s">
        <v>5688</v>
      </c>
      <c r="R613" s="76"/>
      <c r="S613" s="17"/>
      <c r="T613" s="78"/>
      <c r="U613" s="79"/>
      <c r="V613" s="79"/>
      <c r="W613" s="77"/>
      <c r="X613" s="80"/>
      <c r="Y613" s="80"/>
      <c r="Z613" s="69">
        <v>613</v>
      </c>
      <c r="AA613" s="69"/>
      <c r="AB613" s="81"/>
      <c r="AC613" s="71">
        <v>642</v>
      </c>
      <c r="AD613" s="71">
        <v>104</v>
      </c>
      <c r="AE613" s="71">
        <v>13</v>
      </c>
      <c r="AF613" s="71">
        <v>0</v>
      </c>
      <c r="AG613" s="71" t="s">
        <v>1706</v>
      </c>
      <c r="AH613" s="71" t="s">
        <v>2052</v>
      </c>
      <c r="AI613" s="71">
        <v>-10800</v>
      </c>
      <c r="AJ613" s="73">
        <v>40491.198182870372</v>
      </c>
      <c r="AK613" s="71" t="s">
        <v>3133</v>
      </c>
      <c r="AL613" s="71" t="s">
        <v>3707</v>
      </c>
      <c r="AM613" s="71" t="s">
        <v>4667</v>
      </c>
      <c r="AN613" s="73">
        <v>40522.050486111111</v>
      </c>
      <c r="AO613" s="71"/>
      <c r="AP613" s="71"/>
    </row>
    <row r="614" spans="1:42" ht="41.45" customHeight="1">
      <c r="A614" s="15" t="s">
        <v>693</v>
      </c>
      <c r="C614" s="52">
        <v>0</v>
      </c>
      <c r="D614" s="52">
        <v>1</v>
      </c>
      <c r="E614" s="53">
        <v>0</v>
      </c>
      <c r="F614" s="53">
        <v>5.9100000000000005E-4</v>
      </c>
      <c r="G614" s="53">
        <v>2.4060000000000002E-3</v>
      </c>
      <c r="H614" s="53">
        <v>0.39937600000000001</v>
      </c>
      <c r="I614" s="53">
        <v>0</v>
      </c>
      <c r="J614" s="16" t="s">
        <v>5682</v>
      </c>
      <c r="K614" s="16"/>
      <c r="L614" s="75">
        <v>3.6808550343736366</v>
      </c>
      <c r="M614" s="68"/>
      <c r="N614" s="95" t="s">
        <v>2685</v>
      </c>
      <c r="O614" s="16"/>
      <c r="P614" s="17"/>
      <c r="Q614" s="76" t="s">
        <v>5688</v>
      </c>
      <c r="R614" s="76"/>
      <c r="S614" s="17"/>
      <c r="T614" s="78"/>
      <c r="U614" s="79"/>
      <c r="V614" s="79"/>
      <c r="W614" s="77"/>
      <c r="X614" s="80"/>
      <c r="Y614" s="80"/>
      <c r="Z614" s="69">
        <v>614</v>
      </c>
      <c r="AA614" s="69"/>
      <c r="AB614" s="81"/>
      <c r="AC614" s="71">
        <v>36</v>
      </c>
      <c r="AD614" s="71">
        <v>13</v>
      </c>
      <c r="AE614" s="71">
        <v>153</v>
      </c>
      <c r="AF614" s="71">
        <v>0</v>
      </c>
      <c r="AG614" s="71"/>
      <c r="AH614" s="71" t="s">
        <v>2073</v>
      </c>
      <c r="AI614" s="71">
        <v>3600</v>
      </c>
      <c r="AJ614" s="73">
        <v>39931.497708333336</v>
      </c>
      <c r="AK614" s="71" t="s">
        <v>3133</v>
      </c>
      <c r="AL614" s="71" t="s">
        <v>3708</v>
      </c>
      <c r="AM614" s="71" t="s">
        <v>4668</v>
      </c>
      <c r="AN614" s="73">
        <v>40522.050497685188</v>
      </c>
      <c r="AO614" s="71"/>
      <c r="AP614" s="71"/>
    </row>
    <row r="615" spans="1:42" ht="41.45" customHeight="1">
      <c r="A615" s="15" t="s">
        <v>694</v>
      </c>
      <c r="C615" s="52">
        <v>2</v>
      </c>
      <c r="D615" s="52">
        <v>2</v>
      </c>
      <c r="E615" s="53">
        <v>0</v>
      </c>
      <c r="F615" s="53">
        <v>3.4200000000000002E-4</v>
      </c>
      <c r="G615" s="53">
        <v>6.9999999999999999E-6</v>
      </c>
      <c r="H615" s="53">
        <v>0.85670100000000005</v>
      </c>
      <c r="I615" s="53">
        <v>0.5</v>
      </c>
      <c r="J615" s="16" t="s">
        <v>5682</v>
      </c>
      <c r="K615" s="16"/>
      <c r="L615" s="75">
        <v>3.8879519270134635</v>
      </c>
      <c r="M615" s="68"/>
      <c r="N615" s="95" t="s">
        <v>2686</v>
      </c>
      <c r="O615" s="16"/>
      <c r="P615" s="17"/>
      <c r="Q615" s="76" t="s">
        <v>5688</v>
      </c>
      <c r="R615" s="76"/>
      <c r="S615" s="17"/>
      <c r="T615" s="78"/>
      <c r="U615" s="79"/>
      <c r="V615" s="79"/>
      <c r="W615" s="77"/>
      <c r="X615" s="80"/>
      <c r="Y615" s="80"/>
      <c r="Z615" s="69">
        <v>615</v>
      </c>
      <c r="AA615" s="69"/>
      <c r="AB615" s="81"/>
      <c r="AC615" s="71">
        <v>366</v>
      </c>
      <c r="AD615" s="71">
        <v>223</v>
      </c>
      <c r="AE615" s="71">
        <v>3741</v>
      </c>
      <c r="AF615" s="71">
        <v>0</v>
      </c>
      <c r="AG615" s="71" t="s">
        <v>1707</v>
      </c>
      <c r="AH615" s="71" t="s">
        <v>2041</v>
      </c>
      <c r="AI615" s="71">
        <v>-10800</v>
      </c>
      <c r="AJ615" s="73">
        <v>40386.021979166668</v>
      </c>
      <c r="AK615" s="71" t="s">
        <v>3133</v>
      </c>
      <c r="AL615" s="71" t="s">
        <v>3709</v>
      </c>
      <c r="AM615" s="71" t="s">
        <v>4669</v>
      </c>
      <c r="AN615" s="73">
        <v>40522.049097222225</v>
      </c>
      <c r="AO615" s="71"/>
      <c r="AP615" s="71"/>
    </row>
    <row r="616" spans="1:42" ht="41.45" customHeight="1">
      <c r="A616" s="15" t="s">
        <v>696</v>
      </c>
      <c r="C616" s="52">
        <v>1</v>
      </c>
      <c r="D616" s="52">
        <v>2</v>
      </c>
      <c r="E616" s="53">
        <v>0</v>
      </c>
      <c r="F616" s="53">
        <v>3.4200000000000002E-4</v>
      </c>
      <c r="G616" s="53">
        <v>6.9999999999999999E-6</v>
      </c>
      <c r="H616" s="53">
        <v>0.85670100000000005</v>
      </c>
      <c r="I616" s="53">
        <v>1</v>
      </c>
      <c r="J616" s="16" t="s">
        <v>5682</v>
      </c>
      <c r="K616" s="16"/>
      <c r="L616" s="75">
        <v>3.8879519270134635</v>
      </c>
      <c r="M616" s="68"/>
      <c r="N616" s="95" t="s">
        <v>2687</v>
      </c>
      <c r="O616" s="16"/>
      <c r="P616" s="17"/>
      <c r="Q616" s="76" t="s">
        <v>5688</v>
      </c>
      <c r="R616" s="76"/>
      <c r="S616" s="17"/>
      <c r="T616" s="78"/>
      <c r="U616" s="79"/>
      <c r="V616" s="79"/>
      <c r="W616" s="77"/>
      <c r="X616" s="80"/>
      <c r="Y616" s="80"/>
      <c r="Z616" s="69">
        <v>616</v>
      </c>
      <c r="AA616" s="69"/>
      <c r="AB616" s="81"/>
      <c r="AC616" s="71">
        <v>309</v>
      </c>
      <c r="AD616" s="71">
        <v>218</v>
      </c>
      <c r="AE616" s="71">
        <v>1414</v>
      </c>
      <c r="AF616" s="71">
        <v>11</v>
      </c>
      <c r="AG616" s="71"/>
      <c r="AH616" s="71" t="s">
        <v>2042</v>
      </c>
      <c r="AI616" s="71">
        <v>-14400</v>
      </c>
      <c r="AJ616" s="73">
        <v>40080.718159722222</v>
      </c>
      <c r="AK616" s="71" t="s">
        <v>3133</v>
      </c>
      <c r="AL616" s="71" t="s">
        <v>3710</v>
      </c>
      <c r="AM616" s="71" t="s">
        <v>4670</v>
      </c>
      <c r="AN616" s="73">
        <v>40522.050497685188</v>
      </c>
      <c r="AO616" s="71"/>
      <c r="AP616" s="71"/>
    </row>
    <row r="617" spans="1:42" ht="41.45" customHeight="1">
      <c r="A617" s="15" t="s">
        <v>829</v>
      </c>
      <c r="C617" s="52">
        <v>1</v>
      </c>
      <c r="D617" s="52">
        <v>0</v>
      </c>
      <c r="E617" s="53">
        <v>0</v>
      </c>
      <c r="F617" s="53">
        <v>0.33333299999999999</v>
      </c>
      <c r="G617" s="53">
        <v>0</v>
      </c>
      <c r="H617" s="53">
        <v>0.77027000000000001</v>
      </c>
      <c r="I617" s="53">
        <v>0</v>
      </c>
      <c r="J617" s="16" t="s">
        <v>5682</v>
      </c>
      <c r="K617" s="16"/>
      <c r="L617" s="75">
        <v>3.8488121652953136</v>
      </c>
      <c r="M617" s="68"/>
      <c r="N617" s="95" t="s">
        <v>2689</v>
      </c>
      <c r="O617" s="16"/>
      <c r="P617" s="17"/>
      <c r="Q617" s="76" t="s">
        <v>5688</v>
      </c>
      <c r="R617" s="76"/>
      <c r="S617" s="58"/>
      <c r="T617" s="78"/>
      <c r="U617" s="79"/>
      <c r="V617" s="79"/>
      <c r="W617" s="77"/>
      <c r="X617" s="80"/>
      <c r="Y617" s="80"/>
      <c r="Z617" s="69">
        <v>617</v>
      </c>
      <c r="AA617" s="69"/>
      <c r="AB617" s="81"/>
      <c r="AC617" s="71">
        <v>881</v>
      </c>
      <c r="AD617" s="71">
        <v>1141</v>
      </c>
      <c r="AE617" s="71">
        <v>11469</v>
      </c>
      <c r="AF617" s="71">
        <v>54</v>
      </c>
      <c r="AG617" s="71" t="s">
        <v>1709</v>
      </c>
      <c r="AH617" s="71" t="s">
        <v>2068</v>
      </c>
      <c r="AI617" s="71">
        <v>32400</v>
      </c>
      <c r="AJ617" s="73">
        <v>39200.993923611109</v>
      </c>
      <c r="AK617" s="71" t="s">
        <v>3133</v>
      </c>
      <c r="AL617" s="71" t="s">
        <v>3712</v>
      </c>
      <c r="AM617" s="71" t="s">
        <v>4672</v>
      </c>
      <c r="AN617" s="73">
        <v>40522.047465277778</v>
      </c>
      <c r="AO617" s="71"/>
      <c r="AP617" s="71"/>
    </row>
    <row r="618" spans="1:42" ht="41.45" customHeight="1">
      <c r="A618" s="15" t="s">
        <v>830</v>
      </c>
      <c r="C618" s="52">
        <v>1</v>
      </c>
      <c r="D618" s="52">
        <v>0</v>
      </c>
      <c r="E618" s="53">
        <v>0</v>
      </c>
      <c r="F618" s="53">
        <v>0.33333299999999999</v>
      </c>
      <c r="G618" s="53">
        <v>0</v>
      </c>
      <c r="H618" s="53">
        <v>0.77027000000000001</v>
      </c>
      <c r="I618" s="53">
        <v>0</v>
      </c>
      <c r="J618" s="16" t="s">
        <v>5682</v>
      </c>
      <c r="K618" s="16"/>
      <c r="L618" s="75">
        <v>3.8488121652953136</v>
      </c>
      <c r="M618" s="68"/>
      <c r="N618" s="95" t="s">
        <v>2690</v>
      </c>
      <c r="O618" s="16"/>
      <c r="P618" s="17"/>
      <c r="Q618" s="76" t="s">
        <v>5688</v>
      </c>
      <c r="R618" s="76"/>
      <c r="S618" s="17"/>
      <c r="T618" s="78"/>
      <c r="U618" s="79"/>
      <c r="V618" s="79"/>
      <c r="W618" s="77"/>
      <c r="X618" s="80"/>
      <c r="Y618" s="80"/>
      <c r="Z618" s="69">
        <v>618</v>
      </c>
      <c r="AA618" s="69"/>
      <c r="AB618" s="81"/>
      <c r="AC618" s="71">
        <v>0</v>
      </c>
      <c r="AD618" s="71">
        <v>1568</v>
      </c>
      <c r="AE618" s="71">
        <v>76596</v>
      </c>
      <c r="AF618" s="71">
        <v>0</v>
      </c>
      <c r="AG618" s="71" t="s">
        <v>1710</v>
      </c>
      <c r="AH618" s="71" t="s">
        <v>2068</v>
      </c>
      <c r="AI618" s="71">
        <v>32400</v>
      </c>
      <c r="AJ618" s="73">
        <v>40240.172037037039</v>
      </c>
      <c r="AK618" s="71" t="s">
        <v>3133</v>
      </c>
      <c r="AL618" s="71" t="s">
        <v>3713</v>
      </c>
      <c r="AM618" s="71" t="s">
        <v>4673</v>
      </c>
      <c r="AN618" s="73">
        <v>40522.045902777776</v>
      </c>
      <c r="AO618" s="71"/>
      <c r="AP618" s="71"/>
    </row>
    <row r="619" spans="1:42" ht="41.45" customHeight="1">
      <c r="A619" s="15" t="s">
        <v>700</v>
      </c>
      <c r="C619" s="52">
        <v>0</v>
      </c>
      <c r="D619" s="52">
        <v>1</v>
      </c>
      <c r="E619" s="53">
        <v>0</v>
      </c>
      <c r="F619" s="53">
        <v>2.9E-4</v>
      </c>
      <c r="G619" s="53">
        <v>9.9999999999999995E-7</v>
      </c>
      <c r="H619" s="53">
        <v>0.48080299999999998</v>
      </c>
      <c r="I619" s="53">
        <v>0</v>
      </c>
      <c r="J619" s="16" t="s">
        <v>5682</v>
      </c>
      <c r="K619" s="16"/>
      <c r="L619" s="75">
        <v>3.7177287646026493</v>
      </c>
      <c r="M619" s="68"/>
      <c r="N619" s="95" t="s">
        <v>2693</v>
      </c>
      <c r="O619" s="16"/>
      <c r="P619" s="17"/>
      <c r="Q619" s="76" t="s">
        <v>5688</v>
      </c>
      <c r="R619" s="76"/>
      <c r="S619" s="17"/>
      <c r="T619" s="78"/>
      <c r="U619" s="79"/>
      <c r="V619" s="79"/>
      <c r="W619" s="77"/>
      <c r="X619" s="80"/>
      <c r="Y619" s="80"/>
      <c r="Z619" s="69">
        <v>619</v>
      </c>
      <c r="AA619" s="69"/>
      <c r="AB619" s="81"/>
      <c r="AC619" s="71">
        <v>411</v>
      </c>
      <c r="AD619" s="71">
        <v>152</v>
      </c>
      <c r="AE619" s="71">
        <v>2873</v>
      </c>
      <c r="AF619" s="71">
        <v>0</v>
      </c>
      <c r="AG619" s="71"/>
      <c r="AH619" s="71" t="s">
        <v>2041</v>
      </c>
      <c r="AI619" s="71">
        <v>-10800</v>
      </c>
      <c r="AJ619" s="73">
        <v>40162.760023148148</v>
      </c>
      <c r="AK619" s="71" t="s">
        <v>3133</v>
      </c>
      <c r="AL619" s="71" t="s">
        <v>3716</v>
      </c>
      <c r="AM619" s="71" t="s">
        <v>4675</v>
      </c>
      <c r="AN619" s="73">
        <v>40522.050520833334</v>
      </c>
      <c r="AO619" s="71"/>
      <c r="AP619" s="71"/>
    </row>
    <row r="620" spans="1:42" ht="41.45" customHeight="1">
      <c r="A620" s="15" t="s">
        <v>706</v>
      </c>
      <c r="C620" s="52">
        <v>1</v>
      </c>
      <c r="D620" s="52">
        <v>1</v>
      </c>
      <c r="E620" s="53">
        <v>0</v>
      </c>
      <c r="F620" s="53">
        <v>4.4900000000000002E-4</v>
      </c>
      <c r="G620" s="53">
        <v>1.2799999999999999E-4</v>
      </c>
      <c r="H620" s="53">
        <v>0.451681</v>
      </c>
      <c r="I620" s="53">
        <v>0</v>
      </c>
      <c r="J620" s="16" t="s">
        <v>5682</v>
      </c>
      <c r="K620" s="16"/>
      <c r="L620" s="75">
        <v>3.7045410409762196</v>
      </c>
      <c r="M620" s="68"/>
      <c r="N620" s="95" t="s">
        <v>2699</v>
      </c>
      <c r="O620" s="16"/>
      <c r="P620" s="17"/>
      <c r="Q620" s="76" t="s">
        <v>5688</v>
      </c>
      <c r="R620" s="76"/>
      <c r="S620" s="17"/>
      <c r="T620" s="78"/>
      <c r="U620" s="79"/>
      <c r="V620" s="79"/>
      <c r="W620" s="77"/>
      <c r="X620" s="80"/>
      <c r="Y620" s="80"/>
      <c r="Z620" s="69">
        <v>620</v>
      </c>
      <c r="AA620" s="69"/>
      <c r="AB620" s="81"/>
      <c r="AC620" s="71">
        <v>100</v>
      </c>
      <c r="AD620" s="71">
        <v>100</v>
      </c>
      <c r="AE620" s="71">
        <v>1490</v>
      </c>
      <c r="AF620" s="71">
        <v>3</v>
      </c>
      <c r="AG620" s="71"/>
      <c r="AH620" s="71"/>
      <c r="AI620" s="71"/>
      <c r="AJ620" s="73">
        <v>39819.669548611113</v>
      </c>
      <c r="AK620" s="71" t="s">
        <v>3133</v>
      </c>
      <c r="AL620" s="71" t="s">
        <v>3722</v>
      </c>
      <c r="AM620" s="71" t="s">
        <v>4681</v>
      </c>
      <c r="AN620" s="73">
        <v>40522.050567129627</v>
      </c>
      <c r="AO620" s="71"/>
      <c r="AP620" s="71"/>
    </row>
    <row r="621" spans="1:42" ht="41.45" customHeight="1">
      <c r="A621" s="15" t="s">
        <v>709</v>
      </c>
      <c r="C621" s="52">
        <v>0</v>
      </c>
      <c r="D621" s="52">
        <v>2</v>
      </c>
      <c r="E621" s="53">
        <v>0</v>
      </c>
      <c r="F621" s="53">
        <v>3.6400000000000001E-4</v>
      </c>
      <c r="G621" s="53">
        <v>6.6000000000000005E-5</v>
      </c>
      <c r="H621" s="53">
        <v>0.52745500000000001</v>
      </c>
      <c r="I621" s="53">
        <v>0.5</v>
      </c>
      <c r="J621" s="16" t="s">
        <v>5682</v>
      </c>
      <c r="K621" s="16"/>
      <c r="L621" s="75">
        <v>3.7388548439454214</v>
      </c>
      <c r="M621" s="68"/>
      <c r="N621" s="95" t="s">
        <v>2700</v>
      </c>
      <c r="O621" s="16"/>
      <c r="P621" s="17"/>
      <c r="Q621" s="76" t="s">
        <v>5688</v>
      </c>
      <c r="R621" s="76"/>
      <c r="S621" s="17"/>
      <c r="T621" s="78"/>
      <c r="U621" s="79"/>
      <c r="V621" s="79"/>
      <c r="W621" s="77"/>
      <c r="X621" s="80"/>
      <c r="Y621" s="80"/>
      <c r="Z621" s="69">
        <v>621</v>
      </c>
      <c r="AA621" s="69"/>
      <c r="AB621" s="81"/>
      <c r="AC621" s="71">
        <v>239</v>
      </c>
      <c r="AD621" s="71">
        <v>74</v>
      </c>
      <c r="AE621" s="71">
        <v>2067</v>
      </c>
      <c r="AF621" s="71">
        <v>12</v>
      </c>
      <c r="AG621" s="71"/>
      <c r="AH621" s="71" t="s">
        <v>2046</v>
      </c>
      <c r="AI621" s="71">
        <v>-16200</v>
      </c>
      <c r="AJ621" s="73">
        <v>40001.971400462964</v>
      </c>
      <c r="AK621" s="71" t="s">
        <v>3133</v>
      </c>
      <c r="AL621" s="71" t="s">
        <v>3723</v>
      </c>
      <c r="AM621" s="71" t="s">
        <v>4322</v>
      </c>
      <c r="AN621" s="73">
        <v>40522.050613425927</v>
      </c>
      <c r="AO621" s="71"/>
      <c r="AP621" s="71"/>
    </row>
    <row r="622" spans="1:42" ht="41.45" customHeight="1">
      <c r="A622" s="15" t="s">
        <v>710</v>
      </c>
      <c r="C622" s="52">
        <v>2</v>
      </c>
      <c r="D622" s="52">
        <v>4</v>
      </c>
      <c r="E622" s="53">
        <v>0</v>
      </c>
      <c r="F622" s="53">
        <v>5.9599999999999996E-4</v>
      </c>
      <c r="G622" s="53">
        <v>2.8879999999999999E-3</v>
      </c>
      <c r="H622" s="53">
        <v>1.007188</v>
      </c>
      <c r="I622" s="53">
        <v>0.58333333333333337</v>
      </c>
      <c r="J622" s="16" t="s">
        <v>5682</v>
      </c>
      <c r="K622" s="16"/>
      <c r="L622" s="75">
        <v>3.9560990654438788</v>
      </c>
      <c r="M622" s="68"/>
      <c r="N622" s="95" t="s">
        <v>2701</v>
      </c>
      <c r="O622" s="16"/>
      <c r="P622" s="17"/>
      <c r="Q622" s="76" t="s">
        <v>5688</v>
      </c>
      <c r="R622" s="76"/>
      <c r="S622" s="17"/>
      <c r="T622" s="78"/>
      <c r="U622" s="79"/>
      <c r="V622" s="79"/>
      <c r="W622" s="77"/>
      <c r="X622" s="80"/>
      <c r="Y622" s="80"/>
      <c r="Z622" s="69">
        <v>622</v>
      </c>
      <c r="AA622" s="69"/>
      <c r="AB622" s="81"/>
      <c r="AC622" s="71">
        <v>473</v>
      </c>
      <c r="AD622" s="71">
        <v>408</v>
      </c>
      <c r="AE622" s="71">
        <v>2193</v>
      </c>
      <c r="AF622" s="71">
        <v>423</v>
      </c>
      <c r="AG622" s="71"/>
      <c r="AH622" s="71"/>
      <c r="AI622" s="71"/>
      <c r="AJ622" s="73">
        <v>40277.755231481482</v>
      </c>
      <c r="AK622" s="71" t="s">
        <v>3133</v>
      </c>
      <c r="AL622" s="71" t="s">
        <v>3724</v>
      </c>
      <c r="AM622" s="71" t="s">
        <v>4682</v>
      </c>
      <c r="AN622" s="73">
        <v>40522.050625000003</v>
      </c>
      <c r="AO622" s="71"/>
      <c r="AP622" s="71"/>
    </row>
    <row r="623" spans="1:42" ht="41.45" customHeight="1">
      <c r="A623" s="15" t="s">
        <v>756</v>
      </c>
      <c r="C623" s="52">
        <v>3</v>
      </c>
      <c r="D623" s="52">
        <v>1</v>
      </c>
      <c r="E623" s="53">
        <v>0</v>
      </c>
      <c r="F623" s="53">
        <v>5.9599999999999996E-4</v>
      </c>
      <c r="G623" s="53">
        <v>2.8879999999999999E-3</v>
      </c>
      <c r="H623" s="53">
        <v>1.007188</v>
      </c>
      <c r="I623" s="53">
        <v>0.75</v>
      </c>
      <c r="J623" s="16" t="s">
        <v>5682</v>
      </c>
      <c r="K623" s="16"/>
      <c r="L623" s="75">
        <v>3.9560990654438788</v>
      </c>
      <c r="M623" s="68"/>
      <c r="N623" s="95" t="s">
        <v>2703</v>
      </c>
      <c r="O623" s="16"/>
      <c r="P623" s="17"/>
      <c r="Q623" s="76" t="s">
        <v>5688</v>
      </c>
      <c r="R623" s="76"/>
      <c r="S623" s="17"/>
      <c r="T623" s="78"/>
      <c r="U623" s="79"/>
      <c r="V623" s="79"/>
      <c r="W623" s="77"/>
      <c r="X623" s="80"/>
      <c r="Y623" s="80"/>
      <c r="Z623" s="69">
        <v>623</v>
      </c>
      <c r="AA623" s="69"/>
      <c r="AB623" s="81"/>
      <c r="AC623" s="71">
        <v>329</v>
      </c>
      <c r="AD623" s="71">
        <v>1634</v>
      </c>
      <c r="AE623" s="71">
        <v>28869</v>
      </c>
      <c r="AF623" s="71">
        <v>256</v>
      </c>
      <c r="AG623" s="71"/>
      <c r="AH623" s="71" t="s">
        <v>2086</v>
      </c>
      <c r="AI623" s="71">
        <v>-21600</v>
      </c>
      <c r="AJ623" s="73">
        <v>39994.070219907408</v>
      </c>
      <c r="AK623" s="71" t="s">
        <v>3133</v>
      </c>
      <c r="AL623" s="71" t="s">
        <v>3726</v>
      </c>
      <c r="AM623" s="71" t="s">
        <v>4684</v>
      </c>
      <c r="AN623" s="73">
        <v>40522.05091435185</v>
      </c>
      <c r="AO623" s="71"/>
      <c r="AP623" s="71"/>
    </row>
    <row r="624" spans="1:42" ht="41.45" customHeight="1">
      <c r="A624" s="15" t="s">
        <v>717</v>
      </c>
      <c r="C624" s="52">
        <v>0</v>
      </c>
      <c r="D624" s="52">
        <v>1</v>
      </c>
      <c r="E624" s="53">
        <v>0</v>
      </c>
      <c r="F624" s="53">
        <v>3.6400000000000001E-4</v>
      </c>
      <c r="G624" s="53">
        <v>3.1999999999999999E-5</v>
      </c>
      <c r="H624" s="53">
        <v>0.34558100000000003</v>
      </c>
      <c r="I624" s="53">
        <v>0</v>
      </c>
      <c r="J624" s="16" t="s">
        <v>5682</v>
      </c>
      <c r="K624" s="16"/>
      <c r="L624" s="75">
        <v>3.656494290177366</v>
      </c>
      <c r="M624" s="68"/>
      <c r="N624" s="95" t="s">
        <v>2708</v>
      </c>
      <c r="O624" s="16"/>
      <c r="P624" s="17"/>
      <c r="Q624" s="76" t="s">
        <v>5688</v>
      </c>
      <c r="R624" s="76"/>
      <c r="S624" s="17"/>
      <c r="T624" s="78"/>
      <c r="U624" s="79"/>
      <c r="V624" s="79"/>
      <c r="W624" s="77"/>
      <c r="X624" s="80"/>
      <c r="Y624" s="80"/>
      <c r="Z624" s="69">
        <v>624</v>
      </c>
      <c r="AA624" s="69"/>
      <c r="AB624" s="81"/>
      <c r="AC624" s="71">
        <v>525</v>
      </c>
      <c r="AD624" s="71">
        <v>203</v>
      </c>
      <c r="AE624" s="71">
        <v>6289</v>
      </c>
      <c r="AF624" s="71">
        <v>26</v>
      </c>
      <c r="AG624" s="71" t="s">
        <v>1723</v>
      </c>
      <c r="AH624" s="71" t="s">
        <v>2046</v>
      </c>
      <c r="AI624" s="71">
        <v>-16200</v>
      </c>
      <c r="AJ624" s="73">
        <v>40040.108935185184</v>
      </c>
      <c r="AK624" s="71" t="s">
        <v>3133</v>
      </c>
      <c r="AL624" s="71" t="s">
        <v>3731</v>
      </c>
      <c r="AM624" s="71" t="s">
        <v>4688</v>
      </c>
      <c r="AN624" s="73">
        <v>40522.050659722219</v>
      </c>
      <c r="AO624" s="71"/>
      <c r="AP624" s="71"/>
    </row>
    <row r="625" spans="1:42" ht="41.45" customHeight="1">
      <c r="A625" s="15" t="s">
        <v>718</v>
      </c>
      <c r="C625" s="52">
        <v>0</v>
      </c>
      <c r="D625" s="52">
        <v>1</v>
      </c>
      <c r="E625" s="53">
        <v>0</v>
      </c>
      <c r="F625" s="53">
        <v>5.9100000000000005E-4</v>
      </c>
      <c r="G625" s="53">
        <v>2.4060000000000002E-3</v>
      </c>
      <c r="H625" s="53">
        <v>0.39937600000000001</v>
      </c>
      <c r="I625" s="53">
        <v>0</v>
      </c>
      <c r="J625" s="16" t="s">
        <v>5682</v>
      </c>
      <c r="K625" s="16"/>
      <c r="L625" s="75">
        <v>3.6808550343736366</v>
      </c>
      <c r="M625" s="68"/>
      <c r="N625" s="95" t="s">
        <v>2709</v>
      </c>
      <c r="O625" s="16"/>
      <c r="P625" s="17"/>
      <c r="Q625" s="76" t="s">
        <v>5688</v>
      </c>
      <c r="R625" s="76"/>
      <c r="S625" s="17"/>
      <c r="T625" s="78"/>
      <c r="U625" s="79"/>
      <c r="V625" s="79"/>
      <c r="W625" s="77"/>
      <c r="X625" s="80"/>
      <c r="Y625" s="80"/>
      <c r="Z625" s="69">
        <v>625</v>
      </c>
      <c r="AA625" s="69"/>
      <c r="AB625" s="81"/>
      <c r="AC625" s="71">
        <v>195</v>
      </c>
      <c r="AD625" s="71">
        <v>149</v>
      </c>
      <c r="AE625" s="71">
        <v>17019</v>
      </c>
      <c r="AF625" s="71">
        <v>0</v>
      </c>
      <c r="AG625" s="71"/>
      <c r="AH625" s="71" t="s">
        <v>2047</v>
      </c>
      <c r="AI625" s="71">
        <v>25200</v>
      </c>
      <c r="AJ625" s="73">
        <v>39449.331701388888</v>
      </c>
      <c r="AK625" s="71" t="s">
        <v>3133</v>
      </c>
      <c r="AL625" s="71" t="s">
        <v>3732</v>
      </c>
      <c r="AM625" s="71" t="s">
        <v>4185</v>
      </c>
      <c r="AN625" s="73">
        <v>40522.050659722219</v>
      </c>
      <c r="AO625" s="71"/>
      <c r="AP625" s="71"/>
    </row>
    <row r="626" spans="1:42" ht="41.45" customHeight="1">
      <c r="A626" s="15" t="s">
        <v>720</v>
      </c>
      <c r="C626" s="52">
        <v>1</v>
      </c>
      <c r="D626" s="52">
        <v>1</v>
      </c>
      <c r="E626" s="53">
        <v>0</v>
      </c>
      <c r="F626" s="53">
        <v>4.3600000000000003E-4</v>
      </c>
      <c r="G626" s="53">
        <v>1.3899999999999999E-4</v>
      </c>
      <c r="H626" s="53">
        <v>0.40428700000000001</v>
      </c>
      <c r="I626" s="53">
        <v>0</v>
      </c>
      <c r="J626" s="16" t="s">
        <v>5682</v>
      </c>
      <c r="K626" s="16"/>
      <c r="L626" s="75">
        <v>3.6830789513686715</v>
      </c>
      <c r="M626" s="68"/>
      <c r="N626" s="95" t="s">
        <v>2711</v>
      </c>
      <c r="O626" s="16"/>
      <c r="P626" s="17"/>
      <c r="Q626" s="76" t="s">
        <v>5688</v>
      </c>
      <c r="R626" s="76"/>
      <c r="S626" s="17"/>
      <c r="T626" s="78"/>
      <c r="U626" s="79"/>
      <c r="V626" s="79"/>
      <c r="W626" s="77"/>
      <c r="X626" s="80"/>
      <c r="Y626" s="80"/>
      <c r="Z626" s="69">
        <v>626</v>
      </c>
      <c r="AA626" s="69"/>
      <c r="AB626" s="81"/>
      <c r="AC626" s="71">
        <v>163</v>
      </c>
      <c r="AD626" s="71">
        <v>139</v>
      </c>
      <c r="AE626" s="71">
        <v>4571</v>
      </c>
      <c r="AF626" s="71">
        <v>17</v>
      </c>
      <c r="AG626" s="71" t="s">
        <v>1725</v>
      </c>
      <c r="AH626" s="71" t="s">
        <v>2041</v>
      </c>
      <c r="AI626" s="71">
        <v>-10800</v>
      </c>
      <c r="AJ626" s="73">
        <v>40292.894537037035</v>
      </c>
      <c r="AK626" s="71" t="s">
        <v>3133</v>
      </c>
      <c r="AL626" s="71" t="s">
        <v>3734</v>
      </c>
      <c r="AM626" s="71" t="s">
        <v>4690</v>
      </c>
      <c r="AN626" s="73">
        <v>40522.050115740742</v>
      </c>
      <c r="AO626" s="71"/>
      <c r="AP626" s="71"/>
    </row>
    <row r="627" spans="1:42" ht="41.45" customHeight="1">
      <c r="A627" s="15" t="s">
        <v>721</v>
      </c>
      <c r="C627" s="52">
        <v>0</v>
      </c>
      <c r="D627" s="52">
        <v>1</v>
      </c>
      <c r="E627" s="53">
        <v>0</v>
      </c>
      <c r="F627" s="53">
        <v>5.9100000000000005E-4</v>
      </c>
      <c r="G627" s="53">
        <v>2.4060000000000002E-3</v>
      </c>
      <c r="H627" s="53">
        <v>0.39937600000000001</v>
      </c>
      <c r="I627" s="53">
        <v>0</v>
      </c>
      <c r="J627" s="16" t="s">
        <v>5682</v>
      </c>
      <c r="K627" s="16"/>
      <c r="L627" s="75">
        <v>3.6808550343736366</v>
      </c>
      <c r="M627" s="68"/>
      <c r="N627" s="95" t="s">
        <v>2712</v>
      </c>
      <c r="O627" s="16"/>
      <c r="P627" s="17"/>
      <c r="Q627" s="76" t="s">
        <v>5688</v>
      </c>
      <c r="R627" s="76"/>
      <c r="S627" s="58"/>
      <c r="T627" s="78"/>
      <c r="U627" s="79"/>
      <c r="V627" s="79"/>
      <c r="W627" s="77"/>
      <c r="X627" s="80"/>
      <c r="Y627" s="80"/>
      <c r="Z627" s="69">
        <v>627</v>
      </c>
      <c r="AA627" s="69"/>
      <c r="AB627" s="81"/>
      <c r="AC627" s="71">
        <v>95</v>
      </c>
      <c r="AD627" s="71">
        <v>45</v>
      </c>
      <c r="AE627" s="71">
        <v>227</v>
      </c>
      <c r="AF627" s="71">
        <v>0</v>
      </c>
      <c r="AG627" s="71" t="s">
        <v>1726</v>
      </c>
      <c r="AH627" s="71" t="s">
        <v>2052</v>
      </c>
      <c r="AI627" s="71">
        <v>-10800</v>
      </c>
      <c r="AJ627" s="73">
        <v>40466.913171296299</v>
      </c>
      <c r="AK627" s="71" t="s">
        <v>3133</v>
      </c>
      <c r="AL627" s="71" t="s">
        <v>3735</v>
      </c>
      <c r="AM627" s="71" t="s">
        <v>4691</v>
      </c>
      <c r="AN627" s="73">
        <v>40522.050694444442</v>
      </c>
      <c r="AO627" s="71"/>
      <c r="AP627" s="71"/>
    </row>
    <row r="628" spans="1:42" ht="41.45" customHeight="1">
      <c r="A628" s="15" t="s">
        <v>723</v>
      </c>
      <c r="C628" s="52">
        <v>1</v>
      </c>
      <c r="D628" s="52">
        <v>1</v>
      </c>
      <c r="E628" s="53">
        <v>0</v>
      </c>
      <c r="F628" s="53">
        <v>5.9500000000000004E-4</v>
      </c>
      <c r="G628" s="53">
        <v>2.5579999999999999E-3</v>
      </c>
      <c r="H628" s="53">
        <v>0.61511400000000005</v>
      </c>
      <c r="I628" s="53">
        <v>0.5</v>
      </c>
      <c r="J628" s="16" t="s">
        <v>5682</v>
      </c>
      <c r="K628" s="16"/>
      <c r="L628" s="75">
        <v>3.7785506981233357</v>
      </c>
      <c r="M628" s="68"/>
      <c r="N628" s="95" t="s">
        <v>2714</v>
      </c>
      <c r="O628" s="16"/>
      <c r="P628" s="17"/>
      <c r="Q628" s="76" t="s">
        <v>5688</v>
      </c>
      <c r="R628" s="76"/>
      <c r="S628" s="17"/>
      <c r="T628" s="78"/>
      <c r="U628" s="79"/>
      <c r="V628" s="79"/>
      <c r="W628" s="77"/>
      <c r="X628" s="80"/>
      <c r="Y628" s="80"/>
      <c r="Z628" s="69">
        <v>628</v>
      </c>
      <c r="AA628" s="69"/>
      <c r="AB628" s="81"/>
      <c r="AC628" s="71">
        <v>359</v>
      </c>
      <c r="AD628" s="71">
        <v>487</v>
      </c>
      <c r="AE628" s="71">
        <v>2386</v>
      </c>
      <c r="AF628" s="71">
        <v>2</v>
      </c>
      <c r="AG628" s="71"/>
      <c r="AH628" s="71" t="s">
        <v>2043</v>
      </c>
      <c r="AI628" s="71">
        <v>-18000</v>
      </c>
      <c r="AJ628" s="73">
        <v>39980.157569444447</v>
      </c>
      <c r="AK628" s="71" t="s">
        <v>3133</v>
      </c>
      <c r="AL628" s="71" t="s">
        <v>3737</v>
      </c>
      <c r="AM628" s="71" t="s">
        <v>4693</v>
      </c>
      <c r="AN628" s="73">
        <v>40522.049942129626</v>
      </c>
      <c r="AO628" s="71"/>
      <c r="AP628" s="71"/>
    </row>
    <row r="629" spans="1:42" ht="41.45" customHeight="1">
      <c r="A629" s="15" t="s">
        <v>724</v>
      </c>
      <c r="C629" s="52">
        <v>0</v>
      </c>
      <c r="D629" s="52">
        <v>1</v>
      </c>
      <c r="E629" s="53">
        <v>0</v>
      </c>
      <c r="F629" s="53">
        <v>5.9100000000000005E-4</v>
      </c>
      <c r="G629" s="53">
        <v>2.4060000000000002E-3</v>
      </c>
      <c r="H629" s="53">
        <v>0.39937600000000001</v>
      </c>
      <c r="I629" s="53">
        <v>0</v>
      </c>
      <c r="J629" s="16" t="s">
        <v>5682</v>
      </c>
      <c r="K629" s="16"/>
      <c r="L629" s="75">
        <v>3.6808550343736366</v>
      </c>
      <c r="M629" s="68"/>
      <c r="N629" s="95" t="s">
        <v>2715</v>
      </c>
      <c r="O629" s="16"/>
      <c r="P629" s="17"/>
      <c r="Q629" s="76" t="s">
        <v>5688</v>
      </c>
      <c r="R629" s="76"/>
      <c r="S629" s="17"/>
      <c r="T629" s="78"/>
      <c r="U629" s="79"/>
      <c r="V629" s="79"/>
      <c r="W629" s="77"/>
      <c r="X629" s="80"/>
      <c r="Y629" s="80"/>
      <c r="Z629" s="69">
        <v>629</v>
      </c>
      <c r="AA629" s="69"/>
      <c r="AB629" s="81"/>
      <c r="AC629" s="71">
        <v>132</v>
      </c>
      <c r="AD629" s="71">
        <v>81</v>
      </c>
      <c r="AE629" s="71">
        <v>1256</v>
      </c>
      <c r="AF629" s="71">
        <v>0</v>
      </c>
      <c r="AG629" s="71"/>
      <c r="AH629" s="71" t="s">
        <v>2050</v>
      </c>
      <c r="AI629" s="71">
        <v>-21600</v>
      </c>
      <c r="AJ629" s="73">
        <v>39791.0628125</v>
      </c>
      <c r="AK629" s="71" t="s">
        <v>3133</v>
      </c>
      <c r="AL629" s="71" t="s">
        <v>3738</v>
      </c>
      <c r="AM629" s="71" t="s">
        <v>4694</v>
      </c>
      <c r="AN629" s="73">
        <v>40522.050694444442</v>
      </c>
      <c r="AO629" s="71"/>
      <c r="AP629" s="71"/>
    </row>
    <row r="630" spans="1:42" ht="41.45" customHeight="1">
      <c r="A630" s="15" t="s">
        <v>832</v>
      </c>
      <c r="C630" s="52">
        <v>1</v>
      </c>
      <c r="D630" s="52">
        <v>0</v>
      </c>
      <c r="E630" s="53">
        <v>0</v>
      </c>
      <c r="F630" s="53">
        <v>3.5599999999999998E-4</v>
      </c>
      <c r="G630" s="53">
        <v>9.0000000000000002E-6</v>
      </c>
      <c r="H630" s="53">
        <v>0.42820200000000003</v>
      </c>
      <c r="I630" s="53">
        <v>0</v>
      </c>
      <c r="J630" s="16" t="s">
        <v>5682</v>
      </c>
      <c r="K630" s="16"/>
      <c r="L630" s="75">
        <v>3.6939087161693744</v>
      </c>
      <c r="M630" s="68"/>
      <c r="N630" s="95" t="s">
        <v>2717</v>
      </c>
      <c r="O630" s="16"/>
      <c r="P630" s="17"/>
      <c r="Q630" s="76" t="s">
        <v>5688</v>
      </c>
      <c r="R630" s="76"/>
      <c r="S630" s="17"/>
      <c r="T630" s="78"/>
      <c r="U630" s="79"/>
      <c r="V630" s="79"/>
      <c r="W630" s="77"/>
      <c r="X630" s="80"/>
      <c r="Y630" s="80"/>
      <c r="Z630" s="69">
        <v>630</v>
      </c>
      <c r="AA630" s="69"/>
      <c r="AB630" s="81"/>
      <c r="AC630" s="71">
        <v>21143</v>
      </c>
      <c r="AD630" s="71">
        <v>21004</v>
      </c>
      <c r="AE630" s="71">
        <v>48933</v>
      </c>
      <c r="AF630" s="71">
        <v>47</v>
      </c>
      <c r="AG630" s="71" t="s">
        <v>1728</v>
      </c>
      <c r="AH630" s="71" t="s">
        <v>2044</v>
      </c>
      <c r="AI630" s="71">
        <v>43200</v>
      </c>
      <c r="AJ630" s="73">
        <v>39858.427847222221</v>
      </c>
      <c r="AK630" s="71" t="s">
        <v>3133</v>
      </c>
      <c r="AL630" s="71" t="s">
        <v>3740</v>
      </c>
      <c r="AM630" s="71" t="s">
        <v>4696</v>
      </c>
      <c r="AN630" s="73">
        <v>40522.046400462961</v>
      </c>
      <c r="AO630" s="71"/>
      <c r="AP630" s="71"/>
    </row>
    <row r="631" spans="1:42" ht="41.45" customHeight="1">
      <c r="A631" s="15" t="s">
        <v>728</v>
      </c>
      <c r="C631" s="52">
        <v>1</v>
      </c>
      <c r="D631" s="52">
        <v>1</v>
      </c>
      <c r="E631" s="53">
        <v>0</v>
      </c>
      <c r="F631" s="53">
        <v>3.5500000000000001E-4</v>
      </c>
      <c r="G631" s="53">
        <v>3.3000000000000003E-5</v>
      </c>
      <c r="H631" s="53">
        <v>0.36068600000000001</v>
      </c>
      <c r="I631" s="53">
        <v>0</v>
      </c>
      <c r="J631" s="16" t="s">
        <v>5682</v>
      </c>
      <c r="K631" s="16"/>
      <c r="L631" s="75">
        <v>3.6633344991388808</v>
      </c>
      <c r="M631" s="68"/>
      <c r="N631" s="95" t="s">
        <v>2720</v>
      </c>
      <c r="O631" s="16"/>
      <c r="P631" s="17"/>
      <c r="Q631" s="76" t="s">
        <v>5688</v>
      </c>
      <c r="R631" s="76"/>
      <c r="S631" s="17"/>
      <c r="T631" s="78"/>
      <c r="U631" s="79"/>
      <c r="V631" s="79"/>
      <c r="W631" s="77"/>
      <c r="X631" s="80"/>
      <c r="Y631" s="80"/>
      <c r="Z631" s="69">
        <v>631</v>
      </c>
      <c r="AA631" s="69"/>
      <c r="AB631" s="81"/>
      <c r="AC631" s="71">
        <v>62</v>
      </c>
      <c r="AD631" s="71">
        <v>64</v>
      </c>
      <c r="AE631" s="71">
        <v>1732</v>
      </c>
      <c r="AF631" s="71">
        <v>3</v>
      </c>
      <c r="AG631" s="71" t="s">
        <v>1731</v>
      </c>
      <c r="AH631" s="71" t="s">
        <v>2046</v>
      </c>
      <c r="AI631" s="71">
        <v>-16200</v>
      </c>
      <c r="AJ631" s="73">
        <v>40302.153368055559</v>
      </c>
      <c r="AK631" s="71" t="s">
        <v>3133</v>
      </c>
      <c r="AL631" s="71" t="s">
        <v>3743</v>
      </c>
      <c r="AM631" s="71" t="s">
        <v>4698</v>
      </c>
      <c r="AN631" s="73">
        <v>40522.044907407406</v>
      </c>
      <c r="AO631" s="71"/>
      <c r="AP631" s="71"/>
    </row>
    <row r="632" spans="1:42" ht="41.45" customHeight="1">
      <c r="A632" s="15" t="s">
        <v>731</v>
      </c>
      <c r="C632" s="52">
        <v>0</v>
      </c>
      <c r="D632" s="52">
        <v>1</v>
      </c>
      <c r="E632" s="53">
        <v>0</v>
      </c>
      <c r="F632" s="53">
        <v>3.5500000000000001E-4</v>
      </c>
      <c r="G632" s="53">
        <v>5.0000000000000002E-5</v>
      </c>
      <c r="H632" s="53">
        <v>0.39343299999999998</v>
      </c>
      <c r="I632" s="53">
        <v>0</v>
      </c>
      <c r="J632" s="16" t="s">
        <v>5682</v>
      </c>
      <c r="K632" s="16"/>
      <c r="L632" s="75">
        <v>3.6781637823472693</v>
      </c>
      <c r="M632" s="68"/>
      <c r="N632" s="95" t="s">
        <v>2723</v>
      </c>
      <c r="O632" s="16"/>
      <c r="P632" s="17"/>
      <c r="Q632" s="76" t="s">
        <v>5688</v>
      </c>
      <c r="R632" s="76"/>
      <c r="S632" s="17"/>
      <c r="T632" s="78"/>
      <c r="U632" s="79"/>
      <c r="V632" s="79"/>
      <c r="W632" s="77"/>
      <c r="X632" s="80"/>
      <c r="Y632" s="80"/>
      <c r="Z632" s="69">
        <v>632</v>
      </c>
      <c r="AA632" s="69"/>
      <c r="AB632" s="81"/>
      <c r="AC632" s="71">
        <v>157</v>
      </c>
      <c r="AD632" s="71">
        <v>100</v>
      </c>
      <c r="AE632" s="71">
        <v>3692</v>
      </c>
      <c r="AF632" s="71">
        <v>5</v>
      </c>
      <c r="AG632" s="71" t="s">
        <v>1734</v>
      </c>
      <c r="AH632" s="71" t="s">
        <v>2065</v>
      </c>
      <c r="AI632" s="71">
        <v>-25200</v>
      </c>
      <c r="AJ632" s="73">
        <v>39887.171273148146</v>
      </c>
      <c r="AK632" s="71" t="s">
        <v>3133</v>
      </c>
      <c r="AL632" s="71" t="s">
        <v>3746</v>
      </c>
      <c r="AM632" s="71" t="s">
        <v>4701</v>
      </c>
      <c r="AN632" s="73">
        <v>40522.050752314812</v>
      </c>
      <c r="AO632" s="71"/>
      <c r="AP632" s="71"/>
    </row>
    <row r="633" spans="1:42" ht="41.45" customHeight="1">
      <c r="A633" s="15" t="s">
        <v>732</v>
      </c>
      <c r="C633" s="52">
        <v>1</v>
      </c>
      <c r="D633" s="52">
        <v>1</v>
      </c>
      <c r="E633" s="53">
        <v>0</v>
      </c>
      <c r="F633" s="53">
        <v>2.9700000000000001E-4</v>
      </c>
      <c r="G633" s="53">
        <v>1.9999999999999999E-6</v>
      </c>
      <c r="H633" s="53">
        <v>0.41101300000000002</v>
      </c>
      <c r="I633" s="53">
        <v>0</v>
      </c>
      <c r="J633" s="16" t="s">
        <v>5682</v>
      </c>
      <c r="K633" s="16"/>
      <c r="L633" s="75">
        <v>3.6861247802647421</v>
      </c>
      <c r="M633" s="68"/>
      <c r="N633" s="95" t="s">
        <v>2724</v>
      </c>
      <c r="O633" s="16"/>
      <c r="P633" s="17"/>
      <c r="Q633" s="76" t="s">
        <v>5688</v>
      </c>
      <c r="R633" s="76"/>
      <c r="S633" s="17"/>
      <c r="T633" s="78"/>
      <c r="U633" s="79"/>
      <c r="V633" s="79"/>
      <c r="W633" s="77"/>
      <c r="X633" s="80"/>
      <c r="Y633" s="80"/>
      <c r="Z633" s="69">
        <v>633</v>
      </c>
      <c r="AA633" s="69"/>
      <c r="AB633" s="81"/>
      <c r="AC633" s="71">
        <v>581</v>
      </c>
      <c r="AD633" s="71">
        <v>632</v>
      </c>
      <c r="AE633" s="71">
        <v>9785</v>
      </c>
      <c r="AF633" s="71">
        <v>51</v>
      </c>
      <c r="AG633" s="71" t="s">
        <v>1735</v>
      </c>
      <c r="AH633" s="71" t="s">
        <v>2045</v>
      </c>
      <c r="AI633" s="71">
        <v>-18000</v>
      </c>
      <c r="AJ633" s="73">
        <v>39891.970925925925</v>
      </c>
      <c r="AK633" s="71" t="s">
        <v>3133</v>
      </c>
      <c r="AL633" s="71" t="s">
        <v>3747</v>
      </c>
      <c r="AM633" s="71" t="s">
        <v>4702</v>
      </c>
      <c r="AN633" s="73">
        <v>40522.047523148147</v>
      </c>
      <c r="AO633" s="71"/>
      <c r="AP633" s="71"/>
    </row>
    <row r="634" spans="1:42" ht="41.45" customHeight="1">
      <c r="A634" s="15" t="s">
        <v>735</v>
      </c>
      <c r="C634" s="52">
        <v>2</v>
      </c>
      <c r="D634" s="52">
        <v>2</v>
      </c>
      <c r="E634" s="53">
        <v>0</v>
      </c>
      <c r="F634" s="53">
        <v>3.6299999999999999E-4</v>
      </c>
      <c r="G634" s="53">
        <v>3.1999999999999999E-5</v>
      </c>
      <c r="H634" s="53">
        <v>0.63993</v>
      </c>
      <c r="I634" s="53">
        <v>1</v>
      </c>
      <c r="J634" s="16" t="s">
        <v>5682</v>
      </c>
      <c r="K634" s="16"/>
      <c r="L634" s="75">
        <v>3.7897884753884092</v>
      </c>
      <c r="M634" s="68"/>
      <c r="N634" s="95" t="s">
        <v>2727</v>
      </c>
      <c r="O634" s="16"/>
      <c r="P634" s="17"/>
      <c r="Q634" s="76" t="s">
        <v>5688</v>
      </c>
      <c r="R634" s="76"/>
      <c r="S634" s="17"/>
      <c r="T634" s="78"/>
      <c r="U634" s="79"/>
      <c r="V634" s="79"/>
      <c r="W634" s="77"/>
      <c r="X634" s="80"/>
      <c r="Y634" s="80"/>
      <c r="Z634" s="69">
        <v>634</v>
      </c>
      <c r="AA634" s="69"/>
      <c r="AB634" s="81"/>
      <c r="AC634" s="71">
        <v>361</v>
      </c>
      <c r="AD634" s="71">
        <v>344</v>
      </c>
      <c r="AE634" s="71">
        <v>17264</v>
      </c>
      <c r="AF634" s="71">
        <v>0</v>
      </c>
      <c r="AG634" s="71" t="s">
        <v>1738</v>
      </c>
      <c r="AH634" s="71" t="s">
        <v>2042</v>
      </c>
      <c r="AI634" s="71">
        <v>-14400</v>
      </c>
      <c r="AJ634" s="73">
        <v>39998.808877314812</v>
      </c>
      <c r="AK634" s="71" t="s">
        <v>3133</v>
      </c>
      <c r="AL634" s="71" t="s">
        <v>3750</v>
      </c>
      <c r="AM634" s="71" t="s">
        <v>4705</v>
      </c>
      <c r="AN634" s="73">
        <v>40522.050787037035</v>
      </c>
      <c r="AO634" s="71"/>
      <c r="AP634" s="71"/>
    </row>
    <row r="635" spans="1:42" ht="41.45" customHeight="1">
      <c r="A635" s="15" t="s">
        <v>741</v>
      </c>
      <c r="C635" s="52">
        <v>2</v>
      </c>
      <c r="D635" s="52">
        <v>2</v>
      </c>
      <c r="E635" s="53">
        <v>0</v>
      </c>
      <c r="F635" s="53">
        <v>4.4799999999999999E-4</v>
      </c>
      <c r="G635" s="53">
        <v>3.5599999999999998E-4</v>
      </c>
      <c r="H635" s="53">
        <v>0.56914699999999996</v>
      </c>
      <c r="I635" s="53">
        <v>1</v>
      </c>
      <c r="J635" s="16" t="s">
        <v>5682</v>
      </c>
      <c r="K635" s="16"/>
      <c r="L635" s="75">
        <v>3.7577348169360509</v>
      </c>
      <c r="M635" s="68"/>
      <c r="N635" s="95" t="s">
        <v>2731</v>
      </c>
      <c r="O635" s="16"/>
      <c r="P635" s="17"/>
      <c r="Q635" s="76" t="s">
        <v>5688</v>
      </c>
      <c r="R635" s="76"/>
      <c r="S635" s="17"/>
      <c r="T635" s="78"/>
      <c r="U635" s="79"/>
      <c r="V635" s="79"/>
      <c r="W635" s="77"/>
      <c r="X635" s="80"/>
      <c r="Y635" s="80"/>
      <c r="Z635" s="69">
        <v>635</v>
      </c>
      <c r="AA635" s="69"/>
      <c r="AB635" s="81"/>
      <c r="AC635" s="71">
        <v>495</v>
      </c>
      <c r="AD635" s="71">
        <v>227</v>
      </c>
      <c r="AE635" s="71">
        <v>2486</v>
      </c>
      <c r="AF635" s="71">
        <v>0</v>
      </c>
      <c r="AG635" s="71" t="s">
        <v>1741</v>
      </c>
      <c r="AH635" s="71" t="s">
        <v>2041</v>
      </c>
      <c r="AI635" s="71">
        <v>-10800</v>
      </c>
      <c r="AJ635" s="73">
        <v>40314.963726851849</v>
      </c>
      <c r="AK635" s="71" t="s">
        <v>3133</v>
      </c>
      <c r="AL635" s="71" t="s">
        <v>3754</v>
      </c>
      <c r="AM635" s="71" t="s">
        <v>4612</v>
      </c>
      <c r="AN635" s="73">
        <v>40522.046134259261</v>
      </c>
      <c r="AO635" s="71"/>
      <c r="AP635" s="71"/>
    </row>
    <row r="636" spans="1:42" ht="41.45" customHeight="1">
      <c r="A636" s="15" t="s">
        <v>742</v>
      </c>
      <c r="C636" s="52">
        <v>0</v>
      </c>
      <c r="D636" s="52">
        <v>1</v>
      </c>
      <c r="E636" s="53">
        <v>0</v>
      </c>
      <c r="F636" s="53">
        <v>5.9100000000000005E-4</v>
      </c>
      <c r="G636" s="53">
        <v>2.4060000000000002E-3</v>
      </c>
      <c r="H636" s="53">
        <v>0.39937600000000001</v>
      </c>
      <c r="I636" s="53">
        <v>0</v>
      </c>
      <c r="J636" s="16" t="s">
        <v>5682</v>
      </c>
      <c r="K636" s="16"/>
      <c r="L636" s="75">
        <v>3.6808550343736366</v>
      </c>
      <c r="M636" s="68"/>
      <c r="N636" s="95" t="s">
        <v>2732</v>
      </c>
      <c r="O636" s="16"/>
      <c r="P636" s="17"/>
      <c r="Q636" s="76" t="s">
        <v>5688</v>
      </c>
      <c r="R636" s="76"/>
      <c r="S636" s="58"/>
      <c r="T636" s="78"/>
      <c r="U636" s="79"/>
      <c r="V636" s="79"/>
      <c r="W636" s="77"/>
      <c r="X636" s="80"/>
      <c r="Y636" s="80"/>
      <c r="Z636" s="69">
        <v>636</v>
      </c>
      <c r="AA636" s="69"/>
      <c r="AB636" s="81"/>
      <c r="AC636" s="71">
        <v>57</v>
      </c>
      <c r="AD636" s="71">
        <v>71</v>
      </c>
      <c r="AE636" s="71">
        <v>1330</v>
      </c>
      <c r="AF636" s="71">
        <v>10</v>
      </c>
      <c r="AG636" s="71" t="s">
        <v>1742</v>
      </c>
      <c r="AH636" s="71" t="s">
        <v>2041</v>
      </c>
      <c r="AI636" s="71">
        <v>-10800</v>
      </c>
      <c r="AJ636" s="73">
        <v>39895.957881944443</v>
      </c>
      <c r="AK636" s="71" t="s">
        <v>3133</v>
      </c>
      <c r="AL636" s="71" t="s">
        <v>3755</v>
      </c>
      <c r="AM636" s="71" t="s">
        <v>4709</v>
      </c>
      <c r="AN636" s="73">
        <v>40522.050798611112</v>
      </c>
      <c r="AO636" s="71"/>
      <c r="AP636" s="71"/>
    </row>
    <row r="637" spans="1:42" ht="41.45" customHeight="1">
      <c r="A637" s="15" t="s">
        <v>745</v>
      </c>
      <c r="C637" s="52">
        <v>0</v>
      </c>
      <c r="D637" s="52">
        <v>1</v>
      </c>
      <c r="E637" s="53">
        <v>0</v>
      </c>
      <c r="F637" s="53">
        <v>4.3300000000000001E-4</v>
      </c>
      <c r="G637" s="53">
        <v>1.37E-4</v>
      </c>
      <c r="H637" s="53">
        <v>0.43821700000000002</v>
      </c>
      <c r="I637" s="53">
        <v>0</v>
      </c>
      <c r="J637" s="16" t="s">
        <v>5682</v>
      </c>
      <c r="K637" s="16"/>
      <c r="L637" s="75">
        <v>3.698443949055807</v>
      </c>
      <c r="M637" s="68"/>
      <c r="N637" s="95" t="s">
        <v>2331</v>
      </c>
      <c r="O637" s="16"/>
      <c r="P637" s="17"/>
      <c r="Q637" s="76" t="s">
        <v>5688</v>
      </c>
      <c r="R637" s="76"/>
      <c r="S637" s="17"/>
      <c r="T637" s="78"/>
      <c r="U637" s="79"/>
      <c r="V637" s="79"/>
      <c r="W637" s="77"/>
      <c r="X637" s="80"/>
      <c r="Y637" s="80"/>
      <c r="Z637" s="69">
        <v>637</v>
      </c>
      <c r="AA637" s="69"/>
      <c r="AB637" s="81"/>
      <c r="AC637" s="71">
        <v>181</v>
      </c>
      <c r="AD637" s="71">
        <v>127</v>
      </c>
      <c r="AE637" s="71">
        <v>8232</v>
      </c>
      <c r="AF637" s="71">
        <v>364</v>
      </c>
      <c r="AG637" s="71" t="s">
        <v>1744</v>
      </c>
      <c r="AH637" s="71" t="s">
        <v>2041</v>
      </c>
      <c r="AI637" s="71">
        <v>-10800</v>
      </c>
      <c r="AJ637" s="73">
        <v>40374.347175925926</v>
      </c>
      <c r="AK637" s="71" t="s">
        <v>3133</v>
      </c>
      <c r="AL637" s="71" t="s">
        <v>3757</v>
      </c>
      <c r="AM637" s="71" t="s">
        <v>4231</v>
      </c>
      <c r="AN637" s="73">
        <v>40522.050821759258</v>
      </c>
      <c r="AO637" s="71"/>
      <c r="AP637" s="71"/>
    </row>
    <row r="638" spans="1:42" ht="41.45" customHeight="1">
      <c r="A638" s="15" t="s">
        <v>746</v>
      </c>
      <c r="C638" s="52">
        <v>0</v>
      </c>
      <c r="D638" s="52">
        <v>1</v>
      </c>
      <c r="E638" s="53">
        <v>0</v>
      </c>
      <c r="F638" s="53">
        <v>3.5500000000000001E-4</v>
      </c>
      <c r="G638" s="53">
        <v>5.0000000000000002E-5</v>
      </c>
      <c r="H638" s="53">
        <v>0.39343299999999998</v>
      </c>
      <c r="I638" s="53">
        <v>0</v>
      </c>
      <c r="J638" s="16" t="s">
        <v>5682</v>
      </c>
      <c r="K638" s="16"/>
      <c r="L638" s="75">
        <v>3.6781637823472693</v>
      </c>
      <c r="M638" s="68"/>
      <c r="N638" s="95" t="s">
        <v>2733</v>
      </c>
      <c r="O638" s="16"/>
      <c r="P638" s="17"/>
      <c r="Q638" s="76" t="s">
        <v>5688</v>
      </c>
      <c r="R638" s="76"/>
      <c r="S638" s="17"/>
      <c r="T638" s="78"/>
      <c r="U638" s="79"/>
      <c r="V638" s="79"/>
      <c r="W638" s="77"/>
      <c r="X638" s="80"/>
      <c r="Y638" s="80"/>
      <c r="Z638" s="69">
        <v>638</v>
      </c>
      <c r="AA638" s="69"/>
      <c r="AB638" s="81"/>
      <c r="AC638" s="71">
        <v>135</v>
      </c>
      <c r="AD638" s="71">
        <v>99</v>
      </c>
      <c r="AE638" s="71">
        <v>1782</v>
      </c>
      <c r="AF638" s="71">
        <v>7</v>
      </c>
      <c r="AG638" s="71" t="s">
        <v>1745</v>
      </c>
      <c r="AH638" s="71" t="s">
        <v>2050</v>
      </c>
      <c r="AI638" s="71">
        <v>-21600</v>
      </c>
      <c r="AJ638" s="73">
        <v>39933.664976851855</v>
      </c>
      <c r="AK638" s="71" t="s">
        <v>3133</v>
      </c>
      <c r="AL638" s="71" t="s">
        <v>3758</v>
      </c>
      <c r="AM638" s="71" t="s">
        <v>4215</v>
      </c>
      <c r="AN638" s="73">
        <v>40522.050856481481</v>
      </c>
      <c r="AO638" s="71"/>
      <c r="AP638" s="71"/>
    </row>
    <row r="639" spans="1:42" ht="41.45" customHeight="1">
      <c r="A639" s="15" t="s">
        <v>747</v>
      </c>
      <c r="C639" s="52">
        <v>0</v>
      </c>
      <c r="D639" s="52">
        <v>1</v>
      </c>
      <c r="E639" s="53">
        <v>0</v>
      </c>
      <c r="F639" s="53">
        <v>5.9100000000000005E-4</v>
      </c>
      <c r="G639" s="53">
        <v>2.4060000000000002E-3</v>
      </c>
      <c r="H639" s="53">
        <v>0.39937600000000001</v>
      </c>
      <c r="I639" s="53">
        <v>0</v>
      </c>
      <c r="J639" s="16" t="s">
        <v>5682</v>
      </c>
      <c r="K639" s="16"/>
      <c r="L639" s="75">
        <v>3.6808550343736366</v>
      </c>
      <c r="M639" s="68"/>
      <c r="N639" s="95" t="s">
        <v>2734</v>
      </c>
      <c r="O639" s="16"/>
      <c r="P639" s="17"/>
      <c r="Q639" s="76" t="s">
        <v>5688</v>
      </c>
      <c r="R639" s="76"/>
      <c r="S639" s="17"/>
      <c r="T639" s="78"/>
      <c r="U639" s="79"/>
      <c r="V639" s="79"/>
      <c r="W639" s="77"/>
      <c r="X639" s="80"/>
      <c r="Y639" s="80"/>
      <c r="Z639" s="69">
        <v>639</v>
      </c>
      <c r="AA639" s="69"/>
      <c r="AB639" s="81"/>
      <c r="AC639" s="71">
        <v>52</v>
      </c>
      <c r="AD639" s="71">
        <v>87</v>
      </c>
      <c r="AE639" s="71">
        <v>165</v>
      </c>
      <c r="AF639" s="71">
        <v>10</v>
      </c>
      <c r="AG639" s="71" t="s">
        <v>1746</v>
      </c>
      <c r="AH639" s="71" t="s">
        <v>2047</v>
      </c>
      <c r="AI639" s="71">
        <v>25200</v>
      </c>
      <c r="AJ639" s="73">
        <v>40012.308449074073</v>
      </c>
      <c r="AK639" s="71" t="s">
        <v>3133</v>
      </c>
      <c r="AL639" s="71" t="s">
        <v>3759</v>
      </c>
      <c r="AM639" s="71" t="s">
        <v>4710</v>
      </c>
      <c r="AN639" s="73">
        <v>40522.050856481481</v>
      </c>
      <c r="AO639" s="71"/>
      <c r="AP639" s="71"/>
    </row>
    <row r="640" spans="1:42" ht="41.45" customHeight="1">
      <c r="A640" s="15" t="s">
        <v>751</v>
      </c>
      <c r="C640" s="52">
        <v>2</v>
      </c>
      <c r="D640" s="52">
        <v>2</v>
      </c>
      <c r="E640" s="53">
        <v>0</v>
      </c>
      <c r="F640" s="53">
        <v>4.46E-4</v>
      </c>
      <c r="G640" s="53">
        <v>2.0599999999999999E-4</v>
      </c>
      <c r="H640" s="53">
        <v>0.58514600000000005</v>
      </c>
      <c r="I640" s="53">
        <v>1</v>
      </c>
      <c r="J640" s="16" t="s">
        <v>5682</v>
      </c>
      <c r="K640" s="16"/>
      <c r="L640" s="75">
        <v>3.7649798684537781</v>
      </c>
      <c r="M640" s="68"/>
      <c r="N640" s="95" t="s">
        <v>2736</v>
      </c>
      <c r="O640" s="16"/>
      <c r="P640" s="17"/>
      <c r="Q640" s="76" t="s">
        <v>5688</v>
      </c>
      <c r="R640" s="76"/>
      <c r="S640" s="17"/>
      <c r="T640" s="78"/>
      <c r="U640" s="79"/>
      <c r="V640" s="79"/>
      <c r="W640" s="77"/>
      <c r="X640" s="80"/>
      <c r="Y640" s="80"/>
      <c r="Z640" s="69">
        <v>640</v>
      </c>
      <c r="AA640" s="69"/>
      <c r="AB640" s="81"/>
      <c r="AC640" s="71">
        <v>147</v>
      </c>
      <c r="AD640" s="71">
        <v>89</v>
      </c>
      <c r="AE640" s="71">
        <v>2795</v>
      </c>
      <c r="AF640" s="71">
        <v>3</v>
      </c>
      <c r="AG640" s="71"/>
      <c r="AH640" s="71" t="s">
        <v>2041</v>
      </c>
      <c r="AI640" s="71">
        <v>-10800</v>
      </c>
      <c r="AJ640" s="73">
        <v>39971.090601851851</v>
      </c>
      <c r="AK640" s="71" t="s">
        <v>3133</v>
      </c>
      <c r="AL640" s="71" t="s">
        <v>3761</v>
      </c>
      <c r="AM640" s="71" t="s">
        <v>4612</v>
      </c>
      <c r="AN640" s="73">
        <v>40522.04519675926</v>
      </c>
      <c r="AO640" s="71"/>
      <c r="AP640" s="71"/>
    </row>
    <row r="641" spans="1:42" ht="41.45" customHeight="1">
      <c r="A641" s="15" t="s">
        <v>759</v>
      </c>
      <c r="C641" s="52">
        <v>1</v>
      </c>
      <c r="D641" s="52">
        <v>1</v>
      </c>
      <c r="E641" s="53">
        <v>0</v>
      </c>
      <c r="F641" s="53">
        <v>3.1E-4</v>
      </c>
      <c r="G641" s="53">
        <v>6.9999999999999999E-6</v>
      </c>
      <c r="H641" s="53">
        <v>0.41830200000000001</v>
      </c>
      <c r="I641" s="53">
        <v>0</v>
      </c>
      <c r="J641" s="16" t="s">
        <v>5682</v>
      </c>
      <c r="K641" s="16"/>
      <c r="L641" s="75">
        <v>3.6894255603455415</v>
      </c>
      <c r="M641" s="68"/>
      <c r="N641" s="95" t="s">
        <v>2741</v>
      </c>
      <c r="O641" s="16"/>
      <c r="P641" s="17"/>
      <c r="Q641" s="76" t="s">
        <v>5688</v>
      </c>
      <c r="R641" s="76"/>
      <c r="S641" s="17"/>
      <c r="T641" s="78"/>
      <c r="U641" s="79"/>
      <c r="V641" s="79"/>
      <c r="W641" s="77"/>
      <c r="X641" s="80"/>
      <c r="Y641" s="80"/>
      <c r="Z641" s="69">
        <v>641</v>
      </c>
      <c r="AA641" s="69"/>
      <c r="AB641" s="81"/>
      <c r="AC641" s="71">
        <v>522</v>
      </c>
      <c r="AD641" s="71">
        <v>465</v>
      </c>
      <c r="AE641" s="71">
        <v>16346</v>
      </c>
      <c r="AF641" s="71">
        <v>1</v>
      </c>
      <c r="AG641" s="71" t="s">
        <v>1752</v>
      </c>
      <c r="AH641" s="71" t="s">
        <v>2041</v>
      </c>
      <c r="AI641" s="71">
        <v>-10800</v>
      </c>
      <c r="AJ641" s="73">
        <v>40036.965833333335</v>
      </c>
      <c r="AK641" s="71" t="s">
        <v>3133</v>
      </c>
      <c r="AL641" s="71" t="s">
        <v>3766</v>
      </c>
      <c r="AM641" s="71" t="s">
        <v>4714</v>
      </c>
      <c r="AN641" s="73">
        <v>40522.043773148151</v>
      </c>
      <c r="AO641" s="71"/>
      <c r="AP641" s="71"/>
    </row>
    <row r="642" spans="1:42" ht="41.45" customHeight="1">
      <c r="A642" s="15" t="s">
        <v>761</v>
      </c>
      <c r="C642" s="52">
        <v>1</v>
      </c>
      <c r="D642" s="52">
        <v>1</v>
      </c>
      <c r="E642" s="53">
        <v>0</v>
      </c>
      <c r="F642" s="53">
        <v>3.6099999999999999E-4</v>
      </c>
      <c r="G642" s="53">
        <v>2.1999999999999999E-5</v>
      </c>
      <c r="H642" s="53">
        <v>0.44459199999999999</v>
      </c>
      <c r="I642" s="53">
        <v>0</v>
      </c>
      <c r="J642" s="16" t="s">
        <v>5682</v>
      </c>
      <c r="K642" s="16"/>
      <c r="L642" s="75">
        <v>3.7013308296999416</v>
      </c>
      <c r="M642" s="68"/>
      <c r="N642" s="95" t="s">
        <v>2743</v>
      </c>
      <c r="O642" s="16"/>
      <c r="P642" s="17"/>
      <c r="Q642" s="76" t="s">
        <v>5688</v>
      </c>
      <c r="R642" s="76"/>
      <c r="S642" s="17"/>
      <c r="T642" s="78"/>
      <c r="U642" s="79"/>
      <c r="V642" s="79"/>
      <c r="W642" s="77"/>
      <c r="X642" s="80"/>
      <c r="Y642" s="80"/>
      <c r="Z642" s="69">
        <v>642</v>
      </c>
      <c r="AA642" s="69"/>
      <c r="AB642" s="81"/>
      <c r="AC642" s="71">
        <v>56</v>
      </c>
      <c r="AD642" s="71">
        <v>1067</v>
      </c>
      <c r="AE642" s="71">
        <v>1177</v>
      </c>
      <c r="AF642" s="71">
        <v>0</v>
      </c>
      <c r="AG642" s="71"/>
      <c r="AH642" s="71" t="s">
        <v>2041</v>
      </c>
      <c r="AI642" s="71">
        <v>-10800</v>
      </c>
      <c r="AJ642" s="73">
        <v>40280.009386574071</v>
      </c>
      <c r="AK642" s="71" t="s">
        <v>3133</v>
      </c>
      <c r="AL642" s="71" t="s">
        <v>3768</v>
      </c>
      <c r="AM642" s="71" t="s">
        <v>4502</v>
      </c>
      <c r="AN642" s="73">
        <v>40522.050925925927</v>
      </c>
      <c r="AO642" s="71"/>
      <c r="AP642" s="71"/>
    </row>
    <row r="643" spans="1:42" ht="41.45" customHeight="1">
      <c r="A643" s="15" t="s">
        <v>762</v>
      </c>
      <c r="C643" s="52">
        <v>0</v>
      </c>
      <c r="D643" s="52">
        <v>1</v>
      </c>
      <c r="E643" s="53">
        <v>0</v>
      </c>
      <c r="F643" s="53">
        <v>5.9100000000000005E-4</v>
      </c>
      <c r="G643" s="53">
        <v>2.4060000000000002E-3</v>
      </c>
      <c r="H643" s="53">
        <v>0.39937600000000001</v>
      </c>
      <c r="I643" s="53">
        <v>0</v>
      </c>
      <c r="J643" s="16" t="s">
        <v>5682</v>
      </c>
      <c r="K643" s="16"/>
      <c r="L643" s="75">
        <v>3.6808550343736366</v>
      </c>
      <c r="M643" s="68"/>
      <c r="N643" s="95" t="s">
        <v>2744</v>
      </c>
      <c r="O643" s="16"/>
      <c r="P643" s="17"/>
      <c r="Q643" s="76" t="s">
        <v>5688</v>
      </c>
      <c r="R643" s="76"/>
      <c r="S643" s="17"/>
      <c r="T643" s="78"/>
      <c r="U643" s="79"/>
      <c r="V643" s="79"/>
      <c r="W643" s="77"/>
      <c r="X643" s="80"/>
      <c r="Y643" s="80"/>
      <c r="Z643" s="69">
        <v>643</v>
      </c>
      <c r="AA643" s="69"/>
      <c r="AB643" s="81"/>
      <c r="AC643" s="71">
        <v>896</v>
      </c>
      <c r="AD643" s="71">
        <v>479</v>
      </c>
      <c r="AE643" s="71">
        <v>2506</v>
      </c>
      <c r="AF643" s="71">
        <v>37</v>
      </c>
      <c r="AG643" s="71"/>
      <c r="AH643" s="71" t="s">
        <v>2062</v>
      </c>
      <c r="AI643" s="71">
        <v>3600</v>
      </c>
      <c r="AJ643" s="73">
        <v>40011.810173611113</v>
      </c>
      <c r="AK643" s="71" t="s">
        <v>3133</v>
      </c>
      <c r="AL643" s="71" t="s">
        <v>3769</v>
      </c>
      <c r="AM643" s="71" t="s">
        <v>4715</v>
      </c>
      <c r="AN643" s="73">
        <v>40522.050937499997</v>
      </c>
      <c r="AO643" s="71"/>
      <c r="AP643" s="71"/>
    </row>
    <row r="644" spans="1:42" ht="41.45" customHeight="1">
      <c r="A644" s="15" t="s">
        <v>833</v>
      </c>
      <c r="C644" s="52">
        <v>1</v>
      </c>
      <c r="D644" s="52">
        <v>0</v>
      </c>
      <c r="E644" s="53">
        <v>0</v>
      </c>
      <c r="F644" s="53">
        <v>4.5100000000000001E-4</v>
      </c>
      <c r="G644" s="53">
        <v>1.5699999999999999E-4</v>
      </c>
      <c r="H644" s="53">
        <v>0.38939000000000001</v>
      </c>
      <c r="I644" s="53">
        <v>0</v>
      </c>
      <c r="J644" s="16" t="s">
        <v>5682</v>
      </c>
      <c r="K644" s="16"/>
      <c r="L644" s="75">
        <v>3.6763329339638595</v>
      </c>
      <c r="M644" s="68"/>
      <c r="N644" s="95" t="s">
        <v>2746</v>
      </c>
      <c r="O644" s="16"/>
      <c r="P644" s="17"/>
      <c r="Q644" s="76" t="s">
        <v>5688</v>
      </c>
      <c r="R644" s="76"/>
      <c r="S644" s="17"/>
      <c r="T644" s="78"/>
      <c r="U644" s="79"/>
      <c r="V644" s="79"/>
      <c r="W644" s="77"/>
      <c r="X644" s="80"/>
      <c r="Y644" s="80"/>
      <c r="Z644" s="69">
        <v>644</v>
      </c>
      <c r="AA644" s="69"/>
      <c r="AB644" s="81"/>
      <c r="AC644" s="71">
        <v>176</v>
      </c>
      <c r="AD644" s="71">
        <v>335</v>
      </c>
      <c r="AE644" s="71">
        <v>1050</v>
      </c>
      <c r="AF644" s="71">
        <v>0</v>
      </c>
      <c r="AG644" s="71" t="s">
        <v>1755</v>
      </c>
      <c r="AH644" s="71" t="s">
        <v>2041</v>
      </c>
      <c r="AI644" s="71">
        <v>-10800</v>
      </c>
      <c r="AJ644" s="73">
        <v>40005.018009259256</v>
      </c>
      <c r="AK644" s="71" t="s">
        <v>3133</v>
      </c>
      <c r="AL644" s="71" t="s">
        <v>3771</v>
      </c>
      <c r="AM644" s="71" t="s">
        <v>4717</v>
      </c>
      <c r="AN644" s="73">
        <v>40522.050335648149</v>
      </c>
      <c r="AO644" s="71"/>
      <c r="AP644" s="71"/>
    </row>
    <row r="645" spans="1:42" ht="41.45" customHeight="1">
      <c r="A645" s="15" t="s">
        <v>765</v>
      </c>
      <c r="C645" s="52">
        <v>0</v>
      </c>
      <c r="D645" s="52">
        <v>1</v>
      </c>
      <c r="E645" s="53">
        <v>0</v>
      </c>
      <c r="F645" s="53">
        <v>5.9100000000000005E-4</v>
      </c>
      <c r="G645" s="53">
        <v>2.4060000000000002E-3</v>
      </c>
      <c r="H645" s="53">
        <v>0.39937600000000001</v>
      </c>
      <c r="I645" s="53">
        <v>0</v>
      </c>
      <c r="J645" s="16" t="s">
        <v>5682</v>
      </c>
      <c r="K645" s="16"/>
      <c r="L645" s="75">
        <v>3.6808550343736366</v>
      </c>
      <c r="M645" s="68"/>
      <c r="N645" s="95" t="s">
        <v>2747</v>
      </c>
      <c r="O645" s="16"/>
      <c r="P645" s="17"/>
      <c r="Q645" s="76" t="s">
        <v>5688</v>
      </c>
      <c r="R645" s="76"/>
      <c r="S645" s="17"/>
      <c r="T645" s="78"/>
      <c r="U645" s="79"/>
      <c r="V645" s="79"/>
      <c r="W645" s="77"/>
      <c r="X645" s="80"/>
      <c r="Y645" s="80"/>
      <c r="Z645" s="69">
        <v>645</v>
      </c>
      <c r="AA645" s="69"/>
      <c r="AB645" s="81"/>
      <c r="AC645" s="71">
        <v>1048</v>
      </c>
      <c r="AD645" s="71">
        <v>570</v>
      </c>
      <c r="AE645" s="71">
        <v>2999</v>
      </c>
      <c r="AF645" s="71">
        <v>2</v>
      </c>
      <c r="AG645" s="71" t="s">
        <v>1756</v>
      </c>
      <c r="AH645" s="71"/>
      <c r="AI645" s="71"/>
      <c r="AJ645" s="73">
        <v>40324.55846064815</v>
      </c>
      <c r="AK645" s="71" t="s">
        <v>3133</v>
      </c>
      <c r="AL645" s="71" t="s">
        <v>3772</v>
      </c>
      <c r="AM645" s="71" t="s">
        <v>4718</v>
      </c>
      <c r="AN645" s="73">
        <v>40522.05096064815</v>
      </c>
      <c r="AO645" s="71"/>
      <c r="AP645" s="71"/>
    </row>
    <row r="646" spans="1:42" ht="41.45" customHeight="1">
      <c r="A646" s="15" t="s">
        <v>767</v>
      </c>
      <c r="C646" s="52">
        <v>0</v>
      </c>
      <c r="D646" s="52">
        <v>1</v>
      </c>
      <c r="E646" s="53">
        <v>0</v>
      </c>
      <c r="F646" s="53">
        <v>3.5500000000000001E-4</v>
      </c>
      <c r="G646" s="53">
        <v>5.0000000000000002E-5</v>
      </c>
      <c r="H646" s="53">
        <v>0.39343299999999998</v>
      </c>
      <c r="I646" s="53">
        <v>0</v>
      </c>
      <c r="J646" s="16" t="s">
        <v>5682</v>
      </c>
      <c r="K646" s="16"/>
      <c r="L646" s="75">
        <v>3.6781637823472693</v>
      </c>
      <c r="M646" s="68"/>
      <c r="N646" s="95" t="s">
        <v>2749</v>
      </c>
      <c r="O646" s="16"/>
      <c r="P646" s="17"/>
      <c r="Q646" s="76" t="s">
        <v>5688</v>
      </c>
      <c r="R646" s="76"/>
      <c r="S646" s="17"/>
      <c r="T646" s="78"/>
      <c r="U646" s="79"/>
      <c r="V646" s="79"/>
      <c r="W646" s="77"/>
      <c r="X646" s="80"/>
      <c r="Y646" s="80"/>
      <c r="Z646" s="69">
        <v>646</v>
      </c>
      <c r="AA646" s="69"/>
      <c r="AB646" s="81"/>
      <c r="AC646" s="71">
        <v>1446</v>
      </c>
      <c r="AD646" s="71">
        <v>1759</v>
      </c>
      <c r="AE646" s="71">
        <v>28711</v>
      </c>
      <c r="AF646" s="71">
        <v>14</v>
      </c>
      <c r="AG646" s="71" t="s">
        <v>1758</v>
      </c>
      <c r="AH646" s="71" t="s">
        <v>2050</v>
      </c>
      <c r="AI646" s="71">
        <v>-21600</v>
      </c>
      <c r="AJ646" s="73">
        <v>39151.637835648151</v>
      </c>
      <c r="AK646" s="71" t="s">
        <v>3133</v>
      </c>
      <c r="AL646" s="71" t="s">
        <v>3774</v>
      </c>
      <c r="AM646" s="71" t="s">
        <v>4720</v>
      </c>
      <c r="AN646" s="73">
        <v>40522.05096064815</v>
      </c>
      <c r="AO646" s="71"/>
      <c r="AP646" s="71"/>
    </row>
    <row r="647" spans="1:42" ht="41.45" customHeight="1">
      <c r="A647" s="15" t="s">
        <v>768</v>
      </c>
      <c r="C647" s="52">
        <v>0</v>
      </c>
      <c r="D647" s="52">
        <v>1</v>
      </c>
      <c r="E647" s="53">
        <v>0</v>
      </c>
      <c r="F647" s="53">
        <v>5.9100000000000005E-4</v>
      </c>
      <c r="G647" s="53">
        <v>2.4060000000000002E-3</v>
      </c>
      <c r="H647" s="53">
        <v>0.39937600000000001</v>
      </c>
      <c r="I647" s="53">
        <v>0</v>
      </c>
      <c r="J647" s="16" t="s">
        <v>5682</v>
      </c>
      <c r="K647" s="16"/>
      <c r="L647" s="75">
        <v>3.6808550343736366</v>
      </c>
      <c r="M647" s="68"/>
      <c r="N647" s="95" t="s">
        <v>2750</v>
      </c>
      <c r="O647" s="16"/>
      <c r="P647" s="17"/>
      <c r="Q647" s="76" t="s">
        <v>5688</v>
      </c>
      <c r="R647" s="76"/>
      <c r="S647" s="17"/>
      <c r="T647" s="78"/>
      <c r="U647" s="79"/>
      <c r="V647" s="79"/>
      <c r="W647" s="77"/>
      <c r="X647" s="80"/>
      <c r="Y647" s="80"/>
      <c r="Z647" s="69">
        <v>647</v>
      </c>
      <c r="AA647" s="69"/>
      <c r="AB647" s="81"/>
      <c r="AC647" s="71">
        <v>159</v>
      </c>
      <c r="AD647" s="71">
        <v>223</v>
      </c>
      <c r="AE647" s="71">
        <v>3291</v>
      </c>
      <c r="AF647" s="71">
        <v>9</v>
      </c>
      <c r="AG647" s="71" t="s">
        <v>1759</v>
      </c>
      <c r="AH647" s="71" t="s">
        <v>2051</v>
      </c>
      <c r="AI647" s="71">
        <v>3600</v>
      </c>
      <c r="AJ647" s="73">
        <v>40004.65425925926</v>
      </c>
      <c r="AK647" s="71" t="s">
        <v>3133</v>
      </c>
      <c r="AL647" s="71" t="s">
        <v>3775</v>
      </c>
      <c r="AM647" s="71" t="s">
        <v>4721</v>
      </c>
      <c r="AN647" s="73">
        <v>40522.05096064815</v>
      </c>
      <c r="AO647" s="71"/>
      <c r="AP647" s="71"/>
    </row>
    <row r="648" spans="1:42" ht="41.45" customHeight="1">
      <c r="A648" s="15" t="s">
        <v>769</v>
      </c>
      <c r="C648" s="52">
        <v>0</v>
      </c>
      <c r="D648" s="52">
        <v>1</v>
      </c>
      <c r="E648" s="53">
        <v>0</v>
      </c>
      <c r="F648" s="53">
        <v>5.9100000000000005E-4</v>
      </c>
      <c r="G648" s="53">
        <v>2.4060000000000002E-3</v>
      </c>
      <c r="H648" s="53">
        <v>0.39937600000000001</v>
      </c>
      <c r="I648" s="53">
        <v>0</v>
      </c>
      <c r="J648" s="16" t="s">
        <v>5682</v>
      </c>
      <c r="K648" s="16"/>
      <c r="L648" s="75">
        <v>3.6808550343736366</v>
      </c>
      <c r="M648" s="68"/>
      <c r="N648" s="95" t="s">
        <v>2751</v>
      </c>
      <c r="O648" s="16"/>
      <c r="P648" s="17"/>
      <c r="Q648" s="76" t="s">
        <v>5688</v>
      </c>
      <c r="R648" s="76"/>
      <c r="S648" s="17"/>
      <c r="T648" s="78"/>
      <c r="U648" s="79"/>
      <c r="V648" s="79"/>
      <c r="W648" s="77"/>
      <c r="X648" s="80"/>
      <c r="Y648" s="80"/>
      <c r="Z648" s="69">
        <v>648</v>
      </c>
      <c r="AA648" s="69"/>
      <c r="AB648" s="81"/>
      <c r="AC648" s="71">
        <v>274</v>
      </c>
      <c r="AD648" s="71">
        <v>306</v>
      </c>
      <c r="AE648" s="71">
        <v>4204</v>
      </c>
      <c r="AF648" s="71">
        <v>0</v>
      </c>
      <c r="AG648" s="71" t="s">
        <v>1760</v>
      </c>
      <c r="AH648" s="71" t="s">
        <v>2050</v>
      </c>
      <c r="AI648" s="71">
        <v>-21600</v>
      </c>
      <c r="AJ648" s="73">
        <v>40430.850578703707</v>
      </c>
      <c r="AK648" s="71" t="s">
        <v>3133</v>
      </c>
      <c r="AL648" s="71" t="s">
        <v>3776</v>
      </c>
      <c r="AM648" s="71" t="s">
        <v>4684</v>
      </c>
      <c r="AN648" s="73">
        <v>40522.05097222222</v>
      </c>
      <c r="AO648" s="71"/>
      <c r="AP648" s="71"/>
    </row>
    <row r="649" spans="1:42" ht="41.45" customHeight="1">
      <c r="A649" s="15" t="s">
        <v>770</v>
      </c>
      <c r="C649" s="52">
        <v>1</v>
      </c>
      <c r="D649" s="52">
        <v>2</v>
      </c>
      <c r="E649" s="53">
        <v>0</v>
      </c>
      <c r="F649" s="53">
        <v>5.9299999999999999E-4</v>
      </c>
      <c r="G649" s="53">
        <v>2.5839999999999999E-3</v>
      </c>
      <c r="H649" s="53">
        <v>0.59827200000000003</v>
      </c>
      <c r="I649" s="53">
        <v>0.5</v>
      </c>
      <c r="J649" s="16" t="s">
        <v>5682</v>
      </c>
      <c r="K649" s="16"/>
      <c r="L649" s="75">
        <v>3.7709238990945484</v>
      </c>
      <c r="M649" s="68"/>
      <c r="N649" s="95" t="s">
        <v>2752</v>
      </c>
      <c r="O649" s="16"/>
      <c r="P649" s="17"/>
      <c r="Q649" s="76" t="s">
        <v>5688</v>
      </c>
      <c r="R649" s="76"/>
      <c r="S649" s="17"/>
      <c r="T649" s="78"/>
      <c r="U649" s="79"/>
      <c r="V649" s="79"/>
      <c r="W649" s="77"/>
      <c r="X649" s="80"/>
      <c r="Y649" s="80"/>
      <c r="Z649" s="69">
        <v>649</v>
      </c>
      <c r="AA649" s="69"/>
      <c r="AB649" s="81"/>
      <c r="AC649" s="71">
        <v>101</v>
      </c>
      <c r="AD649" s="71">
        <v>144</v>
      </c>
      <c r="AE649" s="71">
        <v>3325</v>
      </c>
      <c r="AF649" s="71">
        <v>9</v>
      </c>
      <c r="AG649" s="71" t="s">
        <v>1761</v>
      </c>
      <c r="AH649" s="71" t="s">
        <v>2049</v>
      </c>
      <c r="AI649" s="71">
        <v>36000</v>
      </c>
      <c r="AJ649" s="73">
        <v>39707.039259259262</v>
      </c>
      <c r="AK649" s="71" t="s">
        <v>3133</v>
      </c>
      <c r="AL649" s="71" t="s">
        <v>3777</v>
      </c>
      <c r="AM649" s="71" t="s">
        <v>4722</v>
      </c>
      <c r="AN649" s="73">
        <v>40522.050983796296</v>
      </c>
      <c r="AO649" s="71"/>
      <c r="AP649" s="71"/>
    </row>
    <row r="650" spans="1:42" ht="41.45" customHeight="1">
      <c r="A650" s="15" t="s">
        <v>771</v>
      </c>
      <c r="C650" s="52">
        <v>0</v>
      </c>
      <c r="D650" s="52">
        <v>1</v>
      </c>
      <c r="E650" s="53">
        <v>0</v>
      </c>
      <c r="F650" s="53">
        <v>5.9100000000000005E-4</v>
      </c>
      <c r="G650" s="53">
        <v>2.4060000000000002E-3</v>
      </c>
      <c r="H650" s="53">
        <v>0.39937600000000001</v>
      </c>
      <c r="I650" s="53">
        <v>0</v>
      </c>
      <c r="J650" s="16" t="s">
        <v>5682</v>
      </c>
      <c r="K650" s="16"/>
      <c r="L650" s="75">
        <v>3.6808550343736366</v>
      </c>
      <c r="M650" s="68"/>
      <c r="N650" s="95" t="s">
        <v>2753</v>
      </c>
      <c r="O650" s="16"/>
      <c r="P650" s="17"/>
      <c r="Q650" s="76" t="s">
        <v>5688</v>
      </c>
      <c r="R650" s="76"/>
      <c r="S650" s="17"/>
      <c r="T650" s="78"/>
      <c r="U650" s="79"/>
      <c r="V650" s="79"/>
      <c r="W650" s="77"/>
      <c r="X650" s="80"/>
      <c r="Y650" s="80"/>
      <c r="Z650" s="69">
        <v>650</v>
      </c>
      <c r="AA650" s="69"/>
      <c r="AB650" s="81"/>
      <c r="AC650" s="71">
        <v>73</v>
      </c>
      <c r="AD650" s="71">
        <v>95</v>
      </c>
      <c r="AE650" s="71">
        <v>286</v>
      </c>
      <c r="AF650" s="71">
        <v>0</v>
      </c>
      <c r="AG650" s="71"/>
      <c r="AH650" s="71" t="s">
        <v>2056</v>
      </c>
      <c r="AI650" s="71">
        <v>7200</v>
      </c>
      <c r="AJ650" s="73">
        <v>39910.774375000001</v>
      </c>
      <c r="AK650" s="71" t="s">
        <v>3133</v>
      </c>
      <c r="AL650" s="71" t="s">
        <v>3778</v>
      </c>
      <c r="AM650" s="71" t="s">
        <v>4617</v>
      </c>
      <c r="AN650" s="73">
        <v>40522.050983796296</v>
      </c>
      <c r="AO650" s="71"/>
      <c r="AP650" s="71"/>
    </row>
    <row r="651" spans="1:42" ht="41.45" customHeight="1">
      <c r="A651" s="15" t="s">
        <v>774</v>
      </c>
      <c r="C651" s="52">
        <v>0</v>
      </c>
      <c r="D651" s="52">
        <v>1</v>
      </c>
      <c r="E651" s="53">
        <v>0</v>
      </c>
      <c r="F651" s="53">
        <v>5.9100000000000005E-4</v>
      </c>
      <c r="G651" s="53">
        <v>2.4060000000000002E-3</v>
      </c>
      <c r="H651" s="53">
        <v>0.39937600000000001</v>
      </c>
      <c r="I651" s="53">
        <v>0</v>
      </c>
      <c r="J651" s="16" t="s">
        <v>5682</v>
      </c>
      <c r="K651" s="16"/>
      <c r="L651" s="75">
        <v>3.6808550343736366</v>
      </c>
      <c r="M651" s="68"/>
      <c r="N651" s="95" t="s">
        <v>2755</v>
      </c>
      <c r="O651" s="16"/>
      <c r="P651" s="17"/>
      <c r="Q651" s="76" t="s">
        <v>5688</v>
      </c>
      <c r="R651" s="76"/>
      <c r="S651" s="17"/>
      <c r="T651" s="78"/>
      <c r="U651" s="79"/>
      <c r="V651" s="79"/>
      <c r="W651" s="77"/>
      <c r="X651" s="80"/>
      <c r="Y651" s="80"/>
      <c r="Z651" s="69">
        <v>651</v>
      </c>
      <c r="AA651" s="69"/>
      <c r="AB651" s="81"/>
      <c r="AC651" s="71">
        <v>20</v>
      </c>
      <c r="AD651" s="71">
        <v>14</v>
      </c>
      <c r="AE651" s="71">
        <v>855</v>
      </c>
      <c r="AF651" s="71">
        <v>0</v>
      </c>
      <c r="AG651" s="71" t="s">
        <v>1763</v>
      </c>
      <c r="AH651" s="71" t="s">
        <v>2086</v>
      </c>
      <c r="AI651" s="71">
        <v>-21600</v>
      </c>
      <c r="AJ651" s="73">
        <v>40027.003148148149</v>
      </c>
      <c r="AK651" s="71" t="s">
        <v>3133</v>
      </c>
      <c r="AL651" s="71" t="s">
        <v>3780</v>
      </c>
      <c r="AM651" s="71" t="s">
        <v>4684</v>
      </c>
      <c r="AN651" s="73">
        <v>40522.051018518519</v>
      </c>
      <c r="AO651" s="71"/>
      <c r="AP651" s="71"/>
    </row>
    <row r="652" spans="1:42" ht="41.45" customHeight="1">
      <c r="A652" s="15" t="s">
        <v>779</v>
      </c>
      <c r="C652" s="52">
        <v>1</v>
      </c>
      <c r="D652" s="52">
        <v>1</v>
      </c>
      <c r="E652" s="53">
        <v>0</v>
      </c>
      <c r="F652" s="53">
        <v>3.57E-4</v>
      </c>
      <c r="G652" s="53">
        <v>4.1999999999999998E-5</v>
      </c>
      <c r="H652" s="53">
        <v>0.35109099999999999</v>
      </c>
      <c r="I652" s="53">
        <v>0</v>
      </c>
      <c r="J652" s="16" t="s">
        <v>5682</v>
      </c>
      <c r="K652" s="16"/>
      <c r="L652" s="75">
        <v>3.6589894607419438</v>
      </c>
      <c r="M652" s="68"/>
      <c r="N652" s="95" t="s">
        <v>2758</v>
      </c>
      <c r="O652" s="16"/>
      <c r="P652" s="17"/>
      <c r="Q652" s="76" t="s">
        <v>5688</v>
      </c>
      <c r="R652" s="76"/>
      <c r="S652" s="17"/>
      <c r="T652" s="78"/>
      <c r="U652" s="79"/>
      <c r="V652" s="79"/>
      <c r="W652" s="77"/>
      <c r="X652" s="80"/>
      <c r="Y652" s="80"/>
      <c r="Z652" s="69">
        <v>652</v>
      </c>
      <c r="AA652" s="69"/>
      <c r="AB652" s="81"/>
      <c r="AC652" s="71">
        <v>699</v>
      </c>
      <c r="AD652" s="71">
        <v>481</v>
      </c>
      <c r="AE652" s="71">
        <v>8733</v>
      </c>
      <c r="AF652" s="71">
        <v>64</v>
      </c>
      <c r="AG652" s="71" t="s">
        <v>1766</v>
      </c>
      <c r="AH652" s="71" t="s">
        <v>2045</v>
      </c>
      <c r="AI652" s="71">
        <v>-18000</v>
      </c>
      <c r="AJ652" s="73">
        <v>40000.686006944445</v>
      </c>
      <c r="AK652" s="71" t="s">
        <v>3133</v>
      </c>
      <c r="AL652" s="71" t="s">
        <v>3783</v>
      </c>
      <c r="AM652" s="71" t="s">
        <v>4725</v>
      </c>
      <c r="AN652" s="73">
        <v>40522.051064814812</v>
      </c>
      <c r="AO652" s="71"/>
      <c r="AP652" s="71"/>
    </row>
    <row r="653" spans="1:42" ht="41.45" customHeight="1">
      <c r="A653" s="15" t="s">
        <v>782</v>
      </c>
      <c r="C653" s="52">
        <v>0</v>
      </c>
      <c r="D653" s="52">
        <v>1</v>
      </c>
      <c r="E653" s="53">
        <v>0</v>
      </c>
      <c r="F653" s="53">
        <v>5.9100000000000005E-4</v>
      </c>
      <c r="G653" s="53">
        <v>2.4060000000000002E-3</v>
      </c>
      <c r="H653" s="53">
        <v>0.39937600000000001</v>
      </c>
      <c r="I653" s="53">
        <v>0</v>
      </c>
      <c r="J653" s="16" t="s">
        <v>5682</v>
      </c>
      <c r="K653" s="16"/>
      <c r="L653" s="75">
        <v>3.6808550343736366</v>
      </c>
      <c r="M653" s="68"/>
      <c r="N653" s="95" t="s">
        <v>2759</v>
      </c>
      <c r="O653" s="16"/>
      <c r="P653" s="17"/>
      <c r="Q653" s="76" t="s">
        <v>5688</v>
      </c>
      <c r="R653" s="76"/>
      <c r="S653" s="17"/>
      <c r="T653" s="78"/>
      <c r="U653" s="79"/>
      <c r="V653" s="79"/>
      <c r="W653" s="77"/>
      <c r="X653" s="80"/>
      <c r="Y653" s="80"/>
      <c r="Z653" s="69">
        <v>653</v>
      </c>
      <c r="AA653" s="69"/>
      <c r="AB653" s="81"/>
      <c r="AC653" s="71">
        <v>156</v>
      </c>
      <c r="AD653" s="71">
        <v>94</v>
      </c>
      <c r="AE653" s="71">
        <v>1452</v>
      </c>
      <c r="AF653" s="71">
        <v>12</v>
      </c>
      <c r="AG653" s="71" t="s">
        <v>1767</v>
      </c>
      <c r="AH653" s="71" t="s">
        <v>2043</v>
      </c>
      <c r="AI653" s="71">
        <v>-18000</v>
      </c>
      <c r="AJ653" s="73">
        <v>40297.540277777778</v>
      </c>
      <c r="AK653" s="71" t="s">
        <v>3133</v>
      </c>
      <c r="AL653" s="71" t="s">
        <v>3784</v>
      </c>
      <c r="AM653" s="71" t="s">
        <v>4684</v>
      </c>
      <c r="AN653" s="73">
        <v>40522.051099537035</v>
      </c>
      <c r="AO653" s="71"/>
      <c r="AP653" s="71"/>
    </row>
    <row r="654" spans="1:42" ht="41.45" customHeight="1">
      <c r="A654" s="82" t="s">
        <v>783</v>
      </c>
      <c r="C654" s="52">
        <v>0</v>
      </c>
      <c r="D654" s="52">
        <v>1</v>
      </c>
      <c r="E654" s="53">
        <v>0</v>
      </c>
      <c r="F654" s="53">
        <v>5.9100000000000005E-4</v>
      </c>
      <c r="G654" s="53">
        <v>2.4060000000000002E-3</v>
      </c>
      <c r="H654" s="53">
        <v>0.39937600000000001</v>
      </c>
      <c r="I654" s="53">
        <v>0</v>
      </c>
      <c r="J654" s="83" t="s">
        <v>5682</v>
      </c>
      <c r="K654" s="83"/>
      <c r="L654" s="84">
        <v>3.6808550343736366</v>
      </c>
      <c r="M654" s="85"/>
      <c r="N654" s="96" t="s">
        <v>2760</v>
      </c>
      <c r="O654" s="83"/>
      <c r="P654" s="86"/>
      <c r="Q654" s="87" t="s">
        <v>5688</v>
      </c>
      <c r="R654" s="87"/>
      <c r="S654" s="86"/>
      <c r="T654" s="88"/>
      <c r="U654" s="89"/>
      <c r="V654" s="89"/>
      <c r="W654" s="90"/>
      <c r="X654" s="91"/>
      <c r="Y654" s="91"/>
      <c r="Z654" s="92">
        <v>654</v>
      </c>
      <c r="AA654" s="92"/>
      <c r="AB654" s="93"/>
      <c r="AC654" s="71">
        <v>175</v>
      </c>
      <c r="AD654" s="71">
        <v>107</v>
      </c>
      <c r="AE654" s="71">
        <v>6499</v>
      </c>
      <c r="AF654" s="71">
        <v>0</v>
      </c>
      <c r="AG654" s="71" t="s">
        <v>1768</v>
      </c>
      <c r="AH654" s="71" t="s">
        <v>2086</v>
      </c>
      <c r="AI654" s="71">
        <v>-21600</v>
      </c>
      <c r="AJ654" s="73">
        <v>40020.941550925927</v>
      </c>
      <c r="AK654" s="71" t="s">
        <v>3133</v>
      </c>
      <c r="AL654" s="71" t="s">
        <v>3785</v>
      </c>
      <c r="AM654" s="71" t="s">
        <v>4684</v>
      </c>
      <c r="AN654" s="73">
        <v>40522.051111111112</v>
      </c>
      <c r="AO654" s="71"/>
      <c r="AP654" s="71"/>
    </row>
    <row r="655" spans="1:42" ht="41.45" customHeight="1">
      <c r="A655" s="70" t="s">
        <v>837</v>
      </c>
      <c r="C655" s="52">
        <v>0</v>
      </c>
      <c r="D655" s="52">
        <v>0</v>
      </c>
      <c r="E655" s="53">
        <v>0</v>
      </c>
      <c r="F655" s="53">
        <v>0</v>
      </c>
      <c r="G655" s="53">
        <v>0</v>
      </c>
      <c r="H655" s="53">
        <v>0</v>
      </c>
      <c r="I655" s="53">
        <v>0</v>
      </c>
      <c r="J655" s="16" t="s">
        <v>5682</v>
      </c>
      <c r="K655" s="16"/>
      <c r="L655" s="75">
        <v>3.5</v>
      </c>
      <c r="M655" s="68"/>
      <c r="N655" s="95" t="s">
        <v>2761</v>
      </c>
      <c r="O655" s="95"/>
      <c r="P655" s="17"/>
      <c r="Q655" s="76" t="s">
        <v>5688</v>
      </c>
      <c r="R655" s="76"/>
      <c r="S655" s="17"/>
      <c r="T655" s="78"/>
      <c r="U655" s="79"/>
      <c r="V655" s="79"/>
      <c r="W655" s="77"/>
      <c r="X655" s="80"/>
      <c r="Y655" s="80"/>
      <c r="Z655" s="69">
        <v>655</v>
      </c>
      <c r="AA655" s="69"/>
      <c r="AB655" s="81"/>
      <c r="AC655" s="71">
        <v>15</v>
      </c>
      <c r="AD655" s="71">
        <v>15</v>
      </c>
      <c r="AE655" s="71">
        <v>99</v>
      </c>
      <c r="AF655" s="71">
        <v>0</v>
      </c>
      <c r="AG655" s="71" t="s">
        <v>1769</v>
      </c>
      <c r="AH655" s="71"/>
      <c r="AI655" s="71"/>
      <c r="AJ655" s="73">
        <v>40096.131203703706</v>
      </c>
      <c r="AK655" s="71" t="s">
        <v>3133</v>
      </c>
      <c r="AL655" s="71" t="s">
        <v>3786</v>
      </c>
      <c r="AM655" s="71" t="s">
        <v>4726</v>
      </c>
      <c r="AN655" s="73">
        <v>40522.051076388889</v>
      </c>
      <c r="AO655" s="71"/>
      <c r="AP655" s="71"/>
    </row>
    <row r="656" spans="1:42" ht="41.45" customHeight="1">
      <c r="A656" s="70" t="s">
        <v>838</v>
      </c>
      <c r="C656" s="52">
        <v>0</v>
      </c>
      <c r="D656" s="52">
        <v>0</v>
      </c>
      <c r="E656" s="53">
        <v>0</v>
      </c>
      <c r="F656" s="53">
        <v>0</v>
      </c>
      <c r="G656" s="53">
        <v>0</v>
      </c>
      <c r="H656" s="53">
        <v>0</v>
      </c>
      <c r="I656" s="53">
        <v>0</v>
      </c>
      <c r="J656" s="16" t="s">
        <v>5682</v>
      </c>
      <c r="K656" s="16"/>
      <c r="L656" s="75">
        <v>3.5</v>
      </c>
      <c r="M656" s="68"/>
      <c r="N656" s="95" t="s">
        <v>2762</v>
      </c>
      <c r="O656" s="95"/>
      <c r="P656" s="17"/>
      <c r="Q656" s="76" t="s">
        <v>5688</v>
      </c>
      <c r="R656" s="76"/>
      <c r="S656" s="17"/>
      <c r="T656" s="78"/>
      <c r="U656" s="79"/>
      <c r="V656" s="79"/>
      <c r="W656" s="77"/>
      <c r="X656" s="80"/>
      <c r="Y656" s="80"/>
      <c r="Z656" s="69">
        <v>656</v>
      </c>
      <c r="AA656" s="69"/>
      <c r="AB656" s="81"/>
      <c r="AC656" s="71">
        <v>333</v>
      </c>
      <c r="AD656" s="71">
        <v>177</v>
      </c>
      <c r="AE656" s="71">
        <v>214</v>
      </c>
      <c r="AF656" s="71">
        <v>0</v>
      </c>
      <c r="AG656" s="71" t="s">
        <v>1770</v>
      </c>
      <c r="AH656" s="71"/>
      <c r="AI656" s="71"/>
      <c r="AJ656" s="73">
        <v>40484.347256944442</v>
      </c>
      <c r="AK656" s="71" t="s">
        <v>3133</v>
      </c>
      <c r="AL656" s="71" t="s">
        <v>3787</v>
      </c>
      <c r="AM656" s="71" t="s">
        <v>4727</v>
      </c>
      <c r="AN656" s="73">
        <v>40522.051064814812</v>
      </c>
      <c r="AO656" s="71"/>
      <c r="AP656" s="71"/>
    </row>
    <row r="657" spans="1:42" ht="41.45" customHeight="1">
      <c r="A657" s="70" t="s">
        <v>839</v>
      </c>
      <c r="C657" s="52">
        <v>0</v>
      </c>
      <c r="D657" s="52">
        <v>0</v>
      </c>
      <c r="E657" s="53">
        <v>0</v>
      </c>
      <c r="F657" s="53">
        <v>0</v>
      </c>
      <c r="G657" s="53">
        <v>0</v>
      </c>
      <c r="H657" s="53">
        <v>0</v>
      </c>
      <c r="I657" s="53">
        <v>0</v>
      </c>
      <c r="J657" s="16" t="s">
        <v>5682</v>
      </c>
      <c r="K657" s="16"/>
      <c r="L657" s="75">
        <v>3.5</v>
      </c>
      <c r="M657" s="68"/>
      <c r="N657" s="95" t="s">
        <v>2763</v>
      </c>
      <c r="O657" s="95"/>
      <c r="P657" s="17"/>
      <c r="Q657" s="76" t="s">
        <v>5688</v>
      </c>
      <c r="R657" s="76"/>
      <c r="S657" s="17"/>
      <c r="T657" s="78"/>
      <c r="U657" s="79"/>
      <c r="V657" s="79"/>
      <c r="W657" s="77"/>
      <c r="X657" s="80"/>
      <c r="Y657" s="80"/>
      <c r="Z657" s="69">
        <v>657</v>
      </c>
      <c r="AA657" s="69"/>
      <c r="AB657" s="81"/>
      <c r="AC657" s="71">
        <v>36</v>
      </c>
      <c r="AD657" s="71">
        <v>7</v>
      </c>
      <c r="AE657" s="71">
        <v>240</v>
      </c>
      <c r="AF657" s="71">
        <v>0</v>
      </c>
      <c r="AG657" s="71"/>
      <c r="AH657" s="71"/>
      <c r="AI657" s="71"/>
      <c r="AJ657" s="73">
        <v>40366.139409722222</v>
      </c>
      <c r="AK657" s="71" t="s">
        <v>3133</v>
      </c>
      <c r="AL657" s="71" t="s">
        <v>3788</v>
      </c>
      <c r="AM657" s="71" t="s">
        <v>4728</v>
      </c>
      <c r="AN657" s="73">
        <v>40522.051064814812</v>
      </c>
      <c r="AO657" s="71"/>
      <c r="AP657" s="71"/>
    </row>
    <row r="658" spans="1:42" ht="41.45" customHeight="1">
      <c r="A658" s="70" t="s">
        <v>840</v>
      </c>
      <c r="C658" s="52">
        <v>0</v>
      </c>
      <c r="D658" s="52">
        <v>0</v>
      </c>
      <c r="E658" s="53">
        <v>0</v>
      </c>
      <c r="F658" s="53">
        <v>0</v>
      </c>
      <c r="G658" s="53">
        <v>0</v>
      </c>
      <c r="H658" s="53">
        <v>0</v>
      </c>
      <c r="I658" s="53">
        <v>0</v>
      </c>
      <c r="J658" s="16" t="s">
        <v>5682</v>
      </c>
      <c r="K658" s="16"/>
      <c r="L658" s="75">
        <v>3.5</v>
      </c>
      <c r="M658" s="68"/>
      <c r="N658" s="95" t="s">
        <v>2764</v>
      </c>
      <c r="O658" s="95"/>
      <c r="P658" s="17"/>
      <c r="Q658" s="76" t="s">
        <v>5688</v>
      </c>
      <c r="R658" s="76"/>
      <c r="S658" s="17"/>
      <c r="T658" s="78"/>
      <c r="U658" s="79"/>
      <c r="V658" s="79"/>
      <c r="W658" s="77"/>
      <c r="X658" s="80"/>
      <c r="Y658" s="80"/>
      <c r="Z658" s="69">
        <v>658</v>
      </c>
      <c r="AA658" s="69"/>
      <c r="AB658" s="81"/>
      <c r="AC658" s="71">
        <v>247</v>
      </c>
      <c r="AD658" s="71">
        <v>296</v>
      </c>
      <c r="AE658" s="71">
        <v>1425</v>
      </c>
      <c r="AF658" s="71">
        <v>3</v>
      </c>
      <c r="AG658" s="71" t="s">
        <v>1771</v>
      </c>
      <c r="AH658" s="71" t="s">
        <v>2039</v>
      </c>
      <c r="AI658" s="71">
        <v>0</v>
      </c>
      <c r="AJ658" s="73">
        <v>40470.556481481479</v>
      </c>
      <c r="AK658" s="71" t="s">
        <v>3133</v>
      </c>
      <c r="AL658" s="71" t="s">
        <v>3789</v>
      </c>
      <c r="AM658" s="71" t="s">
        <v>4271</v>
      </c>
      <c r="AN658" s="73">
        <v>40522.051064814812</v>
      </c>
      <c r="AO658" s="71"/>
      <c r="AP658" s="71"/>
    </row>
    <row r="659" spans="1:42" ht="41.45" customHeight="1">
      <c r="A659" s="70" t="s">
        <v>841</v>
      </c>
      <c r="C659" s="52">
        <v>0</v>
      </c>
      <c r="D659" s="52">
        <v>0</v>
      </c>
      <c r="E659" s="53">
        <v>0</v>
      </c>
      <c r="F659" s="53">
        <v>0</v>
      </c>
      <c r="G659" s="53">
        <v>0</v>
      </c>
      <c r="H659" s="53">
        <v>0</v>
      </c>
      <c r="I659" s="53">
        <v>0</v>
      </c>
      <c r="J659" s="16" t="s">
        <v>5682</v>
      </c>
      <c r="K659" s="16"/>
      <c r="L659" s="75">
        <v>3.5</v>
      </c>
      <c r="M659" s="68"/>
      <c r="N659" s="95" t="s">
        <v>2765</v>
      </c>
      <c r="O659" s="95"/>
      <c r="P659" s="17"/>
      <c r="Q659" s="76" t="s">
        <v>5688</v>
      </c>
      <c r="R659" s="76"/>
      <c r="S659" s="17"/>
      <c r="T659" s="78"/>
      <c r="U659" s="79"/>
      <c r="V659" s="79"/>
      <c r="W659" s="77"/>
      <c r="X659" s="80"/>
      <c r="Y659" s="80"/>
      <c r="Z659" s="69">
        <v>659</v>
      </c>
      <c r="AA659" s="69"/>
      <c r="AB659" s="81"/>
      <c r="AC659" s="71">
        <v>10</v>
      </c>
      <c r="AD659" s="71">
        <v>2</v>
      </c>
      <c r="AE659" s="71">
        <v>9</v>
      </c>
      <c r="AF659" s="71">
        <v>0</v>
      </c>
      <c r="AG659" s="71"/>
      <c r="AH659" s="71"/>
      <c r="AI659" s="71"/>
      <c r="AJ659" s="73">
        <v>40518.294745370367</v>
      </c>
      <c r="AK659" s="71" t="s">
        <v>3133</v>
      </c>
      <c r="AL659" s="71" t="s">
        <v>3790</v>
      </c>
      <c r="AM659" s="71" t="s">
        <v>4729</v>
      </c>
      <c r="AN659" s="73">
        <v>40522.051053240742</v>
      </c>
      <c r="AO659" s="71"/>
      <c r="AP659" s="71"/>
    </row>
    <row r="660" spans="1:42" ht="41.45" customHeight="1">
      <c r="A660" s="70" t="s">
        <v>842</v>
      </c>
      <c r="C660" s="52">
        <v>0</v>
      </c>
      <c r="D660" s="52">
        <v>0</v>
      </c>
      <c r="E660" s="53">
        <v>0</v>
      </c>
      <c r="F660" s="53">
        <v>0</v>
      </c>
      <c r="G660" s="53">
        <v>0</v>
      </c>
      <c r="H660" s="53">
        <v>0</v>
      </c>
      <c r="I660" s="53">
        <v>0</v>
      </c>
      <c r="J660" s="16" t="s">
        <v>5682</v>
      </c>
      <c r="K660" s="16"/>
      <c r="L660" s="75">
        <v>3.5</v>
      </c>
      <c r="M660" s="68"/>
      <c r="N660" s="95" t="s">
        <v>2766</v>
      </c>
      <c r="O660" s="95"/>
      <c r="P660" s="17"/>
      <c r="Q660" s="76" t="s">
        <v>5688</v>
      </c>
      <c r="R660" s="76"/>
      <c r="S660" s="17"/>
      <c r="T660" s="78"/>
      <c r="U660" s="79"/>
      <c r="V660" s="79"/>
      <c r="W660" s="77"/>
      <c r="X660" s="80"/>
      <c r="Y660" s="80"/>
      <c r="Z660" s="69">
        <v>660</v>
      </c>
      <c r="AA660" s="69"/>
      <c r="AB660" s="81"/>
      <c r="AC660" s="71">
        <v>1</v>
      </c>
      <c r="AD660" s="71">
        <v>198</v>
      </c>
      <c r="AE660" s="71">
        <v>17699</v>
      </c>
      <c r="AF660" s="71">
        <v>0</v>
      </c>
      <c r="AG660" s="71" t="s">
        <v>1772</v>
      </c>
      <c r="AH660" s="71" t="s">
        <v>2047</v>
      </c>
      <c r="AI660" s="71">
        <v>25200</v>
      </c>
      <c r="AJ660" s="73">
        <v>40240.204328703701</v>
      </c>
      <c r="AK660" s="71" t="s">
        <v>3133</v>
      </c>
      <c r="AL660" s="71" t="s">
        <v>3791</v>
      </c>
      <c r="AM660" s="71" t="s">
        <v>4730</v>
      </c>
      <c r="AN660" s="73">
        <v>40522.051053240742</v>
      </c>
      <c r="AO660" s="71"/>
      <c r="AP660" s="71"/>
    </row>
    <row r="661" spans="1:42" ht="41.45" customHeight="1">
      <c r="A661" s="70" t="s">
        <v>843</v>
      </c>
      <c r="C661" s="52">
        <v>0</v>
      </c>
      <c r="D661" s="52">
        <v>0</v>
      </c>
      <c r="E661" s="53">
        <v>0</v>
      </c>
      <c r="F661" s="53">
        <v>0</v>
      </c>
      <c r="G661" s="53">
        <v>0</v>
      </c>
      <c r="H661" s="53">
        <v>0</v>
      </c>
      <c r="I661" s="53">
        <v>0</v>
      </c>
      <c r="J661" s="16" t="s">
        <v>5682</v>
      </c>
      <c r="K661" s="16"/>
      <c r="L661" s="75">
        <v>3.5</v>
      </c>
      <c r="M661" s="68"/>
      <c r="N661" s="95" t="s">
        <v>2368</v>
      </c>
      <c r="O661" s="95"/>
      <c r="P661" s="17"/>
      <c r="Q661" s="76" t="s">
        <v>5688</v>
      </c>
      <c r="R661" s="76"/>
      <c r="S661" s="17"/>
      <c r="T661" s="78"/>
      <c r="U661" s="79"/>
      <c r="V661" s="79"/>
      <c r="W661" s="77"/>
      <c r="X661" s="80"/>
      <c r="Y661" s="80"/>
      <c r="Z661" s="69">
        <v>661</v>
      </c>
      <c r="AA661" s="69"/>
      <c r="AB661" s="81"/>
      <c r="AC661" s="71">
        <v>4</v>
      </c>
      <c r="AD661" s="71">
        <v>47</v>
      </c>
      <c r="AE661" s="71">
        <v>8410</v>
      </c>
      <c r="AF661" s="71">
        <v>0</v>
      </c>
      <c r="AG661" s="71"/>
      <c r="AH661" s="71" t="s">
        <v>2050</v>
      </c>
      <c r="AI661" s="71">
        <v>-21600</v>
      </c>
      <c r="AJ661" s="73">
        <v>40052.04965277778</v>
      </c>
      <c r="AK661" s="71" t="s">
        <v>3133</v>
      </c>
      <c r="AL661" s="71" t="s">
        <v>3792</v>
      </c>
      <c r="AM661" s="71" t="s">
        <v>4731</v>
      </c>
      <c r="AN661" s="73">
        <v>40522.051053240742</v>
      </c>
      <c r="AO661" s="71"/>
      <c r="AP661" s="71"/>
    </row>
    <row r="662" spans="1:42" ht="41.45" customHeight="1">
      <c r="A662" s="70" t="s">
        <v>844</v>
      </c>
      <c r="C662" s="52">
        <v>0</v>
      </c>
      <c r="D662" s="52">
        <v>0</v>
      </c>
      <c r="E662" s="53">
        <v>0</v>
      </c>
      <c r="F662" s="53">
        <v>0</v>
      </c>
      <c r="G662" s="53">
        <v>0</v>
      </c>
      <c r="H662" s="53">
        <v>0</v>
      </c>
      <c r="I662" s="53">
        <v>0</v>
      </c>
      <c r="J662" s="16" t="s">
        <v>5682</v>
      </c>
      <c r="K662" s="16"/>
      <c r="L662" s="75">
        <v>3.5</v>
      </c>
      <c r="M662" s="68"/>
      <c r="N662" s="95" t="s">
        <v>2767</v>
      </c>
      <c r="O662" s="95"/>
      <c r="P662" s="17"/>
      <c r="Q662" s="76" t="s">
        <v>5688</v>
      </c>
      <c r="R662" s="76"/>
      <c r="S662" s="17"/>
      <c r="T662" s="78"/>
      <c r="U662" s="79"/>
      <c r="V662" s="79"/>
      <c r="W662" s="77"/>
      <c r="X662" s="80"/>
      <c r="Y662" s="80"/>
      <c r="Z662" s="69">
        <v>662</v>
      </c>
      <c r="AA662" s="69"/>
      <c r="AB662" s="81"/>
      <c r="AC662" s="71">
        <v>0</v>
      </c>
      <c r="AD662" s="71">
        <v>106</v>
      </c>
      <c r="AE662" s="71">
        <v>10115</v>
      </c>
      <c r="AF662" s="71">
        <v>0</v>
      </c>
      <c r="AG662" s="71"/>
      <c r="AH662" s="71"/>
      <c r="AI662" s="71"/>
      <c r="AJ662" s="73">
        <v>40467.652326388888</v>
      </c>
      <c r="AK662" s="71" t="s">
        <v>3133</v>
      </c>
      <c r="AL662" s="71" t="s">
        <v>3793</v>
      </c>
      <c r="AM662" s="71" t="s">
        <v>4732</v>
      </c>
      <c r="AN662" s="73">
        <v>40522.051041666666</v>
      </c>
      <c r="AO662" s="71"/>
      <c r="AP662" s="71"/>
    </row>
    <row r="663" spans="1:42" ht="41.45" customHeight="1">
      <c r="A663" s="70" t="s">
        <v>845</v>
      </c>
      <c r="C663" s="52">
        <v>0</v>
      </c>
      <c r="D663" s="52">
        <v>0</v>
      </c>
      <c r="E663" s="53">
        <v>0</v>
      </c>
      <c r="F663" s="53">
        <v>0</v>
      </c>
      <c r="G663" s="53">
        <v>0</v>
      </c>
      <c r="H663" s="53">
        <v>0</v>
      </c>
      <c r="I663" s="53">
        <v>0</v>
      </c>
      <c r="J663" s="16" t="s">
        <v>5682</v>
      </c>
      <c r="K663" s="16"/>
      <c r="L663" s="75">
        <v>3.5</v>
      </c>
      <c r="M663" s="68"/>
      <c r="N663" s="95" t="s">
        <v>2768</v>
      </c>
      <c r="O663" s="95"/>
      <c r="P663" s="17"/>
      <c r="Q663" s="76" t="s">
        <v>5688</v>
      </c>
      <c r="R663" s="76"/>
      <c r="S663" s="17"/>
      <c r="T663" s="78"/>
      <c r="U663" s="79"/>
      <c r="V663" s="79"/>
      <c r="W663" s="77"/>
      <c r="X663" s="80"/>
      <c r="Y663" s="80"/>
      <c r="Z663" s="69">
        <v>663</v>
      </c>
      <c r="AA663" s="69"/>
      <c r="AB663" s="81"/>
      <c r="AC663" s="71">
        <v>38</v>
      </c>
      <c r="AD663" s="71">
        <v>2064</v>
      </c>
      <c r="AE663" s="71">
        <v>100750</v>
      </c>
      <c r="AF663" s="71">
        <v>0</v>
      </c>
      <c r="AG663" s="71" t="s">
        <v>1773</v>
      </c>
      <c r="AH663" s="71" t="s">
        <v>2081</v>
      </c>
      <c r="AI663" s="71">
        <v>3600</v>
      </c>
      <c r="AJ663" s="73">
        <v>39979.557546296295</v>
      </c>
      <c r="AK663" s="71" t="s">
        <v>3133</v>
      </c>
      <c r="AL663" s="71" t="s">
        <v>3794</v>
      </c>
      <c r="AM663" s="71" t="s">
        <v>4733</v>
      </c>
      <c r="AN663" s="73">
        <v>40522.05096064815</v>
      </c>
      <c r="AO663" s="71"/>
      <c r="AP663" s="71"/>
    </row>
    <row r="664" spans="1:42" ht="41.45" customHeight="1">
      <c r="A664" s="70" t="s">
        <v>846</v>
      </c>
      <c r="C664" s="52">
        <v>0</v>
      </c>
      <c r="D664" s="52">
        <v>0</v>
      </c>
      <c r="E664" s="53">
        <v>0</v>
      </c>
      <c r="F664" s="53">
        <v>0</v>
      </c>
      <c r="G664" s="53">
        <v>0</v>
      </c>
      <c r="H664" s="53">
        <v>0</v>
      </c>
      <c r="I664" s="53">
        <v>0</v>
      </c>
      <c r="J664" s="16" t="s">
        <v>5682</v>
      </c>
      <c r="K664" s="16"/>
      <c r="L664" s="75">
        <v>3.5</v>
      </c>
      <c r="M664" s="68"/>
      <c r="N664" s="95" t="s">
        <v>2769</v>
      </c>
      <c r="O664" s="95"/>
      <c r="P664" s="17"/>
      <c r="Q664" s="76" t="s">
        <v>5688</v>
      </c>
      <c r="R664" s="76"/>
      <c r="S664" s="17"/>
      <c r="T664" s="78"/>
      <c r="U664" s="79"/>
      <c r="V664" s="79"/>
      <c r="W664" s="77"/>
      <c r="X664" s="80"/>
      <c r="Y664" s="80"/>
      <c r="Z664" s="69">
        <v>664</v>
      </c>
      <c r="AA664" s="69"/>
      <c r="AB664" s="81"/>
      <c r="AC664" s="71">
        <v>425</v>
      </c>
      <c r="AD664" s="71">
        <v>541</v>
      </c>
      <c r="AE664" s="71">
        <v>3604</v>
      </c>
      <c r="AF664" s="71">
        <v>0</v>
      </c>
      <c r="AG664" s="71" t="s">
        <v>1774</v>
      </c>
      <c r="AH664" s="71"/>
      <c r="AI664" s="71"/>
      <c r="AJ664" s="73">
        <v>40243.105902777781</v>
      </c>
      <c r="AK664" s="71" t="s">
        <v>3133</v>
      </c>
      <c r="AL664" s="71" t="s">
        <v>3795</v>
      </c>
      <c r="AM664" s="71" t="s">
        <v>4734</v>
      </c>
      <c r="AN664" s="73">
        <v>40522.05096064815</v>
      </c>
      <c r="AO664" s="71"/>
      <c r="AP664" s="71"/>
    </row>
    <row r="665" spans="1:42" ht="41.45" customHeight="1">
      <c r="A665" s="70" t="s">
        <v>847</v>
      </c>
      <c r="C665" s="52">
        <v>0</v>
      </c>
      <c r="D665" s="52">
        <v>0</v>
      </c>
      <c r="E665" s="53">
        <v>0</v>
      </c>
      <c r="F665" s="53">
        <v>0</v>
      </c>
      <c r="G665" s="53">
        <v>0</v>
      </c>
      <c r="H665" s="53">
        <v>0</v>
      </c>
      <c r="I665" s="53">
        <v>0</v>
      </c>
      <c r="J665" s="16" t="s">
        <v>5682</v>
      </c>
      <c r="K665" s="16"/>
      <c r="L665" s="75">
        <v>3.5</v>
      </c>
      <c r="M665" s="68"/>
      <c r="N665" s="95" t="s">
        <v>2770</v>
      </c>
      <c r="O665" s="95"/>
      <c r="P665" s="17"/>
      <c r="Q665" s="76" t="s">
        <v>5688</v>
      </c>
      <c r="R665" s="76"/>
      <c r="S665" s="17"/>
      <c r="T665" s="78"/>
      <c r="U665" s="79"/>
      <c r="V665" s="79"/>
      <c r="W665" s="77"/>
      <c r="X665" s="80"/>
      <c r="Y665" s="80"/>
      <c r="Z665" s="69">
        <v>665</v>
      </c>
      <c r="AA665" s="69"/>
      <c r="AB665" s="81"/>
      <c r="AC665" s="71">
        <v>72</v>
      </c>
      <c r="AD665" s="71">
        <v>49</v>
      </c>
      <c r="AE665" s="71">
        <v>527</v>
      </c>
      <c r="AF665" s="71">
        <v>0</v>
      </c>
      <c r="AG665" s="71"/>
      <c r="AH665" s="71"/>
      <c r="AI665" s="71"/>
      <c r="AJ665" s="73">
        <v>40297.678043981483</v>
      </c>
      <c r="AK665" s="71" t="s">
        <v>3133</v>
      </c>
      <c r="AL665" s="71" t="s">
        <v>3796</v>
      </c>
      <c r="AM665" s="71" t="s">
        <v>4735</v>
      </c>
      <c r="AN665" s="73">
        <v>40522.05096064815</v>
      </c>
      <c r="AO665" s="71"/>
      <c r="AP665" s="71"/>
    </row>
    <row r="666" spans="1:42" ht="41.45" customHeight="1">
      <c r="A666" s="70" t="s">
        <v>848</v>
      </c>
      <c r="C666" s="52">
        <v>0</v>
      </c>
      <c r="D666" s="52">
        <v>0</v>
      </c>
      <c r="E666" s="53">
        <v>0</v>
      </c>
      <c r="F666" s="53">
        <v>0</v>
      </c>
      <c r="G666" s="53">
        <v>0</v>
      </c>
      <c r="H666" s="53">
        <v>0</v>
      </c>
      <c r="I666" s="53">
        <v>0</v>
      </c>
      <c r="J666" s="16" t="s">
        <v>5682</v>
      </c>
      <c r="K666" s="16"/>
      <c r="L666" s="75">
        <v>3.5</v>
      </c>
      <c r="M666" s="68"/>
      <c r="N666" s="95" t="s">
        <v>2771</v>
      </c>
      <c r="O666" s="95"/>
      <c r="P666" s="17"/>
      <c r="Q666" s="76" t="s">
        <v>5688</v>
      </c>
      <c r="R666" s="76"/>
      <c r="S666" s="17"/>
      <c r="T666" s="78"/>
      <c r="U666" s="79"/>
      <c r="V666" s="79"/>
      <c r="W666" s="77"/>
      <c r="X666" s="80"/>
      <c r="Y666" s="80"/>
      <c r="Z666" s="69">
        <v>666</v>
      </c>
      <c r="AA666" s="69"/>
      <c r="AB666" s="81"/>
      <c r="AC666" s="71">
        <v>73</v>
      </c>
      <c r="AD666" s="71">
        <v>143</v>
      </c>
      <c r="AE666" s="71">
        <v>968</v>
      </c>
      <c r="AF666" s="71">
        <v>0</v>
      </c>
      <c r="AG666" s="71" t="s">
        <v>1775</v>
      </c>
      <c r="AH666" s="71" t="s">
        <v>2104</v>
      </c>
      <c r="AI666" s="71">
        <v>19800</v>
      </c>
      <c r="AJ666" s="73">
        <v>39839.095451388886</v>
      </c>
      <c r="AK666" s="71" t="s">
        <v>3133</v>
      </c>
      <c r="AL666" s="71" t="s">
        <v>3797</v>
      </c>
      <c r="AM666" s="71" t="s">
        <v>4736</v>
      </c>
      <c r="AN666" s="73">
        <v>40522.050949074073</v>
      </c>
      <c r="AO666" s="71"/>
      <c r="AP666" s="71"/>
    </row>
    <row r="667" spans="1:42" ht="41.45" customHeight="1">
      <c r="A667" s="70" t="s">
        <v>849</v>
      </c>
      <c r="C667" s="52">
        <v>0</v>
      </c>
      <c r="D667" s="52">
        <v>0</v>
      </c>
      <c r="E667" s="53">
        <v>0</v>
      </c>
      <c r="F667" s="53">
        <v>0</v>
      </c>
      <c r="G667" s="53">
        <v>0</v>
      </c>
      <c r="H667" s="53">
        <v>0</v>
      </c>
      <c r="I667" s="53">
        <v>0</v>
      </c>
      <c r="J667" s="16" t="s">
        <v>5682</v>
      </c>
      <c r="K667" s="16"/>
      <c r="L667" s="75">
        <v>3.5</v>
      </c>
      <c r="M667" s="68"/>
      <c r="N667" s="95" t="s">
        <v>2772</v>
      </c>
      <c r="O667" s="95"/>
      <c r="P667" s="17"/>
      <c r="Q667" s="76" t="s">
        <v>5688</v>
      </c>
      <c r="R667" s="76"/>
      <c r="S667" s="17"/>
      <c r="T667" s="78"/>
      <c r="U667" s="79"/>
      <c r="V667" s="79"/>
      <c r="W667" s="77"/>
      <c r="X667" s="80"/>
      <c r="Y667" s="80"/>
      <c r="Z667" s="69">
        <v>667</v>
      </c>
      <c r="AA667" s="69"/>
      <c r="AB667" s="81"/>
      <c r="AC667" s="71">
        <v>105</v>
      </c>
      <c r="AD667" s="71">
        <v>67</v>
      </c>
      <c r="AE667" s="71">
        <v>969</v>
      </c>
      <c r="AF667" s="71">
        <v>1</v>
      </c>
      <c r="AG667" s="71"/>
      <c r="AH667" s="71" t="s">
        <v>2049</v>
      </c>
      <c r="AI667" s="71">
        <v>36000</v>
      </c>
      <c r="AJ667" s="73">
        <v>39909.414097222223</v>
      </c>
      <c r="AK667" s="71" t="s">
        <v>3133</v>
      </c>
      <c r="AL667" s="71" t="s">
        <v>3798</v>
      </c>
      <c r="AM667" s="71" t="s">
        <v>4737</v>
      </c>
      <c r="AN667" s="73">
        <v>40522.050925925927</v>
      </c>
      <c r="AO667" s="71"/>
      <c r="AP667" s="71"/>
    </row>
    <row r="668" spans="1:42" ht="41.45" customHeight="1">
      <c r="A668" s="70" t="s">
        <v>850</v>
      </c>
      <c r="C668" s="52">
        <v>0</v>
      </c>
      <c r="D668" s="52">
        <v>0</v>
      </c>
      <c r="E668" s="53">
        <v>0</v>
      </c>
      <c r="F668" s="53">
        <v>0</v>
      </c>
      <c r="G668" s="53">
        <v>0</v>
      </c>
      <c r="H668" s="53">
        <v>0</v>
      </c>
      <c r="I668" s="53">
        <v>0</v>
      </c>
      <c r="J668" s="16" t="s">
        <v>5682</v>
      </c>
      <c r="K668" s="16"/>
      <c r="L668" s="75">
        <v>3.5</v>
      </c>
      <c r="M668" s="68"/>
      <c r="N668" s="95" t="s">
        <v>2773</v>
      </c>
      <c r="O668" s="95"/>
      <c r="P668" s="17"/>
      <c r="Q668" s="76" t="s">
        <v>5688</v>
      </c>
      <c r="R668" s="76"/>
      <c r="S668" s="17"/>
      <c r="T668" s="78"/>
      <c r="U668" s="79"/>
      <c r="V668" s="79"/>
      <c r="W668" s="77"/>
      <c r="X668" s="80"/>
      <c r="Y668" s="80"/>
      <c r="Z668" s="69">
        <v>668</v>
      </c>
      <c r="AA668" s="69"/>
      <c r="AB668" s="81"/>
      <c r="AC668" s="71">
        <v>70</v>
      </c>
      <c r="AD668" s="71">
        <v>29</v>
      </c>
      <c r="AE668" s="71">
        <v>167</v>
      </c>
      <c r="AF668" s="71">
        <v>0</v>
      </c>
      <c r="AG668" s="71" t="s">
        <v>1776</v>
      </c>
      <c r="AH668" s="71" t="s">
        <v>2047</v>
      </c>
      <c r="AI668" s="71">
        <v>25200</v>
      </c>
      <c r="AJ668" s="73">
        <v>40027.046481481484</v>
      </c>
      <c r="AK668" s="71" t="s">
        <v>3133</v>
      </c>
      <c r="AL668" s="71" t="s">
        <v>3799</v>
      </c>
      <c r="AM668" s="71" t="s">
        <v>4738</v>
      </c>
      <c r="AN668" s="73">
        <v>40522.050902777781</v>
      </c>
      <c r="AO668" s="71"/>
      <c r="AP668" s="71"/>
    </row>
    <row r="669" spans="1:42" ht="41.45" customHeight="1">
      <c r="A669" s="70" t="s">
        <v>851</v>
      </c>
      <c r="C669" s="52">
        <v>0</v>
      </c>
      <c r="D669" s="52">
        <v>0</v>
      </c>
      <c r="E669" s="53">
        <v>0</v>
      </c>
      <c r="F669" s="53">
        <v>0</v>
      </c>
      <c r="G669" s="53">
        <v>0</v>
      </c>
      <c r="H669" s="53">
        <v>0</v>
      </c>
      <c r="I669" s="53">
        <v>0</v>
      </c>
      <c r="J669" s="16" t="s">
        <v>5682</v>
      </c>
      <c r="K669" s="16"/>
      <c r="L669" s="75">
        <v>3.5</v>
      </c>
      <c r="M669" s="68"/>
      <c r="N669" s="95" t="s">
        <v>2774</v>
      </c>
      <c r="O669" s="95"/>
      <c r="P669" s="17"/>
      <c r="Q669" s="76" t="s">
        <v>5688</v>
      </c>
      <c r="R669" s="76"/>
      <c r="S669" s="17"/>
      <c r="T669" s="78"/>
      <c r="U669" s="79"/>
      <c r="V669" s="79"/>
      <c r="W669" s="77"/>
      <c r="X669" s="80"/>
      <c r="Y669" s="80"/>
      <c r="Z669" s="69">
        <v>669</v>
      </c>
      <c r="AA669" s="69"/>
      <c r="AB669" s="81"/>
      <c r="AC669" s="71">
        <v>1294</v>
      </c>
      <c r="AD669" s="71">
        <v>836</v>
      </c>
      <c r="AE669" s="71">
        <v>769</v>
      </c>
      <c r="AF669" s="71">
        <v>2</v>
      </c>
      <c r="AG669" s="71"/>
      <c r="AH669" s="71" t="s">
        <v>2081</v>
      </c>
      <c r="AI669" s="71">
        <v>3600</v>
      </c>
      <c r="AJ669" s="73">
        <v>39470.916550925926</v>
      </c>
      <c r="AK669" s="71" t="s">
        <v>3133</v>
      </c>
      <c r="AL669" s="71" t="s">
        <v>3800</v>
      </c>
      <c r="AM669" s="71" t="s">
        <v>4739</v>
      </c>
      <c r="AN669" s="73">
        <v>40522.050868055558</v>
      </c>
      <c r="AO669" s="71"/>
      <c r="AP669" s="71"/>
    </row>
    <row r="670" spans="1:42" ht="41.45" customHeight="1">
      <c r="A670" s="70" t="s">
        <v>852</v>
      </c>
      <c r="C670" s="52">
        <v>0</v>
      </c>
      <c r="D670" s="52">
        <v>0</v>
      </c>
      <c r="E670" s="53">
        <v>0</v>
      </c>
      <c r="F670" s="53">
        <v>0</v>
      </c>
      <c r="G670" s="53">
        <v>0</v>
      </c>
      <c r="H670" s="53">
        <v>0</v>
      </c>
      <c r="I670" s="53">
        <v>0</v>
      </c>
      <c r="J670" s="16" t="s">
        <v>5682</v>
      </c>
      <c r="K670" s="16"/>
      <c r="L670" s="75">
        <v>3.5</v>
      </c>
      <c r="M670" s="68"/>
      <c r="N670" s="95" t="s">
        <v>2775</v>
      </c>
      <c r="O670" s="95"/>
      <c r="P670" s="17"/>
      <c r="Q670" s="76" t="s">
        <v>5688</v>
      </c>
      <c r="R670" s="76"/>
      <c r="S670" s="17"/>
      <c r="T670" s="78"/>
      <c r="U670" s="79"/>
      <c r="V670" s="79"/>
      <c r="W670" s="77"/>
      <c r="X670" s="80"/>
      <c r="Y670" s="80"/>
      <c r="Z670" s="69">
        <v>670</v>
      </c>
      <c r="AA670" s="69"/>
      <c r="AB670" s="81"/>
      <c r="AC670" s="71">
        <v>39</v>
      </c>
      <c r="AD670" s="71">
        <v>85</v>
      </c>
      <c r="AE670" s="71">
        <v>2181</v>
      </c>
      <c r="AF670" s="71">
        <v>1</v>
      </c>
      <c r="AG670" s="71" t="s">
        <v>1777</v>
      </c>
      <c r="AH670" s="71" t="s">
        <v>2042</v>
      </c>
      <c r="AI670" s="71">
        <v>-14400</v>
      </c>
      <c r="AJ670" s="73">
        <v>39980.949965277781</v>
      </c>
      <c r="AK670" s="71" t="s">
        <v>3133</v>
      </c>
      <c r="AL670" s="71" t="s">
        <v>3801</v>
      </c>
      <c r="AM670" s="71" t="s">
        <v>4740</v>
      </c>
      <c r="AN670" s="73">
        <v>40522.050856481481</v>
      </c>
      <c r="AO670" s="71"/>
      <c r="AP670" s="71"/>
    </row>
    <row r="671" spans="1:42" ht="41.45" customHeight="1">
      <c r="A671" s="70" t="s">
        <v>853</v>
      </c>
      <c r="C671" s="52">
        <v>0</v>
      </c>
      <c r="D671" s="52">
        <v>0</v>
      </c>
      <c r="E671" s="53">
        <v>0</v>
      </c>
      <c r="F671" s="53">
        <v>0</v>
      </c>
      <c r="G671" s="53">
        <v>0</v>
      </c>
      <c r="H671" s="53">
        <v>0</v>
      </c>
      <c r="I671" s="53">
        <v>0</v>
      </c>
      <c r="J671" s="16" t="s">
        <v>5682</v>
      </c>
      <c r="K671" s="16"/>
      <c r="L671" s="75">
        <v>3.5</v>
      </c>
      <c r="M671" s="68"/>
      <c r="N671" s="95" t="s">
        <v>2776</v>
      </c>
      <c r="O671" s="95"/>
      <c r="P671" s="17"/>
      <c r="Q671" s="76" t="s">
        <v>5688</v>
      </c>
      <c r="R671" s="76"/>
      <c r="S671" s="17"/>
      <c r="T671" s="78"/>
      <c r="U671" s="79"/>
      <c r="V671" s="79"/>
      <c r="W671" s="77"/>
      <c r="X671" s="80"/>
      <c r="Y671" s="80"/>
      <c r="Z671" s="69">
        <v>671</v>
      </c>
      <c r="AA671" s="69"/>
      <c r="AB671" s="81"/>
      <c r="AC671" s="71">
        <v>89</v>
      </c>
      <c r="AD671" s="71">
        <v>145</v>
      </c>
      <c r="AE671" s="71">
        <v>1084</v>
      </c>
      <c r="AF671" s="71">
        <v>8</v>
      </c>
      <c r="AG671" s="71" t="s">
        <v>1778</v>
      </c>
      <c r="AH671" s="71" t="s">
        <v>2043</v>
      </c>
      <c r="AI671" s="71">
        <v>-18000</v>
      </c>
      <c r="AJ671" s="73">
        <v>39661.180752314816</v>
      </c>
      <c r="AK671" s="71" t="s">
        <v>3133</v>
      </c>
      <c r="AL671" s="71" t="s">
        <v>3802</v>
      </c>
      <c r="AM671" s="71" t="s">
        <v>4741</v>
      </c>
      <c r="AN671" s="73">
        <v>40522.050856481481</v>
      </c>
      <c r="AO671" s="71"/>
      <c r="AP671" s="71"/>
    </row>
    <row r="672" spans="1:42" ht="41.45" customHeight="1">
      <c r="A672" s="70" t="s">
        <v>854</v>
      </c>
      <c r="C672" s="52">
        <v>0</v>
      </c>
      <c r="D672" s="52">
        <v>0</v>
      </c>
      <c r="E672" s="53">
        <v>0</v>
      </c>
      <c r="F672" s="53">
        <v>0</v>
      </c>
      <c r="G672" s="53">
        <v>0</v>
      </c>
      <c r="H672" s="53">
        <v>0</v>
      </c>
      <c r="I672" s="53">
        <v>0</v>
      </c>
      <c r="J672" s="16" t="s">
        <v>5682</v>
      </c>
      <c r="K672" s="16"/>
      <c r="L672" s="75">
        <v>3.5</v>
      </c>
      <c r="M672" s="68"/>
      <c r="N672" s="95" t="s">
        <v>2777</v>
      </c>
      <c r="O672" s="95"/>
      <c r="P672" s="17"/>
      <c r="Q672" s="76" t="s">
        <v>5688</v>
      </c>
      <c r="R672" s="76"/>
      <c r="S672" s="17"/>
      <c r="T672" s="78"/>
      <c r="U672" s="79"/>
      <c r="V672" s="79"/>
      <c r="W672" s="77"/>
      <c r="X672" s="80"/>
      <c r="Y672" s="80"/>
      <c r="Z672" s="69">
        <v>672</v>
      </c>
      <c r="AA672" s="69"/>
      <c r="AB672" s="81"/>
      <c r="AC672" s="71">
        <v>1189</v>
      </c>
      <c r="AD672" s="71">
        <v>787</v>
      </c>
      <c r="AE672" s="71">
        <v>2258</v>
      </c>
      <c r="AF672" s="71">
        <v>0</v>
      </c>
      <c r="AG672" s="71" t="s">
        <v>1779</v>
      </c>
      <c r="AH672" s="71" t="s">
        <v>2041</v>
      </c>
      <c r="AI672" s="71">
        <v>-10800</v>
      </c>
      <c r="AJ672" s="73">
        <v>39859.616956018515</v>
      </c>
      <c r="AK672" s="71" t="s">
        <v>3133</v>
      </c>
      <c r="AL672" s="71" t="s">
        <v>3803</v>
      </c>
      <c r="AM672" s="71" t="s">
        <v>4742</v>
      </c>
      <c r="AN672" s="73">
        <v>40522.050856481481</v>
      </c>
      <c r="AO672" s="71"/>
      <c r="AP672" s="71"/>
    </row>
    <row r="673" spans="1:42" ht="41.45" customHeight="1">
      <c r="A673" s="70" t="s">
        <v>855</v>
      </c>
      <c r="C673" s="52">
        <v>0</v>
      </c>
      <c r="D673" s="52">
        <v>0</v>
      </c>
      <c r="E673" s="53">
        <v>0</v>
      </c>
      <c r="F673" s="53">
        <v>0</v>
      </c>
      <c r="G673" s="53">
        <v>0</v>
      </c>
      <c r="H673" s="53">
        <v>0</v>
      </c>
      <c r="I673" s="53">
        <v>0</v>
      </c>
      <c r="J673" s="16" t="s">
        <v>5682</v>
      </c>
      <c r="K673" s="16"/>
      <c r="L673" s="75">
        <v>3.5</v>
      </c>
      <c r="M673" s="68"/>
      <c r="N673" s="95" t="s">
        <v>2778</v>
      </c>
      <c r="O673" s="95"/>
      <c r="P673" s="17"/>
      <c r="Q673" s="76" t="s">
        <v>5688</v>
      </c>
      <c r="R673" s="76"/>
      <c r="S673" s="17"/>
      <c r="T673" s="78"/>
      <c r="U673" s="79"/>
      <c r="V673" s="79"/>
      <c r="W673" s="77"/>
      <c r="X673" s="80"/>
      <c r="Y673" s="80"/>
      <c r="Z673" s="69">
        <v>673</v>
      </c>
      <c r="AA673" s="69"/>
      <c r="AB673" s="81"/>
      <c r="AC673" s="71">
        <v>127</v>
      </c>
      <c r="AD673" s="71">
        <v>120</v>
      </c>
      <c r="AE673" s="71">
        <v>1129</v>
      </c>
      <c r="AF673" s="71">
        <v>198</v>
      </c>
      <c r="AG673" s="71"/>
      <c r="AH673" s="71" t="s">
        <v>2041</v>
      </c>
      <c r="AI673" s="71">
        <v>-10800</v>
      </c>
      <c r="AJ673" s="73">
        <v>39994.971458333333</v>
      </c>
      <c r="AK673" s="71" t="s">
        <v>3133</v>
      </c>
      <c r="AL673" s="71" t="s">
        <v>3804</v>
      </c>
      <c r="AM673" s="71" t="s">
        <v>4743</v>
      </c>
      <c r="AN673" s="73">
        <v>40522.050833333335</v>
      </c>
      <c r="AO673" s="71"/>
      <c r="AP673" s="71"/>
    </row>
    <row r="674" spans="1:42" ht="41.45" customHeight="1">
      <c r="A674" s="70" t="s">
        <v>856</v>
      </c>
      <c r="C674" s="52">
        <v>0</v>
      </c>
      <c r="D674" s="52">
        <v>0</v>
      </c>
      <c r="E674" s="53">
        <v>0</v>
      </c>
      <c r="F674" s="53">
        <v>0</v>
      </c>
      <c r="G674" s="53">
        <v>0</v>
      </c>
      <c r="H674" s="53">
        <v>0</v>
      </c>
      <c r="I674" s="53">
        <v>0</v>
      </c>
      <c r="J674" s="16" t="s">
        <v>5682</v>
      </c>
      <c r="K674" s="16"/>
      <c r="L674" s="75">
        <v>3.5</v>
      </c>
      <c r="M674" s="68"/>
      <c r="N674" s="95" t="s">
        <v>2779</v>
      </c>
      <c r="O674" s="95"/>
      <c r="P674" s="17"/>
      <c r="Q674" s="76" t="s">
        <v>5688</v>
      </c>
      <c r="R674" s="76"/>
      <c r="S674" s="17"/>
      <c r="T674" s="78"/>
      <c r="U674" s="79"/>
      <c r="V674" s="79"/>
      <c r="W674" s="77"/>
      <c r="X674" s="80"/>
      <c r="Y674" s="80"/>
      <c r="Z674" s="69">
        <v>674</v>
      </c>
      <c r="AA674" s="69"/>
      <c r="AB674" s="81"/>
      <c r="AC674" s="71">
        <v>134</v>
      </c>
      <c r="AD674" s="71">
        <v>53</v>
      </c>
      <c r="AE674" s="71">
        <v>378</v>
      </c>
      <c r="AF674" s="71">
        <v>1</v>
      </c>
      <c r="AG674" s="71" t="s">
        <v>1780</v>
      </c>
      <c r="AH674" s="71" t="s">
        <v>2065</v>
      </c>
      <c r="AI674" s="71">
        <v>-25200</v>
      </c>
      <c r="AJ674" s="73">
        <v>39686.677060185182</v>
      </c>
      <c r="AK674" s="71" t="s">
        <v>3133</v>
      </c>
      <c r="AL674" s="71" t="s">
        <v>3805</v>
      </c>
      <c r="AM674" s="71" t="s">
        <v>4744</v>
      </c>
      <c r="AN674" s="73">
        <v>40522.050833333335</v>
      </c>
      <c r="AO674" s="71"/>
      <c r="AP674" s="71"/>
    </row>
    <row r="675" spans="1:42" ht="41.45" customHeight="1">
      <c r="A675" s="70" t="s">
        <v>857</v>
      </c>
      <c r="C675" s="52">
        <v>0</v>
      </c>
      <c r="D675" s="52">
        <v>0</v>
      </c>
      <c r="E675" s="53">
        <v>0</v>
      </c>
      <c r="F675" s="53">
        <v>0</v>
      </c>
      <c r="G675" s="53">
        <v>0</v>
      </c>
      <c r="H675" s="53">
        <v>0</v>
      </c>
      <c r="I675" s="53">
        <v>0</v>
      </c>
      <c r="J675" s="16" t="s">
        <v>5682</v>
      </c>
      <c r="K675" s="16"/>
      <c r="L675" s="75">
        <v>3.5</v>
      </c>
      <c r="M675" s="68"/>
      <c r="N675" s="95" t="s">
        <v>2780</v>
      </c>
      <c r="O675" s="95"/>
      <c r="P675" s="17"/>
      <c r="Q675" s="76" t="s">
        <v>5688</v>
      </c>
      <c r="R675" s="76"/>
      <c r="S675" s="17"/>
      <c r="T675" s="78"/>
      <c r="U675" s="79"/>
      <c r="V675" s="79"/>
      <c r="W675" s="77"/>
      <c r="X675" s="80"/>
      <c r="Y675" s="80"/>
      <c r="Z675" s="69">
        <v>675</v>
      </c>
      <c r="AA675" s="69"/>
      <c r="AB675" s="81"/>
      <c r="AC675" s="71">
        <v>88</v>
      </c>
      <c r="AD675" s="71">
        <v>196</v>
      </c>
      <c r="AE675" s="71">
        <v>2656</v>
      </c>
      <c r="AF675" s="71">
        <v>0</v>
      </c>
      <c r="AG675" s="71" t="s">
        <v>1781</v>
      </c>
      <c r="AH675" s="71" t="s">
        <v>2040</v>
      </c>
      <c r="AI675" s="71">
        <v>-28800</v>
      </c>
      <c r="AJ675" s="73">
        <v>39866.94458333333</v>
      </c>
      <c r="AK675" s="71" t="s">
        <v>3133</v>
      </c>
      <c r="AL675" s="71" t="s">
        <v>3806</v>
      </c>
      <c r="AM675" s="71" t="s">
        <v>4745</v>
      </c>
      <c r="AN675" s="73">
        <v>40522.050810185188</v>
      </c>
      <c r="AO675" s="71"/>
      <c r="AP675" s="71"/>
    </row>
    <row r="676" spans="1:42" ht="41.45" customHeight="1">
      <c r="A676" s="70" t="s">
        <v>858</v>
      </c>
      <c r="C676" s="52">
        <v>0</v>
      </c>
      <c r="D676" s="52">
        <v>0</v>
      </c>
      <c r="E676" s="53">
        <v>0</v>
      </c>
      <c r="F676" s="53">
        <v>0</v>
      </c>
      <c r="G676" s="53">
        <v>0</v>
      </c>
      <c r="H676" s="53">
        <v>0</v>
      </c>
      <c r="I676" s="53">
        <v>0</v>
      </c>
      <c r="J676" s="16" t="s">
        <v>5682</v>
      </c>
      <c r="K676" s="16"/>
      <c r="L676" s="75">
        <v>3.5</v>
      </c>
      <c r="M676" s="68"/>
      <c r="N676" s="95" t="s">
        <v>2781</v>
      </c>
      <c r="O676" s="95"/>
      <c r="P676" s="17"/>
      <c r="Q676" s="76" t="s">
        <v>5688</v>
      </c>
      <c r="R676" s="76"/>
      <c r="S676" s="17"/>
      <c r="T676" s="78"/>
      <c r="U676" s="79"/>
      <c r="V676" s="79"/>
      <c r="W676" s="77"/>
      <c r="X676" s="80"/>
      <c r="Y676" s="80"/>
      <c r="Z676" s="69">
        <v>676</v>
      </c>
      <c r="AA676" s="69"/>
      <c r="AB676" s="81"/>
      <c r="AC676" s="71">
        <v>18</v>
      </c>
      <c r="AD676" s="71">
        <v>3</v>
      </c>
      <c r="AE676" s="71">
        <v>59</v>
      </c>
      <c r="AF676" s="71">
        <v>0</v>
      </c>
      <c r="AG676" s="71"/>
      <c r="AH676" s="71" t="s">
        <v>2045</v>
      </c>
      <c r="AI676" s="71">
        <v>-18000</v>
      </c>
      <c r="AJ676" s="73">
        <v>39982.476643518516</v>
      </c>
      <c r="AK676" s="71" t="s">
        <v>3133</v>
      </c>
      <c r="AL676" s="71" t="s">
        <v>3807</v>
      </c>
      <c r="AM676" s="71" t="s">
        <v>4746</v>
      </c>
      <c r="AN676" s="73">
        <v>40522.050763888888</v>
      </c>
      <c r="AO676" s="71"/>
      <c r="AP676" s="71"/>
    </row>
    <row r="677" spans="1:42" ht="41.45" customHeight="1">
      <c r="A677" s="70" t="s">
        <v>859</v>
      </c>
      <c r="C677" s="52">
        <v>0</v>
      </c>
      <c r="D677" s="52">
        <v>0</v>
      </c>
      <c r="E677" s="53">
        <v>0</v>
      </c>
      <c r="F677" s="53">
        <v>0</v>
      </c>
      <c r="G677" s="53">
        <v>0</v>
      </c>
      <c r="H677" s="53">
        <v>0</v>
      </c>
      <c r="I677" s="53">
        <v>0</v>
      </c>
      <c r="J677" s="16" t="s">
        <v>5682</v>
      </c>
      <c r="K677" s="16"/>
      <c r="L677" s="75">
        <v>3.5</v>
      </c>
      <c r="M677" s="68"/>
      <c r="N677" s="95" t="s">
        <v>2782</v>
      </c>
      <c r="O677" s="95"/>
      <c r="P677" s="17"/>
      <c r="Q677" s="76" t="s">
        <v>5688</v>
      </c>
      <c r="R677" s="76"/>
      <c r="S677" s="17"/>
      <c r="T677" s="78"/>
      <c r="U677" s="79"/>
      <c r="V677" s="79"/>
      <c r="W677" s="77"/>
      <c r="X677" s="80"/>
      <c r="Y677" s="80"/>
      <c r="Z677" s="69">
        <v>677</v>
      </c>
      <c r="AA677" s="69"/>
      <c r="AB677" s="81"/>
      <c r="AC677" s="71">
        <v>1970</v>
      </c>
      <c r="AD677" s="71">
        <v>758</v>
      </c>
      <c r="AE677" s="71">
        <v>13504</v>
      </c>
      <c r="AF677" s="71">
        <v>0</v>
      </c>
      <c r="AG677" s="71" t="s">
        <v>1782</v>
      </c>
      <c r="AH677" s="71" t="s">
        <v>2105</v>
      </c>
      <c r="AI677" s="71">
        <v>7200</v>
      </c>
      <c r="AJ677" s="73">
        <v>40389.886446759258</v>
      </c>
      <c r="AK677" s="71" t="s">
        <v>3133</v>
      </c>
      <c r="AL677" s="71" t="s">
        <v>3808</v>
      </c>
      <c r="AM677" s="71" t="s">
        <v>4747</v>
      </c>
      <c r="AN677" s="73">
        <v>40522.050740740742</v>
      </c>
      <c r="AO677" s="71"/>
      <c r="AP677" s="71"/>
    </row>
    <row r="678" spans="1:42" ht="41.45" customHeight="1">
      <c r="A678" s="70" t="s">
        <v>860</v>
      </c>
      <c r="C678" s="52">
        <v>0</v>
      </c>
      <c r="D678" s="52">
        <v>0</v>
      </c>
      <c r="E678" s="53">
        <v>0</v>
      </c>
      <c r="F678" s="53">
        <v>0</v>
      </c>
      <c r="G678" s="53">
        <v>0</v>
      </c>
      <c r="H678" s="53">
        <v>0</v>
      </c>
      <c r="I678" s="53">
        <v>0</v>
      </c>
      <c r="J678" s="16" t="s">
        <v>5682</v>
      </c>
      <c r="K678" s="16"/>
      <c r="L678" s="75">
        <v>3.5</v>
      </c>
      <c r="M678" s="68"/>
      <c r="N678" s="95" t="s">
        <v>2783</v>
      </c>
      <c r="O678" s="95"/>
      <c r="P678" s="17"/>
      <c r="Q678" s="76" t="s">
        <v>5688</v>
      </c>
      <c r="R678" s="76"/>
      <c r="S678" s="17"/>
      <c r="T678" s="78"/>
      <c r="U678" s="79"/>
      <c r="V678" s="79"/>
      <c r="W678" s="77"/>
      <c r="X678" s="80"/>
      <c r="Y678" s="80"/>
      <c r="Z678" s="69">
        <v>678</v>
      </c>
      <c r="AA678" s="69"/>
      <c r="AB678" s="81"/>
      <c r="AC678" s="71">
        <v>4955</v>
      </c>
      <c r="AD678" s="71">
        <v>4586</v>
      </c>
      <c r="AE678" s="71">
        <v>31870</v>
      </c>
      <c r="AF678" s="71">
        <v>0</v>
      </c>
      <c r="AG678" s="71" t="s">
        <v>1783</v>
      </c>
      <c r="AH678" s="71" t="s">
        <v>2065</v>
      </c>
      <c r="AI678" s="71">
        <v>-25200</v>
      </c>
      <c r="AJ678" s="73">
        <v>40177.813136574077</v>
      </c>
      <c r="AK678" s="71" t="s">
        <v>3133</v>
      </c>
      <c r="AL678" s="71" t="s">
        <v>3809</v>
      </c>
      <c r="AM678" s="71" t="s">
        <v>4695</v>
      </c>
      <c r="AN678" s="73">
        <v>40522.050717592596</v>
      </c>
      <c r="AO678" s="71"/>
      <c r="AP678" s="71"/>
    </row>
    <row r="679" spans="1:42" ht="41.45" customHeight="1">
      <c r="A679" s="70" t="s">
        <v>861</v>
      </c>
      <c r="C679" s="52">
        <v>0</v>
      </c>
      <c r="D679" s="52">
        <v>0</v>
      </c>
      <c r="E679" s="53">
        <v>0</v>
      </c>
      <c r="F679" s="53">
        <v>0</v>
      </c>
      <c r="G679" s="53">
        <v>0</v>
      </c>
      <c r="H679" s="53">
        <v>0</v>
      </c>
      <c r="I679" s="53">
        <v>0</v>
      </c>
      <c r="J679" s="16" t="s">
        <v>5682</v>
      </c>
      <c r="K679" s="16"/>
      <c r="L679" s="75">
        <v>3.5</v>
      </c>
      <c r="M679" s="68"/>
      <c r="N679" s="95" t="s">
        <v>2784</v>
      </c>
      <c r="O679" s="95"/>
      <c r="P679" s="17"/>
      <c r="Q679" s="76" t="s">
        <v>5688</v>
      </c>
      <c r="R679" s="76"/>
      <c r="S679" s="17"/>
      <c r="T679" s="78"/>
      <c r="U679" s="79"/>
      <c r="V679" s="79"/>
      <c r="W679" s="77"/>
      <c r="X679" s="80"/>
      <c r="Y679" s="80"/>
      <c r="Z679" s="69">
        <v>679</v>
      </c>
      <c r="AA679" s="69"/>
      <c r="AB679" s="81"/>
      <c r="AC679" s="71">
        <v>71</v>
      </c>
      <c r="AD679" s="71">
        <v>158</v>
      </c>
      <c r="AE679" s="71">
        <v>15040</v>
      </c>
      <c r="AF679" s="71">
        <v>13</v>
      </c>
      <c r="AG679" s="71" t="s">
        <v>1784</v>
      </c>
      <c r="AH679" s="71" t="s">
        <v>2106</v>
      </c>
      <c r="AI679" s="71">
        <v>-25200</v>
      </c>
      <c r="AJ679" s="73">
        <v>39816.290914351855</v>
      </c>
      <c r="AK679" s="71" t="s">
        <v>3133</v>
      </c>
      <c r="AL679" s="71" t="s">
        <v>3810</v>
      </c>
      <c r="AM679" s="71" t="s">
        <v>4748</v>
      </c>
      <c r="AN679" s="73">
        <v>40522.050694444442</v>
      </c>
      <c r="AO679" s="71"/>
      <c r="AP679" s="71"/>
    </row>
    <row r="680" spans="1:42" ht="41.45" customHeight="1">
      <c r="A680" s="70" t="s">
        <v>862</v>
      </c>
      <c r="C680" s="52">
        <v>0</v>
      </c>
      <c r="D680" s="52">
        <v>0</v>
      </c>
      <c r="E680" s="53">
        <v>0</v>
      </c>
      <c r="F680" s="53">
        <v>0</v>
      </c>
      <c r="G680" s="53">
        <v>0</v>
      </c>
      <c r="H680" s="53">
        <v>0</v>
      </c>
      <c r="I680" s="53">
        <v>0</v>
      </c>
      <c r="J680" s="16" t="s">
        <v>5682</v>
      </c>
      <c r="K680" s="16"/>
      <c r="L680" s="75">
        <v>3.5</v>
      </c>
      <c r="M680" s="68"/>
      <c r="N680" s="95" t="s">
        <v>2785</v>
      </c>
      <c r="O680" s="95"/>
      <c r="P680" s="17"/>
      <c r="Q680" s="76" t="s">
        <v>5688</v>
      </c>
      <c r="R680" s="76"/>
      <c r="S680" s="17"/>
      <c r="T680" s="78"/>
      <c r="U680" s="79"/>
      <c r="V680" s="79"/>
      <c r="W680" s="77"/>
      <c r="X680" s="80"/>
      <c r="Y680" s="80"/>
      <c r="Z680" s="69">
        <v>680</v>
      </c>
      <c r="AA680" s="69"/>
      <c r="AB680" s="81"/>
      <c r="AC680" s="71">
        <v>21</v>
      </c>
      <c r="AD680" s="71">
        <v>73</v>
      </c>
      <c r="AE680" s="71">
        <v>447</v>
      </c>
      <c r="AF680" s="71">
        <v>0</v>
      </c>
      <c r="AG680" s="71" t="s">
        <v>1785</v>
      </c>
      <c r="AH680" s="71"/>
      <c r="AI680" s="71"/>
      <c r="AJ680" s="73">
        <v>40445.856516203705</v>
      </c>
      <c r="AK680" s="71" t="s">
        <v>3133</v>
      </c>
      <c r="AL680" s="71" t="s">
        <v>3811</v>
      </c>
      <c r="AM680" s="71" t="s">
        <v>4749</v>
      </c>
      <c r="AN680" s="73">
        <v>40522.050671296296</v>
      </c>
      <c r="AO680" s="71"/>
      <c r="AP680" s="71"/>
    </row>
    <row r="681" spans="1:42" ht="41.45" customHeight="1">
      <c r="A681" s="70" t="s">
        <v>863</v>
      </c>
      <c r="C681" s="52">
        <v>0</v>
      </c>
      <c r="D681" s="52">
        <v>0</v>
      </c>
      <c r="E681" s="53">
        <v>0</v>
      </c>
      <c r="F681" s="53">
        <v>0</v>
      </c>
      <c r="G681" s="53">
        <v>0</v>
      </c>
      <c r="H681" s="53">
        <v>0</v>
      </c>
      <c r="I681" s="53">
        <v>0</v>
      </c>
      <c r="J681" s="16" t="s">
        <v>5682</v>
      </c>
      <c r="K681" s="16"/>
      <c r="L681" s="75">
        <v>3.5</v>
      </c>
      <c r="M681" s="68"/>
      <c r="N681" s="95" t="s">
        <v>2786</v>
      </c>
      <c r="O681" s="95"/>
      <c r="P681" s="17"/>
      <c r="Q681" s="76" t="s">
        <v>5688</v>
      </c>
      <c r="R681" s="76"/>
      <c r="S681" s="17"/>
      <c r="T681" s="78"/>
      <c r="U681" s="79"/>
      <c r="V681" s="79"/>
      <c r="W681" s="77"/>
      <c r="X681" s="80"/>
      <c r="Y681" s="80"/>
      <c r="Z681" s="69">
        <v>681</v>
      </c>
      <c r="AA681" s="69"/>
      <c r="AB681" s="81"/>
      <c r="AC681" s="71">
        <v>107</v>
      </c>
      <c r="AD681" s="71">
        <v>262</v>
      </c>
      <c r="AE681" s="71">
        <v>1706</v>
      </c>
      <c r="AF681" s="71">
        <v>9</v>
      </c>
      <c r="AG681" s="71"/>
      <c r="AH681" s="71" t="s">
        <v>2042</v>
      </c>
      <c r="AI681" s="71">
        <v>-14400</v>
      </c>
      <c r="AJ681" s="73">
        <v>40197.132905092592</v>
      </c>
      <c r="AK681" s="71" t="s">
        <v>3133</v>
      </c>
      <c r="AL681" s="71" t="s">
        <v>3812</v>
      </c>
      <c r="AM681" s="71" t="s">
        <v>4231</v>
      </c>
      <c r="AN681" s="73">
        <v>40522.05064814815</v>
      </c>
      <c r="AO681" s="71"/>
      <c r="AP681" s="71"/>
    </row>
    <row r="682" spans="1:42" ht="41.45" customHeight="1">
      <c r="A682" s="70" t="s">
        <v>864</v>
      </c>
      <c r="C682" s="52">
        <v>0</v>
      </c>
      <c r="D682" s="52">
        <v>0</v>
      </c>
      <c r="E682" s="53">
        <v>0</v>
      </c>
      <c r="F682" s="53">
        <v>0</v>
      </c>
      <c r="G682" s="53">
        <v>0</v>
      </c>
      <c r="H682" s="53">
        <v>0</v>
      </c>
      <c r="I682" s="53">
        <v>0</v>
      </c>
      <c r="J682" s="16" t="s">
        <v>5682</v>
      </c>
      <c r="K682" s="16"/>
      <c r="L682" s="75">
        <v>3.5</v>
      </c>
      <c r="M682" s="68"/>
      <c r="N682" s="95" t="s">
        <v>2787</v>
      </c>
      <c r="O682" s="95"/>
      <c r="P682" s="17"/>
      <c r="Q682" s="76" t="s">
        <v>5688</v>
      </c>
      <c r="R682" s="76"/>
      <c r="S682" s="17"/>
      <c r="T682" s="78"/>
      <c r="U682" s="79"/>
      <c r="V682" s="79"/>
      <c r="W682" s="77"/>
      <c r="X682" s="80"/>
      <c r="Y682" s="80"/>
      <c r="Z682" s="69">
        <v>682</v>
      </c>
      <c r="AA682" s="69"/>
      <c r="AB682" s="81"/>
      <c r="AC682" s="71">
        <v>449</v>
      </c>
      <c r="AD682" s="71">
        <v>685</v>
      </c>
      <c r="AE682" s="71">
        <v>3098</v>
      </c>
      <c r="AF682" s="71">
        <v>172</v>
      </c>
      <c r="AG682" s="71" t="s">
        <v>1786</v>
      </c>
      <c r="AH682" s="71" t="s">
        <v>2051</v>
      </c>
      <c r="AI682" s="71">
        <v>3600</v>
      </c>
      <c r="AJ682" s="73">
        <v>39808.900694444441</v>
      </c>
      <c r="AK682" s="71" t="s">
        <v>3133</v>
      </c>
      <c r="AL682" s="71" t="s">
        <v>3813</v>
      </c>
      <c r="AM682" s="71" t="s">
        <v>4750</v>
      </c>
      <c r="AN682" s="73">
        <v>40522.050613425927</v>
      </c>
      <c r="AO682" s="71"/>
      <c r="AP682" s="71"/>
    </row>
    <row r="683" spans="1:42" ht="41.45" customHeight="1">
      <c r="A683" s="70" t="s">
        <v>865</v>
      </c>
      <c r="C683" s="52">
        <v>0</v>
      </c>
      <c r="D683" s="52">
        <v>0</v>
      </c>
      <c r="E683" s="53">
        <v>0</v>
      </c>
      <c r="F683" s="53">
        <v>0</v>
      </c>
      <c r="G683" s="53">
        <v>0</v>
      </c>
      <c r="H683" s="53">
        <v>0</v>
      </c>
      <c r="I683" s="53">
        <v>0</v>
      </c>
      <c r="J683" s="16" t="s">
        <v>5682</v>
      </c>
      <c r="K683" s="16"/>
      <c r="L683" s="75">
        <v>3.5</v>
      </c>
      <c r="M683" s="68"/>
      <c r="N683" s="95" t="s">
        <v>2788</v>
      </c>
      <c r="O683" s="95"/>
      <c r="P683" s="17"/>
      <c r="Q683" s="76" t="s">
        <v>5688</v>
      </c>
      <c r="R683" s="76"/>
      <c r="S683" s="17"/>
      <c r="T683" s="78"/>
      <c r="U683" s="79"/>
      <c r="V683" s="79"/>
      <c r="W683" s="77"/>
      <c r="X683" s="80"/>
      <c r="Y683" s="80"/>
      <c r="Z683" s="69">
        <v>683</v>
      </c>
      <c r="AA683" s="69"/>
      <c r="AB683" s="81"/>
      <c r="AC683" s="71">
        <v>1773</v>
      </c>
      <c r="AD683" s="71">
        <v>1583</v>
      </c>
      <c r="AE683" s="71">
        <v>8577</v>
      </c>
      <c r="AF683" s="71">
        <v>0</v>
      </c>
      <c r="AG683" s="71" t="s">
        <v>1787</v>
      </c>
      <c r="AH683" s="71" t="s">
        <v>2043</v>
      </c>
      <c r="AI683" s="71">
        <v>-18000</v>
      </c>
      <c r="AJ683" s="73">
        <v>40450.801238425927</v>
      </c>
      <c r="AK683" s="71" t="s">
        <v>3133</v>
      </c>
      <c r="AL683" s="71" t="s">
        <v>3814</v>
      </c>
      <c r="AM683" s="71" t="s">
        <v>4751</v>
      </c>
      <c r="AN683" s="73">
        <v>40522.050578703704</v>
      </c>
      <c r="AO683" s="71"/>
      <c r="AP683" s="71"/>
    </row>
    <row r="684" spans="1:42" ht="41.45" customHeight="1">
      <c r="A684" s="70" t="s">
        <v>866</v>
      </c>
      <c r="C684" s="52">
        <v>0</v>
      </c>
      <c r="D684" s="52">
        <v>0</v>
      </c>
      <c r="E684" s="53">
        <v>0</v>
      </c>
      <c r="F684" s="53">
        <v>0</v>
      </c>
      <c r="G684" s="53">
        <v>0</v>
      </c>
      <c r="H684" s="53">
        <v>0</v>
      </c>
      <c r="I684" s="53">
        <v>0</v>
      </c>
      <c r="J684" s="16" t="s">
        <v>5682</v>
      </c>
      <c r="K684" s="16"/>
      <c r="L684" s="75">
        <v>3.5</v>
      </c>
      <c r="M684" s="68"/>
      <c r="N684" s="95" t="s">
        <v>2789</v>
      </c>
      <c r="O684" s="95"/>
      <c r="P684" s="17"/>
      <c r="Q684" s="76" t="s">
        <v>5688</v>
      </c>
      <c r="R684" s="76"/>
      <c r="S684" s="17"/>
      <c r="T684" s="78"/>
      <c r="U684" s="79"/>
      <c r="V684" s="79"/>
      <c r="W684" s="77"/>
      <c r="X684" s="80"/>
      <c r="Y684" s="80"/>
      <c r="Z684" s="69">
        <v>684</v>
      </c>
      <c r="AA684" s="69"/>
      <c r="AB684" s="81"/>
      <c r="AC684" s="71">
        <v>37</v>
      </c>
      <c r="AD684" s="71">
        <v>12</v>
      </c>
      <c r="AE684" s="71">
        <v>53</v>
      </c>
      <c r="AF684" s="71">
        <v>0</v>
      </c>
      <c r="AG684" s="71" t="s">
        <v>1788</v>
      </c>
      <c r="AH684" s="71" t="s">
        <v>2041</v>
      </c>
      <c r="AI684" s="71">
        <v>-10800</v>
      </c>
      <c r="AJ684" s="73">
        <v>40503.046342592592</v>
      </c>
      <c r="AK684" s="71" t="s">
        <v>3133</v>
      </c>
      <c r="AL684" s="71" t="s">
        <v>3815</v>
      </c>
      <c r="AM684" s="71" t="s">
        <v>4752</v>
      </c>
      <c r="AN684" s="73">
        <v>40522.050555555557</v>
      </c>
      <c r="AO684" s="71"/>
      <c r="AP684" s="71"/>
    </row>
    <row r="685" spans="1:42" ht="41.45" customHeight="1">
      <c r="A685" s="70" t="s">
        <v>867</v>
      </c>
      <c r="C685" s="52">
        <v>0</v>
      </c>
      <c r="D685" s="52">
        <v>0</v>
      </c>
      <c r="E685" s="53">
        <v>0</v>
      </c>
      <c r="F685" s="53">
        <v>0</v>
      </c>
      <c r="G685" s="53">
        <v>0</v>
      </c>
      <c r="H685" s="53">
        <v>0</v>
      </c>
      <c r="I685" s="53">
        <v>0</v>
      </c>
      <c r="J685" s="16" t="s">
        <v>5682</v>
      </c>
      <c r="K685" s="16"/>
      <c r="L685" s="75">
        <v>3.5</v>
      </c>
      <c r="M685" s="68"/>
      <c r="N685" s="95" t="s">
        <v>2781</v>
      </c>
      <c r="O685" s="95"/>
      <c r="P685" s="17"/>
      <c r="Q685" s="76" t="s">
        <v>5688</v>
      </c>
      <c r="R685" s="76"/>
      <c r="S685" s="58"/>
      <c r="T685" s="78"/>
      <c r="U685" s="79"/>
      <c r="V685" s="79"/>
      <c r="W685" s="77"/>
      <c r="X685" s="80"/>
      <c r="Y685" s="80"/>
      <c r="Z685" s="69">
        <v>685</v>
      </c>
      <c r="AA685" s="69"/>
      <c r="AB685" s="81"/>
      <c r="AC685" s="71">
        <v>6</v>
      </c>
      <c r="AD685" s="71">
        <v>51</v>
      </c>
      <c r="AE685" s="71">
        <v>9027</v>
      </c>
      <c r="AF685" s="71">
        <v>0</v>
      </c>
      <c r="AG685" s="71" t="s">
        <v>1789</v>
      </c>
      <c r="AH685" s="71"/>
      <c r="AI685" s="71"/>
      <c r="AJ685" s="73">
        <v>40438.629108796296</v>
      </c>
      <c r="AK685" s="71" t="s">
        <v>3133</v>
      </c>
      <c r="AL685" s="71" t="s">
        <v>3816</v>
      </c>
      <c r="AM685" s="71" t="s">
        <v>4753</v>
      </c>
      <c r="AN685" s="73">
        <v>40522.050520833334</v>
      </c>
      <c r="AO685" s="71"/>
      <c r="AP685" s="71"/>
    </row>
    <row r="686" spans="1:42" ht="41.45" customHeight="1">
      <c r="A686" s="70" t="s">
        <v>868</v>
      </c>
      <c r="C686" s="52">
        <v>0</v>
      </c>
      <c r="D686" s="52">
        <v>0</v>
      </c>
      <c r="E686" s="53">
        <v>0</v>
      </c>
      <c r="F686" s="53">
        <v>0</v>
      </c>
      <c r="G686" s="53">
        <v>0</v>
      </c>
      <c r="H686" s="53">
        <v>0</v>
      </c>
      <c r="I686" s="53">
        <v>0</v>
      </c>
      <c r="J686" s="16" t="s">
        <v>5682</v>
      </c>
      <c r="K686" s="16"/>
      <c r="L686" s="75">
        <v>3.5</v>
      </c>
      <c r="M686" s="68"/>
      <c r="N686" s="95" t="s">
        <v>2790</v>
      </c>
      <c r="O686" s="95"/>
      <c r="P686" s="17"/>
      <c r="Q686" s="76" t="s">
        <v>5688</v>
      </c>
      <c r="R686" s="76"/>
      <c r="S686" s="17"/>
      <c r="T686" s="78"/>
      <c r="U686" s="79"/>
      <c r="V686" s="79"/>
      <c r="W686" s="77"/>
      <c r="X686" s="80"/>
      <c r="Y686" s="80"/>
      <c r="Z686" s="69">
        <v>686</v>
      </c>
      <c r="AA686" s="69"/>
      <c r="AB686" s="81"/>
      <c r="AC686" s="71">
        <v>1300</v>
      </c>
      <c r="AD686" s="71">
        <v>1542</v>
      </c>
      <c r="AE686" s="71">
        <v>1855</v>
      </c>
      <c r="AF686" s="71">
        <v>4</v>
      </c>
      <c r="AG686" s="71" t="s">
        <v>1790</v>
      </c>
      <c r="AH686" s="71" t="s">
        <v>2040</v>
      </c>
      <c r="AI686" s="71">
        <v>-28800</v>
      </c>
      <c r="AJ686" s="73">
        <v>40107.751226851855</v>
      </c>
      <c r="AK686" s="71" t="s">
        <v>3133</v>
      </c>
      <c r="AL686" s="71" t="s">
        <v>3817</v>
      </c>
      <c r="AM686" s="71" t="s">
        <v>4754</v>
      </c>
      <c r="AN686" s="73">
        <v>40522.050509259258</v>
      </c>
      <c r="AO686" s="71"/>
      <c r="AP686" s="71"/>
    </row>
    <row r="687" spans="1:42" ht="41.45" customHeight="1">
      <c r="A687" s="70" t="s">
        <v>869</v>
      </c>
      <c r="C687" s="52">
        <v>0</v>
      </c>
      <c r="D687" s="52">
        <v>0</v>
      </c>
      <c r="E687" s="53">
        <v>0</v>
      </c>
      <c r="F687" s="53">
        <v>0</v>
      </c>
      <c r="G687" s="53">
        <v>0</v>
      </c>
      <c r="H687" s="53">
        <v>0</v>
      </c>
      <c r="I687" s="53">
        <v>0</v>
      </c>
      <c r="J687" s="16" t="s">
        <v>5682</v>
      </c>
      <c r="K687" s="16"/>
      <c r="L687" s="75">
        <v>3.5</v>
      </c>
      <c r="M687" s="68"/>
      <c r="N687" s="95" t="s">
        <v>2791</v>
      </c>
      <c r="O687" s="95"/>
      <c r="P687" s="17"/>
      <c r="Q687" s="76" t="s">
        <v>5688</v>
      </c>
      <c r="R687" s="76"/>
      <c r="S687" s="17"/>
      <c r="T687" s="78"/>
      <c r="U687" s="79"/>
      <c r="V687" s="79"/>
      <c r="W687" s="77"/>
      <c r="X687" s="80"/>
      <c r="Y687" s="80"/>
      <c r="Z687" s="69">
        <v>687</v>
      </c>
      <c r="AA687" s="69"/>
      <c r="AB687" s="81"/>
      <c r="AC687" s="71">
        <v>19</v>
      </c>
      <c r="AD687" s="71">
        <v>31</v>
      </c>
      <c r="AE687" s="71">
        <v>557</v>
      </c>
      <c r="AF687" s="71">
        <v>0</v>
      </c>
      <c r="AG687" s="71"/>
      <c r="AH687" s="71"/>
      <c r="AI687" s="71"/>
      <c r="AJ687" s="73">
        <v>40373.955092592594</v>
      </c>
      <c r="AK687" s="71" t="s">
        <v>3133</v>
      </c>
      <c r="AL687" s="71" t="s">
        <v>3818</v>
      </c>
      <c r="AM687" s="71" t="s">
        <v>4755</v>
      </c>
      <c r="AN687" s="73">
        <v>40522.050625000003</v>
      </c>
      <c r="AO687" s="71"/>
      <c r="AP687" s="71"/>
    </row>
    <row r="688" spans="1:42" ht="41.45" customHeight="1">
      <c r="A688" s="70" t="s">
        <v>870</v>
      </c>
      <c r="C688" s="52">
        <v>0</v>
      </c>
      <c r="D688" s="52">
        <v>0</v>
      </c>
      <c r="E688" s="53">
        <v>0</v>
      </c>
      <c r="F688" s="53">
        <v>0</v>
      </c>
      <c r="G688" s="53">
        <v>0</v>
      </c>
      <c r="H688" s="53">
        <v>0</v>
      </c>
      <c r="I688" s="53">
        <v>0</v>
      </c>
      <c r="J688" s="16" t="s">
        <v>5682</v>
      </c>
      <c r="K688" s="16"/>
      <c r="L688" s="75">
        <v>3.5</v>
      </c>
      <c r="M688" s="68"/>
      <c r="N688" s="95" t="s">
        <v>2792</v>
      </c>
      <c r="O688" s="95"/>
      <c r="P688" s="17"/>
      <c r="Q688" s="76" t="s">
        <v>5688</v>
      </c>
      <c r="R688" s="76"/>
      <c r="S688" s="17"/>
      <c r="T688" s="78"/>
      <c r="U688" s="79"/>
      <c r="V688" s="79"/>
      <c r="W688" s="77"/>
      <c r="X688" s="80"/>
      <c r="Y688" s="80"/>
      <c r="Z688" s="69">
        <v>688</v>
      </c>
      <c r="AA688" s="69"/>
      <c r="AB688" s="81"/>
      <c r="AC688" s="71">
        <v>0</v>
      </c>
      <c r="AD688" s="71">
        <v>70</v>
      </c>
      <c r="AE688" s="71">
        <v>253</v>
      </c>
      <c r="AF688" s="71">
        <v>0</v>
      </c>
      <c r="AG688" s="71"/>
      <c r="AH688" s="71"/>
      <c r="AI688" s="71"/>
      <c r="AJ688" s="73">
        <v>40517.783495370371</v>
      </c>
      <c r="AK688" s="71" t="s">
        <v>3133</v>
      </c>
      <c r="AL688" s="71" t="s">
        <v>3819</v>
      </c>
      <c r="AM688" s="71" t="s">
        <v>4756</v>
      </c>
      <c r="AN688" s="73">
        <v>40522.050497685188</v>
      </c>
      <c r="AO688" s="71"/>
      <c r="AP688" s="71"/>
    </row>
    <row r="689" spans="1:42" ht="41.45" customHeight="1">
      <c r="A689" s="70" t="s">
        <v>871</v>
      </c>
      <c r="C689" s="52">
        <v>0</v>
      </c>
      <c r="D689" s="52">
        <v>0</v>
      </c>
      <c r="E689" s="53">
        <v>0</v>
      </c>
      <c r="F689" s="53">
        <v>0</v>
      </c>
      <c r="G689" s="53">
        <v>0</v>
      </c>
      <c r="H689" s="53">
        <v>0</v>
      </c>
      <c r="I689" s="53">
        <v>0</v>
      </c>
      <c r="J689" s="16" t="s">
        <v>5682</v>
      </c>
      <c r="K689" s="16"/>
      <c r="L689" s="75">
        <v>3.5</v>
      </c>
      <c r="M689" s="68"/>
      <c r="N689" s="95" t="s">
        <v>2793</v>
      </c>
      <c r="O689" s="95"/>
      <c r="P689" s="17"/>
      <c r="Q689" s="76" t="s">
        <v>5688</v>
      </c>
      <c r="R689" s="76"/>
      <c r="S689" s="17"/>
      <c r="T689" s="78"/>
      <c r="U689" s="79"/>
      <c r="V689" s="79"/>
      <c r="W689" s="77"/>
      <c r="X689" s="80"/>
      <c r="Y689" s="80"/>
      <c r="Z689" s="69">
        <v>689</v>
      </c>
      <c r="AA689" s="69"/>
      <c r="AB689" s="81"/>
      <c r="AC689" s="71">
        <v>638</v>
      </c>
      <c r="AD689" s="71">
        <v>159</v>
      </c>
      <c r="AE689" s="71">
        <v>162</v>
      </c>
      <c r="AF689" s="71">
        <v>0</v>
      </c>
      <c r="AG689" s="71" t="s">
        <v>1791</v>
      </c>
      <c r="AH689" s="71" t="s">
        <v>2040</v>
      </c>
      <c r="AI689" s="71">
        <v>-28800</v>
      </c>
      <c r="AJ689" s="73">
        <v>40408.308379629627</v>
      </c>
      <c r="AK689" s="71" t="s">
        <v>3133</v>
      </c>
      <c r="AL689" s="71" t="s">
        <v>3820</v>
      </c>
      <c r="AM689" s="71" t="s">
        <v>4757</v>
      </c>
      <c r="AN689" s="73">
        <v>40522.050497685188</v>
      </c>
      <c r="AO689" s="71"/>
      <c r="AP689" s="71"/>
    </row>
    <row r="690" spans="1:42" ht="41.45" customHeight="1">
      <c r="A690" s="70" t="s">
        <v>872</v>
      </c>
      <c r="C690" s="52">
        <v>0</v>
      </c>
      <c r="D690" s="52">
        <v>0</v>
      </c>
      <c r="E690" s="53">
        <v>0</v>
      </c>
      <c r="F690" s="53">
        <v>0</v>
      </c>
      <c r="G690" s="53">
        <v>0</v>
      </c>
      <c r="H690" s="53">
        <v>0</v>
      </c>
      <c r="I690" s="53">
        <v>0</v>
      </c>
      <c r="J690" s="16" t="s">
        <v>5682</v>
      </c>
      <c r="K690" s="16"/>
      <c r="L690" s="75">
        <v>3.5</v>
      </c>
      <c r="M690" s="68"/>
      <c r="N690" s="95" t="s">
        <v>2794</v>
      </c>
      <c r="O690" s="95"/>
      <c r="P690" s="17"/>
      <c r="Q690" s="76" t="s">
        <v>5688</v>
      </c>
      <c r="R690" s="76"/>
      <c r="S690" s="17"/>
      <c r="T690" s="78"/>
      <c r="U690" s="79"/>
      <c r="V690" s="79"/>
      <c r="W690" s="77"/>
      <c r="X690" s="80"/>
      <c r="Y690" s="80"/>
      <c r="Z690" s="69">
        <v>690</v>
      </c>
      <c r="AA690" s="69"/>
      <c r="AB690" s="81"/>
      <c r="AC690" s="71">
        <v>965</v>
      </c>
      <c r="AD690" s="71">
        <v>618</v>
      </c>
      <c r="AE690" s="71">
        <v>58</v>
      </c>
      <c r="AF690" s="71">
        <v>0</v>
      </c>
      <c r="AG690" s="71"/>
      <c r="AH690" s="71" t="s">
        <v>2052</v>
      </c>
      <c r="AI690" s="71">
        <v>-10800</v>
      </c>
      <c r="AJ690" s="73">
        <v>40469.953460648147</v>
      </c>
      <c r="AK690" s="71" t="s">
        <v>3133</v>
      </c>
      <c r="AL690" s="71" t="s">
        <v>3821</v>
      </c>
      <c r="AM690" s="71" t="s">
        <v>4758</v>
      </c>
      <c r="AN690" s="73">
        <v>40522.050486111111</v>
      </c>
      <c r="AO690" s="71"/>
      <c r="AP690" s="71"/>
    </row>
    <row r="691" spans="1:42" ht="41.45" customHeight="1">
      <c r="A691" s="70" t="s">
        <v>873</v>
      </c>
      <c r="C691" s="52">
        <v>0</v>
      </c>
      <c r="D691" s="52">
        <v>0</v>
      </c>
      <c r="E691" s="53">
        <v>0</v>
      </c>
      <c r="F691" s="53">
        <v>0</v>
      </c>
      <c r="G691" s="53">
        <v>0</v>
      </c>
      <c r="H691" s="53">
        <v>0</v>
      </c>
      <c r="I691" s="53">
        <v>0</v>
      </c>
      <c r="J691" s="16" t="s">
        <v>5682</v>
      </c>
      <c r="K691" s="16"/>
      <c r="L691" s="75">
        <v>3.5</v>
      </c>
      <c r="M691" s="68"/>
      <c r="N691" s="95" t="s">
        <v>2795</v>
      </c>
      <c r="O691" s="95"/>
      <c r="P691" s="17"/>
      <c r="Q691" s="76" t="s">
        <v>5688</v>
      </c>
      <c r="R691" s="76"/>
      <c r="S691" s="17"/>
      <c r="T691" s="78"/>
      <c r="U691" s="79"/>
      <c r="V691" s="79"/>
      <c r="W691" s="77"/>
      <c r="X691" s="80"/>
      <c r="Y691" s="80"/>
      <c r="Z691" s="69">
        <v>691</v>
      </c>
      <c r="AA691" s="69"/>
      <c r="AB691" s="81"/>
      <c r="AC691" s="71">
        <v>951</v>
      </c>
      <c r="AD691" s="71">
        <v>1878</v>
      </c>
      <c r="AE691" s="71">
        <v>17633</v>
      </c>
      <c r="AF691" s="71">
        <v>3</v>
      </c>
      <c r="AG691" s="71" t="s">
        <v>1792</v>
      </c>
      <c r="AH691" s="71" t="s">
        <v>2052</v>
      </c>
      <c r="AI691" s="71">
        <v>-10800</v>
      </c>
      <c r="AJ691" s="73">
        <v>39411.650300925925</v>
      </c>
      <c r="AK691" s="71" t="s">
        <v>3133</v>
      </c>
      <c r="AL691" s="71" t="s">
        <v>3822</v>
      </c>
      <c r="AM691" s="71" t="s">
        <v>4759</v>
      </c>
      <c r="AN691" s="73">
        <v>40522.050486111111</v>
      </c>
      <c r="AO691" s="71"/>
      <c r="AP691" s="71"/>
    </row>
    <row r="692" spans="1:42" ht="41.45" customHeight="1">
      <c r="A692" s="70" t="s">
        <v>874</v>
      </c>
      <c r="C692" s="52">
        <v>0</v>
      </c>
      <c r="D692" s="52">
        <v>0</v>
      </c>
      <c r="E692" s="53">
        <v>0</v>
      </c>
      <c r="F692" s="53">
        <v>0</v>
      </c>
      <c r="G692" s="53">
        <v>0</v>
      </c>
      <c r="H692" s="53">
        <v>0</v>
      </c>
      <c r="I692" s="53">
        <v>0</v>
      </c>
      <c r="J692" s="16" t="s">
        <v>5682</v>
      </c>
      <c r="K692" s="16"/>
      <c r="L692" s="75">
        <v>3.5</v>
      </c>
      <c r="M692" s="68"/>
      <c r="N692" s="95" t="s">
        <v>2796</v>
      </c>
      <c r="O692" s="95"/>
      <c r="P692" s="17"/>
      <c r="Q692" s="76" t="s">
        <v>5688</v>
      </c>
      <c r="R692" s="76"/>
      <c r="S692" s="17"/>
      <c r="T692" s="78"/>
      <c r="U692" s="79"/>
      <c r="V692" s="79"/>
      <c r="W692" s="77"/>
      <c r="X692" s="80"/>
      <c r="Y692" s="80"/>
      <c r="Z692" s="69">
        <v>692</v>
      </c>
      <c r="AA692" s="69"/>
      <c r="AB692" s="81"/>
      <c r="AC692" s="71">
        <v>296</v>
      </c>
      <c r="AD692" s="71">
        <v>255</v>
      </c>
      <c r="AE692" s="71">
        <v>4870</v>
      </c>
      <c r="AF692" s="71">
        <v>0</v>
      </c>
      <c r="AG692" s="71" t="s">
        <v>1793</v>
      </c>
      <c r="AH692" s="71"/>
      <c r="AI692" s="71"/>
      <c r="AJ692" s="73">
        <v>40382.965486111112</v>
      </c>
      <c r="AK692" s="71" t="s">
        <v>3133</v>
      </c>
      <c r="AL692" s="71" t="s">
        <v>3823</v>
      </c>
      <c r="AM692" s="71" t="s">
        <v>4760</v>
      </c>
      <c r="AN692" s="73">
        <v>40522.050474537034</v>
      </c>
      <c r="AO692" s="71"/>
      <c r="AP692" s="71"/>
    </row>
    <row r="693" spans="1:42" ht="41.45" customHeight="1">
      <c r="A693" s="70" t="s">
        <v>875</v>
      </c>
      <c r="C693" s="52">
        <v>0</v>
      </c>
      <c r="D693" s="52">
        <v>0</v>
      </c>
      <c r="E693" s="53">
        <v>0</v>
      </c>
      <c r="F693" s="53">
        <v>0</v>
      </c>
      <c r="G693" s="53">
        <v>0</v>
      </c>
      <c r="H693" s="53">
        <v>0</v>
      </c>
      <c r="I693" s="53">
        <v>0</v>
      </c>
      <c r="J693" s="16" t="s">
        <v>5682</v>
      </c>
      <c r="K693" s="16"/>
      <c r="L693" s="75">
        <v>3.5</v>
      </c>
      <c r="M693" s="68"/>
      <c r="N693" s="95" t="s">
        <v>2797</v>
      </c>
      <c r="O693" s="95"/>
      <c r="P693" s="17"/>
      <c r="Q693" s="76" t="s">
        <v>5688</v>
      </c>
      <c r="R693" s="76"/>
      <c r="S693" s="17"/>
      <c r="T693" s="78"/>
      <c r="U693" s="79"/>
      <c r="V693" s="79"/>
      <c r="W693" s="77"/>
      <c r="X693" s="80"/>
      <c r="Y693" s="80"/>
      <c r="Z693" s="69">
        <v>693</v>
      </c>
      <c r="AA693" s="69"/>
      <c r="AB693" s="81"/>
      <c r="AC693" s="71">
        <v>17</v>
      </c>
      <c r="AD693" s="71">
        <v>3</v>
      </c>
      <c r="AE693" s="71">
        <v>6</v>
      </c>
      <c r="AF693" s="71">
        <v>0</v>
      </c>
      <c r="AG693" s="71"/>
      <c r="AH693" s="71" t="s">
        <v>2049</v>
      </c>
      <c r="AI693" s="71">
        <v>36000</v>
      </c>
      <c r="AJ693" s="73">
        <v>39661.767280092594</v>
      </c>
      <c r="AK693" s="71" t="s">
        <v>3133</v>
      </c>
      <c r="AL693" s="71" t="s">
        <v>3824</v>
      </c>
      <c r="AM693" s="71" t="s">
        <v>4739</v>
      </c>
      <c r="AN693" s="73">
        <v>40522.050439814811</v>
      </c>
      <c r="AO693" s="71"/>
      <c r="AP693" s="71"/>
    </row>
    <row r="694" spans="1:42" ht="41.45" customHeight="1">
      <c r="A694" s="70" t="s">
        <v>876</v>
      </c>
      <c r="C694" s="52">
        <v>0</v>
      </c>
      <c r="D694" s="52">
        <v>0</v>
      </c>
      <c r="E694" s="53">
        <v>0</v>
      </c>
      <c r="F694" s="53">
        <v>0</v>
      </c>
      <c r="G694" s="53">
        <v>0</v>
      </c>
      <c r="H694" s="53">
        <v>0</v>
      </c>
      <c r="I694" s="53">
        <v>0</v>
      </c>
      <c r="J694" s="16" t="s">
        <v>5682</v>
      </c>
      <c r="K694" s="16"/>
      <c r="L694" s="75">
        <v>3.5</v>
      </c>
      <c r="M694" s="68"/>
      <c r="N694" s="95" t="s">
        <v>2798</v>
      </c>
      <c r="O694" s="95"/>
      <c r="P694" s="17"/>
      <c r="Q694" s="76" t="s">
        <v>5688</v>
      </c>
      <c r="R694" s="76"/>
      <c r="S694" s="17"/>
      <c r="T694" s="78"/>
      <c r="U694" s="79"/>
      <c r="V694" s="79"/>
      <c r="W694" s="77"/>
      <c r="X694" s="80"/>
      <c r="Y694" s="80"/>
      <c r="Z694" s="69">
        <v>694</v>
      </c>
      <c r="AA694" s="69"/>
      <c r="AB694" s="81"/>
      <c r="AC694" s="71">
        <v>0</v>
      </c>
      <c r="AD694" s="71">
        <v>29</v>
      </c>
      <c r="AE694" s="71">
        <v>1089</v>
      </c>
      <c r="AF694" s="71">
        <v>0</v>
      </c>
      <c r="AG694" s="71"/>
      <c r="AH694" s="71"/>
      <c r="AI694" s="71"/>
      <c r="AJ694" s="73">
        <v>40514.374085648145</v>
      </c>
      <c r="AK694" s="71" t="s">
        <v>3133</v>
      </c>
      <c r="AL694" s="71" t="s">
        <v>3825</v>
      </c>
      <c r="AM694" s="71" t="s">
        <v>4761</v>
      </c>
      <c r="AN694" s="73">
        <v>40522.050439814811</v>
      </c>
      <c r="AO694" s="71"/>
      <c r="AP694" s="71"/>
    </row>
    <row r="695" spans="1:42" ht="41.45" customHeight="1">
      <c r="A695" s="70" t="s">
        <v>877</v>
      </c>
      <c r="C695" s="52">
        <v>0</v>
      </c>
      <c r="D695" s="52">
        <v>0</v>
      </c>
      <c r="E695" s="53">
        <v>0</v>
      </c>
      <c r="F695" s="53">
        <v>0</v>
      </c>
      <c r="G695" s="53">
        <v>0</v>
      </c>
      <c r="H695" s="53">
        <v>0</v>
      </c>
      <c r="I695" s="53">
        <v>0</v>
      </c>
      <c r="J695" s="16" t="s">
        <v>5682</v>
      </c>
      <c r="K695" s="16"/>
      <c r="L695" s="75">
        <v>3.5</v>
      </c>
      <c r="M695" s="68"/>
      <c r="N695" s="95" t="s">
        <v>2799</v>
      </c>
      <c r="O695" s="95"/>
      <c r="P695" s="17"/>
      <c r="Q695" s="76" t="s">
        <v>5688</v>
      </c>
      <c r="R695" s="76"/>
      <c r="S695" s="17"/>
      <c r="T695" s="78"/>
      <c r="U695" s="79"/>
      <c r="V695" s="79"/>
      <c r="W695" s="77"/>
      <c r="X695" s="80"/>
      <c r="Y695" s="80"/>
      <c r="Z695" s="69">
        <v>695</v>
      </c>
      <c r="AA695" s="69"/>
      <c r="AB695" s="81"/>
      <c r="AC695" s="71">
        <v>649</v>
      </c>
      <c r="AD695" s="71">
        <v>328</v>
      </c>
      <c r="AE695" s="71">
        <v>3696</v>
      </c>
      <c r="AF695" s="71">
        <v>0</v>
      </c>
      <c r="AG695" s="71" t="s">
        <v>1794</v>
      </c>
      <c r="AH695" s="71" t="s">
        <v>2045</v>
      </c>
      <c r="AI695" s="71">
        <v>-18000</v>
      </c>
      <c r="AJ695" s="73">
        <v>40083.729247685187</v>
      </c>
      <c r="AK695" s="71" t="s">
        <v>3133</v>
      </c>
      <c r="AL695" s="71" t="s">
        <v>3826</v>
      </c>
      <c r="AM695" s="71" t="s">
        <v>4762</v>
      </c>
      <c r="AN695" s="73">
        <v>40522.050428240742</v>
      </c>
      <c r="AO695" s="71"/>
      <c r="AP695" s="71"/>
    </row>
    <row r="696" spans="1:42" ht="41.45" customHeight="1">
      <c r="A696" s="70" t="s">
        <v>878</v>
      </c>
      <c r="C696" s="52">
        <v>0</v>
      </c>
      <c r="D696" s="52">
        <v>0</v>
      </c>
      <c r="E696" s="53">
        <v>0</v>
      </c>
      <c r="F696" s="53">
        <v>0</v>
      </c>
      <c r="G696" s="53">
        <v>0</v>
      </c>
      <c r="H696" s="53">
        <v>0</v>
      </c>
      <c r="I696" s="53">
        <v>0</v>
      </c>
      <c r="J696" s="16" t="s">
        <v>5682</v>
      </c>
      <c r="K696" s="16"/>
      <c r="L696" s="75">
        <v>3.5</v>
      </c>
      <c r="M696" s="68"/>
      <c r="N696" s="95" t="s">
        <v>2800</v>
      </c>
      <c r="O696" s="95"/>
      <c r="P696" s="17"/>
      <c r="Q696" s="76" t="s">
        <v>5688</v>
      </c>
      <c r="R696" s="76"/>
      <c r="S696" s="17"/>
      <c r="T696" s="78"/>
      <c r="U696" s="79"/>
      <c r="V696" s="79"/>
      <c r="W696" s="77"/>
      <c r="X696" s="80"/>
      <c r="Y696" s="80"/>
      <c r="Z696" s="69">
        <v>696</v>
      </c>
      <c r="AA696" s="69"/>
      <c r="AB696" s="81"/>
      <c r="AC696" s="71">
        <v>40</v>
      </c>
      <c r="AD696" s="71">
        <v>140</v>
      </c>
      <c r="AE696" s="71">
        <v>105</v>
      </c>
      <c r="AF696" s="71">
        <v>1</v>
      </c>
      <c r="AG696" s="71" t="s">
        <v>1795</v>
      </c>
      <c r="AH696" s="71" t="s">
        <v>2063</v>
      </c>
      <c r="AI696" s="71">
        <v>-36000</v>
      </c>
      <c r="AJ696" s="73">
        <v>39921.198993055557</v>
      </c>
      <c r="AK696" s="71" t="s">
        <v>3133</v>
      </c>
      <c r="AL696" s="71" t="s">
        <v>3827</v>
      </c>
      <c r="AM696" s="71" t="s">
        <v>4763</v>
      </c>
      <c r="AN696" s="73">
        <v>40522.050416666665</v>
      </c>
      <c r="AO696" s="71"/>
      <c r="AP696" s="71"/>
    </row>
    <row r="697" spans="1:42" ht="41.45" customHeight="1">
      <c r="A697" s="70" t="s">
        <v>879</v>
      </c>
      <c r="C697" s="52">
        <v>0</v>
      </c>
      <c r="D697" s="52">
        <v>0</v>
      </c>
      <c r="E697" s="53">
        <v>0</v>
      </c>
      <c r="F697" s="53">
        <v>0</v>
      </c>
      <c r="G697" s="53">
        <v>0</v>
      </c>
      <c r="H697" s="53">
        <v>0</v>
      </c>
      <c r="I697" s="53">
        <v>0</v>
      </c>
      <c r="J697" s="16" t="s">
        <v>5682</v>
      </c>
      <c r="K697" s="16"/>
      <c r="L697" s="75">
        <v>3.5</v>
      </c>
      <c r="M697" s="68"/>
      <c r="N697" s="95" t="s">
        <v>2801</v>
      </c>
      <c r="O697" s="95"/>
      <c r="P697" s="17"/>
      <c r="Q697" s="76" t="s">
        <v>5688</v>
      </c>
      <c r="R697" s="76"/>
      <c r="S697" s="17"/>
      <c r="T697" s="78"/>
      <c r="U697" s="79"/>
      <c r="V697" s="79"/>
      <c r="W697" s="77"/>
      <c r="X697" s="80"/>
      <c r="Y697" s="80"/>
      <c r="Z697" s="69">
        <v>697</v>
      </c>
      <c r="AA697" s="69"/>
      <c r="AB697" s="81"/>
      <c r="AC697" s="71">
        <v>52</v>
      </c>
      <c r="AD697" s="71">
        <v>59</v>
      </c>
      <c r="AE697" s="71">
        <v>62</v>
      </c>
      <c r="AF697" s="71">
        <v>1</v>
      </c>
      <c r="AG697" s="71" t="s">
        <v>1796</v>
      </c>
      <c r="AH697" s="71" t="s">
        <v>2040</v>
      </c>
      <c r="AI697" s="71">
        <v>-28800</v>
      </c>
      <c r="AJ697" s="73">
        <v>39794.774074074077</v>
      </c>
      <c r="AK697" s="71" t="s">
        <v>3133</v>
      </c>
      <c r="AL697" s="71" t="s">
        <v>3828</v>
      </c>
      <c r="AM697" s="71" t="s">
        <v>4764</v>
      </c>
      <c r="AN697" s="73">
        <v>40522.050393518519</v>
      </c>
      <c r="AO697" s="71"/>
      <c r="AP697" s="71"/>
    </row>
    <row r="698" spans="1:42" ht="41.45" customHeight="1">
      <c r="A698" s="70" t="s">
        <v>880</v>
      </c>
      <c r="C698" s="52">
        <v>0</v>
      </c>
      <c r="D698" s="52">
        <v>0</v>
      </c>
      <c r="E698" s="53">
        <v>0</v>
      </c>
      <c r="F698" s="53">
        <v>0</v>
      </c>
      <c r="G698" s="53">
        <v>0</v>
      </c>
      <c r="H698" s="53">
        <v>0</v>
      </c>
      <c r="I698" s="53">
        <v>0</v>
      </c>
      <c r="J698" s="16" t="s">
        <v>5682</v>
      </c>
      <c r="K698" s="16"/>
      <c r="L698" s="75">
        <v>3.5</v>
      </c>
      <c r="M698" s="68"/>
      <c r="N698" s="95" t="s">
        <v>2802</v>
      </c>
      <c r="O698" s="95"/>
      <c r="P698" s="17"/>
      <c r="Q698" s="76" t="s">
        <v>5688</v>
      </c>
      <c r="R698" s="76"/>
      <c r="S698" s="17"/>
      <c r="T698" s="78"/>
      <c r="U698" s="79"/>
      <c r="V698" s="79"/>
      <c r="W698" s="77"/>
      <c r="X698" s="80"/>
      <c r="Y698" s="80"/>
      <c r="Z698" s="69">
        <v>698</v>
      </c>
      <c r="AA698" s="69"/>
      <c r="AB698" s="81"/>
      <c r="AC698" s="71">
        <v>133</v>
      </c>
      <c r="AD698" s="71">
        <v>174</v>
      </c>
      <c r="AE698" s="71">
        <v>4360</v>
      </c>
      <c r="AF698" s="71">
        <v>5</v>
      </c>
      <c r="AG698" s="71" t="s">
        <v>1797</v>
      </c>
      <c r="AH698" s="71" t="s">
        <v>2045</v>
      </c>
      <c r="AI698" s="71">
        <v>-18000</v>
      </c>
      <c r="AJ698" s="73">
        <v>39517.624421296299</v>
      </c>
      <c r="AK698" s="71" t="s">
        <v>3133</v>
      </c>
      <c r="AL698" s="71" t="s">
        <v>3829</v>
      </c>
      <c r="AM698" s="71" t="s">
        <v>4765</v>
      </c>
      <c r="AN698" s="73">
        <v>40522.050393518519</v>
      </c>
      <c r="AO698" s="71"/>
      <c r="AP698" s="71"/>
    </row>
    <row r="699" spans="1:42" ht="41.45" customHeight="1">
      <c r="A699" s="70" t="s">
        <v>881</v>
      </c>
      <c r="C699" s="52">
        <v>0</v>
      </c>
      <c r="D699" s="52">
        <v>0</v>
      </c>
      <c r="E699" s="53">
        <v>0</v>
      </c>
      <c r="F699" s="53">
        <v>0</v>
      </c>
      <c r="G699" s="53">
        <v>0</v>
      </c>
      <c r="H699" s="53">
        <v>0</v>
      </c>
      <c r="I699" s="53">
        <v>0</v>
      </c>
      <c r="J699" s="16" t="s">
        <v>5682</v>
      </c>
      <c r="K699" s="16"/>
      <c r="L699" s="75">
        <v>3.5</v>
      </c>
      <c r="M699" s="68"/>
      <c r="N699" s="95" t="s">
        <v>2803</v>
      </c>
      <c r="O699" s="95"/>
      <c r="P699" s="17"/>
      <c r="Q699" s="76" t="s">
        <v>5688</v>
      </c>
      <c r="R699" s="76"/>
      <c r="S699" s="17"/>
      <c r="T699" s="78"/>
      <c r="U699" s="79"/>
      <c r="V699" s="79"/>
      <c r="W699" s="77"/>
      <c r="X699" s="80"/>
      <c r="Y699" s="80"/>
      <c r="Z699" s="69">
        <v>699</v>
      </c>
      <c r="AA699" s="69"/>
      <c r="AB699" s="81"/>
      <c r="AC699" s="71">
        <v>149</v>
      </c>
      <c r="AD699" s="71">
        <v>1200</v>
      </c>
      <c r="AE699" s="71">
        <v>6050</v>
      </c>
      <c r="AF699" s="71">
        <v>24</v>
      </c>
      <c r="AG699" s="71" t="s">
        <v>1798</v>
      </c>
      <c r="AH699" s="71" t="s">
        <v>2050</v>
      </c>
      <c r="AI699" s="71">
        <v>-21600</v>
      </c>
      <c r="AJ699" s="73">
        <v>39062.741840277777</v>
      </c>
      <c r="AK699" s="71" t="s">
        <v>3133</v>
      </c>
      <c r="AL699" s="71" t="s">
        <v>3830</v>
      </c>
      <c r="AM699" s="71" t="s">
        <v>4766</v>
      </c>
      <c r="AN699" s="73">
        <v>40522.050381944442</v>
      </c>
      <c r="AO699" s="71"/>
      <c r="AP699" s="71"/>
    </row>
    <row r="700" spans="1:42" ht="41.45" customHeight="1">
      <c r="A700" s="70" t="s">
        <v>882</v>
      </c>
      <c r="C700" s="52">
        <v>0</v>
      </c>
      <c r="D700" s="52">
        <v>0</v>
      </c>
      <c r="E700" s="53">
        <v>0</v>
      </c>
      <c r="F700" s="53">
        <v>0</v>
      </c>
      <c r="G700" s="53">
        <v>0</v>
      </c>
      <c r="H700" s="53">
        <v>0</v>
      </c>
      <c r="I700" s="53">
        <v>0</v>
      </c>
      <c r="J700" s="16" t="s">
        <v>5682</v>
      </c>
      <c r="K700" s="16"/>
      <c r="L700" s="75">
        <v>3.5</v>
      </c>
      <c r="M700" s="68"/>
      <c r="N700" s="95" t="s">
        <v>2804</v>
      </c>
      <c r="O700" s="95"/>
      <c r="P700" s="17"/>
      <c r="Q700" s="76" t="s">
        <v>5688</v>
      </c>
      <c r="R700" s="76"/>
      <c r="S700" s="17"/>
      <c r="T700" s="78"/>
      <c r="U700" s="79"/>
      <c r="V700" s="79"/>
      <c r="W700" s="77"/>
      <c r="X700" s="80"/>
      <c r="Y700" s="80"/>
      <c r="Z700" s="69">
        <v>700</v>
      </c>
      <c r="AA700" s="69"/>
      <c r="AB700" s="81"/>
      <c r="AC700" s="71">
        <v>141</v>
      </c>
      <c r="AD700" s="71">
        <v>43</v>
      </c>
      <c r="AE700" s="71">
        <v>258</v>
      </c>
      <c r="AF700" s="71">
        <v>46</v>
      </c>
      <c r="AG700" s="71" t="s">
        <v>1799</v>
      </c>
      <c r="AH700" s="71" t="s">
        <v>2063</v>
      </c>
      <c r="AI700" s="71">
        <v>-36000</v>
      </c>
      <c r="AJ700" s="73">
        <v>40153.858553240738</v>
      </c>
      <c r="AK700" s="71" t="s">
        <v>3133</v>
      </c>
      <c r="AL700" s="71" t="s">
        <v>3831</v>
      </c>
      <c r="AM700" s="71" t="s">
        <v>4767</v>
      </c>
      <c r="AN700" s="73">
        <v>40522.050358796296</v>
      </c>
      <c r="AO700" s="71">
        <v>42.554499999999997</v>
      </c>
      <c r="AP700" s="71">
        <v>-6.6062000000000003</v>
      </c>
    </row>
    <row r="701" spans="1:42" ht="41.45" customHeight="1">
      <c r="A701" s="70" t="s">
        <v>883</v>
      </c>
      <c r="C701" s="52">
        <v>0</v>
      </c>
      <c r="D701" s="52">
        <v>0</v>
      </c>
      <c r="E701" s="53">
        <v>0</v>
      </c>
      <c r="F701" s="53">
        <v>0</v>
      </c>
      <c r="G701" s="53">
        <v>0</v>
      </c>
      <c r="H701" s="53">
        <v>0</v>
      </c>
      <c r="I701" s="53">
        <v>0</v>
      </c>
      <c r="J701" s="16" t="s">
        <v>5682</v>
      </c>
      <c r="K701" s="16"/>
      <c r="L701" s="75">
        <v>3.5</v>
      </c>
      <c r="M701" s="68"/>
      <c r="N701" s="95" t="s">
        <v>2805</v>
      </c>
      <c r="O701" s="95"/>
      <c r="P701" s="17"/>
      <c r="Q701" s="76" t="s">
        <v>5688</v>
      </c>
      <c r="R701" s="76"/>
      <c r="S701" s="17"/>
      <c r="T701" s="78"/>
      <c r="U701" s="79"/>
      <c r="V701" s="79"/>
      <c r="W701" s="77"/>
      <c r="X701" s="80"/>
      <c r="Y701" s="80"/>
      <c r="Z701" s="69">
        <v>701</v>
      </c>
      <c r="AA701" s="69"/>
      <c r="AB701" s="81"/>
      <c r="AC701" s="71">
        <v>101</v>
      </c>
      <c r="AD701" s="71">
        <v>75</v>
      </c>
      <c r="AE701" s="71">
        <v>2793</v>
      </c>
      <c r="AF701" s="71">
        <v>2</v>
      </c>
      <c r="AG701" s="71" t="s">
        <v>1800</v>
      </c>
      <c r="AH701" s="71" t="s">
        <v>2047</v>
      </c>
      <c r="AI701" s="71">
        <v>25200</v>
      </c>
      <c r="AJ701" s="73">
        <v>40072.078912037039</v>
      </c>
      <c r="AK701" s="71" t="s">
        <v>3133</v>
      </c>
      <c r="AL701" s="71" t="s">
        <v>3832</v>
      </c>
      <c r="AM701" s="71" t="s">
        <v>4768</v>
      </c>
      <c r="AN701" s="73">
        <v>40522.050347222219</v>
      </c>
      <c r="AO701" s="71"/>
      <c r="AP701" s="71"/>
    </row>
    <row r="702" spans="1:42" ht="41.45" customHeight="1">
      <c r="A702" s="70" t="s">
        <v>884</v>
      </c>
      <c r="C702" s="52">
        <v>0</v>
      </c>
      <c r="D702" s="52">
        <v>0</v>
      </c>
      <c r="E702" s="53">
        <v>0</v>
      </c>
      <c r="F702" s="53">
        <v>0</v>
      </c>
      <c r="G702" s="53">
        <v>0</v>
      </c>
      <c r="H702" s="53">
        <v>0</v>
      </c>
      <c r="I702" s="53">
        <v>0</v>
      </c>
      <c r="J702" s="16" t="s">
        <v>5682</v>
      </c>
      <c r="K702" s="16"/>
      <c r="L702" s="75">
        <v>3.5</v>
      </c>
      <c r="M702" s="68"/>
      <c r="N702" s="95" t="s">
        <v>2806</v>
      </c>
      <c r="O702" s="95"/>
      <c r="P702" s="17"/>
      <c r="Q702" s="76" t="s">
        <v>5688</v>
      </c>
      <c r="R702" s="76"/>
      <c r="S702" s="17"/>
      <c r="T702" s="78"/>
      <c r="U702" s="79"/>
      <c r="V702" s="79"/>
      <c r="W702" s="77"/>
      <c r="X702" s="80"/>
      <c r="Y702" s="80"/>
      <c r="Z702" s="69">
        <v>702</v>
      </c>
      <c r="AA702" s="69"/>
      <c r="AB702" s="81"/>
      <c r="AC702" s="71">
        <v>28</v>
      </c>
      <c r="AD702" s="71">
        <v>54</v>
      </c>
      <c r="AE702" s="71">
        <v>251</v>
      </c>
      <c r="AF702" s="71">
        <v>1</v>
      </c>
      <c r="AG702" s="71" t="s">
        <v>1801</v>
      </c>
      <c r="AH702" s="71" t="s">
        <v>2040</v>
      </c>
      <c r="AI702" s="71">
        <v>-28800</v>
      </c>
      <c r="AJ702" s="73">
        <v>40348.795266203706</v>
      </c>
      <c r="AK702" s="71" t="s">
        <v>3133</v>
      </c>
      <c r="AL702" s="71" t="s">
        <v>3833</v>
      </c>
      <c r="AM702" s="71" t="s">
        <v>4769</v>
      </c>
      <c r="AN702" s="73">
        <v>40522.050335648149</v>
      </c>
      <c r="AO702" s="71"/>
      <c r="AP702" s="71"/>
    </row>
    <row r="703" spans="1:42" ht="41.45" customHeight="1">
      <c r="A703" s="70" t="s">
        <v>885</v>
      </c>
      <c r="C703" s="52">
        <v>0</v>
      </c>
      <c r="D703" s="52">
        <v>0</v>
      </c>
      <c r="E703" s="53">
        <v>0</v>
      </c>
      <c r="F703" s="53">
        <v>0</v>
      </c>
      <c r="G703" s="53">
        <v>0</v>
      </c>
      <c r="H703" s="53">
        <v>0</v>
      </c>
      <c r="I703" s="53">
        <v>0</v>
      </c>
      <c r="J703" s="16" t="s">
        <v>5682</v>
      </c>
      <c r="K703" s="16"/>
      <c r="L703" s="75">
        <v>3.5</v>
      </c>
      <c r="M703" s="68"/>
      <c r="N703" s="95" t="s">
        <v>2807</v>
      </c>
      <c r="O703" s="95"/>
      <c r="P703" s="17"/>
      <c r="Q703" s="76" t="s">
        <v>5688</v>
      </c>
      <c r="R703" s="76"/>
      <c r="S703" s="17"/>
      <c r="T703" s="78"/>
      <c r="U703" s="79"/>
      <c r="V703" s="79"/>
      <c r="W703" s="77"/>
      <c r="X703" s="80"/>
      <c r="Y703" s="80"/>
      <c r="Z703" s="69">
        <v>703</v>
      </c>
      <c r="AA703" s="69"/>
      <c r="AB703" s="81"/>
      <c r="AC703" s="71">
        <v>30</v>
      </c>
      <c r="AD703" s="71">
        <v>103</v>
      </c>
      <c r="AE703" s="71">
        <v>2727</v>
      </c>
      <c r="AF703" s="71">
        <v>4</v>
      </c>
      <c r="AG703" s="71" t="s">
        <v>1802</v>
      </c>
      <c r="AH703" s="71" t="s">
        <v>2048</v>
      </c>
      <c r="AI703" s="71">
        <v>36000</v>
      </c>
      <c r="AJ703" s="73">
        <v>39867.005624999998</v>
      </c>
      <c r="AK703" s="71" t="s">
        <v>3133</v>
      </c>
      <c r="AL703" s="71" t="s">
        <v>3834</v>
      </c>
      <c r="AM703" s="71" t="s">
        <v>4437</v>
      </c>
      <c r="AN703" s="73">
        <v>40522.050335648149</v>
      </c>
      <c r="AO703" s="71"/>
      <c r="AP703" s="71"/>
    </row>
    <row r="704" spans="1:42" ht="41.45" customHeight="1">
      <c r="A704" s="70" t="s">
        <v>886</v>
      </c>
      <c r="C704" s="52">
        <v>0</v>
      </c>
      <c r="D704" s="52">
        <v>0</v>
      </c>
      <c r="E704" s="53">
        <v>0</v>
      </c>
      <c r="F704" s="53">
        <v>0</v>
      </c>
      <c r="G704" s="53">
        <v>0</v>
      </c>
      <c r="H704" s="53">
        <v>0</v>
      </c>
      <c r="I704" s="53">
        <v>0</v>
      </c>
      <c r="J704" s="16" t="s">
        <v>5682</v>
      </c>
      <c r="K704" s="16"/>
      <c r="L704" s="75">
        <v>3.5</v>
      </c>
      <c r="M704" s="68"/>
      <c r="N704" s="95" t="s">
        <v>2808</v>
      </c>
      <c r="O704" s="95"/>
      <c r="P704" s="17"/>
      <c r="Q704" s="76" t="s">
        <v>5688</v>
      </c>
      <c r="R704" s="76"/>
      <c r="S704" s="17"/>
      <c r="T704" s="78"/>
      <c r="U704" s="79"/>
      <c r="V704" s="79"/>
      <c r="W704" s="77"/>
      <c r="X704" s="80"/>
      <c r="Y704" s="80"/>
      <c r="Z704" s="69">
        <v>704</v>
      </c>
      <c r="AA704" s="69"/>
      <c r="AB704" s="81"/>
      <c r="AC704" s="71">
        <v>186</v>
      </c>
      <c r="AD704" s="71">
        <v>216</v>
      </c>
      <c r="AE704" s="71">
        <v>1884</v>
      </c>
      <c r="AF704" s="71">
        <v>1</v>
      </c>
      <c r="AG704" s="71" t="s">
        <v>1803</v>
      </c>
      <c r="AH704" s="71" t="s">
        <v>2040</v>
      </c>
      <c r="AI704" s="71">
        <v>-28800</v>
      </c>
      <c r="AJ704" s="73">
        <v>39466.940011574072</v>
      </c>
      <c r="AK704" s="71" t="s">
        <v>3133</v>
      </c>
      <c r="AL704" s="71" t="s">
        <v>3835</v>
      </c>
      <c r="AM704" s="71" t="s">
        <v>4770</v>
      </c>
      <c r="AN704" s="73">
        <v>40522.050335648149</v>
      </c>
      <c r="AO704" s="71"/>
      <c r="AP704" s="71"/>
    </row>
    <row r="705" spans="1:42" ht="41.45" customHeight="1">
      <c r="A705" s="70" t="s">
        <v>887</v>
      </c>
      <c r="C705" s="52">
        <v>0</v>
      </c>
      <c r="D705" s="52">
        <v>0</v>
      </c>
      <c r="E705" s="53">
        <v>0</v>
      </c>
      <c r="F705" s="53">
        <v>0</v>
      </c>
      <c r="G705" s="53">
        <v>0</v>
      </c>
      <c r="H705" s="53">
        <v>0</v>
      </c>
      <c r="I705" s="53">
        <v>0</v>
      </c>
      <c r="J705" s="16" t="s">
        <v>5682</v>
      </c>
      <c r="K705" s="16"/>
      <c r="L705" s="75">
        <v>3.5</v>
      </c>
      <c r="M705" s="68"/>
      <c r="N705" s="95" t="s">
        <v>2781</v>
      </c>
      <c r="O705" s="95"/>
      <c r="P705" s="17"/>
      <c r="Q705" s="76" t="s">
        <v>5688</v>
      </c>
      <c r="R705" s="76"/>
      <c r="S705" s="17"/>
      <c r="T705" s="78"/>
      <c r="U705" s="79"/>
      <c r="V705" s="79"/>
      <c r="W705" s="77"/>
      <c r="X705" s="80"/>
      <c r="Y705" s="80"/>
      <c r="Z705" s="69">
        <v>705</v>
      </c>
      <c r="AA705" s="69"/>
      <c r="AB705" s="81"/>
      <c r="AC705" s="71">
        <v>664</v>
      </c>
      <c r="AD705" s="71">
        <v>624</v>
      </c>
      <c r="AE705" s="71">
        <v>13789</v>
      </c>
      <c r="AF705" s="71">
        <v>0</v>
      </c>
      <c r="AG705" s="71"/>
      <c r="AH705" s="71" t="s">
        <v>2043</v>
      </c>
      <c r="AI705" s="71">
        <v>-18000</v>
      </c>
      <c r="AJ705" s="73">
        <v>39998.668599537035</v>
      </c>
      <c r="AK705" s="71" t="s">
        <v>3133</v>
      </c>
      <c r="AL705" s="71" t="s">
        <v>3836</v>
      </c>
      <c r="AM705" s="71" t="s">
        <v>4771</v>
      </c>
      <c r="AN705" s="73">
        <v>40522.050324074073</v>
      </c>
      <c r="AO705" s="71"/>
      <c r="AP705" s="71"/>
    </row>
    <row r="706" spans="1:42" ht="41.45" customHeight="1">
      <c r="A706" s="70" t="s">
        <v>888</v>
      </c>
      <c r="C706" s="52">
        <v>0</v>
      </c>
      <c r="D706" s="52">
        <v>0</v>
      </c>
      <c r="E706" s="53">
        <v>0</v>
      </c>
      <c r="F706" s="53">
        <v>0</v>
      </c>
      <c r="G706" s="53">
        <v>0</v>
      </c>
      <c r="H706" s="53">
        <v>0</v>
      </c>
      <c r="I706" s="53">
        <v>0</v>
      </c>
      <c r="J706" s="16" t="s">
        <v>5682</v>
      </c>
      <c r="K706" s="16"/>
      <c r="L706" s="75">
        <v>3.5</v>
      </c>
      <c r="M706" s="68"/>
      <c r="N706" s="95" t="s">
        <v>2809</v>
      </c>
      <c r="O706" s="95"/>
      <c r="P706" s="17"/>
      <c r="Q706" s="76" t="s">
        <v>5688</v>
      </c>
      <c r="R706" s="76"/>
      <c r="S706" s="17"/>
      <c r="T706" s="78"/>
      <c r="U706" s="79"/>
      <c r="V706" s="79"/>
      <c r="W706" s="77"/>
      <c r="X706" s="80"/>
      <c r="Y706" s="80"/>
      <c r="Z706" s="69">
        <v>706</v>
      </c>
      <c r="AA706" s="69"/>
      <c r="AB706" s="81"/>
      <c r="AC706" s="71">
        <v>55</v>
      </c>
      <c r="AD706" s="71">
        <v>119</v>
      </c>
      <c r="AE706" s="71">
        <v>1338</v>
      </c>
      <c r="AF706" s="71">
        <v>0</v>
      </c>
      <c r="AG706" s="71"/>
      <c r="AH706" s="71" t="s">
        <v>2048</v>
      </c>
      <c r="AI706" s="71">
        <v>36000</v>
      </c>
      <c r="AJ706" s="73">
        <v>39966.109131944446</v>
      </c>
      <c r="AK706" s="71" t="s">
        <v>3133</v>
      </c>
      <c r="AL706" s="71" t="s">
        <v>3837</v>
      </c>
      <c r="AM706" s="71" t="s">
        <v>4772</v>
      </c>
      <c r="AN706" s="73">
        <v>40522.050324074073</v>
      </c>
      <c r="AO706" s="71"/>
      <c r="AP706" s="71"/>
    </row>
    <row r="707" spans="1:42" ht="41.45" customHeight="1">
      <c r="A707" s="70" t="s">
        <v>889</v>
      </c>
      <c r="C707" s="52">
        <v>0</v>
      </c>
      <c r="D707" s="52">
        <v>0</v>
      </c>
      <c r="E707" s="53">
        <v>0</v>
      </c>
      <c r="F707" s="53">
        <v>0</v>
      </c>
      <c r="G707" s="53">
        <v>0</v>
      </c>
      <c r="H707" s="53">
        <v>0</v>
      </c>
      <c r="I707" s="53">
        <v>0</v>
      </c>
      <c r="J707" s="16" t="s">
        <v>5682</v>
      </c>
      <c r="K707" s="16"/>
      <c r="L707" s="75">
        <v>3.5</v>
      </c>
      <c r="M707" s="68"/>
      <c r="N707" s="95" t="s">
        <v>2810</v>
      </c>
      <c r="O707" s="95"/>
      <c r="P707" s="17"/>
      <c r="Q707" s="76" t="s">
        <v>5688</v>
      </c>
      <c r="R707" s="76"/>
      <c r="S707" s="17"/>
      <c r="T707" s="78"/>
      <c r="U707" s="79"/>
      <c r="V707" s="79"/>
      <c r="W707" s="77"/>
      <c r="X707" s="80"/>
      <c r="Y707" s="80"/>
      <c r="Z707" s="69">
        <v>707</v>
      </c>
      <c r="AA707" s="69"/>
      <c r="AB707" s="81"/>
      <c r="AC707" s="71">
        <v>70</v>
      </c>
      <c r="AD707" s="71">
        <v>115</v>
      </c>
      <c r="AE707" s="71">
        <v>1623</v>
      </c>
      <c r="AF707" s="71">
        <v>0</v>
      </c>
      <c r="AG707" s="71" t="s">
        <v>1804</v>
      </c>
      <c r="AH707" s="71" t="s">
        <v>2041</v>
      </c>
      <c r="AI707" s="71">
        <v>-10800</v>
      </c>
      <c r="AJ707" s="73">
        <v>39661.640300925923</v>
      </c>
      <c r="AK707" s="71" t="s">
        <v>3133</v>
      </c>
      <c r="AL707" s="71" t="s">
        <v>3838</v>
      </c>
      <c r="AM707" s="71" t="s">
        <v>4773</v>
      </c>
      <c r="AN707" s="73">
        <v>40522.050312500003</v>
      </c>
      <c r="AO707" s="71"/>
      <c r="AP707" s="71"/>
    </row>
    <row r="708" spans="1:42" ht="41.45" customHeight="1">
      <c r="A708" s="70" t="s">
        <v>890</v>
      </c>
      <c r="C708" s="52">
        <v>0</v>
      </c>
      <c r="D708" s="52">
        <v>0</v>
      </c>
      <c r="E708" s="53">
        <v>0</v>
      </c>
      <c r="F708" s="53">
        <v>0</v>
      </c>
      <c r="G708" s="53">
        <v>0</v>
      </c>
      <c r="H708" s="53">
        <v>0</v>
      </c>
      <c r="I708" s="53">
        <v>0</v>
      </c>
      <c r="J708" s="16" t="s">
        <v>5682</v>
      </c>
      <c r="K708" s="16"/>
      <c r="L708" s="75">
        <v>3.5</v>
      </c>
      <c r="M708" s="68"/>
      <c r="N708" s="95" t="s">
        <v>2811</v>
      </c>
      <c r="O708" s="95"/>
      <c r="P708" s="17"/>
      <c r="Q708" s="76" t="s">
        <v>5688</v>
      </c>
      <c r="R708" s="76"/>
      <c r="S708" s="17"/>
      <c r="T708" s="78"/>
      <c r="U708" s="79"/>
      <c r="V708" s="79"/>
      <c r="W708" s="77"/>
      <c r="X708" s="80"/>
      <c r="Y708" s="80"/>
      <c r="Z708" s="69">
        <v>708</v>
      </c>
      <c r="AA708" s="69"/>
      <c r="AB708" s="81"/>
      <c r="AC708" s="71">
        <v>245</v>
      </c>
      <c r="AD708" s="71">
        <v>212</v>
      </c>
      <c r="AE708" s="71">
        <v>8652</v>
      </c>
      <c r="AF708" s="71">
        <v>0</v>
      </c>
      <c r="AG708" s="71"/>
      <c r="AH708" s="71" t="s">
        <v>2063</v>
      </c>
      <c r="AI708" s="71">
        <v>-36000</v>
      </c>
      <c r="AJ708" s="73">
        <v>40225.574201388888</v>
      </c>
      <c r="AK708" s="71" t="s">
        <v>3133</v>
      </c>
      <c r="AL708" s="71" t="s">
        <v>3839</v>
      </c>
      <c r="AM708" s="71" t="s">
        <v>4774</v>
      </c>
      <c r="AN708" s="73">
        <v>40522.050300925926</v>
      </c>
      <c r="AO708" s="71"/>
      <c r="AP708" s="71"/>
    </row>
    <row r="709" spans="1:42" ht="41.45" customHeight="1">
      <c r="A709" s="70" t="s">
        <v>891</v>
      </c>
      <c r="C709" s="52">
        <v>0</v>
      </c>
      <c r="D709" s="52">
        <v>0</v>
      </c>
      <c r="E709" s="53">
        <v>0</v>
      </c>
      <c r="F709" s="53">
        <v>0</v>
      </c>
      <c r="G709" s="53">
        <v>0</v>
      </c>
      <c r="H709" s="53">
        <v>0</v>
      </c>
      <c r="I709" s="53">
        <v>0</v>
      </c>
      <c r="J709" s="16" t="s">
        <v>5682</v>
      </c>
      <c r="K709" s="16"/>
      <c r="L709" s="75">
        <v>3.5</v>
      </c>
      <c r="M709" s="68"/>
      <c r="N709" s="95" t="s">
        <v>2812</v>
      </c>
      <c r="O709" s="95"/>
      <c r="P709" s="17"/>
      <c r="Q709" s="76" t="s">
        <v>5688</v>
      </c>
      <c r="R709" s="76"/>
      <c r="S709" s="17"/>
      <c r="T709" s="78"/>
      <c r="U709" s="79"/>
      <c r="V709" s="79"/>
      <c r="W709" s="77"/>
      <c r="X709" s="80"/>
      <c r="Y709" s="80"/>
      <c r="Z709" s="69">
        <v>709</v>
      </c>
      <c r="AA709" s="69"/>
      <c r="AB709" s="81"/>
      <c r="AC709" s="71">
        <v>51</v>
      </c>
      <c r="AD709" s="71">
        <v>44</v>
      </c>
      <c r="AE709" s="71">
        <v>17</v>
      </c>
      <c r="AF709" s="71">
        <v>1</v>
      </c>
      <c r="AG709" s="71"/>
      <c r="AH709" s="71"/>
      <c r="AI709" s="71"/>
      <c r="AJ709" s="73">
        <v>39778.498518518521</v>
      </c>
      <c r="AK709" s="71" t="s">
        <v>3133</v>
      </c>
      <c r="AL709" s="71" t="s">
        <v>3840</v>
      </c>
      <c r="AM709" s="71" t="s">
        <v>4775</v>
      </c>
      <c r="AN709" s="73">
        <v>40522.05028935185</v>
      </c>
      <c r="AO709" s="71"/>
      <c r="AP709" s="71"/>
    </row>
    <row r="710" spans="1:42" ht="41.45" customHeight="1">
      <c r="A710" s="70" t="s">
        <v>892</v>
      </c>
      <c r="C710" s="52">
        <v>0</v>
      </c>
      <c r="D710" s="52">
        <v>0</v>
      </c>
      <c r="E710" s="53">
        <v>0</v>
      </c>
      <c r="F710" s="53">
        <v>0</v>
      </c>
      <c r="G710" s="53">
        <v>0</v>
      </c>
      <c r="H710" s="53">
        <v>0</v>
      </c>
      <c r="I710" s="53">
        <v>0</v>
      </c>
      <c r="J710" s="16" t="s">
        <v>5682</v>
      </c>
      <c r="K710" s="16"/>
      <c r="L710" s="75">
        <v>3.5</v>
      </c>
      <c r="M710" s="68"/>
      <c r="N710" s="95" t="s">
        <v>2813</v>
      </c>
      <c r="O710" s="95"/>
      <c r="P710" s="17"/>
      <c r="Q710" s="76" t="s">
        <v>5688</v>
      </c>
      <c r="R710" s="76"/>
      <c r="S710" s="17"/>
      <c r="T710" s="78"/>
      <c r="U710" s="79"/>
      <c r="V710" s="79"/>
      <c r="W710" s="77"/>
      <c r="X710" s="80"/>
      <c r="Y710" s="80"/>
      <c r="Z710" s="69">
        <v>710</v>
      </c>
      <c r="AA710" s="69"/>
      <c r="AB710" s="81"/>
      <c r="AC710" s="71">
        <v>36</v>
      </c>
      <c r="AD710" s="71">
        <v>35</v>
      </c>
      <c r="AE710" s="71">
        <v>167</v>
      </c>
      <c r="AF710" s="71">
        <v>0</v>
      </c>
      <c r="AG710" s="71"/>
      <c r="AH710" s="71" t="s">
        <v>2041</v>
      </c>
      <c r="AI710" s="71">
        <v>-10800</v>
      </c>
      <c r="AJ710" s="73">
        <v>40027.967187499999</v>
      </c>
      <c r="AK710" s="71" t="s">
        <v>3133</v>
      </c>
      <c r="AL710" s="71" t="s">
        <v>3841</v>
      </c>
      <c r="AM710" s="71" t="s">
        <v>4776</v>
      </c>
      <c r="AN710" s="73">
        <v>40522.05028935185</v>
      </c>
      <c r="AO710" s="71"/>
      <c r="AP710" s="71"/>
    </row>
    <row r="711" spans="1:42" ht="41.45" customHeight="1">
      <c r="A711" s="70" t="s">
        <v>893</v>
      </c>
      <c r="C711" s="52">
        <v>0</v>
      </c>
      <c r="D711" s="52">
        <v>0</v>
      </c>
      <c r="E711" s="53">
        <v>0</v>
      </c>
      <c r="F711" s="53">
        <v>0</v>
      </c>
      <c r="G711" s="53">
        <v>0</v>
      </c>
      <c r="H711" s="53">
        <v>0</v>
      </c>
      <c r="I711" s="53">
        <v>0</v>
      </c>
      <c r="J711" s="16" t="s">
        <v>5682</v>
      </c>
      <c r="K711" s="16"/>
      <c r="L711" s="75">
        <v>3.5</v>
      </c>
      <c r="M711" s="68"/>
      <c r="N711" s="95" t="s">
        <v>2814</v>
      </c>
      <c r="O711" s="95"/>
      <c r="P711" s="17"/>
      <c r="Q711" s="76" t="s">
        <v>5688</v>
      </c>
      <c r="R711" s="76"/>
      <c r="S711" s="17"/>
      <c r="T711" s="78"/>
      <c r="U711" s="79"/>
      <c r="V711" s="79"/>
      <c r="W711" s="77"/>
      <c r="X711" s="80"/>
      <c r="Y711" s="80"/>
      <c r="Z711" s="69">
        <v>711</v>
      </c>
      <c r="AA711" s="69"/>
      <c r="AB711" s="81"/>
      <c r="AC711" s="71">
        <v>562</v>
      </c>
      <c r="AD711" s="71">
        <v>817</v>
      </c>
      <c r="AE711" s="71">
        <v>23001</v>
      </c>
      <c r="AF711" s="71">
        <v>56</v>
      </c>
      <c r="AG711" s="71" t="s">
        <v>1805</v>
      </c>
      <c r="AH711" s="71" t="s">
        <v>2107</v>
      </c>
      <c r="AI711" s="71">
        <v>-14400</v>
      </c>
      <c r="AJ711" s="73">
        <v>39451.006076388891</v>
      </c>
      <c r="AK711" s="71" t="s">
        <v>3133</v>
      </c>
      <c r="AL711" s="71" t="s">
        <v>3842</v>
      </c>
      <c r="AM711" s="71" t="s">
        <v>4777</v>
      </c>
      <c r="AN711" s="73">
        <v>40522.05027777778</v>
      </c>
      <c r="AO711" s="71"/>
      <c r="AP711" s="71"/>
    </row>
    <row r="712" spans="1:42" ht="41.45" customHeight="1">
      <c r="A712" s="70" t="s">
        <v>894</v>
      </c>
      <c r="C712" s="52">
        <v>0</v>
      </c>
      <c r="D712" s="52">
        <v>0</v>
      </c>
      <c r="E712" s="53">
        <v>0</v>
      </c>
      <c r="F712" s="53">
        <v>0</v>
      </c>
      <c r="G712" s="53">
        <v>0</v>
      </c>
      <c r="H712" s="53">
        <v>0</v>
      </c>
      <c r="I712" s="53">
        <v>0</v>
      </c>
      <c r="J712" s="16" t="s">
        <v>5682</v>
      </c>
      <c r="K712" s="16"/>
      <c r="L712" s="75">
        <v>3.5</v>
      </c>
      <c r="M712" s="68"/>
      <c r="N712" s="95" t="s">
        <v>2815</v>
      </c>
      <c r="O712" s="95"/>
      <c r="P712" s="17"/>
      <c r="Q712" s="76" t="s">
        <v>5688</v>
      </c>
      <c r="R712" s="76"/>
      <c r="S712" s="17"/>
      <c r="T712" s="78"/>
      <c r="U712" s="79"/>
      <c r="V712" s="79"/>
      <c r="W712" s="77"/>
      <c r="X712" s="80"/>
      <c r="Y712" s="80"/>
      <c r="Z712" s="69">
        <v>712</v>
      </c>
      <c r="AA712" s="69"/>
      <c r="AB712" s="81"/>
      <c r="AC712" s="71">
        <v>46</v>
      </c>
      <c r="AD712" s="71">
        <v>36</v>
      </c>
      <c r="AE712" s="71">
        <v>116</v>
      </c>
      <c r="AF712" s="71">
        <v>0</v>
      </c>
      <c r="AG712" s="71" t="s">
        <v>1806</v>
      </c>
      <c r="AH712" s="71" t="s">
        <v>2039</v>
      </c>
      <c r="AI712" s="71">
        <v>0</v>
      </c>
      <c r="AJ712" s="73">
        <v>40242.985439814816</v>
      </c>
      <c r="AK712" s="71" t="s">
        <v>3133</v>
      </c>
      <c r="AL712" s="71" t="s">
        <v>3843</v>
      </c>
      <c r="AM712" s="71" t="s">
        <v>4778</v>
      </c>
      <c r="AN712" s="73">
        <v>40522.05027777778</v>
      </c>
      <c r="AO712" s="71"/>
      <c r="AP712" s="71"/>
    </row>
    <row r="713" spans="1:42" ht="41.45" customHeight="1">
      <c r="A713" s="70" t="s">
        <v>895</v>
      </c>
      <c r="C713" s="52">
        <v>0</v>
      </c>
      <c r="D713" s="52">
        <v>0</v>
      </c>
      <c r="E713" s="53">
        <v>0</v>
      </c>
      <c r="F713" s="53">
        <v>0</v>
      </c>
      <c r="G713" s="53">
        <v>0</v>
      </c>
      <c r="H713" s="53">
        <v>0</v>
      </c>
      <c r="I713" s="53">
        <v>0</v>
      </c>
      <c r="J713" s="16" t="s">
        <v>5682</v>
      </c>
      <c r="K713" s="16"/>
      <c r="L713" s="75">
        <v>3.5</v>
      </c>
      <c r="M713" s="68"/>
      <c r="N713" s="95" t="s">
        <v>2816</v>
      </c>
      <c r="O713" s="95"/>
      <c r="P713" s="17"/>
      <c r="Q713" s="76" t="s">
        <v>5688</v>
      </c>
      <c r="R713" s="76"/>
      <c r="S713" s="17"/>
      <c r="T713" s="78"/>
      <c r="U713" s="79"/>
      <c r="V713" s="79"/>
      <c r="W713" s="77"/>
      <c r="X713" s="80"/>
      <c r="Y713" s="80"/>
      <c r="Z713" s="69">
        <v>713</v>
      </c>
      <c r="AA713" s="69"/>
      <c r="AB713" s="81"/>
      <c r="AC713" s="71">
        <v>70</v>
      </c>
      <c r="AD713" s="71">
        <v>25</v>
      </c>
      <c r="AE713" s="71">
        <v>149</v>
      </c>
      <c r="AF713" s="71">
        <v>0</v>
      </c>
      <c r="AG713" s="71"/>
      <c r="AH713" s="71" t="s">
        <v>2039</v>
      </c>
      <c r="AI713" s="71">
        <v>0</v>
      </c>
      <c r="AJ713" s="73">
        <v>40186.051921296297</v>
      </c>
      <c r="AK713" s="71" t="s">
        <v>3133</v>
      </c>
      <c r="AL713" s="71" t="s">
        <v>3844</v>
      </c>
      <c r="AM713" s="71" t="s">
        <v>4779</v>
      </c>
      <c r="AN713" s="73">
        <v>40522.05023148148</v>
      </c>
      <c r="AO713" s="71"/>
      <c r="AP713" s="71"/>
    </row>
    <row r="714" spans="1:42" ht="41.45" customHeight="1">
      <c r="A714" s="70" t="s">
        <v>896</v>
      </c>
      <c r="C714" s="52">
        <v>0</v>
      </c>
      <c r="D714" s="52">
        <v>0</v>
      </c>
      <c r="E714" s="53">
        <v>0</v>
      </c>
      <c r="F714" s="53">
        <v>0</v>
      </c>
      <c r="G714" s="53">
        <v>0</v>
      </c>
      <c r="H714" s="53">
        <v>0</v>
      </c>
      <c r="I714" s="53">
        <v>0</v>
      </c>
      <c r="J714" s="16" t="s">
        <v>5682</v>
      </c>
      <c r="K714" s="16"/>
      <c r="L714" s="75">
        <v>3.5</v>
      </c>
      <c r="M714" s="68"/>
      <c r="N714" s="95" t="s">
        <v>2817</v>
      </c>
      <c r="O714" s="95"/>
      <c r="P714" s="17"/>
      <c r="Q714" s="76" t="s">
        <v>5688</v>
      </c>
      <c r="R714" s="76"/>
      <c r="S714" s="17"/>
      <c r="T714" s="78"/>
      <c r="U714" s="79"/>
      <c r="V714" s="79"/>
      <c r="W714" s="77"/>
      <c r="X714" s="80"/>
      <c r="Y714" s="80"/>
      <c r="Z714" s="69">
        <v>714</v>
      </c>
      <c r="AA714" s="69"/>
      <c r="AB714" s="81"/>
      <c r="AC714" s="71">
        <v>186</v>
      </c>
      <c r="AD714" s="71">
        <v>223</v>
      </c>
      <c r="AE714" s="71">
        <v>542</v>
      </c>
      <c r="AF714" s="71">
        <v>0</v>
      </c>
      <c r="AG714" s="71" t="s">
        <v>1807</v>
      </c>
      <c r="AH714" s="71" t="s">
        <v>2067</v>
      </c>
      <c r="AI714" s="71">
        <v>3600</v>
      </c>
      <c r="AJ714" s="73">
        <v>40108.630416666667</v>
      </c>
      <c r="AK714" s="71" t="s">
        <v>3133</v>
      </c>
      <c r="AL714" s="71" t="s">
        <v>3845</v>
      </c>
      <c r="AM714" s="71" t="s">
        <v>4780</v>
      </c>
      <c r="AN714" s="73">
        <v>40522.050219907411</v>
      </c>
      <c r="AO714" s="71"/>
      <c r="AP714" s="71"/>
    </row>
    <row r="715" spans="1:42" ht="41.45" customHeight="1">
      <c r="A715" s="70" t="s">
        <v>897</v>
      </c>
      <c r="C715" s="52">
        <v>0</v>
      </c>
      <c r="D715" s="52">
        <v>0</v>
      </c>
      <c r="E715" s="53">
        <v>0</v>
      </c>
      <c r="F715" s="53">
        <v>0</v>
      </c>
      <c r="G715" s="53">
        <v>0</v>
      </c>
      <c r="H715" s="53">
        <v>0</v>
      </c>
      <c r="I715" s="53">
        <v>0</v>
      </c>
      <c r="J715" s="16" t="s">
        <v>5682</v>
      </c>
      <c r="K715" s="16"/>
      <c r="L715" s="75">
        <v>3.5</v>
      </c>
      <c r="M715" s="68"/>
      <c r="N715" s="95" t="s">
        <v>2818</v>
      </c>
      <c r="O715" s="95"/>
      <c r="P715" s="17"/>
      <c r="Q715" s="76" t="s">
        <v>5688</v>
      </c>
      <c r="R715" s="76"/>
      <c r="S715" s="17"/>
      <c r="T715" s="78"/>
      <c r="U715" s="79"/>
      <c r="V715" s="79"/>
      <c r="W715" s="77"/>
      <c r="X715" s="80"/>
      <c r="Y715" s="80"/>
      <c r="Z715" s="69">
        <v>715</v>
      </c>
      <c r="AA715" s="69"/>
      <c r="AB715" s="81"/>
      <c r="AC715" s="71">
        <v>0</v>
      </c>
      <c r="AD715" s="71">
        <v>3</v>
      </c>
      <c r="AE715" s="71">
        <v>2</v>
      </c>
      <c r="AF715" s="71">
        <v>0</v>
      </c>
      <c r="AG715" s="71"/>
      <c r="AH715" s="71" t="s">
        <v>2080</v>
      </c>
      <c r="AI715" s="71">
        <v>-25200</v>
      </c>
      <c r="AJ715" s="73">
        <v>40187.062928240739</v>
      </c>
      <c r="AK715" s="71" t="s">
        <v>3133</v>
      </c>
      <c r="AL715" s="71" t="s">
        <v>3846</v>
      </c>
      <c r="AM715" s="71" t="s">
        <v>4271</v>
      </c>
      <c r="AN715" s="73">
        <v>40522.050208333334</v>
      </c>
      <c r="AO715" s="71"/>
      <c r="AP715" s="71"/>
    </row>
    <row r="716" spans="1:42" ht="41.45" customHeight="1">
      <c r="A716" s="70" t="s">
        <v>898</v>
      </c>
      <c r="C716" s="52">
        <v>0</v>
      </c>
      <c r="D716" s="52">
        <v>0</v>
      </c>
      <c r="E716" s="53">
        <v>0</v>
      </c>
      <c r="F716" s="53">
        <v>0</v>
      </c>
      <c r="G716" s="53">
        <v>0</v>
      </c>
      <c r="H716" s="53">
        <v>0</v>
      </c>
      <c r="I716" s="53">
        <v>0</v>
      </c>
      <c r="J716" s="16" t="s">
        <v>5682</v>
      </c>
      <c r="K716" s="16"/>
      <c r="L716" s="75">
        <v>3.5</v>
      </c>
      <c r="M716" s="68"/>
      <c r="N716" s="95" t="s">
        <v>2819</v>
      </c>
      <c r="O716" s="95"/>
      <c r="P716" s="17"/>
      <c r="Q716" s="76" t="s">
        <v>5688</v>
      </c>
      <c r="R716" s="76"/>
      <c r="S716" s="17"/>
      <c r="T716" s="78"/>
      <c r="U716" s="79"/>
      <c r="V716" s="79"/>
      <c r="W716" s="77"/>
      <c r="X716" s="80"/>
      <c r="Y716" s="80"/>
      <c r="Z716" s="69">
        <v>716</v>
      </c>
      <c r="AA716" s="69"/>
      <c r="AB716" s="81"/>
      <c r="AC716" s="71">
        <v>48</v>
      </c>
      <c r="AD716" s="71">
        <v>27</v>
      </c>
      <c r="AE716" s="71">
        <v>23</v>
      </c>
      <c r="AF716" s="71">
        <v>1</v>
      </c>
      <c r="AG716" s="71"/>
      <c r="AH716" s="71" t="s">
        <v>2043</v>
      </c>
      <c r="AI716" s="71">
        <v>-18000</v>
      </c>
      <c r="AJ716" s="73">
        <v>39589.637384259258</v>
      </c>
      <c r="AK716" s="71" t="s">
        <v>3133</v>
      </c>
      <c r="AL716" s="71" t="s">
        <v>3847</v>
      </c>
      <c r="AM716" s="71" t="s">
        <v>4781</v>
      </c>
      <c r="AN716" s="73">
        <v>40522.050208333334</v>
      </c>
      <c r="AO716" s="71"/>
      <c r="AP716" s="71"/>
    </row>
    <row r="717" spans="1:42" ht="41.45" customHeight="1">
      <c r="A717" s="70" t="s">
        <v>899</v>
      </c>
      <c r="C717" s="52">
        <v>0</v>
      </c>
      <c r="D717" s="52">
        <v>0</v>
      </c>
      <c r="E717" s="53">
        <v>0</v>
      </c>
      <c r="F717" s="53">
        <v>0</v>
      </c>
      <c r="G717" s="53">
        <v>0</v>
      </c>
      <c r="H717" s="53">
        <v>0</v>
      </c>
      <c r="I717" s="53">
        <v>0</v>
      </c>
      <c r="J717" s="16" t="s">
        <v>5682</v>
      </c>
      <c r="K717" s="16"/>
      <c r="L717" s="75">
        <v>3.5</v>
      </c>
      <c r="M717" s="68"/>
      <c r="N717" s="95" t="s">
        <v>2820</v>
      </c>
      <c r="O717" s="95"/>
      <c r="P717" s="17"/>
      <c r="Q717" s="76" t="s">
        <v>5688</v>
      </c>
      <c r="R717" s="76"/>
      <c r="S717" s="17"/>
      <c r="T717" s="78"/>
      <c r="U717" s="79"/>
      <c r="V717" s="79"/>
      <c r="W717" s="77"/>
      <c r="X717" s="80"/>
      <c r="Y717" s="80"/>
      <c r="Z717" s="69">
        <v>717</v>
      </c>
      <c r="AA717" s="69"/>
      <c r="AB717" s="81"/>
      <c r="AC717" s="71">
        <v>26</v>
      </c>
      <c r="AD717" s="71">
        <v>14</v>
      </c>
      <c r="AE717" s="71">
        <v>209</v>
      </c>
      <c r="AF717" s="71">
        <v>4</v>
      </c>
      <c r="AG717" s="71" t="s">
        <v>1808</v>
      </c>
      <c r="AH717" s="71"/>
      <c r="AI717" s="71"/>
      <c r="AJ717" s="73">
        <v>40434.546261574076</v>
      </c>
      <c r="AK717" s="71" t="s">
        <v>3133</v>
      </c>
      <c r="AL717" s="71" t="s">
        <v>3848</v>
      </c>
      <c r="AM717" s="71" t="s">
        <v>4534</v>
      </c>
      <c r="AN717" s="73">
        <v>40522.050185185188</v>
      </c>
      <c r="AO717" s="71"/>
      <c r="AP717" s="71"/>
    </row>
    <row r="718" spans="1:42" ht="41.45" customHeight="1">
      <c r="A718" s="70" t="s">
        <v>900</v>
      </c>
      <c r="C718" s="52">
        <v>0</v>
      </c>
      <c r="D718" s="52">
        <v>0</v>
      </c>
      <c r="E718" s="53">
        <v>0</v>
      </c>
      <c r="F718" s="53">
        <v>0</v>
      </c>
      <c r="G718" s="53">
        <v>0</v>
      </c>
      <c r="H718" s="53">
        <v>0</v>
      </c>
      <c r="I718" s="53">
        <v>0</v>
      </c>
      <c r="J718" s="16" t="s">
        <v>5682</v>
      </c>
      <c r="K718" s="16"/>
      <c r="L718" s="75">
        <v>3.5</v>
      </c>
      <c r="M718" s="68"/>
      <c r="N718" s="95" t="s">
        <v>2821</v>
      </c>
      <c r="O718" s="95"/>
      <c r="P718" s="17"/>
      <c r="Q718" s="76" t="s">
        <v>5688</v>
      </c>
      <c r="R718" s="76"/>
      <c r="S718" s="17"/>
      <c r="T718" s="78"/>
      <c r="U718" s="79"/>
      <c r="V718" s="79"/>
      <c r="W718" s="77"/>
      <c r="X718" s="80"/>
      <c r="Y718" s="80"/>
      <c r="Z718" s="69">
        <v>718</v>
      </c>
      <c r="AA718" s="69"/>
      <c r="AB718" s="81"/>
      <c r="AC718" s="71">
        <v>198</v>
      </c>
      <c r="AD718" s="71">
        <v>81</v>
      </c>
      <c r="AE718" s="71">
        <v>234</v>
      </c>
      <c r="AF718" s="71">
        <v>23</v>
      </c>
      <c r="AG718" s="71"/>
      <c r="AH718" s="71" t="s">
        <v>2050</v>
      </c>
      <c r="AI718" s="71">
        <v>-21600</v>
      </c>
      <c r="AJ718" s="73">
        <v>39948.639710648145</v>
      </c>
      <c r="AK718" s="71" t="s">
        <v>3133</v>
      </c>
      <c r="AL718" s="71" t="s">
        <v>3849</v>
      </c>
      <c r="AM718" s="71" t="s">
        <v>4782</v>
      </c>
      <c r="AN718" s="73">
        <v>40522.050208333334</v>
      </c>
      <c r="AO718" s="71"/>
      <c r="AP718" s="71"/>
    </row>
    <row r="719" spans="1:42" ht="41.45" customHeight="1">
      <c r="A719" s="70" t="s">
        <v>901</v>
      </c>
      <c r="C719" s="52">
        <v>0</v>
      </c>
      <c r="D719" s="52">
        <v>0</v>
      </c>
      <c r="E719" s="53">
        <v>0</v>
      </c>
      <c r="F719" s="53">
        <v>0</v>
      </c>
      <c r="G719" s="53">
        <v>0</v>
      </c>
      <c r="H719" s="53">
        <v>0</v>
      </c>
      <c r="I719" s="53">
        <v>0</v>
      </c>
      <c r="J719" s="16" t="s">
        <v>5682</v>
      </c>
      <c r="K719" s="16"/>
      <c r="L719" s="75">
        <v>3.5</v>
      </c>
      <c r="M719" s="68"/>
      <c r="N719" s="95" t="s">
        <v>2822</v>
      </c>
      <c r="O719" s="95"/>
      <c r="P719" s="17"/>
      <c r="Q719" s="76" t="s">
        <v>5688</v>
      </c>
      <c r="R719" s="76"/>
      <c r="S719" s="17"/>
      <c r="T719" s="78"/>
      <c r="U719" s="79"/>
      <c r="V719" s="79"/>
      <c r="W719" s="77"/>
      <c r="X719" s="80"/>
      <c r="Y719" s="80"/>
      <c r="Z719" s="69">
        <v>719</v>
      </c>
      <c r="AA719" s="69"/>
      <c r="AB719" s="81"/>
      <c r="AC719" s="71">
        <v>1309</v>
      </c>
      <c r="AD719" s="71">
        <v>1531</v>
      </c>
      <c r="AE719" s="71">
        <v>2071</v>
      </c>
      <c r="AF719" s="71">
        <v>3</v>
      </c>
      <c r="AG719" s="71" t="s">
        <v>1809</v>
      </c>
      <c r="AH719" s="71" t="s">
        <v>2081</v>
      </c>
      <c r="AI719" s="71">
        <v>3600</v>
      </c>
      <c r="AJ719" s="73">
        <v>40135.531805555554</v>
      </c>
      <c r="AK719" s="71" t="s">
        <v>3133</v>
      </c>
      <c r="AL719" s="71" t="s">
        <v>3850</v>
      </c>
      <c r="AM719" s="71" t="s">
        <v>4783</v>
      </c>
      <c r="AN719" s="73">
        <v>40522.050196759257</v>
      </c>
      <c r="AO719" s="71"/>
      <c r="AP719" s="71"/>
    </row>
    <row r="720" spans="1:42" ht="41.45" customHeight="1">
      <c r="A720" s="70" t="s">
        <v>902</v>
      </c>
      <c r="C720" s="52">
        <v>0</v>
      </c>
      <c r="D720" s="52">
        <v>0</v>
      </c>
      <c r="E720" s="53">
        <v>0</v>
      </c>
      <c r="F720" s="53">
        <v>0</v>
      </c>
      <c r="G720" s="53">
        <v>0</v>
      </c>
      <c r="H720" s="53">
        <v>0</v>
      </c>
      <c r="I720" s="53">
        <v>0</v>
      </c>
      <c r="J720" s="16" t="s">
        <v>5682</v>
      </c>
      <c r="K720" s="16"/>
      <c r="L720" s="75">
        <v>3.5</v>
      </c>
      <c r="M720" s="68"/>
      <c r="N720" s="95" t="s">
        <v>2823</v>
      </c>
      <c r="O720" s="95"/>
      <c r="P720" s="17"/>
      <c r="Q720" s="76" t="s">
        <v>5688</v>
      </c>
      <c r="R720" s="76"/>
      <c r="S720" s="17"/>
      <c r="T720" s="78"/>
      <c r="U720" s="79"/>
      <c r="V720" s="79"/>
      <c r="W720" s="77"/>
      <c r="X720" s="80"/>
      <c r="Y720" s="80"/>
      <c r="Z720" s="69">
        <v>720</v>
      </c>
      <c r="AA720" s="69"/>
      <c r="AB720" s="81"/>
      <c r="AC720" s="71">
        <v>184</v>
      </c>
      <c r="AD720" s="71">
        <v>176</v>
      </c>
      <c r="AE720" s="71">
        <v>6178</v>
      </c>
      <c r="AF720" s="71">
        <v>28</v>
      </c>
      <c r="AG720" s="71" t="s">
        <v>1810</v>
      </c>
      <c r="AH720" s="71" t="s">
        <v>2040</v>
      </c>
      <c r="AI720" s="71">
        <v>-28800</v>
      </c>
      <c r="AJ720" s="73">
        <v>40124.065486111111</v>
      </c>
      <c r="AK720" s="71" t="s">
        <v>3133</v>
      </c>
      <c r="AL720" s="71" t="s">
        <v>3851</v>
      </c>
      <c r="AM720" s="71" t="s">
        <v>4784</v>
      </c>
      <c r="AN720" s="73">
        <v>40522.050185185188</v>
      </c>
      <c r="AO720" s="71"/>
      <c r="AP720" s="71"/>
    </row>
    <row r="721" spans="1:42" ht="41.45" customHeight="1">
      <c r="A721" s="70" t="s">
        <v>903</v>
      </c>
      <c r="C721" s="52">
        <v>0</v>
      </c>
      <c r="D721" s="52">
        <v>0</v>
      </c>
      <c r="E721" s="53">
        <v>0</v>
      </c>
      <c r="F721" s="53">
        <v>0</v>
      </c>
      <c r="G721" s="53">
        <v>0</v>
      </c>
      <c r="H721" s="53">
        <v>0</v>
      </c>
      <c r="I721" s="53">
        <v>0</v>
      </c>
      <c r="J721" s="16" t="s">
        <v>5682</v>
      </c>
      <c r="K721" s="16"/>
      <c r="L721" s="75">
        <v>3.5</v>
      </c>
      <c r="M721" s="68"/>
      <c r="N721" s="95" t="s">
        <v>2824</v>
      </c>
      <c r="O721" s="95"/>
      <c r="P721" s="17"/>
      <c r="Q721" s="76" t="s">
        <v>5688</v>
      </c>
      <c r="R721" s="76"/>
      <c r="S721" s="17"/>
      <c r="T721" s="78"/>
      <c r="U721" s="79"/>
      <c r="V721" s="79"/>
      <c r="W721" s="77"/>
      <c r="X721" s="80"/>
      <c r="Y721" s="80"/>
      <c r="Z721" s="69">
        <v>721</v>
      </c>
      <c r="AA721" s="69"/>
      <c r="AB721" s="81"/>
      <c r="AC721" s="71">
        <v>870</v>
      </c>
      <c r="AD721" s="71">
        <v>1546</v>
      </c>
      <c r="AE721" s="71">
        <v>2101</v>
      </c>
      <c r="AF721" s="71">
        <v>0</v>
      </c>
      <c r="AG721" s="71"/>
      <c r="AH721" s="71"/>
      <c r="AI721" s="71"/>
      <c r="AJ721" s="73">
        <v>39829.885277777779</v>
      </c>
      <c r="AK721" s="71" t="s">
        <v>3133</v>
      </c>
      <c r="AL721" s="71" t="s">
        <v>3852</v>
      </c>
      <c r="AM721" s="71" t="s">
        <v>4404</v>
      </c>
      <c r="AN721" s="73">
        <v>40522.050185185188</v>
      </c>
      <c r="AO721" s="71"/>
      <c r="AP721" s="71"/>
    </row>
    <row r="722" spans="1:42" ht="41.45" customHeight="1">
      <c r="A722" s="70" t="s">
        <v>904</v>
      </c>
      <c r="C722" s="52">
        <v>0</v>
      </c>
      <c r="D722" s="52">
        <v>0</v>
      </c>
      <c r="E722" s="53">
        <v>0</v>
      </c>
      <c r="F722" s="53">
        <v>0</v>
      </c>
      <c r="G722" s="53">
        <v>0</v>
      </c>
      <c r="H722" s="53">
        <v>0</v>
      </c>
      <c r="I722" s="53">
        <v>0</v>
      </c>
      <c r="J722" s="16" t="s">
        <v>5682</v>
      </c>
      <c r="K722" s="16"/>
      <c r="L722" s="75">
        <v>3.5</v>
      </c>
      <c r="M722" s="68"/>
      <c r="N722" s="95" t="s">
        <v>2825</v>
      </c>
      <c r="O722" s="95"/>
      <c r="P722" s="17"/>
      <c r="Q722" s="76" t="s">
        <v>5688</v>
      </c>
      <c r="R722" s="76"/>
      <c r="S722" s="17"/>
      <c r="T722" s="78"/>
      <c r="U722" s="79"/>
      <c r="V722" s="79"/>
      <c r="W722" s="77"/>
      <c r="X722" s="80"/>
      <c r="Y722" s="80"/>
      <c r="Z722" s="69">
        <v>722</v>
      </c>
      <c r="AA722" s="69"/>
      <c r="AB722" s="81"/>
      <c r="AC722" s="71">
        <v>0</v>
      </c>
      <c r="AD722" s="71">
        <v>28</v>
      </c>
      <c r="AE722" s="71">
        <v>869</v>
      </c>
      <c r="AF722" s="71">
        <v>0</v>
      </c>
      <c r="AG722" s="71" t="s">
        <v>1811</v>
      </c>
      <c r="AH722" s="71"/>
      <c r="AI722" s="71"/>
      <c r="AJ722" s="73">
        <v>40510.391458333332</v>
      </c>
      <c r="AK722" s="71" t="s">
        <v>3133</v>
      </c>
      <c r="AL722" s="71" t="s">
        <v>3853</v>
      </c>
      <c r="AM722" s="71" t="s">
        <v>4785</v>
      </c>
      <c r="AN722" s="73">
        <v>40522.050162037034</v>
      </c>
      <c r="AO722" s="71"/>
      <c r="AP722" s="71"/>
    </row>
    <row r="723" spans="1:42" ht="41.45" customHeight="1">
      <c r="A723" s="70" t="s">
        <v>905</v>
      </c>
      <c r="C723" s="52">
        <v>0</v>
      </c>
      <c r="D723" s="52">
        <v>0</v>
      </c>
      <c r="E723" s="53">
        <v>0</v>
      </c>
      <c r="F723" s="53">
        <v>0</v>
      </c>
      <c r="G723" s="53">
        <v>0</v>
      </c>
      <c r="H723" s="53">
        <v>0</v>
      </c>
      <c r="I723" s="53">
        <v>0</v>
      </c>
      <c r="J723" s="16" t="s">
        <v>5682</v>
      </c>
      <c r="K723" s="16"/>
      <c r="L723" s="75">
        <v>3.5</v>
      </c>
      <c r="M723" s="68"/>
      <c r="N723" s="95" t="s">
        <v>2826</v>
      </c>
      <c r="O723" s="95"/>
      <c r="P723" s="17"/>
      <c r="Q723" s="76" t="s">
        <v>5688</v>
      </c>
      <c r="R723" s="76"/>
      <c r="S723" s="17"/>
      <c r="T723" s="78"/>
      <c r="U723" s="79"/>
      <c r="V723" s="79"/>
      <c r="W723" s="77"/>
      <c r="X723" s="80"/>
      <c r="Y723" s="80"/>
      <c r="Z723" s="69">
        <v>723</v>
      </c>
      <c r="AA723" s="69"/>
      <c r="AB723" s="81"/>
      <c r="AC723" s="71">
        <v>1</v>
      </c>
      <c r="AD723" s="71">
        <v>79</v>
      </c>
      <c r="AE723" s="71">
        <v>12312</v>
      </c>
      <c r="AF723" s="71">
        <v>0</v>
      </c>
      <c r="AG723" s="71" t="s">
        <v>1812</v>
      </c>
      <c r="AH723" s="71"/>
      <c r="AI723" s="71"/>
      <c r="AJ723" s="73">
        <v>40386.822280092594</v>
      </c>
      <c r="AK723" s="71" t="s">
        <v>3133</v>
      </c>
      <c r="AL723" s="71" t="s">
        <v>3854</v>
      </c>
      <c r="AM723" s="71" t="s">
        <v>4786</v>
      </c>
      <c r="AN723" s="73">
        <v>40522.050138888888</v>
      </c>
      <c r="AO723" s="71"/>
      <c r="AP723" s="71"/>
    </row>
    <row r="724" spans="1:42" ht="41.45" customHeight="1">
      <c r="A724" s="70" t="s">
        <v>906</v>
      </c>
      <c r="C724" s="52">
        <v>0</v>
      </c>
      <c r="D724" s="52">
        <v>0</v>
      </c>
      <c r="E724" s="53">
        <v>0</v>
      </c>
      <c r="F724" s="53">
        <v>0</v>
      </c>
      <c r="G724" s="53">
        <v>0</v>
      </c>
      <c r="H724" s="53">
        <v>0</v>
      </c>
      <c r="I724" s="53">
        <v>0</v>
      </c>
      <c r="J724" s="16" t="s">
        <v>5682</v>
      </c>
      <c r="K724" s="16"/>
      <c r="L724" s="75">
        <v>3.5</v>
      </c>
      <c r="M724" s="68"/>
      <c r="N724" s="95" t="s">
        <v>2827</v>
      </c>
      <c r="O724" s="95"/>
      <c r="P724" s="17"/>
      <c r="Q724" s="76" t="s">
        <v>5688</v>
      </c>
      <c r="R724" s="76"/>
      <c r="S724" s="17"/>
      <c r="T724" s="78"/>
      <c r="U724" s="79"/>
      <c r="V724" s="79"/>
      <c r="W724" s="77"/>
      <c r="X724" s="80"/>
      <c r="Y724" s="80"/>
      <c r="Z724" s="69">
        <v>724</v>
      </c>
      <c r="AA724" s="69"/>
      <c r="AB724" s="81"/>
      <c r="AC724" s="71">
        <v>317</v>
      </c>
      <c r="AD724" s="71">
        <v>557</v>
      </c>
      <c r="AE724" s="71">
        <v>7354</v>
      </c>
      <c r="AF724" s="71">
        <v>1</v>
      </c>
      <c r="AG724" s="71" t="s">
        <v>1813</v>
      </c>
      <c r="AH724" s="71" t="s">
        <v>2040</v>
      </c>
      <c r="AI724" s="71">
        <v>-28800</v>
      </c>
      <c r="AJ724" s="73">
        <v>40021.257361111115</v>
      </c>
      <c r="AK724" s="71" t="s">
        <v>3133</v>
      </c>
      <c r="AL724" s="71" t="s">
        <v>3855</v>
      </c>
      <c r="AM724" s="71" t="s">
        <v>4787</v>
      </c>
      <c r="AN724" s="73">
        <v>40522.050138888888</v>
      </c>
      <c r="AO724" s="71"/>
      <c r="AP724" s="71"/>
    </row>
    <row r="725" spans="1:42" ht="41.45" customHeight="1">
      <c r="A725" s="70" t="s">
        <v>907</v>
      </c>
      <c r="C725" s="52">
        <v>0</v>
      </c>
      <c r="D725" s="52">
        <v>0</v>
      </c>
      <c r="E725" s="53">
        <v>0</v>
      </c>
      <c r="F725" s="53">
        <v>0</v>
      </c>
      <c r="G725" s="53">
        <v>0</v>
      </c>
      <c r="H725" s="53">
        <v>0</v>
      </c>
      <c r="I725" s="53">
        <v>0</v>
      </c>
      <c r="J725" s="16" t="s">
        <v>5682</v>
      </c>
      <c r="K725" s="16"/>
      <c r="L725" s="75">
        <v>3.5</v>
      </c>
      <c r="M725" s="68"/>
      <c r="N725" s="95" t="s">
        <v>2828</v>
      </c>
      <c r="O725" s="95"/>
      <c r="P725" s="17"/>
      <c r="Q725" s="76" t="s">
        <v>5688</v>
      </c>
      <c r="R725" s="76"/>
      <c r="S725" s="17"/>
      <c r="T725" s="78"/>
      <c r="U725" s="79"/>
      <c r="V725" s="79"/>
      <c r="W725" s="77"/>
      <c r="X725" s="80"/>
      <c r="Y725" s="80"/>
      <c r="Z725" s="69">
        <v>725</v>
      </c>
      <c r="AA725" s="69"/>
      <c r="AB725" s="81"/>
      <c r="AC725" s="71">
        <v>2</v>
      </c>
      <c r="AD725" s="71">
        <v>10</v>
      </c>
      <c r="AE725" s="71">
        <v>940</v>
      </c>
      <c r="AF725" s="71">
        <v>0</v>
      </c>
      <c r="AG725" s="71" t="s">
        <v>1814</v>
      </c>
      <c r="AH725" s="71" t="s">
        <v>2046</v>
      </c>
      <c r="AI725" s="71">
        <v>-16200</v>
      </c>
      <c r="AJ725" s="73">
        <v>40267.682754629626</v>
      </c>
      <c r="AK725" s="71" t="s">
        <v>3133</v>
      </c>
      <c r="AL725" s="71" t="s">
        <v>3856</v>
      </c>
      <c r="AM725" s="71" t="s">
        <v>4788</v>
      </c>
      <c r="AN725" s="73">
        <v>40522.050127314818</v>
      </c>
      <c r="AO725" s="71"/>
      <c r="AP725" s="71"/>
    </row>
    <row r="726" spans="1:42" ht="41.45" customHeight="1">
      <c r="A726" s="70" t="s">
        <v>908</v>
      </c>
      <c r="C726" s="52">
        <v>0</v>
      </c>
      <c r="D726" s="52">
        <v>0</v>
      </c>
      <c r="E726" s="53">
        <v>0</v>
      </c>
      <c r="F726" s="53">
        <v>0</v>
      </c>
      <c r="G726" s="53">
        <v>0</v>
      </c>
      <c r="H726" s="53">
        <v>0</v>
      </c>
      <c r="I726" s="53">
        <v>0</v>
      </c>
      <c r="J726" s="16" t="s">
        <v>5682</v>
      </c>
      <c r="K726" s="16"/>
      <c r="L726" s="75">
        <v>3.5</v>
      </c>
      <c r="M726" s="68"/>
      <c r="N726" s="95" t="s">
        <v>2829</v>
      </c>
      <c r="O726" s="95"/>
      <c r="P726" s="17"/>
      <c r="Q726" s="76" t="s">
        <v>5688</v>
      </c>
      <c r="R726" s="76"/>
      <c r="S726" s="17"/>
      <c r="T726" s="78"/>
      <c r="U726" s="79"/>
      <c r="V726" s="79"/>
      <c r="W726" s="77"/>
      <c r="X726" s="80"/>
      <c r="Y726" s="80"/>
      <c r="Z726" s="69">
        <v>726</v>
      </c>
      <c r="AA726" s="69"/>
      <c r="AB726" s="81"/>
      <c r="AC726" s="71">
        <v>14</v>
      </c>
      <c r="AD726" s="71">
        <v>8</v>
      </c>
      <c r="AE726" s="71">
        <v>140</v>
      </c>
      <c r="AF726" s="71">
        <v>40</v>
      </c>
      <c r="AG726" s="71"/>
      <c r="AH726" s="71" t="s">
        <v>2094</v>
      </c>
      <c r="AI726" s="71">
        <v>25200</v>
      </c>
      <c r="AJ726" s="73">
        <v>39600.069432870368</v>
      </c>
      <c r="AK726" s="71" t="s">
        <v>3133</v>
      </c>
      <c r="AL726" s="71" t="s">
        <v>3857</v>
      </c>
      <c r="AM726" s="71" t="s">
        <v>4404</v>
      </c>
      <c r="AN726" s="73">
        <v>40522.050115740742</v>
      </c>
      <c r="AO726" s="71"/>
      <c r="AP726" s="71"/>
    </row>
    <row r="727" spans="1:42" ht="41.45" customHeight="1">
      <c r="A727" s="70" t="s">
        <v>909</v>
      </c>
      <c r="C727" s="52">
        <v>0</v>
      </c>
      <c r="D727" s="52">
        <v>0</v>
      </c>
      <c r="E727" s="53">
        <v>0</v>
      </c>
      <c r="F727" s="53">
        <v>0</v>
      </c>
      <c r="G727" s="53">
        <v>0</v>
      </c>
      <c r="H727" s="53">
        <v>0</v>
      </c>
      <c r="I727" s="53">
        <v>0</v>
      </c>
      <c r="J727" s="16" t="s">
        <v>5682</v>
      </c>
      <c r="K727" s="16"/>
      <c r="L727" s="75">
        <v>3.5</v>
      </c>
      <c r="M727" s="68"/>
      <c r="N727" s="95" t="s">
        <v>2830</v>
      </c>
      <c r="O727" s="95"/>
      <c r="P727" s="17"/>
      <c r="Q727" s="76" t="s">
        <v>5688</v>
      </c>
      <c r="R727" s="76"/>
      <c r="S727" s="17"/>
      <c r="T727" s="78"/>
      <c r="U727" s="79"/>
      <c r="V727" s="79"/>
      <c r="W727" s="77"/>
      <c r="X727" s="80"/>
      <c r="Y727" s="80"/>
      <c r="Z727" s="69">
        <v>727</v>
      </c>
      <c r="AA727" s="69"/>
      <c r="AB727" s="81"/>
      <c r="AC727" s="71">
        <v>45</v>
      </c>
      <c r="AD727" s="71">
        <v>232</v>
      </c>
      <c r="AE727" s="71">
        <v>6761</v>
      </c>
      <c r="AF727" s="71">
        <v>0</v>
      </c>
      <c r="AG727" s="71" t="s">
        <v>1815</v>
      </c>
      <c r="AH727" s="71" t="s">
        <v>2049</v>
      </c>
      <c r="AI727" s="71">
        <v>36000</v>
      </c>
      <c r="AJ727" s="73">
        <v>39945.528668981482</v>
      </c>
      <c r="AK727" s="71" t="s">
        <v>3133</v>
      </c>
      <c r="AL727" s="71" t="s">
        <v>3858</v>
      </c>
      <c r="AM727" s="71" t="s">
        <v>4276</v>
      </c>
      <c r="AN727" s="73">
        <v>40522.050081018519</v>
      </c>
      <c r="AO727" s="71"/>
      <c r="AP727" s="71"/>
    </row>
    <row r="728" spans="1:42" ht="41.45" customHeight="1">
      <c r="A728" s="70" t="s">
        <v>910</v>
      </c>
      <c r="C728" s="52">
        <v>0</v>
      </c>
      <c r="D728" s="52">
        <v>0</v>
      </c>
      <c r="E728" s="53">
        <v>0</v>
      </c>
      <c r="F728" s="53">
        <v>0</v>
      </c>
      <c r="G728" s="53">
        <v>0</v>
      </c>
      <c r="H728" s="53">
        <v>0</v>
      </c>
      <c r="I728" s="53">
        <v>0</v>
      </c>
      <c r="J728" s="16" t="s">
        <v>5682</v>
      </c>
      <c r="K728" s="16"/>
      <c r="L728" s="75">
        <v>3.5</v>
      </c>
      <c r="M728" s="68"/>
      <c r="N728" s="95" t="s">
        <v>2831</v>
      </c>
      <c r="O728" s="95"/>
      <c r="P728" s="17"/>
      <c r="Q728" s="76" t="s">
        <v>5688</v>
      </c>
      <c r="R728" s="76"/>
      <c r="S728" s="17"/>
      <c r="T728" s="78"/>
      <c r="U728" s="79"/>
      <c r="V728" s="79"/>
      <c r="W728" s="77"/>
      <c r="X728" s="80"/>
      <c r="Y728" s="80"/>
      <c r="Z728" s="69">
        <v>728</v>
      </c>
      <c r="AA728" s="69"/>
      <c r="AB728" s="81"/>
      <c r="AC728" s="71">
        <v>427</v>
      </c>
      <c r="AD728" s="71">
        <v>258</v>
      </c>
      <c r="AE728" s="71">
        <v>994</v>
      </c>
      <c r="AF728" s="71">
        <v>0</v>
      </c>
      <c r="AG728" s="71" t="s">
        <v>1816</v>
      </c>
      <c r="AH728" s="71" t="s">
        <v>2040</v>
      </c>
      <c r="AI728" s="71">
        <v>-28800</v>
      </c>
      <c r="AJ728" s="73">
        <v>39354.007592592592</v>
      </c>
      <c r="AK728" s="71" t="s">
        <v>3133</v>
      </c>
      <c r="AL728" s="71" t="s">
        <v>3859</v>
      </c>
      <c r="AM728" s="71" t="s">
        <v>4789</v>
      </c>
      <c r="AN728" s="73">
        <v>40522.050034722219</v>
      </c>
      <c r="AO728" s="71"/>
      <c r="AP728" s="71"/>
    </row>
    <row r="729" spans="1:42" ht="41.45" customHeight="1">
      <c r="A729" s="70" t="s">
        <v>911</v>
      </c>
      <c r="C729" s="52">
        <v>0</v>
      </c>
      <c r="D729" s="52">
        <v>0</v>
      </c>
      <c r="E729" s="53">
        <v>0</v>
      </c>
      <c r="F729" s="53">
        <v>0</v>
      </c>
      <c r="G729" s="53">
        <v>0</v>
      </c>
      <c r="H729" s="53">
        <v>0</v>
      </c>
      <c r="I729" s="53">
        <v>0</v>
      </c>
      <c r="J729" s="16" t="s">
        <v>5682</v>
      </c>
      <c r="K729" s="16"/>
      <c r="L729" s="75">
        <v>3.5</v>
      </c>
      <c r="M729" s="68"/>
      <c r="N729" s="95" t="s">
        <v>2832</v>
      </c>
      <c r="O729" s="95"/>
      <c r="P729" s="17"/>
      <c r="Q729" s="76" t="s">
        <v>5688</v>
      </c>
      <c r="R729" s="76"/>
      <c r="S729" s="17"/>
      <c r="T729" s="78"/>
      <c r="U729" s="79"/>
      <c r="V729" s="79"/>
      <c r="W729" s="77"/>
      <c r="X729" s="80"/>
      <c r="Y729" s="80"/>
      <c r="Z729" s="69">
        <v>729</v>
      </c>
      <c r="AA729" s="69"/>
      <c r="AB729" s="81"/>
      <c r="AC729" s="71">
        <v>0</v>
      </c>
      <c r="AD729" s="71">
        <v>0</v>
      </c>
      <c r="AE729" s="71">
        <v>61</v>
      </c>
      <c r="AF729" s="71">
        <v>0</v>
      </c>
      <c r="AG729" s="71"/>
      <c r="AH729" s="71"/>
      <c r="AI729" s="71"/>
      <c r="AJ729" s="73">
        <v>40519.884016203701</v>
      </c>
      <c r="AK729" s="71" t="s">
        <v>3133</v>
      </c>
      <c r="AL729" s="71" t="s">
        <v>3860</v>
      </c>
      <c r="AM729" s="71" t="s">
        <v>4790</v>
      </c>
      <c r="AN729" s="73">
        <v>40522.050000000003</v>
      </c>
      <c r="AO729" s="71"/>
      <c r="AP729" s="71"/>
    </row>
    <row r="730" spans="1:42" ht="41.45" customHeight="1">
      <c r="A730" s="70" t="s">
        <v>912</v>
      </c>
      <c r="C730" s="52">
        <v>0</v>
      </c>
      <c r="D730" s="52">
        <v>0</v>
      </c>
      <c r="E730" s="53">
        <v>0</v>
      </c>
      <c r="F730" s="53">
        <v>0</v>
      </c>
      <c r="G730" s="53">
        <v>0</v>
      </c>
      <c r="H730" s="53">
        <v>0</v>
      </c>
      <c r="I730" s="53">
        <v>0</v>
      </c>
      <c r="J730" s="16" t="s">
        <v>5682</v>
      </c>
      <c r="K730" s="16"/>
      <c r="L730" s="75">
        <v>3.5</v>
      </c>
      <c r="M730" s="68"/>
      <c r="N730" s="95" t="s">
        <v>2833</v>
      </c>
      <c r="O730" s="95"/>
      <c r="P730" s="17"/>
      <c r="Q730" s="76" t="s">
        <v>5688</v>
      </c>
      <c r="R730" s="76"/>
      <c r="S730" s="17"/>
      <c r="T730" s="78"/>
      <c r="U730" s="79"/>
      <c r="V730" s="79"/>
      <c r="W730" s="77"/>
      <c r="X730" s="80"/>
      <c r="Y730" s="80"/>
      <c r="Z730" s="69">
        <v>730</v>
      </c>
      <c r="AA730" s="69"/>
      <c r="AB730" s="81"/>
      <c r="AC730" s="71">
        <v>268</v>
      </c>
      <c r="AD730" s="71">
        <v>74</v>
      </c>
      <c r="AE730" s="71">
        <v>1418</v>
      </c>
      <c r="AF730" s="71">
        <v>1</v>
      </c>
      <c r="AG730" s="71"/>
      <c r="AH730" s="71"/>
      <c r="AI730" s="71"/>
      <c r="AJ730" s="73">
        <v>40373.617418981485</v>
      </c>
      <c r="AK730" s="71" t="s">
        <v>3133</v>
      </c>
      <c r="AL730" s="71" t="s">
        <v>3861</v>
      </c>
      <c r="AM730" s="71" t="s">
        <v>4791</v>
      </c>
      <c r="AN730" s="73">
        <v>40522.050000000003</v>
      </c>
      <c r="AO730" s="71"/>
      <c r="AP730" s="71"/>
    </row>
    <row r="731" spans="1:42" ht="41.45" customHeight="1">
      <c r="A731" s="70" t="s">
        <v>913</v>
      </c>
      <c r="C731" s="52">
        <v>0</v>
      </c>
      <c r="D731" s="52">
        <v>0</v>
      </c>
      <c r="E731" s="53">
        <v>0</v>
      </c>
      <c r="F731" s="53">
        <v>0</v>
      </c>
      <c r="G731" s="53">
        <v>0</v>
      </c>
      <c r="H731" s="53">
        <v>0</v>
      </c>
      <c r="I731" s="53">
        <v>0</v>
      </c>
      <c r="J731" s="16" t="s">
        <v>5682</v>
      </c>
      <c r="K731" s="16"/>
      <c r="L731" s="75">
        <v>3.5</v>
      </c>
      <c r="M731" s="68"/>
      <c r="N731" s="95" t="s">
        <v>2834</v>
      </c>
      <c r="O731" s="95"/>
      <c r="P731" s="17"/>
      <c r="Q731" s="76" t="s">
        <v>5688</v>
      </c>
      <c r="R731" s="76"/>
      <c r="S731" s="17"/>
      <c r="T731" s="78"/>
      <c r="U731" s="79"/>
      <c r="V731" s="79"/>
      <c r="W731" s="77"/>
      <c r="X731" s="80"/>
      <c r="Y731" s="80"/>
      <c r="Z731" s="69">
        <v>731</v>
      </c>
      <c r="AA731" s="69"/>
      <c r="AB731" s="81"/>
      <c r="AC731" s="71">
        <v>49</v>
      </c>
      <c r="AD731" s="71">
        <v>13</v>
      </c>
      <c r="AE731" s="71">
        <v>20</v>
      </c>
      <c r="AF731" s="71">
        <v>4</v>
      </c>
      <c r="AG731" s="71" t="s">
        <v>1817</v>
      </c>
      <c r="AH731" s="71" t="s">
        <v>2053</v>
      </c>
      <c r="AI731" s="71">
        <v>36000</v>
      </c>
      <c r="AJ731" s="73">
        <v>40519.028055555558</v>
      </c>
      <c r="AK731" s="71" t="s">
        <v>3133</v>
      </c>
      <c r="AL731" s="71" t="s">
        <v>3862</v>
      </c>
      <c r="AM731" s="71" t="s">
        <v>4792</v>
      </c>
      <c r="AN731" s="73">
        <v>40522.049988425926</v>
      </c>
      <c r="AO731" s="71"/>
      <c r="AP731" s="71"/>
    </row>
    <row r="732" spans="1:42" ht="41.45" customHeight="1">
      <c r="A732" s="70" t="s">
        <v>914</v>
      </c>
      <c r="C732" s="52">
        <v>0</v>
      </c>
      <c r="D732" s="52">
        <v>0</v>
      </c>
      <c r="E732" s="53">
        <v>0</v>
      </c>
      <c r="F732" s="53">
        <v>0</v>
      </c>
      <c r="G732" s="53">
        <v>0</v>
      </c>
      <c r="H732" s="53">
        <v>0</v>
      </c>
      <c r="I732" s="53">
        <v>0</v>
      </c>
      <c r="J732" s="16" t="s">
        <v>5682</v>
      </c>
      <c r="K732" s="16"/>
      <c r="L732" s="75">
        <v>3.5</v>
      </c>
      <c r="M732" s="68"/>
      <c r="N732" s="95" t="s">
        <v>2835</v>
      </c>
      <c r="O732" s="95"/>
      <c r="P732" s="17"/>
      <c r="Q732" s="76" t="s">
        <v>5688</v>
      </c>
      <c r="R732" s="76"/>
      <c r="S732" s="17"/>
      <c r="T732" s="78"/>
      <c r="U732" s="79"/>
      <c r="V732" s="79"/>
      <c r="W732" s="77"/>
      <c r="X732" s="80"/>
      <c r="Y732" s="80"/>
      <c r="Z732" s="69">
        <v>732</v>
      </c>
      <c r="AA732" s="69"/>
      <c r="AB732" s="81"/>
      <c r="AC732" s="71">
        <v>0</v>
      </c>
      <c r="AD732" s="71">
        <v>6</v>
      </c>
      <c r="AE732" s="71">
        <v>121</v>
      </c>
      <c r="AF732" s="71">
        <v>0</v>
      </c>
      <c r="AG732" s="71"/>
      <c r="AH732" s="71"/>
      <c r="AI732" s="71"/>
      <c r="AJ732" s="73">
        <v>40519.18236111111</v>
      </c>
      <c r="AK732" s="71" t="s">
        <v>3133</v>
      </c>
      <c r="AL732" s="71" t="s">
        <v>3863</v>
      </c>
      <c r="AM732" s="71" t="s">
        <v>4793</v>
      </c>
      <c r="AN732" s="73">
        <v>40522.049988425926</v>
      </c>
      <c r="AO732" s="71"/>
      <c r="AP732" s="71"/>
    </row>
    <row r="733" spans="1:42" ht="41.45" customHeight="1">
      <c r="A733" s="70" t="s">
        <v>915</v>
      </c>
      <c r="C733" s="52">
        <v>0</v>
      </c>
      <c r="D733" s="52">
        <v>0</v>
      </c>
      <c r="E733" s="53">
        <v>0</v>
      </c>
      <c r="F733" s="53">
        <v>0</v>
      </c>
      <c r="G733" s="53">
        <v>0</v>
      </c>
      <c r="H733" s="53">
        <v>0</v>
      </c>
      <c r="I733" s="53">
        <v>0</v>
      </c>
      <c r="J733" s="16" t="s">
        <v>5682</v>
      </c>
      <c r="K733" s="16"/>
      <c r="L733" s="75">
        <v>3.5</v>
      </c>
      <c r="M733" s="68"/>
      <c r="N733" s="95" t="s">
        <v>2836</v>
      </c>
      <c r="O733" s="95"/>
      <c r="P733" s="17"/>
      <c r="Q733" s="76" t="s">
        <v>5688</v>
      </c>
      <c r="R733" s="76"/>
      <c r="S733" s="17"/>
      <c r="T733" s="78"/>
      <c r="U733" s="79"/>
      <c r="V733" s="79"/>
      <c r="W733" s="77"/>
      <c r="X733" s="80"/>
      <c r="Y733" s="80"/>
      <c r="Z733" s="69">
        <v>733</v>
      </c>
      <c r="AA733" s="69"/>
      <c r="AB733" s="81"/>
      <c r="AC733" s="71">
        <v>73</v>
      </c>
      <c r="AD733" s="71">
        <v>40</v>
      </c>
      <c r="AE733" s="71">
        <v>89</v>
      </c>
      <c r="AF733" s="71">
        <v>0</v>
      </c>
      <c r="AG733" s="71" t="s">
        <v>1818</v>
      </c>
      <c r="AH733" s="71" t="s">
        <v>2055</v>
      </c>
      <c r="AI733" s="71">
        <v>-18000</v>
      </c>
      <c r="AJ733" s="73">
        <v>40202.289849537039</v>
      </c>
      <c r="AK733" s="71" t="s">
        <v>3133</v>
      </c>
      <c r="AL733" s="71" t="s">
        <v>3864</v>
      </c>
      <c r="AM733" s="71" t="s">
        <v>4794</v>
      </c>
      <c r="AN733" s="73">
        <v>40522.049976851849</v>
      </c>
      <c r="AO733" s="71"/>
      <c r="AP733" s="71"/>
    </row>
    <row r="734" spans="1:42" ht="41.45" customHeight="1">
      <c r="A734" s="70" t="s">
        <v>916</v>
      </c>
      <c r="C734" s="52">
        <v>0</v>
      </c>
      <c r="D734" s="52">
        <v>0</v>
      </c>
      <c r="E734" s="53">
        <v>0</v>
      </c>
      <c r="F734" s="53">
        <v>0</v>
      </c>
      <c r="G734" s="53">
        <v>0</v>
      </c>
      <c r="H734" s="53">
        <v>0</v>
      </c>
      <c r="I734" s="53">
        <v>0</v>
      </c>
      <c r="J734" s="16" t="s">
        <v>5682</v>
      </c>
      <c r="K734" s="16"/>
      <c r="L734" s="75">
        <v>3.5</v>
      </c>
      <c r="M734" s="68"/>
      <c r="N734" s="95" t="s">
        <v>2837</v>
      </c>
      <c r="O734" s="95"/>
      <c r="P734" s="17"/>
      <c r="Q734" s="76" t="s">
        <v>5688</v>
      </c>
      <c r="R734" s="76"/>
      <c r="S734" s="17"/>
      <c r="T734" s="78"/>
      <c r="U734" s="79"/>
      <c r="V734" s="79"/>
      <c r="W734" s="77"/>
      <c r="X734" s="80"/>
      <c r="Y734" s="80"/>
      <c r="Z734" s="69">
        <v>734</v>
      </c>
      <c r="AA734" s="69"/>
      <c r="AB734" s="81"/>
      <c r="AC734" s="71">
        <v>928</v>
      </c>
      <c r="AD734" s="71">
        <v>669</v>
      </c>
      <c r="AE734" s="71">
        <v>1540</v>
      </c>
      <c r="AF734" s="71">
        <v>1</v>
      </c>
      <c r="AG734" s="71" t="s">
        <v>1819</v>
      </c>
      <c r="AH734" s="71" t="s">
        <v>2045</v>
      </c>
      <c r="AI734" s="71">
        <v>-18000</v>
      </c>
      <c r="AJ734" s="73">
        <v>39882.80195601852</v>
      </c>
      <c r="AK734" s="71" t="s">
        <v>3133</v>
      </c>
      <c r="AL734" s="71" t="s">
        <v>3865</v>
      </c>
      <c r="AM734" s="71" t="s">
        <v>4795</v>
      </c>
      <c r="AN734" s="73">
        <v>40522.049953703703</v>
      </c>
      <c r="AO734" s="71"/>
      <c r="AP734" s="71"/>
    </row>
    <row r="735" spans="1:42" ht="41.45" customHeight="1">
      <c r="A735" s="70" t="s">
        <v>917</v>
      </c>
      <c r="C735" s="52">
        <v>0</v>
      </c>
      <c r="D735" s="52">
        <v>0</v>
      </c>
      <c r="E735" s="53">
        <v>0</v>
      </c>
      <c r="F735" s="53">
        <v>0</v>
      </c>
      <c r="G735" s="53">
        <v>0</v>
      </c>
      <c r="H735" s="53">
        <v>0</v>
      </c>
      <c r="I735" s="53">
        <v>0</v>
      </c>
      <c r="J735" s="16" t="s">
        <v>5682</v>
      </c>
      <c r="K735" s="16"/>
      <c r="L735" s="75">
        <v>3.5</v>
      </c>
      <c r="M735" s="68"/>
      <c r="N735" s="95" t="s">
        <v>2838</v>
      </c>
      <c r="O735" s="95"/>
      <c r="P735" s="17"/>
      <c r="Q735" s="76" t="s">
        <v>5688</v>
      </c>
      <c r="R735" s="76"/>
      <c r="S735" s="17"/>
      <c r="T735" s="78"/>
      <c r="U735" s="79"/>
      <c r="V735" s="79"/>
      <c r="W735" s="77"/>
      <c r="X735" s="80"/>
      <c r="Y735" s="80"/>
      <c r="Z735" s="69">
        <v>735</v>
      </c>
      <c r="AA735" s="69"/>
      <c r="AB735" s="81"/>
      <c r="AC735" s="71">
        <v>1922</v>
      </c>
      <c r="AD735" s="71">
        <v>1186</v>
      </c>
      <c r="AE735" s="71">
        <v>323</v>
      </c>
      <c r="AF735" s="71">
        <v>1</v>
      </c>
      <c r="AG735" s="71"/>
      <c r="AH735" s="71" t="s">
        <v>2061</v>
      </c>
      <c r="AI735" s="71">
        <v>19800</v>
      </c>
      <c r="AJ735" s="73">
        <v>40143.794409722221</v>
      </c>
      <c r="AK735" s="71" t="s">
        <v>3133</v>
      </c>
      <c r="AL735" s="71" t="s">
        <v>3866</v>
      </c>
      <c r="AM735" s="71" t="s">
        <v>4796</v>
      </c>
      <c r="AN735" s="73">
        <v>40522.049942129626</v>
      </c>
      <c r="AO735" s="71"/>
      <c r="AP735" s="71"/>
    </row>
    <row r="736" spans="1:42" ht="41.45" customHeight="1">
      <c r="A736" s="70" t="s">
        <v>918</v>
      </c>
      <c r="C736" s="52">
        <v>0</v>
      </c>
      <c r="D736" s="52">
        <v>0</v>
      </c>
      <c r="E736" s="53">
        <v>0</v>
      </c>
      <c r="F736" s="53">
        <v>0</v>
      </c>
      <c r="G736" s="53">
        <v>0</v>
      </c>
      <c r="H736" s="53">
        <v>0</v>
      </c>
      <c r="I736" s="53">
        <v>0</v>
      </c>
      <c r="J736" s="16" t="s">
        <v>5682</v>
      </c>
      <c r="K736" s="16"/>
      <c r="L736" s="75">
        <v>3.5</v>
      </c>
      <c r="M736" s="68"/>
      <c r="N736" s="95" t="s">
        <v>2839</v>
      </c>
      <c r="O736" s="95"/>
      <c r="P736" s="17"/>
      <c r="Q736" s="76" t="s">
        <v>5688</v>
      </c>
      <c r="R736" s="76"/>
      <c r="S736" s="17"/>
      <c r="T736" s="78"/>
      <c r="U736" s="79"/>
      <c r="V736" s="79"/>
      <c r="W736" s="77"/>
      <c r="X736" s="80"/>
      <c r="Y736" s="80"/>
      <c r="Z736" s="69">
        <v>736</v>
      </c>
      <c r="AA736" s="69"/>
      <c r="AB736" s="81"/>
      <c r="AC736" s="71">
        <v>55</v>
      </c>
      <c r="AD736" s="71">
        <v>18</v>
      </c>
      <c r="AE736" s="71">
        <v>54</v>
      </c>
      <c r="AF736" s="71">
        <v>0</v>
      </c>
      <c r="AG736" s="71" t="s">
        <v>1820</v>
      </c>
      <c r="AH736" s="71"/>
      <c r="AI736" s="71"/>
      <c r="AJ736" s="73">
        <v>40294.785416666666</v>
      </c>
      <c r="AK736" s="71" t="s">
        <v>3133</v>
      </c>
      <c r="AL736" s="71" t="s">
        <v>3867</v>
      </c>
      <c r="AM736" s="71" t="s">
        <v>4797</v>
      </c>
      <c r="AN736" s="73">
        <v>40522.049826388888</v>
      </c>
      <c r="AO736" s="71"/>
      <c r="AP736" s="71"/>
    </row>
    <row r="737" spans="1:42" ht="41.45" customHeight="1">
      <c r="A737" s="70" t="s">
        <v>919</v>
      </c>
      <c r="C737" s="52">
        <v>0</v>
      </c>
      <c r="D737" s="52">
        <v>0</v>
      </c>
      <c r="E737" s="53">
        <v>0</v>
      </c>
      <c r="F737" s="53">
        <v>0</v>
      </c>
      <c r="G737" s="53">
        <v>0</v>
      </c>
      <c r="H737" s="53">
        <v>0</v>
      </c>
      <c r="I737" s="53">
        <v>0</v>
      </c>
      <c r="J737" s="16" t="s">
        <v>5682</v>
      </c>
      <c r="K737" s="16"/>
      <c r="L737" s="75">
        <v>3.5</v>
      </c>
      <c r="M737" s="68"/>
      <c r="N737" s="95" t="s">
        <v>2840</v>
      </c>
      <c r="O737" s="95"/>
      <c r="P737" s="17"/>
      <c r="Q737" s="76" t="s">
        <v>5688</v>
      </c>
      <c r="R737" s="76"/>
      <c r="S737" s="17"/>
      <c r="T737" s="78"/>
      <c r="U737" s="79"/>
      <c r="V737" s="79"/>
      <c r="W737" s="77"/>
      <c r="X737" s="80"/>
      <c r="Y737" s="80"/>
      <c r="Z737" s="69">
        <v>737</v>
      </c>
      <c r="AA737" s="69"/>
      <c r="AB737" s="81"/>
      <c r="AC737" s="71">
        <v>8</v>
      </c>
      <c r="AD737" s="71">
        <v>8</v>
      </c>
      <c r="AE737" s="71">
        <v>180</v>
      </c>
      <c r="AF737" s="71">
        <v>0</v>
      </c>
      <c r="AG737" s="71"/>
      <c r="AH737" s="71"/>
      <c r="AI737" s="71"/>
      <c r="AJ737" s="73">
        <v>40520.019166666665</v>
      </c>
      <c r="AK737" s="71" t="s">
        <v>3133</v>
      </c>
      <c r="AL737" s="71" t="s">
        <v>3868</v>
      </c>
      <c r="AM737" s="71" t="s">
        <v>4257</v>
      </c>
      <c r="AN737" s="73">
        <v>40522.049803240741</v>
      </c>
      <c r="AO737" s="71"/>
      <c r="AP737" s="71"/>
    </row>
    <row r="738" spans="1:42" ht="41.45" customHeight="1">
      <c r="A738" s="70" t="s">
        <v>920</v>
      </c>
      <c r="C738" s="52">
        <v>0</v>
      </c>
      <c r="D738" s="52">
        <v>0</v>
      </c>
      <c r="E738" s="53">
        <v>0</v>
      </c>
      <c r="F738" s="53">
        <v>0</v>
      </c>
      <c r="G738" s="53">
        <v>0</v>
      </c>
      <c r="H738" s="53">
        <v>0</v>
      </c>
      <c r="I738" s="53">
        <v>0</v>
      </c>
      <c r="J738" s="16" t="s">
        <v>5682</v>
      </c>
      <c r="K738" s="16"/>
      <c r="L738" s="75">
        <v>3.5</v>
      </c>
      <c r="M738" s="68"/>
      <c r="N738" s="95" t="s">
        <v>2841</v>
      </c>
      <c r="O738" s="95"/>
      <c r="P738" s="17"/>
      <c r="Q738" s="76" t="s">
        <v>5688</v>
      </c>
      <c r="R738" s="76"/>
      <c r="S738" s="17"/>
      <c r="T738" s="78"/>
      <c r="U738" s="79"/>
      <c r="V738" s="79"/>
      <c r="W738" s="77"/>
      <c r="X738" s="80"/>
      <c r="Y738" s="80"/>
      <c r="Z738" s="69">
        <v>738</v>
      </c>
      <c r="AA738" s="69"/>
      <c r="AB738" s="81"/>
      <c r="AC738" s="71">
        <v>139</v>
      </c>
      <c r="AD738" s="71">
        <v>309</v>
      </c>
      <c r="AE738" s="71">
        <v>428</v>
      </c>
      <c r="AF738" s="71">
        <v>0</v>
      </c>
      <c r="AG738" s="71" t="s">
        <v>1821</v>
      </c>
      <c r="AH738" s="71"/>
      <c r="AI738" s="71"/>
      <c r="AJ738" s="73">
        <v>40435.379386574074</v>
      </c>
      <c r="AK738" s="71" t="s">
        <v>3133</v>
      </c>
      <c r="AL738" s="71" t="s">
        <v>3869</v>
      </c>
      <c r="AM738" s="71" t="s">
        <v>4798</v>
      </c>
      <c r="AN738" s="73">
        <v>40522.049791666665</v>
      </c>
      <c r="AO738" s="71"/>
      <c r="AP738" s="71"/>
    </row>
    <row r="739" spans="1:42" ht="41.45" customHeight="1">
      <c r="A739" s="70" t="s">
        <v>921</v>
      </c>
      <c r="C739" s="52">
        <v>0</v>
      </c>
      <c r="D739" s="52">
        <v>0</v>
      </c>
      <c r="E739" s="53">
        <v>0</v>
      </c>
      <c r="F739" s="53">
        <v>0</v>
      </c>
      <c r="G739" s="53">
        <v>0</v>
      </c>
      <c r="H739" s="53">
        <v>0</v>
      </c>
      <c r="I739" s="53">
        <v>0</v>
      </c>
      <c r="J739" s="16" t="s">
        <v>5682</v>
      </c>
      <c r="K739" s="16"/>
      <c r="L739" s="75">
        <v>3.5</v>
      </c>
      <c r="M739" s="68"/>
      <c r="N739" s="95" t="s">
        <v>2842</v>
      </c>
      <c r="O739" s="95"/>
      <c r="P739" s="17"/>
      <c r="Q739" s="76" t="s">
        <v>5688</v>
      </c>
      <c r="R739" s="76"/>
      <c r="S739" s="17"/>
      <c r="T739" s="78"/>
      <c r="U739" s="79"/>
      <c r="V739" s="79"/>
      <c r="W739" s="77"/>
      <c r="X739" s="80"/>
      <c r="Y739" s="80"/>
      <c r="Z739" s="69">
        <v>739</v>
      </c>
      <c r="AA739" s="69"/>
      <c r="AB739" s="81"/>
      <c r="AC739" s="71">
        <v>58</v>
      </c>
      <c r="AD739" s="71">
        <v>28</v>
      </c>
      <c r="AE739" s="71">
        <v>845</v>
      </c>
      <c r="AF739" s="71">
        <v>3</v>
      </c>
      <c r="AG739" s="71"/>
      <c r="AH739" s="71" t="s">
        <v>2043</v>
      </c>
      <c r="AI739" s="71">
        <v>-18000</v>
      </c>
      <c r="AJ739" s="73">
        <v>39979.587280092594</v>
      </c>
      <c r="AK739" s="71" t="s">
        <v>3133</v>
      </c>
      <c r="AL739" s="71" t="s">
        <v>3870</v>
      </c>
      <c r="AM739" s="71" t="s">
        <v>4799</v>
      </c>
      <c r="AN739" s="73">
        <v>40522.049780092595</v>
      </c>
      <c r="AO739" s="71"/>
      <c r="AP739" s="71"/>
    </row>
    <row r="740" spans="1:42" ht="41.45" customHeight="1">
      <c r="A740" s="70" t="s">
        <v>922</v>
      </c>
      <c r="C740" s="52">
        <v>0</v>
      </c>
      <c r="D740" s="52">
        <v>0</v>
      </c>
      <c r="E740" s="53">
        <v>0</v>
      </c>
      <c r="F740" s="53">
        <v>0</v>
      </c>
      <c r="G740" s="53">
        <v>0</v>
      </c>
      <c r="H740" s="53">
        <v>0</v>
      </c>
      <c r="I740" s="53">
        <v>0</v>
      </c>
      <c r="J740" s="16" t="s">
        <v>5682</v>
      </c>
      <c r="K740" s="16"/>
      <c r="L740" s="75">
        <v>3.5</v>
      </c>
      <c r="M740" s="68"/>
      <c r="N740" s="95" t="s">
        <v>2843</v>
      </c>
      <c r="O740" s="95"/>
      <c r="P740" s="17"/>
      <c r="Q740" s="76" t="s">
        <v>5688</v>
      </c>
      <c r="R740" s="76"/>
      <c r="S740" s="17"/>
      <c r="T740" s="78"/>
      <c r="U740" s="79"/>
      <c r="V740" s="79"/>
      <c r="W740" s="77"/>
      <c r="X740" s="80"/>
      <c r="Y740" s="80"/>
      <c r="Z740" s="69">
        <v>740</v>
      </c>
      <c r="AA740" s="69"/>
      <c r="AB740" s="81"/>
      <c r="AC740" s="71">
        <v>145</v>
      </c>
      <c r="AD740" s="71">
        <v>43</v>
      </c>
      <c r="AE740" s="71">
        <v>107</v>
      </c>
      <c r="AF740" s="71">
        <v>3</v>
      </c>
      <c r="AG740" s="71"/>
      <c r="AH740" s="71" t="s">
        <v>2045</v>
      </c>
      <c r="AI740" s="71">
        <v>-18000</v>
      </c>
      <c r="AJ740" s="73">
        <v>39879.698159722226</v>
      </c>
      <c r="AK740" s="71" t="s">
        <v>3133</v>
      </c>
      <c r="AL740" s="71" t="s">
        <v>3871</v>
      </c>
      <c r="AM740" s="71" t="s">
        <v>4800</v>
      </c>
      <c r="AN740" s="73">
        <v>40522.049733796295</v>
      </c>
      <c r="AO740" s="71"/>
      <c r="AP740" s="71"/>
    </row>
    <row r="741" spans="1:42" ht="41.45" customHeight="1">
      <c r="A741" s="70" t="s">
        <v>923</v>
      </c>
      <c r="C741" s="52">
        <v>0</v>
      </c>
      <c r="D741" s="52">
        <v>0</v>
      </c>
      <c r="E741" s="53">
        <v>0</v>
      </c>
      <c r="F741" s="53">
        <v>0</v>
      </c>
      <c r="G741" s="53">
        <v>0</v>
      </c>
      <c r="H741" s="53">
        <v>0</v>
      </c>
      <c r="I741" s="53">
        <v>0</v>
      </c>
      <c r="J741" s="16" t="s">
        <v>5682</v>
      </c>
      <c r="K741" s="16"/>
      <c r="L741" s="75">
        <v>3.5</v>
      </c>
      <c r="M741" s="68"/>
      <c r="N741" s="95" t="s">
        <v>2844</v>
      </c>
      <c r="O741" s="95"/>
      <c r="P741" s="17"/>
      <c r="Q741" s="76" t="s">
        <v>5688</v>
      </c>
      <c r="R741" s="76"/>
      <c r="S741" s="58"/>
      <c r="T741" s="78"/>
      <c r="U741" s="79"/>
      <c r="V741" s="79"/>
      <c r="W741" s="77"/>
      <c r="X741" s="80"/>
      <c r="Y741" s="80"/>
      <c r="Z741" s="69">
        <v>741</v>
      </c>
      <c r="AA741" s="69"/>
      <c r="AB741" s="81"/>
      <c r="AC741" s="71">
        <v>1</v>
      </c>
      <c r="AD741" s="71">
        <v>613</v>
      </c>
      <c r="AE741" s="71">
        <v>50272</v>
      </c>
      <c r="AF741" s="71">
        <v>1</v>
      </c>
      <c r="AG741" s="71" t="s">
        <v>1822</v>
      </c>
      <c r="AH741" s="71" t="s">
        <v>2101</v>
      </c>
      <c r="AI741" s="71">
        <v>19800</v>
      </c>
      <c r="AJ741" s="73">
        <v>40114.161921296298</v>
      </c>
      <c r="AK741" s="71" t="s">
        <v>3133</v>
      </c>
      <c r="AL741" s="71" t="s">
        <v>3872</v>
      </c>
      <c r="AM741" s="71" t="s">
        <v>4801</v>
      </c>
      <c r="AN741" s="73">
        <v>40522.049733796295</v>
      </c>
      <c r="AO741" s="71"/>
      <c r="AP741" s="71"/>
    </row>
    <row r="742" spans="1:42" ht="41.45" customHeight="1">
      <c r="A742" s="70" t="s">
        <v>924</v>
      </c>
      <c r="C742" s="52">
        <v>0</v>
      </c>
      <c r="D742" s="52">
        <v>0</v>
      </c>
      <c r="E742" s="53">
        <v>0</v>
      </c>
      <c r="F742" s="53">
        <v>0</v>
      </c>
      <c r="G742" s="53">
        <v>0</v>
      </c>
      <c r="H742" s="53">
        <v>0</v>
      </c>
      <c r="I742" s="53">
        <v>0</v>
      </c>
      <c r="J742" s="16" t="s">
        <v>5682</v>
      </c>
      <c r="K742" s="16"/>
      <c r="L742" s="75">
        <v>3.5</v>
      </c>
      <c r="M742" s="68"/>
      <c r="N742" s="95" t="s">
        <v>2845</v>
      </c>
      <c r="O742" s="95"/>
      <c r="P742" s="17"/>
      <c r="Q742" s="76" t="s">
        <v>5688</v>
      </c>
      <c r="R742" s="76"/>
      <c r="S742" s="17"/>
      <c r="T742" s="78"/>
      <c r="U742" s="79"/>
      <c r="V742" s="79"/>
      <c r="W742" s="77"/>
      <c r="X742" s="80"/>
      <c r="Y742" s="80"/>
      <c r="Z742" s="69">
        <v>742</v>
      </c>
      <c r="AA742" s="69"/>
      <c r="AB742" s="81"/>
      <c r="AC742" s="71">
        <v>226</v>
      </c>
      <c r="AD742" s="71">
        <v>125</v>
      </c>
      <c r="AE742" s="71">
        <v>1477</v>
      </c>
      <c r="AF742" s="71">
        <v>7</v>
      </c>
      <c r="AG742" s="71" t="s">
        <v>1823</v>
      </c>
      <c r="AH742" s="71" t="s">
        <v>2046</v>
      </c>
      <c r="AI742" s="71">
        <v>-16200</v>
      </c>
      <c r="AJ742" s="73">
        <v>40015.138148148151</v>
      </c>
      <c r="AK742" s="71" t="s">
        <v>3133</v>
      </c>
      <c r="AL742" s="71" t="s">
        <v>3873</v>
      </c>
      <c r="AM742" s="71" t="s">
        <v>4802</v>
      </c>
      <c r="AN742" s="73">
        <v>40522.049664351849</v>
      </c>
      <c r="AO742" s="71"/>
      <c r="AP742" s="71"/>
    </row>
    <row r="743" spans="1:42" ht="41.45" customHeight="1">
      <c r="A743" s="70" t="s">
        <v>925</v>
      </c>
      <c r="C743" s="52">
        <v>0</v>
      </c>
      <c r="D743" s="52">
        <v>0</v>
      </c>
      <c r="E743" s="53">
        <v>0</v>
      </c>
      <c r="F743" s="53">
        <v>0</v>
      </c>
      <c r="G743" s="53">
        <v>0</v>
      </c>
      <c r="H743" s="53">
        <v>0</v>
      </c>
      <c r="I743" s="53">
        <v>0</v>
      </c>
      <c r="J743" s="16" t="s">
        <v>5682</v>
      </c>
      <c r="K743" s="16"/>
      <c r="L743" s="75">
        <v>3.5</v>
      </c>
      <c r="M743" s="68"/>
      <c r="N743" s="95" t="s">
        <v>2846</v>
      </c>
      <c r="O743" s="95"/>
      <c r="P743" s="17"/>
      <c r="Q743" s="76" t="s">
        <v>5688</v>
      </c>
      <c r="R743" s="76"/>
      <c r="S743" s="17"/>
      <c r="T743" s="78"/>
      <c r="U743" s="79"/>
      <c r="V743" s="79"/>
      <c r="W743" s="77"/>
      <c r="X743" s="80"/>
      <c r="Y743" s="80"/>
      <c r="Z743" s="69">
        <v>743</v>
      </c>
      <c r="AA743" s="69"/>
      <c r="AB743" s="81"/>
      <c r="AC743" s="71">
        <v>81</v>
      </c>
      <c r="AD743" s="71">
        <v>136</v>
      </c>
      <c r="AE743" s="71">
        <v>1961</v>
      </c>
      <c r="AF743" s="71">
        <v>81</v>
      </c>
      <c r="AG743" s="71" t="s">
        <v>1824</v>
      </c>
      <c r="AH743" s="71" t="s">
        <v>2050</v>
      </c>
      <c r="AI743" s="71">
        <v>-21600</v>
      </c>
      <c r="AJ743" s="73">
        <v>39786.811886574076</v>
      </c>
      <c r="AK743" s="71" t="s">
        <v>3133</v>
      </c>
      <c r="AL743" s="71" t="s">
        <v>3874</v>
      </c>
      <c r="AM743" s="71" t="s">
        <v>4803</v>
      </c>
      <c r="AN743" s="73">
        <v>40522.049641203703</v>
      </c>
      <c r="AO743" s="71"/>
      <c r="AP743" s="71"/>
    </row>
    <row r="744" spans="1:42" ht="41.45" customHeight="1">
      <c r="A744" s="70" t="s">
        <v>926</v>
      </c>
      <c r="C744" s="52">
        <v>0</v>
      </c>
      <c r="D744" s="52">
        <v>0</v>
      </c>
      <c r="E744" s="53">
        <v>0</v>
      </c>
      <c r="F744" s="53">
        <v>0</v>
      </c>
      <c r="G744" s="53">
        <v>0</v>
      </c>
      <c r="H744" s="53">
        <v>0</v>
      </c>
      <c r="I744" s="53">
        <v>0</v>
      </c>
      <c r="J744" s="16" t="s">
        <v>5682</v>
      </c>
      <c r="K744" s="16"/>
      <c r="L744" s="75">
        <v>3.5</v>
      </c>
      <c r="M744" s="68"/>
      <c r="N744" s="95" t="s">
        <v>2847</v>
      </c>
      <c r="O744" s="95"/>
      <c r="P744" s="17"/>
      <c r="Q744" s="76" t="s">
        <v>5688</v>
      </c>
      <c r="R744" s="76"/>
      <c r="S744" s="58"/>
      <c r="T744" s="78"/>
      <c r="U744" s="79"/>
      <c r="V744" s="79"/>
      <c r="W744" s="77"/>
      <c r="X744" s="80"/>
      <c r="Y744" s="80"/>
      <c r="Z744" s="69">
        <v>744</v>
      </c>
      <c r="AA744" s="69"/>
      <c r="AB744" s="81"/>
      <c r="AC744" s="71">
        <v>10</v>
      </c>
      <c r="AD744" s="71">
        <v>346</v>
      </c>
      <c r="AE744" s="71">
        <v>14840</v>
      </c>
      <c r="AF744" s="71">
        <v>0</v>
      </c>
      <c r="AG744" s="71"/>
      <c r="AH744" s="71"/>
      <c r="AI744" s="71"/>
      <c r="AJ744" s="73">
        <v>40352.696261574078</v>
      </c>
      <c r="AK744" s="71" t="s">
        <v>3133</v>
      </c>
      <c r="AL744" s="71" t="s">
        <v>3875</v>
      </c>
      <c r="AM744" s="71" t="s">
        <v>4804</v>
      </c>
      <c r="AN744" s="73">
        <v>40522.049641203703</v>
      </c>
      <c r="AO744" s="71"/>
      <c r="AP744" s="71"/>
    </row>
    <row r="745" spans="1:42" ht="41.45" customHeight="1">
      <c r="A745" s="70" t="s">
        <v>927</v>
      </c>
      <c r="C745" s="52">
        <v>0</v>
      </c>
      <c r="D745" s="52">
        <v>0</v>
      </c>
      <c r="E745" s="53">
        <v>0</v>
      </c>
      <c r="F745" s="53">
        <v>0</v>
      </c>
      <c r="G745" s="53">
        <v>0</v>
      </c>
      <c r="H745" s="53">
        <v>0</v>
      </c>
      <c r="I745" s="53">
        <v>0</v>
      </c>
      <c r="J745" s="16" t="s">
        <v>5682</v>
      </c>
      <c r="K745" s="16"/>
      <c r="L745" s="75">
        <v>3.5</v>
      </c>
      <c r="M745" s="68"/>
      <c r="N745" s="95" t="s">
        <v>2848</v>
      </c>
      <c r="O745" s="95"/>
      <c r="P745" s="17"/>
      <c r="Q745" s="76" t="s">
        <v>5688</v>
      </c>
      <c r="R745" s="76"/>
      <c r="S745" s="17"/>
      <c r="T745" s="78"/>
      <c r="U745" s="79"/>
      <c r="V745" s="79"/>
      <c r="W745" s="77"/>
      <c r="X745" s="80"/>
      <c r="Y745" s="80"/>
      <c r="Z745" s="69">
        <v>745</v>
      </c>
      <c r="AA745" s="69"/>
      <c r="AB745" s="81"/>
      <c r="AC745" s="71">
        <v>15</v>
      </c>
      <c r="AD745" s="71">
        <v>45</v>
      </c>
      <c r="AE745" s="71">
        <v>506</v>
      </c>
      <c r="AF745" s="71">
        <v>11</v>
      </c>
      <c r="AG745" s="71" t="s">
        <v>1825</v>
      </c>
      <c r="AH745" s="71" t="s">
        <v>2045</v>
      </c>
      <c r="AI745" s="71">
        <v>-18000</v>
      </c>
      <c r="AJ745" s="73">
        <v>39800.714016203703</v>
      </c>
      <c r="AK745" s="71" t="s">
        <v>3133</v>
      </c>
      <c r="AL745" s="71" t="s">
        <v>3876</v>
      </c>
      <c r="AM745" s="71" t="s">
        <v>4805</v>
      </c>
      <c r="AN745" s="73">
        <v>40522.049583333333</v>
      </c>
      <c r="AO745" s="71"/>
      <c r="AP745" s="71"/>
    </row>
    <row r="746" spans="1:42" ht="41.45" customHeight="1">
      <c r="A746" s="70" t="s">
        <v>928</v>
      </c>
      <c r="C746" s="52">
        <v>0</v>
      </c>
      <c r="D746" s="52">
        <v>0</v>
      </c>
      <c r="E746" s="53">
        <v>0</v>
      </c>
      <c r="F746" s="53">
        <v>0</v>
      </c>
      <c r="G746" s="53">
        <v>0</v>
      </c>
      <c r="H746" s="53">
        <v>0</v>
      </c>
      <c r="I746" s="53">
        <v>0</v>
      </c>
      <c r="J746" s="16" t="s">
        <v>5682</v>
      </c>
      <c r="K746" s="16"/>
      <c r="L746" s="75">
        <v>3.5</v>
      </c>
      <c r="M746" s="68"/>
      <c r="N746" s="95" t="s">
        <v>2849</v>
      </c>
      <c r="O746" s="95"/>
      <c r="P746" s="17"/>
      <c r="Q746" s="76" t="s">
        <v>5688</v>
      </c>
      <c r="R746" s="76"/>
      <c r="S746" s="17"/>
      <c r="T746" s="78"/>
      <c r="U746" s="79"/>
      <c r="V746" s="79"/>
      <c r="W746" s="77"/>
      <c r="X746" s="80"/>
      <c r="Y746" s="80"/>
      <c r="Z746" s="69">
        <v>746</v>
      </c>
      <c r="AA746" s="69"/>
      <c r="AB746" s="81"/>
      <c r="AC746" s="71">
        <v>84</v>
      </c>
      <c r="AD746" s="71">
        <v>40</v>
      </c>
      <c r="AE746" s="71">
        <v>338</v>
      </c>
      <c r="AF746" s="71">
        <v>39</v>
      </c>
      <c r="AG746" s="71" t="s">
        <v>1826</v>
      </c>
      <c r="AH746" s="71" t="s">
        <v>2083</v>
      </c>
      <c r="AI746" s="71">
        <v>10800</v>
      </c>
      <c r="AJ746" s="73">
        <v>39910.878946759258</v>
      </c>
      <c r="AK746" s="71" t="s">
        <v>3133</v>
      </c>
      <c r="AL746" s="71" t="s">
        <v>3877</v>
      </c>
      <c r="AM746" s="71" t="s">
        <v>4806</v>
      </c>
      <c r="AN746" s="73">
        <v>40522.049571759257</v>
      </c>
      <c r="AO746" s="71"/>
      <c r="AP746" s="71"/>
    </row>
    <row r="747" spans="1:42" ht="41.45" customHeight="1">
      <c r="A747" s="70" t="s">
        <v>929</v>
      </c>
      <c r="C747" s="52">
        <v>0</v>
      </c>
      <c r="D747" s="52">
        <v>0</v>
      </c>
      <c r="E747" s="53">
        <v>0</v>
      </c>
      <c r="F747" s="53">
        <v>0</v>
      </c>
      <c r="G747" s="53">
        <v>0</v>
      </c>
      <c r="H747" s="53">
        <v>0</v>
      </c>
      <c r="I747" s="53">
        <v>0</v>
      </c>
      <c r="J747" s="16" t="s">
        <v>5682</v>
      </c>
      <c r="K747" s="16"/>
      <c r="L747" s="75">
        <v>3.5</v>
      </c>
      <c r="M747" s="68"/>
      <c r="N747" s="95" t="s">
        <v>2850</v>
      </c>
      <c r="O747" s="95"/>
      <c r="P747" s="17"/>
      <c r="Q747" s="76" t="s">
        <v>5688</v>
      </c>
      <c r="R747" s="76"/>
      <c r="S747" s="17"/>
      <c r="T747" s="78"/>
      <c r="U747" s="79"/>
      <c r="V747" s="79"/>
      <c r="W747" s="77"/>
      <c r="X747" s="80"/>
      <c r="Y747" s="80"/>
      <c r="Z747" s="69">
        <v>747</v>
      </c>
      <c r="AA747" s="69"/>
      <c r="AB747" s="81"/>
      <c r="AC747" s="71">
        <v>56</v>
      </c>
      <c r="AD747" s="71">
        <v>69</v>
      </c>
      <c r="AE747" s="71">
        <v>515</v>
      </c>
      <c r="AF747" s="71">
        <v>0</v>
      </c>
      <c r="AG747" s="71" t="s">
        <v>1827</v>
      </c>
      <c r="AH747" s="71" t="s">
        <v>2045</v>
      </c>
      <c r="AI747" s="71">
        <v>-18000</v>
      </c>
      <c r="AJ747" s="73">
        <v>39906.217372685183</v>
      </c>
      <c r="AK747" s="71" t="s">
        <v>3133</v>
      </c>
      <c r="AL747" s="71" t="s">
        <v>3878</v>
      </c>
      <c r="AM747" s="71" t="s">
        <v>4807</v>
      </c>
      <c r="AN747" s="73">
        <v>40522.04954861111</v>
      </c>
      <c r="AO747" s="71"/>
      <c r="AP747" s="71"/>
    </row>
    <row r="748" spans="1:42" ht="41.45" customHeight="1">
      <c r="A748" s="70" t="s">
        <v>930</v>
      </c>
      <c r="C748" s="52">
        <v>0</v>
      </c>
      <c r="D748" s="52">
        <v>0</v>
      </c>
      <c r="E748" s="53">
        <v>0</v>
      </c>
      <c r="F748" s="53">
        <v>0</v>
      </c>
      <c r="G748" s="53">
        <v>0</v>
      </c>
      <c r="H748" s="53">
        <v>0</v>
      </c>
      <c r="I748" s="53">
        <v>0</v>
      </c>
      <c r="J748" s="16" t="s">
        <v>5682</v>
      </c>
      <c r="K748" s="16"/>
      <c r="L748" s="75">
        <v>3.5</v>
      </c>
      <c r="M748" s="68"/>
      <c r="N748" s="95" t="s">
        <v>2851</v>
      </c>
      <c r="O748" s="95"/>
      <c r="P748" s="17"/>
      <c r="Q748" s="76" t="s">
        <v>5688</v>
      </c>
      <c r="R748" s="76"/>
      <c r="S748" s="17"/>
      <c r="T748" s="78"/>
      <c r="U748" s="79"/>
      <c r="V748" s="79"/>
      <c r="W748" s="77"/>
      <c r="X748" s="80"/>
      <c r="Y748" s="80"/>
      <c r="Z748" s="69">
        <v>748</v>
      </c>
      <c r="AA748" s="69"/>
      <c r="AB748" s="81"/>
      <c r="AC748" s="71">
        <v>68</v>
      </c>
      <c r="AD748" s="71">
        <v>63</v>
      </c>
      <c r="AE748" s="71">
        <v>47</v>
      </c>
      <c r="AF748" s="71">
        <v>1</v>
      </c>
      <c r="AG748" s="71" t="s">
        <v>1828</v>
      </c>
      <c r="AH748" s="71" t="s">
        <v>2068</v>
      </c>
      <c r="AI748" s="71">
        <v>32400</v>
      </c>
      <c r="AJ748" s="73">
        <v>39409.243263888886</v>
      </c>
      <c r="AK748" s="71" t="s">
        <v>3133</v>
      </c>
      <c r="AL748" s="71" t="s">
        <v>3879</v>
      </c>
      <c r="AM748" s="71" t="s">
        <v>4808</v>
      </c>
      <c r="AN748" s="73">
        <v>40522.049537037034</v>
      </c>
      <c r="AO748" s="71"/>
      <c r="AP748" s="71"/>
    </row>
    <row r="749" spans="1:42" ht="41.45" customHeight="1">
      <c r="A749" s="70" t="s">
        <v>931</v>
      </c>
      <c r="C749" s="52">
        <v>0</v>
      </c>
      <c r="D749" s="52">
        <v>0</v>
      </c>
      <c r="E749" s="53">
        <v>0</v>
      </c>
      <c r="F749" s="53">
        <v>0</v>
      </c>
      <c r="G749" s="53">
        <v>0</v>
      </c>
      <c r="H749" s="53">
        <v>0</v>
      </c>
      <c r="I749" s="53">
        <v>0</v>
      </c>
      <c r="J749" s="16" t="s">
        <v>5682</v>
      </c>
      <c r="K749" s="16"/>
      <c r="L749" s="75">
        <v>3.5</v>
      </c>
      <c r="M749" s="68"/>
      <c r="N749" s="95" t="s">
        <v>2852</v>
      </c>
      <c r="O749" s="95"/>
      <c r="P749" s="17"/>
      <c r="Q749" s="76" t="s">
        <v>5688</v>
      </c>
      <c r="R749" s="76"/>
      <c r="S749" s="17"/>
      <c r="T749" s="78"/>
      <c r="U749" s="79"/>
      <c r="V749" s="79"/>
      <c r="W749" s="77"/>
      <c r="X749" s="80"/>
      <c r="Y749" s="80"/>
      <c r="Z749" s="69">
        <v>749</v>
      </c>
      <c r="AA749" s="69"/>
      <c r="AB749" s="81"/>
      <c r="AC749" s="71">
        <v>103</v>
      </c>
      <c r="AD749" s="71">
        <v>15</v>
      </c>
      <c r="AE749" s="71">
        <v>79</v>
      </c>
      <c r="AF749" s="71">
        <v>3</v>
      </c>
      <c r="AG749" s="71"/>
      <c r="AH749" s="71" t="s">
        <v>2040</v>
      </c>
      <c r="AI749" s="71">
        <v>-28800</v>
      </c>
      <c r="AJ749" s="73">
        <v>40097.049953703703</v>
      </c>
      <c r="AK749" s="71" t="s">
        <v>3133</v>
      </c>
      <c r="AL749" s="71" t="s">
        <v>3880</v>
      </c>
      <c r="AM749" s="71" t="s">
        <v>785</v>
      </c>
      <c r="AN749" s="73">
        <v>40522.049537037034</v>
      </c>
      <c r="AO749" s="71"/>
      <c r="AP749" s="71"/>
    </row>
    <row r="750" spans="1:42" ht="41.45" customHeight="1">
      <c r="A750" s="70" t="s">
        <v>932</v>
      </c>
      <c r="C750" s="52">
        <v>0</v>
      </c>
      <c r="D750" s="52">
        <v>0</v>
      </c>
      <c r="E750" s="53">
        <v>0</v>
      </c>
      <c r="F750" s="53">
        <v>0</v>
      </c>
      <c r="G750" s="53">
        <v>0</v>
      </c>
      <c r="H750" s="53">
        <v>0</v>
      </c>
      <c r="I750" s="53">
        <v>0</v>
      </c>
      <c r="J750" s="16" t="s">
        <v>5682</v>
      </c>
      <c r="K750" s="16"/>
      <c r="L750" s="75">
        <v>3.5</v>
      </c>
      <c r="M750" s="68"/>
      <c r="N750" s="95" t="s">
        <v>2853</v>
      </c>
      <c r="O750" s="95"/>
      <c r="P750" s="17"/>
      <c r="Q750" s="76" t="s">
        <v>5688</v>
      </c>
      <c r="R750" s="76"/>
      <c r="S750" s="17"/>
      <c r="T750" s="78"/>
      <c r="U750" s="79"/>
      <c r="V750" s="79"/>
      <c r="W750" s="77"/>
      <c r="X750" s="80"/>
      <c r="Y750" s="80"/>
      <c r="Z750" s="69">
        <v>750</v>
      </c>
      <c r="AA750" s="69"/>
      <c r="AB750" s="81"/>
      <c r="AC750" s="71">
        <v>39</v>
      </c>
      <c r="AD750" s="71">
        <v>5</v>
      </c>
      <c r="AE750" s="71">
        <v>20</v>
      </c>
      <c r="AF750" s="71">
        <v>39</v>
      </c>
      <c r="AG750" s="71"/>
      <c r="AH750" s="71"/>
      <c r="AI750" s="71"/>
      <c r="AJ750" s="73">
        <v>40435.749456018515</v>
      </c>
      <c r="AK750" s="71" t="s">
        <v>3133</v>
      </c>
      <c r="AL750" s="71" t="s">
        <v>3881</v>
      </c>
      <c r="AM750" s="71" t="s">
        <v>4809</v>
      </c>
      <c r="AN750" s="73">
        <v>40522.049502314818</v>
      </c>
      <c r="AO750" s="71"/>
      <c r="AP750" s="71"/>
    </row>
    <row r="751" spans="1:42" ht="41.45" customHeight="1">
      <c r="A751" s="70" t="s">
        <v>933</v>
      </c>
      <c r="C751" s="52">
        <v>0</v>
      </c>
      <c r="D751" s="52">
        <v>0</v>
      </c>
      <c r="E751" s="53">
        <v>0</v>
      </c>
      <c r="F751" s="53">
        <v>0</v>
      </c>
      <c r="G751" s="53">
        <v>0</v>
      </c>
      <c r="H751" s="53">
        <v>0</v>
      </c>
      <c r="I751" s="53">
        <v>0</v>
      </c>
      <c r="J751" s="16" t="s">
        <v>5682</v>
      </c>
      <c r="K751" s="16"/>
      <c r="L751" s="75">
        <v>3.5</v>
      </c>
      <c r="M751" s="68"/>
      <c r="N751" s="95" t="s">
        <v>2331</v>
      </c>
      <c r="O751" s="95"/>
      <c r="P751" s="17"/>
      <c r="Q751" s="76" t="s">
        <v>5688</v>
      </c>
      <c r="R751" s="76"/>
      <c r="S751" s="17"/>
      <c r="T751" s="78"/>
      <c r="U751" s="79"/>
      <c r="V751" s="79"/>
      <c r="W751" s="77"/>
      <c r="X751" s="80"/>
      <c r="Y751" s="80"/>
      <c r="Z751" s="69">
        <v>751</v>
      </c>
      <c r="AA751" s="69"/>
      <c r="AB751" s="81"/>
      <c r="AC751" s="71">
        <v>76</v>
      </c>
      <c r="AD751" s="71">
        <v>14</v>
      </c>
      <c r="AE751" s="71">
        <v>518</v>
      </c>
      <c r="AF751" s="71">
        <v>0</v>
      </c>
      <c r="AG751" s="71"/>
      <c r="AH751" s="71" t="s">
        <v>2043</v>
      </c>
      <c r="AI751" s="71">
        <v>-18000</v>
      </c>
      <c r="AJ751" s="73">
        <v>40280.096620370372</v>
      </c>
      <c r="AK751" s="71" t="s">
        <v>3133</v>
      </c>
      <c r="AL751" s="71" t="s">
        <v>3882</v>
      </c>
      <c r="AM751" s="71" t="s">
        <v>4810</v>
      </c>
      <c r="AN751" s="73">
        <v>40522.049502314818</v>
      </c>
      <c r="AO751" s="71"/>
      <c r="AP751" s="71"/>
    </row>
    <row r="752" spans="1:42" ht="41.45" customHeight="1">
      <c r="A752" s="70" t="s">
        <v>934</v>
      </c>
      <c r="C752" s="52">
        <v>0</v>
      </c>
      <c r="D752" s="52">
        <v>0</v>
      </c>
      <c r="E752" s="53">
        <v>0</v>
      </c>
      <c r="F752" s="53">
        <v>0</v>
      </c>
      <c r="G752" s="53">
        <v>0</v>
      </c>
      <c r="H752" s="53">
        <v>0</v>
      </c>
      <c r="I752" s="53">
        <v>0</v>
      </c>
      <c r="J752" s="16" t="s">
        <v>5682</v>
      </c>
      <c r="K752" s="16"/>
      <c r="L752" s="75">
        <v>3.5</v>
      </c>
      <c r="M752" s="68"/>
      <c r="N752" s="95" t="s">
        <v>2854</v>
      </c>
      <c r="O752" s="95"/>
      <c r="P752" s="17"/>
      <c r="Q752" s="76" t="s">
        <v>5688</v>
      </c>
      <c r="R752" s="76"/>
      <c r="S752" s="17"/>
      <c r="T752" s="78"/>
      <c r="U752" s="79"/>
      <c r="V752" s="79"/>
      <c r="W752" s="77"/>
      <c r="X752" s="80"/>
      <c r="Y752" s="80"/>
      <c r="Z752" s="69">
        <v>752</v>
      </c>
      <c r="AA752" s="69"/>
      <c r="AB752" s="81"/>
      <c r="AC752" s="71">
        <v>66</v>
      </c>
      <c r="AD752" s="71">
        <v>122</v>
      </c>
      <c r="AE752" s="71">
        <v>691</v>
      </c>
      <c r="AF752" s="71">
        <v>0</v>
      </c>
      <c r="AG752" s="71" t="s">
        <v>1829</v>
      </c>
      <c r="AH752" s="71" t="s">
        <v>2076</v>
      </c>
      <c r="AI752" s="71">
        <v>-10800</v>
      </c>
      <c r="AJ752" s="73">
        <v>39940.312476851854</v>
      </c>
      <c r="AK752" s="71" t="s">
        <v>3133</v>
      </c>
      <c r="AL752" s="71" t="s">
        <v>3883</v>
      </c>
      <c r="AM752" s="71" t="s">
        <v>4811</v>
      </c>
      <c r="AN752" s="73">
        <v>40522.049502314818</v>
      </c>
      <c r="AO752" s="71"/>
      <c r="AP752" s="71"/>
    </row>
    <row r="753" spans="1:42" ht="41.45" customHeight="1">
      <c r="A753" s="70" t="s">
        <v>935</v>
      </c>
      <c r="C753" s="52">
        <v>0</v>
      </c>
      <c r="D753" s="52">
        <v>0</v>
      </c>
      <c r="E753" s="53">
        <v>0</v>
      </c>
      <c r="F753" s="53">
        <v>0</v>
      </c>
      <c r="G753" s="53">
        <v>0</v>
      </c>
      <c r="H753" s="53">
        <v>0</v>
      </c>
      <c r="I753" s="53">
        <v>0</v>
      </c>
      <c r="J753" s="16" t="s">
        <v>5682</v>
      </c>
      <c r="K753" s="16"/>
      <c r="L753" s="75">
        <v>3.5</v>
      </c>
      <c r="M753" s="68"/>
      <c r="N753" s="95" t="s">
        <v>2855</v>
      </c>
      <c r="O753" s="95"/>
      <c r="P753" s="17"/>
      <c r="Q753" s="76" t="s">
        <v>5688</v>
      </c>
      <c r="R753" s="76"/>
      <c r="S753" s="17"/>
      <c r="T753" s="78"/>
      <c r="U753" s="79"/>
      <c r="V753" s="79"/>
      <c r="W753" s="77"/>
      <c r="X753" s="80"/>
      <c r="Y753" s="80"/>
      <c r="Z753" s="69">
        <v>753</v>
      </c>
      <c r="AA753" s="69"/>
      <c r="AB753" s="81"/>
      <c r="AC753" s="71">
        <v>14</v>
      </c>
      <c r="AD753" s="71">
        <v>9</v>
      </c>
      <c r="AE753" s="71">
        <v>92</v>
      </c>
      <c r="AF753" s="71">
        <v>0</v>
      </c>
      <c r="AG753" s="71" t="s">
        <v>1830</v>
      </c>
      <c r="AH753" s="71" t="s">
        <v>2108</v>
      </c>
      <c r="AI753" s="71">
        <v>18000</v>
      </c>
      <c r="AJ753" s="73">
        <v>40203.029872685183</v>
      </c>
      <c r="AK753" s="71" t="s">
        <v>3133</v>
      </c>
      <c r="AL753" s="71" t="s">
        <v>3884</v>
      </c>
      <c r="AM753" s="71" t="s">
        <v>4812</v>
      </c>
      <c r="AN753" s="73">
        <v>40522.049502314818</v>
      </c>
      <c r="AO753" s="71"/>
      <c r="AP753" s="71"/>
    </row>
    <row r="754" spans="1:42" ht="41.45" customHeight="1">
      <c r="A754" s="70" t="s">
        <v>936</v>
      </c>
      <c r="C754" s="52">
        <v>0</v>
      </c>
      <c r="D754" s="52">
        <v>0</v>
      </c>
      <c r="E754" s="53">
        <v>0</v>
      </c>
      <c r="F754" s="53">
        <v>0</v>
      </c>
      <c r="G754" s="53">
        <v>0</v>
      </c>
      <c r="H754" s="53">
        <v>0</v>
      </c>
      <c r="I754" s="53">
        <v>0</v>
      </c>
      <c r="J754" s="16" t="s">
        <v>5682</v>
      </c>
      <c r="K754" s="16"/>
      <c r="L754" s="75">
        <v>3.5</v>
      </c>
      <c r="M754" s="68"/>
      <c r="N754" s="95" t="s">
        <v>2856</v>
      </c>
      <c r="O754" s="95"/>
      <c r="P754" s="17"/>
      <c r="Q754" s="76" t="s">
        <v>5688</v>
      </c>
      <c r="R754" s="76"/>
      <c r="S754" s="17"/>
      <c r="T754" s="78"/>
      <c r="U754" s="79"/>
      <c r="V754" s="79"/>
      <c r="W754" s="77"/>
      <c r="X754" s="80"/>
      <c r="Y754" s="80"/>
      <c r="Z754" s="69">
        <v>754</v>
      </c>
      <c r="AA754" s="69"/>
      <c r="AB754" s="81"/>
      <c r="AC754" s="71">
        <v>57</v>
      </c>
      <c r="AD754" s="71">
        <v>1108</v>
      </c>
      <c r="AE754" s="71">
        <v>82444</v>
      </c>
      <c r="AF754" s="71">
        <v>0</v>
      </c>
      <c r="AG754" s="71" t="s">
        <v>1831</v>
      </c>
      <c r="AH754" s="71" t="s">
        <v>2072</v>
      </c>
      <c r="AI754" s="71">
        <v>-32400</v>
      </c>
      <c r="AJ754" s="73">
        <v>40132.664560185185</v>
      </c>
      <c r="AK754" s="71" t="s">
        <v>3133</v>
      </c>
      <c r="AL754" s="71" t="s">
        <v>3885</v>
      </c>
      <c r="AM754" s="71" t="s">
        <v>4813</v>
      </c>
      <c r="AN754" s="73">
        <v>40522.049490740741</v>
      </c>
      <c r="AO754" s="71"/>
      <c r="AP754" s="71"/>
    </row>
    <row r="755" spans="1:42" ht="41.45" customHeight="1">
      <c r="A755" s="70" t="s">
        <v>937</v>
      </c>
      <c r="C755" s="52">
        <v>0</v>
      </c>
      <c r="D755" s="52">
        <v>0</v>
      </c>
      <c r="E755" s="53">
        <v>0</v>
      </c>
      <c r="F755" s="53">
        <v>0</v>
      </c>
      <c r="G755" s="53">
        <v>0</v>
      </c>
      <c r="H755" s="53">
        <v>0</v>
      </c>
      <c r="I755" s="53">
        <v>0</v>
      </c>
      <c r="J755" s="16" t="s">
        <v>5682</v>
      </c>
      <c r="K755" s="16"/>
      <c r="L755" s="75">
        <v>3.5</v>
      </c>
      <c r="M755" s="68"/>
      <c r="N755" s="95" t="s">
        <v>2216</v>
      </c>
      <c r="O755" s="95"/>
      <c r="P755" s="17"/>
      <c r="Q755" s="76" t="s">
        <v>5688</v>
      </c>
      <c r="R755" s="76"/>
      <c r="S755" s="17"/>
      <c r="T755" s="78"/>
      <c r="U755" s="79"/>
      <c r="V755" s="79"/>
      <c r="W755" s="77"/>
      <c r="X755" s="80"/>
      <c r="Y755" s="80"/>
      <c r="Z755" s="69">
        <v>755</v>
      </c>
      <c r="AA755" s="69"/>
      <c r="AB755" s="81"/>
      <c r="AC755" s="71">
        <v>1</v>
      </c>
      <c r="AD755" s="71">
        <v>1</v>
      </c>
      <c r="AE755" s="71">
        <v>24</v>
      </c>
      <c r="AF755" s="71">
        <v>4</v>
      </c>
      <c r="AG755" s="71" t="s">
        <v>1832</v>
      </c>
      <c r="AH755" s="71"/>
      <c r="AI755" s="71"/>
      <c r="AJ755" s="73">
        <v>40496.060590277775</v>
      </c>
      <c r="AK755" s="71" t="s">
        <v>3133</v>
      </c>
      <c r="AL755" s="71" t="s">
        <v>3886</v>
      </c>
      <c r="AM755" s="71" t="s">
        <v>4814</v>
      </c>
      <c r="AN755" s="73">
        <v>40522.049490740741</v>
      </c>
      <c r="AO755" s="71"/>
      <c r="AP755" s="71"/>
    </row>
    <row r="756" spans="1:42" ht="41.45" customHeight="1">
      <c r="A756" s="70" t="s">
        <v>938</v>
      </c>
      <c r="C756" s="52">
        <v>0</v>
      </c>
      <c r="D756" s="52">
        <v>0</v>
      </c>
      <c r="E756" s="53">
        <v>0</v>
      </c>
      <c r="F756" s="53">
        <v>0</v>
      </c>
      <c r="G756" s="53">
        <v>0</v>
      </c>
      <c r="H756" s="53">
        <v>0</v>
      </c>
      <c r="I756" s="53">
        <v>0</v>
      </c>
      <c r="J756" s="16" t="s">
        <v>5682</v>
      </c>
      <c r="K756" s="16"/>
      <c r="L756" s="75">
        <v>3.5</v>
      </c>
      <c r="M756" s="68"/>
      <c r="N756" s="95" t="s">
        <v>2857</v>
      </c>
      <c r="O756" s="95"/>
      <c r="P756" s="17"/>
      <c r="Q756" s="76" t="s">
        <v>5688</v>
      </c>
      <c r="R756" s="76"/>
      <c r="S756" s="17"/>
      <c r="T756" s="78"/>
      <c r="U756" s="79"/>
      <c r="V756" s="79"/>
      <c r="W756" s="77"/>
      <c r="X756" s="80"/>
      <c r="Y756" s="80"/>
      <c r="Z756" s="69">
        <v>756</v>
      </c>
      <c r="AA756" s="69"/>
      <c r="AB756" s="81"/>
      <c r="AC756" s="71">
        <v>100</v>
      </c>
      <c r="AD756" s="71">
        <v>80</v>
      </c>
      <c r="AE756" s="71">
        <v>2270</v>
      </c>
      <c r="AF756" s="71">
        <v>0</v>
      </c>
      <c r="AG756" s="71"/>
      <c r="AH756" s="71" t="s">
        <v>2041</v>
      </c>
      <c r="AI756" s="71">
        <v>-10800</v>
      </c>
      <c r="AJ756" s="73">
        <v>40221.516273148147</v>
      </c>
      <c r="AK756" s="71" t="s">
        <v>3133</v>
      </c>
      <c r="AL756" s="71" t="s">
        <v>3887</v>
      </c>
      <c r="AM756" s="71" t="s">
        <v>4391</v>
      </c>
      <c r="AN756" s="73">
        <v>40522.049490740741</v>
      </c>
      <c r="AO756" s="71"/>
      <c r="AP756" s="71"/>
    </row>
    <row r="757" spans="1:42" ht="41.45" customHeight="1">
      <c r="A757" s="70" t="s">
        <v>939</v>
      </c>
      <c r="C757" s="52">
        <v>0</v>
      </c>
      <c r="D757" s="52">
        <v>0</v>
      </c>
      <c r="E757" s="53">
        <v>0</v>
      </c>
      <c r="F757" s="53">
        <v>0</v>
      </c>
      <c r="G757" s="53">
        <v>0</v>
      </c>
      <c r="H757" s="53">
        <v>0</v>
      </c>
      <c r="I757" s="53">
        <v>0</v>
      </c>
      <c r="J757" s="16" t="s">
        <v>5682</v>
      </c>
      <c r="K757" s="16"/>
      <c r="L757" s="75">
        <v>3.5</v>
      </c>
      <c r="M757" s="68"/>
      <c r="N757" s="95" t="s">
        <v>2147</v>
      </c>
      <c r="O757" s="95"/>
      <c r="P757" s="17"/>
      <c r="Q757" s="76" t="s">
        <v>5688</v>
      </c>
      <c r="R757" s="76"/>
      <c r="S757" s="17"/>
      <c r="T757" s="78"/>
      <c r="U757" s="79"/>
      <c r="V757" s="79"/>
      <c r="W757" s="77"/>
      <c r="X757" s="80"/>
      <c r="Y757" s="80"/>
      <c r="Z757" s="69">
        <v>757</v>
      </c>
      <c r="AA757" s="69"/>
      <c r="AB757" s="81"/>
      <c r="AC757" s="71">
        <v>0</v>
      </c>
      <c r="AD757" s="71">
        <v>12</v>
      </c>
      <c r="AE757" s="71">
        <v>215</v>
      </c>
      <c r="AF757" s="71">
        <v>0</v>
      </c>
      <c r="AG757" s="71"/>
      <c r="AH757" s="71"/>
      <c r="AI757" s="71"/>
      <c r="AJ757" s="73">
        <v>40487.381006944444</v>
      </c>
      <c r="AK757" s="71" t="s">
        <v>3133</v>
      </c>
      <c r="AL757" s="71" t="s">
        <v>3888</v>
      </c>
      <c r="AM757" s="71" t="s">
        <v>4815</v>
      </c>
      <c r="AN757" s="73">
        <v>40522.049479166664</v>
      </c>
      <c r="AO757" s="71"/>
      <c r="AP757" s="71"/>
    </row>
    <row r="758" spans="1:42" ht="41.45" customHeight="1">
      <c r="A758" s="70" t="s">
        <v>940</v>
      </c>
      <c r="C758" s="52">
        <v>0</v>
      </c>
      <c r="D758" s="52">
        <v>0</v>
      </c>
      <c r="E758" s="53">
        <v>0</v>
      </c>
      <c r="F758" s="53">
        <v>0</v>
      </c>
      <c r="G758" s="53">
        <v>0</v>
      </c>
      <c r="H758" s="53">
        <v>0</v>
      </c>
      <c r="I758" s="53">
        <v>0</v>
      </c>
      <c r="J758" s="16" t="s">
        <v>5682</v>
      </c>
      <c r="K758" s="16"/>
      <c r="L758" s="75">
        <v>3.5</v>
      </c>
      <c r="M758" s="68"/>
      <c r="N758" s="95" t="s">
        <v>2858</v>
      </c>
      <c r="O758" s="95"/>
      <c r="P758" s="17"/>
      <c r="Q758" s="76" t="s">
        <v>5688</v>
      </c>
      <c r="R758" s="76"/>
      <c r="S758" s="17"/>
      <c r="T758" s="78"/>
      <c r="U758" s="79"/>
      <c r="V758" s="79"/>
      <c r="W758" s="77"/>
      <c r="X758" s="80"/>
      <c r="Y758" s="80"/>
      <c r="Z758" s="69">
        <v>758</v>
      </c>
      <c r="AA758" s="69"/>
      <c r="AB758" s="81"/>
      <c r="AC758" s="71">
        <v>220</v>
      </c>
      <c r="AD758" s="71">
        <v>389</v>
      </c>
      <c r="AE758" s="71">
        <v>3070</v>
      </c>
      <c r="AF758" s="71">
        <v>33</v>
      </c>
      <c r="AG758" s="71" t="s">
        <v>1833</v>
      </c>
      <c r="AH758" s="71" t="s">
        <v>2045</v>
      </c>
      <c r="AI758" s="71">
        <v>-18000</v>
      </c>
      <c r="AJ758" s="73">
        <v>39926.154942129629</v>
      </c>
      <c r="AK758" s="71" t="s">
        <v>3133</v>
      </c>
      <c r="AL758" s="71" t="s">
        <v>3889</v>
      </c>
      <c r="AM758" s="71" t="s">
        <v>4367</v>
      </c>
      <c r="AN758" s="73">
        <v>40522.049479166664</v>
      </c>
      <c r="AO758" s="71"/>
      <c r="AP758" s="71"/>
    </row>
    <row r="759" spans="1:42" ht="41.45" customHeight="1">
      <c r="A759" s="70" t="s">
        <v>941</v>
      </c>
      <c r="C759" s="52">
        <v>0</v>
      </c>
      <c r="D759" s="52">
        <v>0</v>
      </c>
      <c r="E759" s="53">
        <v>0</v>
      </c>
      <c r="F759" s="53">
        <v>0</v>
      </c>
      <c r="G759" s="53">
        <v>0</v>
      </c>
      <c r="H759" s="53">
        <v>0</v>
      </c>
      <c r="I759" s="53">
        <v>0</v>
      </c>
      <c r="J759" s="16" t="s">
        <v>5682</v>
      </c>
      <c r="K759" s="16"/>
      <c r="L759" s="75">
        <v>3.5</v>
      </c>
      <c r="M759" s="68"/>
      <c r="N759" s="95" t="s">
        <v>2859</v>
      </c>
      <c r="O759" s="95"/>
      <c r="P759" s="17"/>
      <c r="Q759" s="76" t="s">
        <v>5688</v>
      </c>
      <c r="R759" s="76"/>
      <c r="S759" s="17"/>
      <c r="T759" s="78"/>
      <c r="U759" s="79"/>
      <c r="V759" s="79"/>
      <c r="W759" s="77"/>
      <c r="X759" s="80"/>
      <c r="Y759" s="80"/>
      <c r="Z759" s="69">
        <v>759</v>
      </c>
      <c r="AA759" s="69"/>
      <c r="AB759" s="81"/>
      <c r="AC759" s="71">
        <v>224</v>
      </c>
      <c r="AD759" s="71">
        <v>638</v>
      </c>
      <c r="AE759" s="71">
        <v>13449</v>
      </c>
      <c r="AF759" s="71">
        <v>1</v>
      </c>
      <c r="AG759" s="71"/>
      <c r="AH759" s="71" t="s">
        <v>2040</v>
      </c>
      <c r="AI759" s="71">
        <v>-28800</v>
      </c>
      <c r="AJ759" s="73">
        <v>39925.350451388891</v>
      </c>
      <c r="AK759" s="71" t="s">
        <v>3133</v>
      </c>
      <c r="AL759" s="71" t="s">
        <v>3890</v>
      </c>
      <c r="AM759" s="71" t="s">
        <v>4816</v>
      </c>
      <c r="AN759" s="73">
        <v>40522.049467592595</v>
      </c>
      <c r="AO759" s="71"/>
      <c r="AP759" s="71"/>
    </row>
    <row r="760" spans="1:42" ht="41.45" customHeight="1">
      <c r="A760" s="70" t="s">
        <v>942</v>
      </c>
      <c r="C760" s="52">
        <v>0</v>
      </c>
      <c r="D760" s="52">
        <v>0</v>
      </c>
      <c r="E760" s="53">
        <v>0</v>
      </c>
      <c r="F760" s="53">
        <v>0</v>
      </c>
      <c r="G760" s="53">
        <v>0</v>
      </c>
      <c r="H760" s="53">
        <v>0</v>
      </c>
      <c r="I760" s="53">
        <v>0</v>
      </c>
      <c r="J760" s="16" t="s">
        <v>5682</v>
      </c>
      <c r="K760" s="16"/>
      <c r="L760" s="75">
        <v>3.5</v>
      </c>
      <c r="M760" s="68"/>
      <c r="N760" s="95" t="s">
        <v>2860</v>
      </c>
      <c r="O760" s="95"/>
      <c r="P760" s="17"/>
      <c r="Q760" s="76" t="s">
        <v>5688</v>
      </c>
      <c r="R760" s="76"/>
      <c r="S760" s="17"/>
      <c r="T760" s="78"/>
      <c r="U760" s="79"/>
      <c r="V760" s="79"/>
      <c r="W760" s="77"/>
      <c r="X760" s="80"/>
      <c r="Y760" s="80"/>
      <c r="Z760" s="69">
        <v>760</v>
      </c>
      <c r="AA760" s="69"/>
      <c r="AB760" s="81"/>
      <c r="AC760" s="71">
        <v>154</v>
      </c>
      <c r="AD760" s="71">
        <v>683</v>
      </c>
      <c r="AE760" s="71">
        <v>22183</v>
      </c>
      <c r="AF760" s="71">
        <v>0</v>
      </c>
      <c r="AG760" s="71" t="s">
        <v>1834</v>
      </c>
      <c r="AH760" s="71" t="s">
        <v>2040</v>
      </c>
      <c r="AI760" s="71">
        <v>-28800</v>
      </c>
      <c r="AJ760" s="73">
        <v>40083.323900462965</v>
      </c>
      <c r="AK760" s="71" t="s">
        <v>3133</v>
      </c>
      <c r="AL760" s="71" t="s">
        <v>3891</v>
      </c>
      <c r="AM760" s="71" t="s">
        <v>4817</v>
      </c>
      <c r="AN760" s="73">
        <v>40522.049467592595</v>
      </c>
      <c r="AO760" s="71"/>
      <c r="AP760" s="71"/>
    </row>
    <row r="761" spans="1:42" ht="41.45" customHeight="1">
      <c r="A761" s="70" t="s">
        <v>943</v>
      </c>
      <c r="C761" s="52">
        <v>0</v>
      </c>
      <c r="D761" s="52">
        <v>0</v>
      </c>
      <c r="E761" s="53">
        <v>0</v>
      </c>
      <c r="F761" s="53">
        <v>0</v>
      </c>
      <c r="G761" s="53">
        <v>0</v>
      </c>
      <c r="H761" s="53">
        <v>0</v>
      </c>
      <c r="I761" s="53">
        <v>0</v>
      </c>
      <c r="J761" s="16" t="s">
        <v>5682</v>
      </c>
      <c r="K761" s="16"/>
      <c r="L761" s="75">
        <v>3.5</v>
      </c>
      <c r="M761" s="68"/>
      <c r="N761" s="95" t="s">
        <v>2861</v>
      </c>
      <c r="O761" s="95"/>
      <c r="P761" s="17"/>
      <c r="Q761" s="76" t="s">
        <v>5688</v>
      </c>
      <c r="R761" s="76"/>
      <c r="S761" s="17"/>
      <c r="T761" s="78"/>
      <c r="U761" s="79"/>
      <c r="V761" s="79"/>
      <c r="W761" s="77"/>
      <c r="X761" s="80"/>
      <c r="Y761" s="80"/>
      <c r="Z761" s="69">
        <v>761</v>
      </c>
      <c r="AA761" s="69"/>
      <c r="AB761" s="81"/>
      <c r="AC761" s="71">
        <v>31</v>
      </c>
      <c r="AD761" s="71">
        <v>14</v>
      </c>
      <c r="AE761" s="71">
        <v>102</v>
      </c>
      <c r="AF761" s="71">
        <v>0</v>
      </c>
      <c r="AG761" s="71" t="s">
        <v>1835</v>
      </c>
      <c r="AH761" s="71"/>
      <c r="AI761" s="71"/>
      <c r="AJ761" s="73">
        <v>40520.56832175926</v>
      </c>
      <c r="AK761" s="71" t="s">
        <v>3133</v>
      </c>
      <c r="AL761" s="71" t="s">
        <v>3892</v>
      </c>
      <c r="AM761" s="71" t="s">
        <v>4818</v>
      </c>
      <c r="AN761" s="73">
        <v>40522.049432870372</v>
      </c>
      <c r="AO761" s="71"/>
      <c r="AP761" s="71"/>
    </row>
    <row r="762" spans="1:42" ht="41.45" customHeight="1">
      <c r="A762" s="70" t="s">
        <v>944</v>
      </c>
      <c r="C762" s="52">
        <v>0</v>
      </c>
      <c r="D762" s="52">
        <v>0</v>
      </c>
      <c r="E762" s="53">
        <v>0</v>
      </c>
      <c r="F762" s="53">
        <v>0</v>
      </c>
      <c r="G762" s="53">
        <v>0</v>
      </c>
      <c r="H762" s="53">
        <v>0</v>
      </c>
      <c r="I762" s="53">
        <v>0</v>
      </c>
      <c r="J762" s="16" t="s">
        <v>5682</v>
      </c>
      <c r="K762" s="16"/>
      <c r="L762" s="75">
        <v>3.5</v>
      </c>
      <c r="M762" s="68"/>
      <c r="N762" s="95" t="s">
        <v>2862</v>
      </c>
      <c r="O762" s="95"/>
      <c r="P762" s="17"/>
      <c r="Q762" s="76" t="s">
        <v>5688</v>
      </c>
      <c r="R762" s="76"/>
      <c r="S762" s="17"/>
      <c r="T762" s="78"/>
      <c r="U762" s="79"/>
      <c r="V762" s="79"/>
      <c r="W762" s="77"/>
      <c r="X762" s="80"/>
      <c r="Y762" s="80"/>
      <c r="Z762" s="69">
        <v>762</v>
      </c>
      <c r="AA762" s="69"/>
      <c r="AB762" s="81"/>
      <c r="AC762" s="71">
        <v>140</v>
      </c>
      <c r="AD762" s="71">
        <v>61</v>
      </c>
      <c r="AE762" s="71">
        <v>1052</v>
      </c>
      <c r="AF762" s="71">
        <v>40</v>
      </c>
      <c r="AG762" s="71" t="s">
        <v>1836</v>
      </c>
      <c r="AH762" s="71" t="s">
        <v>2040</v>
      </c>
      <c r="AI762" s="71">
        <v>-28800</v>
      </c>
      <c r="AJ762" s="73">
        <v>39922.835138888891</v>
      </c>
      <c r="AK762" s="71" t="s">
        <v>3133</v>
      </c>
      <c r="AL762" s="71" t="s">
        <v>3893</v>
      </c>
      <c r="AM762" s="71" t="s">
        <v>4819</v>
      </c>
      <c r="AN762" s="73">
        <v>40522.049421296295</v>
      </c>
      <c r="AO762" s="71"/>
      <c r="AP762" s="71"/>
    </row>
    <row r="763" spans="1:42" ht="41.45" customHeight="1">
      <c r="A763" s="70" t="s">
        <v>945</v>
      </c>
      <c r="C763" s="52">
        <v>0</v>
      </c>
      <c r="D763" s="52">
        <v>0</v>
      </c>
      <c r="E763" s="53">
        <v>0</v>
      </c>
      <c r="F763" s="53">
        <v>0</v>
      </c>
      <c r="G763" s="53">
        <v>0</v>
      </c>
      <c r="H763" s="53">
        <v>0</v>
      </c>
      <c r="I763" s="53">
        <v>0</v>
      </c>
      <c r="J763" s="16" t="s">
        <v>5682</v>
      </c>
      <c r="K763" s="16"/>
      <c r="L763" s="75">
        <v>3.5</v>
      </c>
      <c r="M763" s="68"/>
      <c r="N763" s="95" t="s">
        <v>2863</v>
      </c>
      <c r="O763" s="95"/>
      <c r="P763" s="17"/>
      <c r="Q763" s="76" t="s">
        <v>5688</v>
      </c>
      <c r="R763" s="76"/>
      <c r="S763" s="58"/>
      <c r="T763" s="78"/>
      <c r="U763" s="79"/>
      <c r="V763" s="79"/>
      <c r="W763" s="77"/>
      <c r="X763" s="80"/>
      <c r="Y763" s="80"/>
      <c r="Z763" s="69">
        <v>763</v>
      </c>
      <c r="AA763" s="69"/>
      <c r="AB763" s="81"/>
      <c r="AC763" s="71">
        <v>150</v>
      </c>
      <c r="AD763" s="71">
        <v>201</v>
      </c>
      <c r="AE763" s="71">
        <v>7181</v>
      </c>
      <c r="AF763" s="71">
        <v>40</v>
      </c>
      <c r="AG763" s="71" t="s">
        <v>1837</v>
      </c>
      <c r="AH763" s="71" t="s">
        <v>2051</v>
      </c>
      <c r="AI763" s="71">
        <v>3600</v>
      </c>
      <c r="AJ763" s="73">
        <v>40145.898912037039</v>
      </c>
      <c r="AK763" s="71" t="s">
        <v>3133</v>
      </c>
      <c r="AL763" s="71" t="s">
        <v>3894</v>
      </c>
      <c r="AM763" s="71" t="s">
        <v>4573</v>
      </c>
      <c r="AN763" s="73">
        <v>40522.049409722225</v>
      </c>
      <c r="AO763" s="71"/>
      <c r="AP763" s="71"/>
    </row>
    <row r="764" spans="1:42" ht="41.45" customHeight="1">
      <c r="A764" s="70" t="s">
        <v>946</v>
      </c>
      <c r="C764" s="52">
        <v>0</v>
      </c>
      <c r="D764" s="52">
        <v>0</v>
      </c>
      <c r="E764" s="53">
        <v>0</v>
      </c>
      <c r="F764" s="53">
        <v>0</v>
      </c>
      <c r="G764" s="53">
        <v>0</v>
      </c>
      <c r="H764" s="53">
        <v>0</v>
      </c>
      <c r="I764" s="53">
        <v>0</v>
      </c>
      <c r="J764" s="16" t="s">
        <v>5682</v>
      </c>
      <c r="K764" s="16"/>
      <c r="L764" s="75">
        <v>3.5</v>
      </c>
      <c r="M764" s="68"/>
      <c r="N764" s="95" t="s">
        <v>2864</v>
      </c>
      <c r="O764" s="95"/>
      <c r="P764" s="17"/>
      <c r="Q764" s="76" t="s">
        <v>5688</v>
      </c>
      <c r="R764" s="76"/>
      <c r="S764" s="17"/>
      <c r="T764" s="78"/>
      <c r="U764" s="79"/>
      <c r="V764" s="79"/>
      <c r="W764" s="77"/>
      <c r="X764" s="80"/>
      <c r="Y764" s="80"/>
      <c r="Z764" s="69">
        <v>764</v>
      </c>
      <c r="AA764" s="69"/>
      <c r="AB764" s="81"/>
      <c r="AC764" s="71">
        <v>2</v>
      </c>
      <c r="AD764" s="71">
        <v>3</v>
      </c>
      <c r="AE764" s="71">
        <v>46</v>
      </c>
      <c r="AF764" s="71">
        <v>0</v>
      </c>
      <c r="AG764" s="71" t="s">
        <v>1838</v>
      </c>
      <c r="AH764" s="71" t="s">
        <v>2051</v>
      </c>
      <c r="AI764" s="71">
        <v>3600</v>
      </c>
      <c r="AJ764" s="73">
        <v>40383.298645833333</v>
      </c>
      <c r="AK764" s="71" t="s">
        <v>3133</v>
      </c>
      <c r="AL764" s="71" t="s">
        <v>3895</v>
      </c>
      <c r="AM764" s="71" t="s">
        <v>4243</v>
      </c>
      <c r="AN764" s="73">
        <v>40522.049398148149</v>
      </c>
      <c r="AO764" s="71"/>
      <c r="AP764" s="71"/>
    </row>
    <row r="765" spans="1:42" ht="41.45" customHeight="1">
      <c r="A765" s="70" t="s">
        <v>947</v>
      </c>
      <c r="C765" s="52">
        <v>0</v>
      </c>
      <c r="D765" s="52">
        <v>0</v>
      </c>
      <c r="E765" s="53">
        <v>0</v>
      </c>
      <c r="F765" s="53">
        <v>0</v>
      </c>
      <c r="G765" s="53">
        <v>0</v>
      </c>
      <c r="H765" s="53">
        <v>0</v>
      </c>
      <c r="I765" s="53">
        <v>0</v>
      </c>
      <c r="J765" s="16" t="s">
        <v>5682</v>
      </c>
      <c r="K765" s="16"/>
      <c r="L765" s="75">
        <v>3.5</v>
      </c>
      <c r="M765" s="68"/>
      <c r="N765" s="95" t="s">
        <v>2865</v>
      </c>
      <c r="O765" s="95"/>
      <c r="P765" s="17"/>
      <c r="Q765" s="76" t="s">
        <v>5688</v>
      </c>
      <c r="R765" s="76"/>
      <c r="S765" s="17"/>
      <c r="T765" s="78"/>
      <c r="U765" s="79"/>
      <c r="V765" s="79"/>
      <c r="W765" s="77"/>
      <c r="X765" s="80"/>
      <c r="Y765" s="80"/>
      <c r="Z765" s="69">
        <v>765</v>
      </c>
      <c r="AA765" s="69"/>
      <c r="AB765" s="81"/>
      <c r="AC765" s="71">
        <v>228</v>
      </c>
      <c r="AD765" s="71">
        <v>160</v>
      </c>
      <c r="AE765" s="71">
        <v>2058</v>
      </c>
      <c r="AF765" s="71">
        <v>1</v>
      </c>
      <c r="AG765" s="71" t="s">
        <v>1839</v>
      </c>
      <c r="AH765" s="71" t="s">
        <v>2041</v>
      </c>
      <c r="AI765" s="71">
        <v>-10800</v>
      </c>
      <c r="AJ765" s="73">
        <v>39672.020833333336</v>
      </c>
      <c r="AK765" s="71" t="s">
        <v>3133</v>
      </c>
      <c r="AL765" s="71" t="s">
        <v>3896</v>
      </c>
      <c r="AM765" s="71" t="s">
        <v>4820</v>
      </c>
      <c r="AN765" s="73">
        <v>40522.049340277779</v>
      </c>
      <c r="AO765" s="71"/>
      <c r="AP765" s="71"/>
    </row>
    <row r="766" spans="1:42" ht="41.45" customHeight="1">
      <c r="A766" s="70" t="s">
        <v>948</v>
      </c>
      <c r="C766" s="52">
        <v>0</v>
      </c>
      <c r="D766" s="52">
        <v>0</v>
      </c>
      <c r="E766" s="53">
        <v>0</v>
      </c>
      <c r="F766" s="53">
        <v>0</v>
      </c>
      <c r="G766" s="53">
        <v>0</v>
      </c>
      <c r="H766" s="53">
        <v>0</v>
      </c>
      <c r="I766" s="53">
        <v>0</v>
      </c>
      <c r="J766" s="16" t="s">
        <v>5682</v>
      </c>
      <c r="K766" s="16"/>
      <c r="L766" s="75">
        <v>3.5</v>
      </c>
      <c r="M766" s="68"/>
      <c r="N766" s="95" t="s">
        <v>2866</v>
      </c>
      <c r="O766" s="95"/>
      <c r="P766" s="17"/>
      <c r="Q766" s="76" t="s">
        <v>5688</v>
      </c>
      <c r="R766" s="76"/>
      <c r="S766" s="17"/>
      <c r="T766" s="78"/>
      <c r="U766" s="79"/>
      <c r="V766" s="79"/>
      <c r="W766" s="77"/>
      <c r="X766" s="80"/>
      <c r="Y766" s="80"/>
      <c r="Z766" s="69">
        <v>766</v>
      </c>
      <c r="AA766" s="69"/>
      <c r="AB766" s="81"/>
      <c r="AC766" s="71">
        <v>166</v>
      </c>
      <c r="AD766" s="71">
        <v>301</v>
      </c>
      <c r="AE766" s="71">
        <v>1120</v>
      </c>
      <c r="AF766" s="71">
        <v>0</v>
      </c>
      <c r="AG766" s="71" t="s">
        <v>1840</v>
      </c>
      <c r="AH766" s="71" t="s">
        <v>2104</v>
      </c>
      <c r="AI766" s="71">
        <v>19800</v>
      </c>
      <c r="AJ766" s="73">
        <v>40163.276261574072</v>
      </c>
      <c r="AK766" s="71" t="s">
        <v>3133</v>
      </c>
      <c r="AL766" s="71" t="s">
        <v>3897</v>
      </c>
      <c r="AM766" s="71" t="s">
        <v>4821</v>
      </c>
      <c r="AN766" s="73">
        <v>40522.049340277779</v>
      </c>
      <c r="AO766" s="71"/>
      <c r="AP766" s="71"/>
    </row>
    <row r="767" spans="1:42" ht="41.45" customHeight="1">
      <c r="A767" s="70" t="s">
        <v>949</v>
      </c>
      <c r="C767" s="52">
        <v>0</v>
      </c>
      <c r="D767" s="52">
        <v>0</v>
      </c>
      <c r="E767" s="53">
        <v>0</v>
      </c>
      <c r="F767" s="53">
        <v>0</v>
      </c>
      <c r="G767" s="53">
        <v>0</v>
      </c>
      <c r="H767" s="53">
        <v>0</v>
      </c>
      <c r="I767" s="53">
        <v>0</v>
      </c>
      <c r="J767" s="16" t="s">
        <v>5682</v>
      </c>
      <c r="K767" s="16"/>
      <c r="L767" s="75">
        <v>3.5</v>
      </c>
      <c r="M767" s="68"/>
      <c r="N767" s="95" t="s">
        <v>2867</v>
      </c>
      <c r="O767" s="95"/>
      <c r="P767" s="17"/>
      <c r="Q767" s="76" t="s">
        <v>5688</v>
      </c>
      <c r="R767" s="76"/>
      <c r="S767" s="17"/>
      <c r="T767" s="78"/>
      <c r="U767" s="79"/>
      <c r="V767" s="79"/>
      <c r="W767" s="77"/>
      <c r="X767" s="80"/>
      <c r="Y767" s="80"/>
      <c r="Z767" s="69">
        <v>767</v>
      </c>
      <c r="AA767" s="69"/>
      <c r="AB767" s="81"/>
      <c r="AC767" s="71">
        <v>167</v>
      </c>
      <c r="AD767" s="71">
        <v>414</v>
      </c>
      <c r="AE767" s="71">
        <v>5760</v>
      </c>
      <c r="AF767" s="71">
        <v>5</v>
      </c>
      <c r="AG767" s="71" t="s">
        <v>1841</v>
      </c>
      <c r="AH767" s="71" t="s">
        <v>2049</v>
      </c>
      <c r="AI767" s="71">
        <v>36000</v>
      </c>
      <c r="AJ767" s="73">
        <v>39829.984201388892</v>
      </c>
      <c r="AK767" s="71" t="s">
        <v>3133</v>
      </c>
      <c r="AL767" s="71" t="s">
        <v>3898</v>
      </c>
      <c r="AM767" s="71" t="s">
        <v>4822</v>
      </c>
      <c r="AN767" s="73">
        <v>40522.049340277779</v>
      </c>
      <c r="AO767" s="71"/>
      <c r="AP767" s="71"/>
    </row>
    <row r="768" spans="1:42" ht="41.45" customHeight="1">
      <c r="A768" s="70" t="s">
        <v>950</v>
      </c>
      <c r="C768" s="52">
        <v>0</v>
      </c>
      <c r="D768" s="52">
        <v>0</v>
      </c>
      <c r="E768" s="53">
        <v>0</v>
      </c>
      <c r="F768" s="53">
        <v>0</v>
      </c>
      <c r="G768" s="53">
        <v>0</v>
      </c>
      <c r="H768" s="53">
        <v>0</v>
      </c>
      <c r="I768" s="53">
        <v>0</v>
      </c>
      <c r="J768" s="16" t="s">
        <v>5682</v>
      </c>
      <c r="K768" s="16"/>
      <c r="L768" s="75">
        <v>3.5</v>
      </c>
      <c r="M768" s="68"/>
      <c r="N768" s="95" t="s">
        <v>2868</v>
      </c>
      <c r="O768" s="95"/>
      <c r="P768" s="17"/>
      <c r="Q768" s="76" t="s">
        <v>5688</v>
      </c>
      <c r="R768" s="76"/>
      <c r="S768" s="17"/>
      <c r="T768" s="78"/>
      <c r="U768" s="79"/>
      <c r="V768" s="79"/>
      <c r="W768" s="77"/>
      <c r="X768" s="80"/>
      <c r="Y768" s="80"/>
      <c r="Z768" s="69">
        <v>768</v>
      </c>
      <c r="AA768" s="69"/>
      <c r="AB768" s="81"/>
      <c r="AC768" s="71">
        <v>1</v>
      </c>
      <c r="AD768" s="71">
        <v>64</v>
      </c>
      <c r="AE768" s="71">
        <v>3926</v>
      </c>
      <c r="AF768" s="71">
        <v>0</v>
      </c>
      <c r="AG768" s="71"/>
      <c r="AH768" s="71"/>
      <c r="AI768" s="71"/>
      <c r="AJ768" s="73">
        <v>40420.086296296293</v>
      </c>
      <c r="AK768" s="71" t="s">
        <v>3133</v>
      </c>
      <c r="AL768" s="71" t="s">
        <v>3899</v>
      </c>
      <c r="AM768" s="71" t="s">
        <v>4823</v>
      </c>
      <c r="AN768" s="73">
        <v>40522.049340277779</v>
      </c>
      <c r="AO768" s="71"/>
      <c r="AP768" s="71"/>
    </row>
    <row r="769" spans="1:42" ht="41.45" customHeight="1">
      <c r="A769" s="70" t="s">
        <v>951</v>
      </c>
      <c r="C769" s="52">
        <v>0</v>
      </c>
      <c r="D769" s="52">
        <v>0</v>
      </c>
      <c r="E769" s="53">
        <v>0</v>
      </c>
      <c r="F769" s="53">
        <v>0</v>
      </c>
      <c r="G769" s="53">
        <v>0</v>
      </c>
      <c r="H769" s="53">
        <v>0</v>
      </c>
      <c r="I769" s="53">
        <v>0</v>
      </c>
      <c r="J769" s="16" t="s">
        <v>5682</v>
      </c>
      <c r="K769" s="16"/>
      <c r="L769" s="75">
        <v>3.5</v>
      </c>
      <c r="M769" s="68"/>
      <c r="N769" s="95" t="s">
        <v>2869</v>
      </c>
      <c r="O769" s="95"/>
      <c r="P769" s="17"/>
      <c r="Q769" s="76" t="s">
        <v>5688</v>
      </c>
      <c r="R769" s="76"/>
      <c r="S769" s="17"/>
      <c r="T769" s="78"/>
      <c r="U769" s="79"/>
      <c r="V769" s="79"/>
      <c r="W769" s="77"/>
      <c r="X769" s="80"/>
      <c r="Y769" s="80"/>
      <c r="Z769" s="69">
        <v>769</v>
      </c>
      <c r="AA769" s="69"/>
      <c r="AB769" s="81"/>
      <c r="AC769" s="71">
        <v>1</v>
      </c>
      <c r="AD769" s="71">
        <v>535</v>
      </c>
      <c r="AE769" s="71">
        <v>47606</v>
      </c>
      <c r="AF769" s="71">
        <v>0</v>
      </c>
      <c r="AG769" s="71" t="s">
        <v>1842</v>
      </c>
      <c r="AH769" s="71" t="s">
        <v>2040</v>
      </c>
      <c r="AI769" s="71">
        <v>-28800</v>
      </c>
      <c r="AJ769" s="73">
        <v>40111.053483796299</v>
      </c>
      <c r="AK769" s="71" t="s">
        <v>3133</v>
      </c>
      <c r="AL769" s="71" t="s">
        <v>3900</v>
      </c>
      <c r="AM769" s="71" t="s">
        <v>4824</v>
      </c>
      <c r="AN769" s="73">
        <v>40522.049317129633</v>
      </c>
      <c r="AO769" s="71"/>
      <c r="AP769" s="71"/>
    </row>
    <row r="770" spans="1:42" ht="41.45" customHeight="1">
      <c r="A770" s="70" t="s">
        <v>952</v>
      </c>
      <c r="C770" s="52">
        <v>0</v>
      </c>
      <c r="D770" s="52">
        <v>0</v>
      </c>
      <c r="E770" s="53">
        <v>0</v>
      </c>
      <c r="F770" s="53">
        <v>0</v>
      </c>
      <c r="G770" s="53">
        <v>0</v>
      </c>
      <c r="H770" s="53">
        <v>0</v>
      </c>
      <c r="I770" s="53">
        <v>0</v>
      </c>
      <c r="J770" s="16" t="s">
        <v>5682</v>
      </c>
      <c r="K770" s="16"/>
      <c r="L770" s="75">
        <v>3.5</v>
      </c>
      <c r="M770" s="68"/>
      <c r="N770" s="95" t="s">
        <v>2870</v>
      </c>
      <c r="O770" s="95"/>
      <c r="P770" s="17"/>
      <c r="Q770" s="76" t="s">
        <v>5688</v>
      </c>
      <c r="R770" s="76"/>
      <c r="S770" s="17"/>
      <c r="T770" s="78"/>
      <c r="U770" s="79"/>
      <c r="V770" s="79"/>
      <c r="W770" s="77"/>
      <c r="X770" s="80"/>
      <c r="Y770" s="80"/>
      <c r="Z770" s="69">
        <v>770</v>
      </c>
      <c r="AA770" s="69"/>
      <c r="AB770" s="81"/>
      <c r="AC770" s="71">
        <v>88</v>
      </c>
      <c r="AD770" s="71">
        <v>53</v>
      </c>
      <c r="AE770" s="71">
        <v>80</v>
      </c>
      <c r="AF770" s="71">
        <v>3</v>
      </c>
      <c r="AG770" s="71"/>
      <c r="AH770" s="71" t="s">
        <v>2041</v>
      </c>
      <c r="AI770" s="71">
        <v>-10800</v>
      </c>
      <c r="AJ770" s="73">
        <v>39994.007453703707</v>
      </c>
      <c r="AK770" s="71" t="s">
        <v>3133</v>
      </c>
      <c r="AL770" s="71" t="s">
        <v>3901</v>
      </c>
      <c r="AM770" s="71" t="s">
        <v>4286</v>
      </c>
      <c r="AN770" s="73">
        <v>40522.049317129633</v>
      </c>
      <c r="AO770" s="71"/>
      <c r="AP770" s="71"/>
    </row>
    <row r="771" spans="1:42" ht="41.45" customHeight="1">
      <c r="A771" s="70" t="s">
        <v>953</v>
      </c>
      <c r="C771" s="52">
        <v>0</v>
      </c>
      <c r="D771" s="52">
        <v>0</v>
      </c>
      <c r="E771" s="53">
        <v>0</v>
      </c>
      <c r="F771" s="53">
        <v>0</v>
      </c>
      <c r="G771" s="53">
        <v>0</v>
      </c>
      <c r="H771" s="53">
        <v>0</v>
      </c>
      <c r="I771" s="53">
        <v>0</v>
      </c>
      <c r="J771" s="16" t="s">
        <v>5682</v>
      </c>
      <c r="K771" s="16"/>
      <c r="L771" s="75">
        <v>3.5</v>
      </c>
      <c r="M771" s="68"/>
      <c r="N771" s="95" t="s">
        <v>2871</v>
      </c>
      <c r="O771" s="95"/>
      <c r="P771" s="17"/>
      <c r="Q771" s="76" t="s">
        <v>5688</v>
      </c>
      <c r="R771" s="76"/>
      <c r="S771" s="17"/>
      <c r="T771" s="78"/>
      <c r="U771" s="79"/>
      <c r="V771" s="79"/>
      <c r="W771" s="77"/>
      <c r="X771" s="80"/>
      <c r="Y771" s="80"/>
      <c r="Z771" s="69">
        <v>771</v>
      </c>
      <c r="AA771" s="69"/>
      <c r="AB771" s="81"/>
      <c r="AC771" s="71">
        <v>72</v>
      </c>
      <c r="AD771" s="71">
        <v>306</v>
      </c>
      <c r="AE771" s="71">
        <v>1409</v>
      </c>
      <c r="AF771" s="71">
        <v>24</v>
      </c>
      <c r="AG771" s="71" t="s">
        <v>1843</v>
      </c>
      <c r="AH771" s="71" t="s">
        <v>2061</v>
      </c>
      <c r="AI771" s="71">
        <v>19800</v>
      </c>
      <c r="AJ771" s="73">
        <v>39844.554745370369</v>
      </c>
      <c r="AK771" s="71" t="s">
        <v>3133</v>
      </c>
      <c r="AL771" s="71" t="s">
        <v>3902</v>
      </c>
      <c r="AM771" s="71" t="s">
        <v>4825</v>
      </c>
      <c r="AN771" s="73">
        <v>40522.049224537041</v>
      </c>
      <c r="AO771" s="71"/>
      <c r="AP771" s="71"/>
    </row>
    <row r="772" spans="1:42" ht="41.45" customHeight="1">
      <c r="A772" s="70" t="s">
        <v>954</v>
      </c>
      <c r="C772" s="52">
        <v>0</v>
      </c>
      <c r="D772" s="52">
        <v>0</v>
      </c>
      <c r="E772" s="53">
        <v>0</v>
      </c>
      <c r="F772" s="53">
        <v>0</v>
      </c>
      <c r="G772" s="53">
        <v>0</v>
      </c>
      <c r="H772" s="53">
        <v>0</v>
      </c>
      <c r="I772" s="53">
        <v>0</v>
      </c>
      <c r="J772" s="16" t="s">
        <v>5682</v>
      </c>
      <c r="K772" s="16"/>
      <c r="L772" s="75">
        <v>3.5</v>
      </c>
      <c r="M772" s="68"/>
      <c r="N772" s="95" t="s">
        <v>2872</v>
      </c>
      <c r="O772" s="95"/>
      <c r="P772" s="17"/>
      <c r="Q772" s="76" t="s">
        <v>5688</v>
      </c>
      <c r="R772" s="76"/>
      <c r="S772" s="17"/>
      <c r="T772" s="78"/>
      <c r="U772" s="79"/>
      <c r="V772" s="79"/>
      <c r="W772" s="77"/>
      <c r="X772" s="80"/>
      <c r="Y772" s="80"/>
      <c r="Z772" s="69">
        <v>772</v>
      </c>
      <c r="AA772" s="69"/>
      <c r="AB772" s="81"/>
      <c r="AC772" s="71">
        <v>1563</v>
      </c>
      <c r="AD772" s="71">
        <v>486</v>
      </c>
      <c r="AE772" s="71">
        <v>179</v>
      </c>
      <c r="AF772" s="71">
        <v>16</v>
      </c>
      <c r="AG772" s="97" t="s">
        <v>1844</v>
      </c>
      <c r="AH772" s="71" t="s">
        <v>2086</v>
      </c>
      <c r="AI772" s="71">
        <v>-21600</v>
      </c>
      <c r="AJ772" s="73">
        <v>40217.209849537037</v>
      </c>
      <c r="AK772" s="71" t="s">
        <v>3133</v>
      </c>
      <c r="AL772" s="71" t="s">
        <v>3903</v>
      </c>
      <c r="AM772" s="71" t="s">
        <v>4826</v>
      </c>
      <c r="AN772" s="73">
        <v>40522.049212962964</v>
      </c>
      <c r="AO772" s="71"/>
      <c r="AP772" s="71"/>
    </row>
    <row r="773" spans="1:42" ht="41.45" customHeight="1">
      <c r="A773" s="70" t="s">
        <v>955</v>
      </c>
      <c r="C773" s="52">
        <v>0</v>
      </c>
      <c r="D773" s="52">
        <v>0</v>
      </c>
      <c r="E773" s="53">
        <v>0</v>
      </c>
      <c r="F773" s="53">
        <v>0</v>
      </c>
      <c r="G773" s="53">
        <v>0</v>
      </c>
      <c r="H773" s="53">
        <v>0</v>
      </c>
      <c r="I773" s="53">
        <v>0</v>
      </c>
      <c r="J773" s="16" t="s">
        <v>5682</v>
      </c>
      <c r="K773" s="16"/>
      <c r="L773" s="75">
        <v>3.5</v>
      </c>
      <c r="M773" s="68"/>
      <c r="N773" s="95" t="s">
        <v>2873</v>
      </c>
      <c r="O773" s="95"/>
      <c r="P773" s="17"/>
      <c r="Q773" s="76" t="s">
        <v>5688</v>
      </c>
      <c r="R773" s="76"/>
      <c r="S773" s="17"/>
      <c r="T773" s="78"/>
      <c r="U773" s="79"/>
      <c r="V773" s="79"/>
      <c r="W773" s="77"/>
      <c r="X773" s="80"/>
      <c r="Y773" s="80"/>
      <c r="Z773" s="69">
        <v>773</v>
      </c>
      <c r="AA773" s="69"/>
      <c r="AB773" s="81"/>
      <c r="AC773" s="71">
        <v>15</v>
      </c>
      <c r="AD773" s="71">
        <v>4</v>
      </c>
      <c r="AE773" s="71">
        <v>51</v>
      </c>
      <c r="AF773" s="71">
        <v>0</v>
      </c>
      <c r="AG773" s="71" t="s">
        <v>1845</v>
      </c>
      <c r="AH773" s="71" t="s">
        <v>2045</v>
      </c>
      <c r="AI773" s="71">
        <v>-18000</v>
      </c>
      <c r="AJ773" s="73">
        <v>40039.101400462961</v>
      </c>
      <c r="AK773" s="71" t="s">
        <v>3133</v>
      </c>
      <c r="AL773" s="71" t="s">
        <v>3904</v>
      </c>
      <c r="AM773" s="71" t="s">
        <v>4827</v>
      </c>
      <c r="AN773" s="73">
        <v>40522.049201388887</v>
      </c>
      <c r="AO773" s="71"/>
      <c r="AP773" s="71"/>
    </row>
    <row r="774" spans="1:42" ht="41.45" customHeight="1">
      <c r="A774" s="70" t="s">
        <v>956</v>
      </c>
      <c r="C774" s="52">
        <v>0</v>
      </c>
      <c r="D774" s="52">
        <v>0</v>
      </c>
      <c r="E774" s="53">
        <v>0</v>
      </c>
      <c r="F774" s="53">
        <v>0</v>
      </c>
      <c r="G774" s="53">
        <v>0</v>
      </c>
      <c r="H774" s="53">
        <v>0</v>
      </c>
      <c r="I774" s="53">
        <v>0</v>
      </c>
      <c r="J774" s="16" t="s">
        <v>5682</v>
      </c>
      <c r="K774" s="16"/>
      <c r="L774" s="75">
        <v>3.5</v>
      </c>
      <c r="M774" s="68"/>
      <c r="N774" s="95" t="s">
        <v>2874</v>
      </c>
      <c r="O774" s="95"/>
      <c r="P774" s="17"/>
      <c r="Q774" s="76" t="s">
        <v>5688</v>
      </c>
      <c r="R774" s="76"/>
      <c r="S774" s="17"/>
      <c r="T774" s="78"/>
      <c r="U774" s="79"/>
      <c r="V774" s="79"/>
      <c r="W774" s="77"/>
      <c r="X774" s="80"/>
      <c r="Y774" s="80"/>
      <c r="Z774" s="69">
        <v>774</v>
      </c>
      <c r="AA774" s="69"/>
      <c r="AB774" s="81"/>
      <c r="AC774" s="71">
        <v>98</v>
      </c>
      <c r="AD774" s="71">
        <v>35</v>
      </c>
      <c r="AE774" s="71">
        <v>592</v>
      </c>
      <c r="AF774" s="71">
        <v>2</v>
      </c>
      <c r="AG774" s="71"/>
      <c r="AH774" s="71" t="s">
        <v>2040</v>
      </c>
      <c r="AI774" s="71">
        <v>-28800</v>
      </c>
      <c r="AJ774" s="73">
        <v>40477.735462962963</v>
      </c>
      <c r="AK774" s="71" t="s">
        <v>3133</v>
      </c>
      <c r="AL774" s="71" t="s">
        <v>3905</v>
      </c>
      <c r="AM774" s="71" t="s">
        <v>4828</v>
      </c>
      <c r="AN774" s="73">
        <v>40522.049201388887</v>
      </c>
      <c r="AO774" s="71"/>
      <c r="AP774" s="71"/>
    </row>
    <row r="775" spans="1:42" ht="41.45" customHeight="1">
      <c r="A775" s="70" t="s">
        <v>957</v>
      </c>
      <c r="C775" s="52">
        <v>0</v>
      </c>
      <c r="D775" s="52">
        <v>0</v>
      </c>
      <c r="E775" s="53">
        <v>0</v>
      </c>
      <c r="F775" s="53">
        <v>0</v>
      </c>
      <c r="G775" s="53">
        <v>0</v>
      </c>
      <c r="H775" s="53">
        <v>0</v>
      </c>
      <c r="I775" s="53">
        <v>0</v>
      </c>
      <c r="J775" s="16" t="s">
        <v>5682</v>
      </c>
      <c r="K775" s="16"/>
      <c r="L775" s="75">
        <v>3.5</v>
      </c>
      <c r="M775" s="68"/>
      <c r="N775" s="95" t="s">
        <v>2875</v>
      </c>
      <c r="O775" s="95"/>
      <c r="P775" s="17"/>
      <c r="Q775" s="76" t="s">
        <v>5688</v>
      </c>
      <c r="R775" s="76"/>
      <c r="S775" s="17"/>
      <c r="T775" s="78"/>
      <c r="U775" s="79"/>
      <c r="V775" s="79"/>
      <c r="W775" s="77"/>
      <c r="X775" s="80"/>
      <c r="Y775" s="80"/>
      <c r="Z775" s="69">
        <v>775</v>
      </c>
      <c r="AA775" s="69"/>
      <c r="AB775" s="81"/>
      <c r="AC775" s="71">
        <v>214</v>
      </c>
      <c r="AD775" s="71">
        <v>218</v>
      </c>
      <c r="AE775" s="71">
        <v>2338</v>
      </c>
      <c r="AF775" s="71">
        <v>18</v>
      </c>
      <c r="AG775" s="71" t="s">
        <v>1846</v>
      </c>
      <c r="AH775" s="71"/>
      <c r="AI775" s="71"/>
      <c r="AJ775" s="73">
        <v>40348.932453703703</v>
      </c>
      <c r="AK775" s="71" t="s">
        <v>3133</v>
      </c>
      <c r="AL775" s="71" t="s">
        <v>3906</v>
      </c>
      <c r="AM775" s="71" t="s">
        <v>4829</v>
      </c>
      <c r="AN775" s="73">
        <v>40522.049201388887</v>
      </c>
      <c r="AO775" s="71"/>
      <c r="AP775" s="71"/>
    </row>
    <row r="776" spans="1:42" ht="41.45" customHeight="1">
      <c r="A776" s="70" t="s">
        <v>958</v>
      </c>
      <c r="C776" s="52">
        <v>0</v>
      </c>
      <c r="D776" s="52">
        <v>0</v>
      </c>
      <c r="E776" s="53">
        <v>0</v>
      </c>
      <c r="F776" s="53">
        <v>0</v>
      </c>
      <c r="G776" s="53">
        <v>0</v>
      </c>
      <c r="H776" s="53">
        <v>0</v>
      </c>
      <c r="I776" s="53">
        <v>0</v>
      </c>
      <c r="J776" s="16" t="s">
        <v>5682</v>
      </c>
      <c r="K776" s="16"/>
      <c r="L776" s="75">
        <v>3.5</v>
      </c>
      <c r="M776" s="68"/>
      <c r="N776" s="95" t="s">
        <v>2876</v>
      </c>
      <c r="O776" s="95"/>
      <c r="P776" s="17"/>
      <c r="Q776" s="76" t="s">
        <v>5688</v>
      </c>
      <c r="R776" s="76"/>
      <c r="S776" s="17"/>
      <c r="T776" s="78"/>
      <c r="U776" s="79"/>
      <c r="V776" s="79"/>
      <c r="W776" s="77"/>
      <c r="X776" s="80"/>
      <c r="Y776" s="80"/>
      <c r="Z776" s="69">
        <v>776</v>
      </c>
      <c r="AA776" s="69"/>
      <c r="AB776" s="81"/>
      <c r="AC776" s="71">
        <v>479</v>
      </c>
      <c r="AD776" s="71">
        <v>607</v>
      </c>
      <c r="AE776" s="71">
        <v>11619</v>
      </c>
      <c r="AF776" s="71">
        <v>14</v>
      </c>
      <c r="AG776" s="71" t="s">
        <v>1847</v>
      </c>
      <c r="AH776" s="71" t="s">
        <v>2047</v>
      </c>
      <c r="AI776" s="71">
        <v>25200</v>
      </c>
      <c r="AJ776" s="73">
        <v>39962.127754629626</v>
      </c>
      <c r="AK776" s="71" t="s">
        <v>3133</v>
      </c>
      <c r="AL776" s="71" t="s">
        <v>3907</v>
      </c>
      <c r="AM776" s="71" t="s">
        <v>4830</v>
      </c>
      <c r="AN776" s="73">
        <v>40522.049189814818</v>
      </c>
      <c r="AO776" s="71"/>
      <c r="AP776" s="71"/>
    </row>
    <row r="777" spans="1:42" ht="41.45" customHeight="1">
      <c r="A777" s="70" t="s">
        <v>959</v>
      </c>
      <c r="C777" s="52">
        <v>0</v>
      </c>
      <c r="D777" s="52">
        <v>0</v>
      </c>
      <c r="E777" s="53">
        <v>0</v>
      </c>
      <c r="F777" s="53">
        <v>0</v>
      </c>
      <c r="G777" s="53">
        <v>0</v>
      </c>
      <c r="H777" s="53">
        <v>0</v>
      </c>
      <c r="I777" s="53">
        <v>0</v>
      </c>
      <c r="J777" s="16" t="s">
        <v>5682</v>
      </c>
      <c r="K777" s="16"/>
      <c r="L777" s="75">
        <v>3.5</v>
      </c>
      <c r="M777" s="68"/>
      <c r="N777" s="95" t="s">
        <v>2877</v>
      </c>
      <c r="O777" s="95"/>
      <c r="P777" s="17"/>
      <c r="Q777" s="76" t="s">
        <v>5688</v>
      </c>
      <c r="R777" s="76"/>
      <c r="S777" s="17"/>
      <c r="T777" s="78"/>
      <c r="U777" s="79"/>
      <c r="V777" s="79"/>
      <c r="W777" s="77"/>
      <c r="X777" s="80"/>
      <c r="Y777" s="80"/>
      <c r="Z777" s="69">
        <v>777</v>
      </c>
      <c r="AA777" s="69"/>
      <c r="AB777" s="81"/>
      <c r="AC777" s="71">
        <v>82</v>
      </c>
      <c r="AD777" s="71">
        <v>62</v>
      </c>
      <c r="AE777" s="71">
        <v>102</v>
      </c>
      <c r="AF777" s="71">
        <v>0</v>
      </c>
      <c r="AG777" s="71" t="s">
        <v>1848</v>
      </c>
      <c r="AH777" s="71" t="s">
        <v>2050</v>
      </c>
      <c r="AI777" s="71">
        <v>-21600</v>
      </c>
      <c r="AJ777" s="73">
        <v>39928.737349537034</v>
      </c>
      <c r="AK777" s="71" t="s">
        <v>3133</v>
      </c>
      <c r="AL777" s="71" t="s">
        <v>3908</v>
      </c>
      <c r="AM777" s="71" t="s">
        <v>4831</v>
      </c>
      <c r="AN777" s="73">
        <v>40522.049189814818</v>
      </c>
      <c r="AO777" s="71"/>
      <c r="AP777" s="71"/>
    </row>
    <row r="778" spans="1:42" ht="41.45" customHeight="1">
      <c r="A778" s="70" t="s">
        <v>960</v>
      </c>
      <c r="C778" s="52">
        <v>0</v>
      </c>
      <c r="D778" s="52">
        <v>0</v>
      </c>
      <c r="E778" s="53">
        <v>0</v>
      </c>
      <c r="F778" s="53">
        <v>0</v>
      </c>
      <c r="G778" s="53">
        <v>0</v>
      </c>
      <c r="H778" s="53">
        <v>0</v>
      </c>
      <c r="I778" s="53">
        <v>0</v>
      </c>
      <c r="J778" s="16" t="s">
        <v>5682</v>
      </c>
      <c r="K778" s="16"/>
      <c r="L778" s="75">
        <v>3.5</v>
      </c>
      <c r="M778" s="68"/>
      <c r="N778" s="95" t="s">
        <v>2878</v>
      </c>
      <c r="O778" s="95"/>
      <c r="P778" s="17"/>
      <c r="Q778" s="76" t="s">
        <v>5688</v>
      </c>
      <c r="R778" s="76"/>
      <c r="S778" s="17"/>
      <c r="T778" s="78"/>
      <c r="U778" s="79"/>
      <c r="V778" s="79"/>
      <c r="W778" s="77"/>
      <c r="X778" s="80"/>
      <c r="Y778" s="80"/>
      <c r="Z778" s="69">
        <v>778</v>
      </c>
      <c r="AA778" s="69"/>
      <c r="AB778" s="81"/>
      <c r="AC778" s="71">
        <v>90</v>
      </c>
      <c r="AD778" s="71">
        <v>136</v>
      </c>
      <c r="AE778" s="71">
        <v>9657</v>
      </c>
      <c r="AF778" s="71">
        <v>1</v>
      </c>
      <c r="AG778" s="71"/>
      <c r="AH778" s="71" t="s">
        <v>2050</v>
      </c>
      <c r="AI778" s="71">
        <v>-21600</v>
      </c>
      <c r="AJ778" s="73">
        <v>39748.811724537038</v>
      </c>
      <c r="AK778" s="71" t="s">
        <v>3133</v>
      </c>
      <c r="AL778" s="71" t="s">
        <v>3909</v>
      </c>
      <c r="AM778" s="71" t="s">
        <v>4832</v>
      </c>
      <c r="AN778" s="73">
        <v>40522.049178240741</v>
      </c>
      <c r="AO778" s="71"/>
      <c r="AP778" s="71"/>
    </row>
    <row r="779" spans="1:42" ht="41.45" customHeight="1">
      <c r="A779" s="70" t="s">
        <v>961</v>
      </c>
      <c r="C779" s="52">
        <v>0</v>
      </c>
      <c r="D779" s="52">
        <v>0</v>
      </c>
      <c r="E779" s="53">
        <v>0</v>
      </c>
      <c r="F779" s="53">
        <v>0</v>
      </c>
      <c r="G779" s="53">
        <v>0</v>
      </c>
      <c r="H779" s="53">
        <v>0</v>
      </c>
      <c r="I779" s="53">
        <v>0</v>
      </c>
      <c r="J779" s="16" t="s">
        <v>5682</v>
      </c>
      <c r="K779" s="16"/>
      <c r="L779" s="75">
        <v>3.5</v>
      </c>
      <c r="M779" s="68"/>
      <c r="N779" s="95" t="s">
        <v>2879</v>
      </c>
      <c r="O779" s="95"/>
      <c r="P779" s="17"/>
      <c r="Q779" s="76" t="s">
        <v>5688</v>
      </c>
      <c r="R779" s="76"/>
      <c r="S779" s="58"/>
      <c r="T779" s="78"/>
      <c r="U779" s="79"/>
      <c r="V779" s="79"/>
      <c r="W779" s="77"/>
      <c r="X779" s="80"/>
      <c r="Y779" s="80"/>
      <c r="Z779" s="69">
        <v>779</v>
      </c>
      <c r="AA779" s="69"/>
      <c r="AB779" s="81"/>
      <c r="AC779" s="71">
        <v>191</v>
      </c>
      <c r="AD779" s="71">
        <v>235</v>
      </c>
      <c r="AE779" s="71">
        <v>1010</v>
      </c>
      <c r="AF779" s="71">
        <v>0</v>
      </c>
      <c r="AG779" s="71" t="s">
        <v>1849</v>
      </c>
      <c r="AH779" s="71" t="s">
        <v>2048</v>
      </c>
      <c r="AI779" s="71">
        <v>36000</v>
      </c>
      <c r="AJ779" s="73">
        <v>39971.561076388891</v>
      </c>
      <c r="AK779" s="71" t="s">
        <v>3133</v>
      </c>
      <c r="AL779" s="71" t="s">
        <v>3910</v>
      </c>
      <c r="AM779" s="71" t="s">
        <v>4833</v>
      </c>
      <c r="AN779" s="73">
        <v>40522.049143518518</v>
      </c>
      <c r="AO779" s="71"/>
      <c r="AP779" s="71"/>
    </row>
    <row r="780" spans="1:42" ht="41.45" customHeight="1">
      <c r="A780" s="70" t="s">
        <v>962</v>
      </c>
      <c r="C780" s="52">
        <v>0</v>
      </c>
      <c r="D780" s="52">
        <v>0</v>
      </c>
      <c r="E780" s="53">
        <v>0</v>
      </c>
      <c r="F780" s="53">
        <v>0</v>
      </c>
      <c r="G780" s="53">
        <v>0</v>
      </c>
      <c r="H780" s="53">
        <v>0</v>
      </c>
      <c r="I780" s="53">
        <v>0</v>
      </c>
      <c r="J780" s="16" t="s">
        <v>5682</v>
      </c>
      <c r="K780" s="16"/>
      <c r="L780" s="75">
        <v>3.5</v>
      </c>
      <c r="M780" s="68"/>
      <c r="N780" s="95" t="s">
        <v>2880</v>
      </c>
      <c r="O780" s="95"/>
      <c r="P780" s="17"/>
      <c r="Q780" s="76" t="s">
        <v>5688</v>
      </c>
      <c r="R780" s="76"/>
      <c r="S780" s="17"/>
      <c r="T780" s="78"/>
      <c r="U780" s="79"/>
      <c r="V780" s="79"/>
      <c r="W780" s="77"/>
      <c r="X780" s="80"/>
      <c r="Y780" s="80"/>
      <c r="Z780" s="69">
        <v>780</v>
      </c>
      <c r="AA780" s="69"/>
      <c r="AB780" s="81"/>
      <c r="AC780" s="71">
        <v>38</v>
      </c>
      <c r="AD780" s="71">
        <v>276</v>
      </c>
      <c r="AE780" s="71">
        <v>5695</v>
      </c>
      <c r="AF780" s="71">
        <v>0</v>
      </c>
      <c r="AG780" s="71" t="s">
        <v>1850</v>
      </c>
      <c r="AH780" s="71"/>
      <c r="AI780" s="71"/>
      <c r="AJ780" s="73">
        <v>40270.318113425928</v>
      </c>
      <c r="AK780" s="71" t="s">
        <v>3133</v>
      </c>
      <c r="AL780" s="71" t="s">
        <v>3911</v>
      </c>
      <c r="AM780" s="71" t="s">
        <v>4834</v>
      </c>
      <c r="AN780" s="73">
        <v>40522.049120370371</v>
      </c>
      <c r="AO780" s="71"/>
      <c r="AP780" s="71"/>
    </row>
    <row r="781" spans="1:42" ht="41.45" customHeight="1">
      <c r="A781" s="70" t="s">
        <v>963</v>
      </c>
      <c r="C781" s="52">
        <v>0</v>
      </c>
      <c r="D781" s="52">
        <v>0</v>
      </c>
      <c r="E781" s="53">
        <v>0</v>
      </c>
      <c r="F781" s="53">
        <v>0</v>
      </c>
      <c r="G781" s="53">
        <v>0</v>
      </c>
      <c r="H781" s="53">
        <v>0</v>
      </c>
      <c r="I781" s="53">
        <v>0</v>
      </c>
      <c r="J781" s="16" t="s">
        <v>5682</v>
      </c>
      <c r="K781" s="16"/>
      <c r="L781" s="75">
        <v>3.5</v>
      </c>
      <c r="M781" s="68"/>
      <c r="N781" s="95" t="s">
        <v>2881</v>
      </c>
      <c r="O781" s="95"/>
      <c r="P781" s="17"/>
      <c r="Q781" s="76" t="s">
        <v>5688</v>
      </c>
      <c r="R781" s="76"/>
      <c r="S781" s="17"/>
      <c r="T781" s="78"/>
      <c r="U781" s="79"/>
      <c r="V781" s="79"/>
      <c r="W781" s="77"/>
      <c r="X781" s="80"/>
      <c r="Y781" s="80"/>
      <c r="Z781" s="69">
        <v>781</v>
      </c>
      <c r="AA781" s="69"/>
      <c r="AB781" s="81"/>
      <c r="AC781" s="71">
        <v>112</v>
      </c>
      <c r="AD781" s="71">
        <v>50</v>
      </c>
      <c r="AE781" s="71">
        <v>203</v>
      </c>
      <c r="AF781" s="71">
        <v>0</v>
      </c>
      <c r="AG781" s="71" t="s">
        <v>1851</v>
      </c>
      <c r="AH781" s="71" t="s">
        <v>2073</v>
      </c>
      <c r="AI781" s="71">
        <v>3600</v>
      </c>
      <c r="AJ781" s="73">
        <v>39993.016481481478</v>
      </c>
      <c r="AK781" s="71" t="s">
        <v>3133</v>
      </c>
      <c r="AL781" s="71" t="s">
        <v>3912</v>
      </c>
      <c r="AM781" s="71" t="s">
        <v>4835</v>
      </c>
      <c r="AN781" s="73">
        <v>40522.049120370371</v>
      </c>
      <c r="AO781" s="71"/>
      <c r="AP781" s="71"/>
    </row>
    <row r="782" spans="1:42" ht="41.45" customHeight="1">
      <c r="A782" s="70" t="s">
        <v>964</v>
      </c>
      <c r="C782" s="52">
        <v>0</v>
      </c>
      <c r="D782" s="52">
        <v>0</v>
      </c>
      <c r="E782" s="53">
        <v>0</v>
      </c>
      <c r="F782" s="53">
        <v>0</v>
      </c>
      <c r="G782" s="53">
        <v>0</v>
      </c>
      <c r="H782" s="53">
        <v>0</v>
      </c>
      <c r="I782" s="53">
        <v>0</v>
      </c>
      <c r="J782" s="16" t="s">
        <v>5682</v>
      </c>
      <c r="K782" s="16"/>
      <c r="L782" s="75">
        <v>3.5</v>
      </c>
      <c r="M782" s="68"/>
      <c r="N782" s="95" t="s">
        <v>2882</v>
      </c>
      <c r="O782" s="95"/>
      <c r="P782" s="17"/>
      <c r="Q782" s="76" t="s">
        <v>5688</v>
      </c>
      <c r="R782" s="76"/>
      <c r="S782" s="17"/>
      <c r="T782" s="78"/>
      <c r="U782" s="79"/>
      <c r="V782" s="79"/>
      <c r="W782" s="77"/>
      <c r="X782" s="80"/>
      <c r="Y782" s="80"/>
      <c r="Z782" s="69">
        <v>782</v>
      </c>
      <c r="AA782" s="69"/>
      <c r="AB782" s="81"/>
      <c r="AC782" s="71">
        <v>254</v>
      </c>
      <c r="AD782" s="71">
        <v>144</v>
      </c>
      <c r="AE782" s="71">
        <v>2869</v>
      </c>
      <c r="AF782" s="71">
        <v>2</v>
      </c>
      <c r="AG782" s="71" t="s">
        <v>1852</v>
      </c>
      <c r="AH782" s="71" t="s">
        <v>2094</v>
      </c>
      <c r="AI782" s="71">
        <v>25200</v>
      </c>
      <c r="AJ782" s="73">
        <v>40005.132696759261</v>
      </c>
      <c r="AK782" s="71" t="s">
        <v>3133</v>
      </c>
      <c r="AL782" s="71" t="s">
        <v>3913</v>
      </c>
      <c r="AM782" s="71" t="s">
        <v>4836</v>
      </c>
      <c r="AN782" s="73">
        <v>40522.049097222225</v>
      </c>
      <c r="AO782" s="71"/>
      <c r="AP782" s="71"/>
    </row>
    <row r="783" spans="1:42" ht="41.45" customHeight="1">
      <c r="A783" s="70" t="s">
        <v>965</v>
      </c>
      <c r="C783" s="52">
        <v>0</v>
      </c>
      <c r="D783" s="52">
        <v>0</v>
      </c>
      <c r="E783" s="53">
        <v>0</v>
      </c>
      <c r="F783" s="53">
        <v>0</v>
      </c>
      <c r="G783" s="53">
        <v>0</v>
      </c>
      <c r="H783" s="53">
        <v>0</v>
      </c>
      <c r="I783" s="53">
        <v>0</v>
      </c>
      <c r="J783" s="16" t="s">
        <v>5682</v>
      </c>
      <c r="K783" s="16"/>
      <c r="L783" s="75">
        <v>3.5</v>
      </c>
      <c r="M783" s="68"/>
      <c r="N783" s="95" t="s">
        <v>2883</v>
      </c>
      <c r="O783" s="95"/>
      <c r="P783" s="17"/>
      <c r="Q783" s="76" t="s">
        <v>5688</v>
      </c>
      <c r="R783" s="76"/>
      <c r="S783" s="17"/>
      <c r="T783" s="78"/>
      <c r="U783" s="79"/>
      <c r="V783" s="79"/>
      <c r="W783" s="77"/>
      <c r="X783" s="80"/>
      <c r="Y783" s="80"/>
      <c r="Z783" s="69">
        <v>783</v>
      </c>
      <c r="AA783" s="69"/>
      <c r="AB783" s="81"/>
      <c r="AC783" s="71">
        <v>196</v>
      </c>
      <c r="AD783" s="71">
        <v>100</v>
      </c>
      <c r="AE783" s="71">
        <v>912</v>
      </c>
      <c r="AF783" s="71">
        <v>42</v>
      </c>
      <c r="AG783" s="71" t="s">
        <v>1853</v>
      </c>
      <c r="AH783" s="71" t="s">
        <v>2042</v>
      </c>
      <c r="AI783" s="71">
        <v>-14400</v>
      </c>
      <c r="AJ783" s="73">
        <v>40137.569166666668</v>
      </c>
      <c r="AK783" s="71" t="s">
        <v>3133</v>
      </c>
      <c r="AL783" s="71" t="s">
        <v>3914</v>
      </c>
      <c r="AM783" s="71" t="s">
        <v>4837</v>
      </c>
      <c r="AN783" s="73">
        <v>40522.049050925925</v>
      </c>
      <c r="AO783" s="71"/>
      <c r="AP783" s="71"/>
    </row>
    <row r="784" spans="1:42" ht="41.45" customHeight="1">
      <c r="A784" s="70" t="s">
        <v>966</v>
      </c>
      <c r="C784" s="52">
        <v>0</v>
      </c>
      <c r="D784" s="52">
        <v>0</v>
      </c>
      <c r="E784" s="53">
        <v>0</v>
      </c>
      <c r="F784" s="53">
        <v>0</v>
      </c>
      <c r="G784" s="53">
        <v>0</v>
      </c>
      <c r="H784" s="53">
        <v>0</v>
      </c>
      <c r="I784" s="53">
        <v>0</v>
      </c>
      <c r="J784" s="16" t="s">
        <v>5682</v>
      </c>
      <c r="K784" s="16"/>
      <c r="L784" s="75">
        <v>3.5</v>
      </c>
      <c r="M784" s="68"/>
      <c r="N784" s="95" t="s">
        <v>2884</v>
      </c>
      <c r="O784" s="95"/>
      <c r="P784" s="17"/>
      <c r="Q784" s="76" t="s">
        <v>5688</v>
      </c>
      <c r="R784" s="76"/>
      <c r="S784" s="17"/>
      <c r="T784" s="78"/>
      <c r="U784" s="79"/>
      <c r="V784" s="79"/>
      <c r="W784" s="77"/>
      <c r="X784" s="80"/>
      <c r="Y784" s="80"/>
      <c r="Z784" s="69">
        <v>784</v>
      </c>
      <c r="AA784" s="69"/>
      <c r="AB784" s="81"/>
      <c r="AC784" s="71">
        <v>35</v>
      </c>
      <c r="AD784" s="71">
        <v>57</v>
      </c>
      <c r="AE784" s="71">
        <v>3349</v>
      </c>
      <c r="AF784" s="71">
        <v>7</v>
      </c>
      <c r="AG784" s="71" t="s">
        <v>1854</v>
      </c>
      <c r="AH784" s="71" t="s">
        <v>2042</v>
      </c>
      <c r="AI784" s="71">
        <v>-14400</v>
      </c>
      <c r="AJ784" s="73">
        <v>40430.615185185183</v>
      </c>
      <c r="AK784" s="71" t="s">
        <v>3133</v>
      </c>
      <c r="AL784" s="71" t="s">
        <v>3915</v>
      </c>
      <c r="AM784" s="71" t="s">
        <v>4552</v>
      </c>
      <c r="AN784" s="73">
        <v>40522.049050925925</v>
      </c>
      <c r="AO784" s="71"/>
      <c r="AP784" s="71"/>
    </row>
    <row r="785" spans="1:42" ht="41.45" customHeight="1">
      <c r="A785" s="70" t="s">
        <v>967</v>
      </c>
      <c r="C785" s="52">
        <v>0</v>
      </c>
      <c r="D785" s="52">
        <v>0</v>
      </c>
      <c r="E785" s="53">
        <v>0</v>
      </c>
      <c r="F785" s="53">
        <v>0</v>
      </c>
      <c r="G785" s="53">
        <v>0</v>
      </c>
      <c r="H785" s="53">
        <v>0</v>
      </c>
      <c r="I785" s="53">
        <v>0</v>
      </c>
      <c r="J785" s="16" t="s">
        <v>5682</v>
      </c>
      <c r="K785" s="16"/>
      <c r="L785" s="75">
        <v>3.5</v>
      </c>
      <c r="M785" s="68"/>
      <c r="N785" s="95" t="s">
        <v>2885</v>
      </c>
      <c r="O785" s="95"/>
      <c r="P785" s="17"/>
      <c r="Q785" s="76" t="s">
        <v>5688</v>
      </c>
      <c r="R785" s="76"/>
      <c r="S785" s="17"/>
      <c r="T785" s="78"/>
      <c r="U785" s="79"/>
      <c r="V785" s="79"/>
      <c r="W785" s="77"/>
      <c r="X785" s="80"/>
      <c r="Y785" s="80"/>
      <c r="Z785" s="69">
        <v>785</v>
      </c>
      <c r="AA785" s="69"/>
      <c r="AB785" s="81"/>
      <c r="AC785" s="71">
        <v>69</v>
      </c>
      <c r="AD785" s="71">
        <v>26</v>
      </c>
      <c r="AE785" s="71">
        <v>1715</v>
      </c>
      <c r="AF785" s="71">
        <v>1</v>
      </c>
      <c r="AG785" s="71" t="s">
        <v>1855</v>
      </c>
      <c r="AH785" s="71" t="s">
        <v>2042</v>
      </c>
      <c r="AI785" s="71">
        <v>-14400</v>
      </c>
      <c r="AJ785" s="73">
        <v>39390.884988425925</v>
      </c>
      <c r="AK785" s="71" t="s">
        <v>3133</v>
      </c>
      <c r="AL785" s="71" t="s">
        <v>3916</v>
      </c>
      <c r="AM785" s="71" t="s">
        <v>4838</v>
      </c>
      <c r="AN785" s="73">
        <v>40522.049050925925</v>
      </c>
      <c r="AO785" s="71"/>
      <c r="AP785" s="71"/>
    </row>
    <row r="786" spans="1:42" ht="41.45" customHeight="1">
      <c r="A786" s="70" t="s">
        <v>968</v>
      </c>
      <c r="C786" s="52">
        <v>0</v>
      </c>
      <c r="D786" s="52">
        <v>0</v>
      </c>
      <c r="E786" s="53">
        <v>0</v>
      </c>
      <c r="F786" s="53">
        <v>0</v>
      </c>
      <c r="G786" s="53">
        <v>0</v>
      </c>
      <c r="H786" s="53">
        <v>0</v>
      </c>
      <c r="I786" s="53">
        <v>0</v>
      </c>
      <c r="J786" s="16" t="s">
        <v>5682</v>
      </c>
      <c r="K786" s="16"/>
      <c r="L786" s="75">
        <v>3.5</v>
      </c>
      <c r="M786" s="68"/>
      <c r="N786" s="95" t="s">
        <v>2886</v>
      </c>
      <c r="O786" s="95"/>
      <c r="P786" s="17"/>
      <c r="Q786" s="76" t="s">
        <v>5688</v>
      </c>
      <c r="R786" s="76"/>
      <c r="S786" s="17"/>
      <c r="T786" s="78"/>
      <c r="U786" s="79"/>
      <c r="V786" s="79"/>
      <c r="W786" s="77"/>
      <c r="X786" s="80"/>
      <c r="Y786" s="80"/>
      <c r="Z786" s="69">
        <v>786</v>
      </c>
      <c r="AA786" s="69"/>
      <c r="AB786" s="81"/>
      <c r="AC786" s="71">
        <v>211</v>
      </c>
      <c r="AD786" s="71">
        <v>96</v>
      </c>
      <c r="AE786" s="71">
        <v>265</v>
      </c>
      <c r="AF786" s="71">
        <v>0</v>
      </c>
      <c r="AG786" s="71" t="s">
        <v>1856</v>
      </c>
      <c r="AH786" s="71" t="s">
        <v>2041</v>
      </c>
      <c r="AI786" s="71">
        <v>-10800</v>
      </c>
      <c r="AJ786" s="73">
        <v>39932.192141203705</v>
      </c>
      <c r="AK786" s="71" t="s">
        <v>3133</v>
      </c>
      <c r="AL786" s="71" t="s">
        <v>3917</v>
      </c>
      <c r="AM786" s="71" t="s">
        <v>4839</v>
      </c>
      <c r="AN786" s="73">
        <v>40522.049039351848</v>
      </c>
      <c r="AO786" s="71"/>
      <c r="AP786" s="71"/>
    </row>
    <row r="787" spans="1:42" ht="41.45" customHeight="1">
      <c r="A787" s="70" t="s">
        <v>969</v>
      </c>
      <c r="C787" s="52">
        <v>0</v>
      </c>
      <c r="D787" s="52">
        <v>0</v>
      </c>
      <c r="E787" s="53">
        <v>0</v>
      </c>
      <c r="F787" s="53">
        <v>0</v>
      </c>
      <c r="G787" s="53">
        <v>0</v>
      </c>
      <c r="H787" s="53">
        <v>0</v>
      </c>
      <c r="I787" s="53">
        <v>0</v>
      </c>
      <c r="J787" s="16" t="s">
        <v>5682</v>
      </c>
      <c r="K787" s="16"/>
      <c r="L787" s="75">
        <v>3.5</v>
      </c>
      <c r="M787" s="68"/>
      <c r="N787" s="95" t="s">
        <v>2887</v>
      </c>
      <c r="O787" s="95"/>
      <c r="P787" s="17"/>
      <c r="Q787" s="76" t="s">
        <v>5688</v>
      </c>
      <c r="R787" s="76"/>
      <c r="S787" s="17"/>
      <c r="T787" s="78"/>
      <c r="U787" s="79"/>
      <c r="V787" s="79"/>
      <c r="W787" s="77"/>
      <c r="X787" s="80"/>
      <c r="Y787" s="80"/>
      <c r="Z787" s="69">
        <v>787</v>
      </c>
      <c r="AA787" s="69"/>
      <c r="AB787" s="81"/>
      <c r="AC787" s="71">
        <v>1</v>
      </c>
      <c r="AD787" s="71">
        <v>0</v>
      </c>
      <c r="AE787" s="71">
        <v>3</v>
      </c>
      <c r="AF787" s="71">
        <v>0</v>
      </c>
      <c r="AG787" s="71"/>
      <c r="AH787" s="71"/>
      <c r="AI787" s="71"/>
      <c r="AJ787" s="73">
        <v>40522.042175925926</v>
      </c>
      <c r="AK787" s="71" t="s">
        <v>3133</v>
      </c>
      <c r="AL787" s="71" t="s">
        <v>3918</v>
      </c>
      <c r="AM787" s="71" t="s">
        <v>4840</v>
      </c>
      <c r="AN787" s="73">
        <v>40522.049016203702</v>
      </c>
      <c r="AO787" s="71"/>
      <c r="AP787" s="71"/>
    </row>
    <row r="788" spans="1:42" ht="41.45" customHeight="1">
      <c r="A788" s="70" t="s">
        <v>970</v>
      </c>
      <c r="C788" s="52">
        <v>0</v>
      </c>
      <c r="D788" s="52">
        <v>0</v>
      </c>
      <c r="E788" s="53">
        <v>0</v>
      </c>
      <c r="F788" s="53">
        <v>0</v>
      </c>
      <c r="G788" s="53">
        <v>0</v>
      </c>
      <c r="H788" s="53">
        <v>0</v>
      </c>
      <c r="I788" s="53">
        <v>0</v>
      </c>
      <c r="J788" s="16" t="s">
        <v>5682</v>
      </c>
      <c r="K788" s="16"/>
      <c r="L788" s="75">
        <v>3.5</v>
      </c>
      <c r="M788" s="68"/>
      <c r="N788" s="95" t="s">
        <v>2888</v>
      </c>
      <c r="O788" s="95"/>
      <c r="P788" s="17"/>
      <c r="Q788" s="76" t="s">
        <v>5688</v>
      </c>
      <c r="R788" s="76"/>
      <c r="S788" s="17"/>
      <c r="T788" s="78"/>
      <c r="U788" s="79"/>
      <c r="V788" s="79"/>
      <c r="W788" s="77"/>
      <c r="X788" s="80"/>
      <c r="Y788" s="80"/>
      <c r="Z788" s="69">
        <v>788</v>
      </c>
      <c r="AA788" s="69"/>
      <c r="AB788" s="81"/>
      <c r="AC788" s="71">
        <v>594</v>
      </c>
      <c r="AD788" s="71">
        <v>1901</v>
      </c>
      <c r="AE788" s="71">
        <v>21867</v>
      </c>
      <c r="AF788" s="71">
        <v>0</v>
      </c>
      <c r="AG788" s="71" t="s">
        <v>1857</v>
      </c>
      <c r="AH788" s="71"/>
      <c r="AI788" s="71"/>
      <c r="AJ788" s="73">
        <v>40254.334085648145</v>
      </c>
      <c r="AK788" s="71" t="s">
        <v>3133</v>
      </c>
      <c r="AL788" s="71" t="s">
        <v>3919</v>
      </c>
      <c r="AM788" s="71" t="s">
        <v>4841</v>
      </c>
      <c r="AN788" s="73">
        <v>40522.049004629633</v>
      </c>
      <c r="AO788" s="71"/>
      <c r="AP788" s="71"/>
    </row>
    <row r="789" spans="1:42" ht="41.45" customHeight="1">
      <c r="A789" s="70" t="s">
        <v>971</v>
      </c>
      <c r="C789" s="52">
        <v>0</v>
      </c>
      <c r="D789" s="52">
        <v>0</v>
      </c>
      <c r="E789" s="53">
        <v>0</v>
      </c>
      <c r="F789" s="53">
        <v>0</v>
      </c>
      <c r="G789" s="53">
        <v>0</v>
      </c>
      <c r="H789" s="53">
        <v>0</v>
      </c>
      <c r="I789" s="53">
        <v>0</v>
      </c>
      <c r="J789" s="16" t="s">
        <v>5682</v>
      </c>
      <c r="K789" s="16"/>
      <c r="L789" s="75">
        <v>3.5</v>
      </c>
      <c r="M789" s="68"/>
      <c r="N789" s="95" t="s">
        <v>2889</v>
      </c>
      <c r="O789" s="95"/>
      <c r="P789" s="17"/>
      <c r="Q789" s="76" t="s">
        <v>5688</v>
      </c>
      <c r="R789" s="76"/>
      <c r="S789" s="17"/>
      <c r="T789" s="78"/>
      <c r="U789" s="79"/>
      <c r="V789" s="79"/>
      <c r="W789" s="77"/>
      <c r="X789" s="80"/>
      <c r="Y789" s="80"/>
      <c r="Z789" s="69">
        <v>789</v>
      </c>
      <c r="AA789" s="69"/>
      <c r="AB789" s="81"/>
      <c r="AC789" s="71">
        <v>57</v>
      </c>
      <c r="AD789" s="71">
        <v>22</v>
      </c>
      <c r="AE789" s="71">
        <v>670</v>
      </c>
      <c r="AF789" s="71">
        <v>131</v>
      </c>
      <c r="AG789" s="71" t="s">
        <v>1858</v>
      </c>
      <c r="AH789" s="71" t="s">
        <v>2047</v>
      </c>
      <c r="AI789" s="71">
        <v>25200</v>
      </c>
      <c r="AJ789" s="73">
        <v>40318.114525462966</v>
      </c>
      <c r="AK789" s="71" t="s">
        <v>3133</v>
      </c>
      <c r="AL789" s="71" t="s">
        <v>3920</v>
      </c>
      <c r="AM789" s="71" t="s">
        <v>4842</v>
      </c>
      <c r="AN789" s="73">
        <v>40522.04891203704</v>
      </c>
      <c r="AO789" s="71"/>
      <c r="AP789" s="71"/>
    </row>
    <row r="790" spans="1:42" ht="41.45" customHeight="1">
      <c r="A790" s="70" t="s">
        <v>972</v>
      </c>
      <c r="C790" s="52">
        <v>0</v>
      </c>
      <c r="D790" s="52">
        <v>0</v>
      </c>
      <c r="E790" s="53">
        <v>0</v>
      </c>
      <c r="F790" s="53">
        <v>0</v>
      </c>
      <c r="G790" s="53">
        <v>0</v>
      </c>
      <c r="H790" s="53">
        <v>0</v>
      </c>
      <c r="I790" s="53">
        <v>0</v>
      </c>
      <c r="J790" s="16" t="s">
        <v>5682</v>
      </c>
      <c r="K790" s="16"/>
      <c r="L790" s="75">
        <v>3.5</v>
      </c>
      <c r="M790" s="68"/>
      <c r="N790" s="95" t="s">
        <v>2890</v>
      </c>
      <c r="O790" s="95"/>
      <c r="P790" s="17"/>
      <c r="Q790" s="76" t="s">
        <v>5688</v>
      </c>
      <c r="R790" s="76"/>
      <c r="S790" s="17"/>
      <c r="T790" s="78"/>
      <c r="U790" s="79"/>
      <c r="V790" s="79"/>
      <c r="W790" s="77"/>
      <c r="X790" s="80"/>
      <c r="Y790" s="80"/>
      <c r="Z790" s="69">
        <v>790</v>
      </c>
      <c r="AA790" s="69"/>
      <c r="AB790" s="81"/>
      <c r="AC790" s="71">
        <v>752</v>
      </c>
      <c r="AD790" s="71">
        <v>983</v>
      </c>
      <c r="AE790" s="71">
        <v>31706</v>
      </c>
      <c r="AF790" s="71">
        <v>0</v>
      </c>
      <c r="AG790" s="71" t="s">
        <v>1859</v>
      </c>
      <c r="AH790" s="71" t="s">
        <v>2109</v>
      </c>
      <c r="AI790" s="71">
        <v>19800</v>
      </c>
      <c r="AJ790" s="73">
        <v>39315.804780092592</v>
      </c>
      <c r="AK790" s="71" t="s">
        <v>3133</v>
      </c>
      <c r="AL790" s="71" t="s">
        <v>3921</v>
      </c>
      <c r="AM790" s="71" t="s">
        <v>4843</v>
      </c>
      <c r="AN790" s="73">
        <v>40522.048888888887</v>
      </c>
      <c r="AO790" s="71"/>
      <c r="AP790" s="71"/>
    </row>
    <row r="791" spans="1:42" ht="41.45" customHeight="1">
      <c r="A791" s="70" t="s">
        <v>973</v>
      </c>
      <c r="C791" s="52">
        <v>0</v>
      </c>
      <c r="D791" s="52">
        <v>0</v>
      </c>
      <c r="E791" s="53">
        <v>0</v>
      </c>
      <c r="F791" s="53">
        <v>0</v>
      </c>
      <c r="G791" s="53">
        <v>0</v>
      </c>
      <c r="H791" s="53">
        <v>0</v>
      </c>
      <c r="I791" s="53">
        <v>0</v>
      </c>
      <c r="J791" s="16" t="s">
        <v>5682</v>
      </c>
      <c r="K791" s="16"/>
      <c r="L791" s="75">
        <v>3.5</v>
      </c>
      <c r="M791" s="68"/>
      <c r="N791" s="95" t="s">
        <v>2891</v>
      </c>
      <c r="O791" s="95"/>
      <c r="P791" s="17"/>
      <c r="Q791" s="76" t="s">
        <v>5688</v>
      </c>
      <c r="R791" s="76"/>
      <c r="S791" s="17"/>
      <c r="T791" s="78"/>
      <c r="U791" s="79"/>
      <c r="V791" s="79"/>
      <c r="W791" s="77"/>
      <c r="X791" s="80"/>
      <c r="Y791" s="80"/>
      <c r="Z791" s="69">
        <v>791</v>
      </c>
      <c r="AA791" s="69"/>
      <c r="AB791" s="81"/>
      <c r="AC791" s="71">
        <v>72</v>
      </c>
      <c r="AD791" s="71">
        <v>70</v>
      </c>
      <c r="AE791" s="71">
        <v>1482</v>
      </c>
      <c r="AF791" s="71">
        <v>0</v>
      </c>
      <c r="AG791" s="71" t="s">
        <v>1860</v>
      </c>
      <c r="AH791" s="71" t="s">
        <v>2045</v>
      </c>
      <c r="AI791" s="71">
        <v>-18000</v>
      </c>
      <c r="AJ791" s="73">
        <v>39733.782812500001</v>
      </c>
      <c r="AK791" s="71" t="s">
        <v>3133</v>
      </c>
      <c r="AL791" s="71" t="s">
        <v>3922</v>
      </c>
      <c r="AM791" s="71" t="s">
        <v>4271</v>
      </c>
      <c r="AN791" s="73">
        <v>40522.04886574074</v>
      </c>
      <c r="AO791" s="71"/>
      <c r="AP791" s="71"/>
    </row>
    <row r="792" spans="1:42" ht="41.45" customHeight="1">
      <c r="A792" s="70" t="s">
        <v>974</v>
      </c>
      <c r="C792" s="52">
        <v>0</v>
      </c>
      <c r="D792" s="52">
        <v>0</v>
      </c>
      <c r="E792" s="53">
        <v>0</v>
      </c>
      <c r="F792" s="53">
        <v>0</v>
      </c>
      <c r="G792" s="53">
        <v>0</v>
      </c>
      <c r="H792" s="53">
        <v>0</v>
      </c>
      <c r="I792" s="53">
        <v>0</v>
      </c>
      <c r="J792" s="16" t="s">
        <v>5682</v>
      </c>
      <c r="K792" s="16"/>
      <c r="L792" s="75">
        <v>3.5</v>
      </c>
      <c r="M792" s="68"/>
      <c r="N792" s="95" t="s">
        <v>2892</v>
      </c>
      <c r="O792" s="95"/>
      <c r="P792" s="17"/>
      <c r="Q792" s="76" t="s">
        <v>5688</v>
      </c>
      <c r="R792" s="76"/>
      <c r="S792" s="17"/>
      <c r="T792" s="78"/>
      <c r="U792" s="79"/>
      <c r="V792" s="79"/>
      <c r="W792" s="77"/>
      <c r="X792" s="80"/>
      <c r="Y792" s="80"/>
      <c r="Z792" s="69">
        <v>792</v>
      </c>
      <c r="AA792" s="69"/>
      <c r="AB792" s="81"/>
      <c r="AC792" s="71">
        <v>112</v>
      </c>
      <c r="AD792" s="71">
        <v>83</v>
      </c>
      <c r="AE792" s="71">
        <v>1317</v>
      </c>
      <c r="AF792" s="71">
        <v>0</v>
      </c>
      <c r="AG792" s="71"/>
      <c r="AH792" s="71" t="s">
        <v>2104</v>
      </c>
      <c r="AI792" s="71">
        <v>19800</v>
      </c>
      <c r="AJ792" s="73">
        <v>39768.775300925925</v>
      </c>
      <c r="AK792" s="71" t="s">
        <v>3133</v>
      </c>
      <c r="AL792" s="71" t="s">
        <v>3923</v>
      </c>
      <c r="AM792" s="71" t="s">
        <v>4844</v>
      </c>
      <c r="AN792" s="73">
        <v>40522.048854166664</v>
      </c>
      <c r="AO792" s="71"/>
      <c r="AP792" s="71"/>
    </row>
    <row r="793" spans="1:42" ht="41.45" customHeight="1">
      <c r="A793" s="70" t="s">
        <v>975</v>
      </c>
      <c r="C793" s="52">
        <v>0</v>
      </c>
      <c r="D793" s="52">
        <v>0</v>
      </c>
      <c r="E793" s="53">
        <v>0</v>
      </c>
      <c r="F793" s="53">
        <v>0</v>
      </c>
      <c r="G793" s="53">
        <v>0</v>
      </c>
      <c r="H793" s="53">
        <v>0</v>
      </c>
      <c r="I793" s="53">
        <v>0</v>
      </c>
      <c r="J793" s="16" t="s">
        <v>5682</v>
      </c>
      <c r="K793" s="16"/>
      <c r="L793" s="75">
        <v>3.5</v>
      </c>
      <c r="M793" s="68"/>
      <c r="N793" s="95" t="s">
        <v>2893</v>
      </c>
      <c r="O793" s="95"/>
      <c r="P793" s="17"/>
      <c r="Q793" s="76" t="s">
        <v>5688</v>
      </c>
      <c r="R793" s="76"/>
      <c r="S793" s="17"/>
      <c r="T793" s="78"/>
      <c r="U793" s="79"/>
      <c r="V793" s="79"/>
      <c r="W793" s="77"/>
      <c r="X793" s="80"/>
      <c r="Y793" s="80"/>
      <c r="Z793" s="69">
        <v>793</v>
      </c>
      <c r="AA793" s="69"/>
      <c r="AB793" s="81"/>
      <c r="AC793" s="71">
        <v>1520</v>
      </c>
      <c r="AD793" s="71">
        <v>937</v>
      </c>
      <c r="AE793" s="71">
        <v>7001</v>
      </c>
      <c r="AF793" s="71">
        <v>692</v>
      </c>
      <c r="AG793" s="71" t="s">
        <v>1861</v>
      </c>
      <c r="AH793" s="71" t="s">
        <v>2068</v>
      </c>
      <c r="AI793" s="71">
        <v>32400</v>
      </c>
      <c r="AJ793" s="73">
        <v>40434.265405092592</v>
      </c>
      <c r="AK793" s="71" t="s">
        <v>3133</v>
      </c>
      <c r="AL793" s="71" t="s">
        <v>3924</v>
      </c>
      <c r="AM793" s="71" t="s">
        <v>4845</v>
      </c>
      <c r="AN793" s="73">
        <v>40522.048842592594</v>
      </c>
      <c r="AO793" s="71"/>
      <c r="AP793" s="71"/>
    </row>
    <row r="794" spans="1:42" ht="41.45" customHeight="1">
      <c r="A794" s="70" t="s">
        <v>976</v>
      </c>
      <c r="C794" s="52">
        <v>0</v>
      </c>
      <c r="D794" s="52">
        <v>0</v>
      </c>
      <c r="E794" s="53">
        <v>0</v>
      </c>
      <c r="F794" s="53">
        <v>0</v>
      </c>
      <c r="G794" s="53">
        <v>0</v>
      </c>
      <c r="H794" s="53">
        <v>0</v>
      </c>
      <c r="I794" s="53">
        <v>0</v>
      </c>
      <c r="J794" s="16" t="s">
        <v>5682</v>
      </c>
      <c r="K794" s="16"/>
      <c r="L794" s="75">
        <v>3.5</v>
      </c>
      <c r="M794" s="68"/>
      <c r="N794" s="95" t="s">
        <v>2894</v>
      </c>
      <c r="O794" s="95"/>
      <c r="P794" s="17"/>
      <c r="Q794" s="76" t="s">
        <v>5688</v>
      </c>
      <c r="R794" s="76"/>
      <c r="S794" s="17"/>
      <c r="T794" s="78"/>
      <c r="U794" s="79"/>
      <c r="V794" s="79"/>
      <c r="W794" s="77"/>
      <c r="X794" s="80"/>
      <c r="Y794" s="80"/>
      <c r="Z794" s="69">
        <v>794</v>
      </c>
      <c r="AA794" s="69"/>
      <c r="AB794" s="81"/>
      <c r="AC794" s="71">
        <v>194</v>
      </c>
      <c r="AD794" s="71">
        <v>176</v>
      </c>
      <c r="AE794" s="71">
        <v>1016</v>
      </c>
      <c r="AF794" s="71">
        <v>1</v>
      </c>
      <c r="AG794" s="71" t="s">
        <v>1862</v>
      </c>
      <c r="AH794" s="71" t="s">
        <v>2063</v>
      </c>
      <c r="AI794" s="71">
        <v>-36000</v>
      </c>
      <c r="AJ794" s="73">
        <v>40231.019942129627</v>
      </c>
      <c r="AK794" s="71" t="s">
        <v>3133</v>
      </c>
      <c r="AL794" s="71" t="s">
        <v>3925</v>
      </c>
      <c r="AM794" s="71" t="s">
        <v>4846</v>
      </c>
      <c r="AN794" s="73">
        <v>40522.048831018517</v>
      </c>
      <c r="AO794" s="71"/>
      <c r="AP794" s="71"/>
    </row>
    <row r="795" spans="1:42" ht="41.45" customHeight="1">
      <c r="A795" s="70" t="s">
        <v>977</v>
      </c>
      <c r="C795" s="52">
        <v>0</v>
      </c>
      <c r="D795" s="52">
        <v>0</v>
      </c>
      <c r="E795" s="53">
        <v>0</v>
      </c>
      <c r="F795" s="53">
        <v>0</v>
      </c>
      <c r="G795" s="53">
        <v>0</v>
      </c>
      <c r="H795" s="53">
        <v>0</v>
      </c>
      <c r="I795" s="53">
        <v>0</v>
      </c>
      <c r="J795" s="16" t="s">
        <v>5682</v>
      </c>
      <c r="K795" s="16"/>
      <c r="L795" s="75">
        <v>3.5</v>
      </c>
      <c r="M795" s="68"/>
      <c r="N795" s="95" t="s">
        <v>2895</v>
      </c>
      <c r="O795" s="95"/>
      <c r="P795" s="17"/>
      <c r="Q795" s="76" t="s">
        <v>5688</v>
      </c>
      <c r="R795" s="76"/>
      <c r="S795" s="17"/>
      <c r="T795" s="78"/>
      <c r="U795" s="79"/>
      <c r="V795" s="79"/>
      <c r="W795" s="77"/>
      <c r="X795" s="80"/>
      <c r="Y795" s="80"/>
      <c r="Z795" s="69">
        <v>795</v>
      </c>
      <c r="AA795" s="69"/>
      <c r="AB795" s="81"/>
      <c r="AC795" s="71">
        <v>44</v>
      </c>
      <c r="AD795" s="71">
        <v>430</v>
      </c>
      <c r="AE795" s="71">
        <v>1763</v>
      </c>
      <c r="AF795" s="71">
        <v>6</v>
      </c>
      <c r="AG795" s="71" t="s">
        <v>1863</v>
      </c>
      <c r="AH795" s="71" t="s">
        <v>2041</v>
      </c>
      <c r="AI795" s="71">
        <v>-10800</v>
      </c>
      <c r="AJ795" s="73">
        <v>40007.73709490741</v>
      </c>
      <c r="AK795" s="71" t="s">
        <v>3133</v>
      </c>
      <c r="AL795" s="71" t="s">
        <v>3926</v>
      </c>
      <c r="AM795" s="71" t="s">
        <v>4231</v>
      </c>
      <c r="AN795" s="73">
        <v>40522.048819444448</v>
      </c>
      <c r="AO795" s="71"/>
      <c r="AP795" s="71"/>
    </row>
    <row r="796" spans="1:42" ht="41.45" customHeight="1">
      <c r="A796" s="70" t="s">
        <v>978</v>
      </c>
      <c r="C796" s="52">
        <v>0</v>
      </c>
      <c r="D796" s="52">
        <v>0</v>
      </c>
      <c r="E796" s="53">
        <v>0</v>
      </c>
      <c r="F796" s="53">
        <v>0</v>
      </c>
      <c r="G796" s="53">
        <v>0</v>
      </c>
      <c r="H796" s="53">
        <v>0</v>
      </c>
      <c r="I796" s="53">
        <v>0</v>
      </c>
      <c r="J796" s="16" t="s">
        <v>5682</v>
      </c>
      <c r="K796" s="16"/>
      <c r="L796" s="75">
        <v>3.5</v>
      </c>
      <c r="M796" s="68"/>
      <c r="N796" s="95" t="s">
        <v>2896</v>
      </c>
      <c r="O796" s="95"/>
      <c r="P796" s="17"/>
      <c r="Q796" s="76" t="s">
        <v>5688</v>
      </c>
      <c r="R796" s="76"/>
      <c r="S796" s="17"/>
      <c r="T796" s="78"/>
      <c r="U796" s="79"/>
      <c r="V796" s="79"/>
      <c r="W796" s="77"/>
      <c r="X796" s="80"/>
      <c r="Y796" s="80"/>
      <c r="Z796" s="69">
        <v>796</v>
      </c>
      <c r="AA796" s="69"/>
      <c r="AB796" s="81"/>
      <c r="AC796" s="71">
        <v>36</v>
      </c>
      <c r="AD796" s="71">
        <v>25</v>
      </c>
      <c r="AE796" s="71">
        <v>242</v>
      </c>
      <c r="AF796" s="71">
        <v>0</v>
      </c>
      <c r="AG796" s="71"/>
      <c r="AH796" s="71" t="s">
        <v>2051</v>
      </c>
      <c r="AI796" s="71">
        <v>3600</v>
      </c>
      <c r="AJ796" s="73">
        <v>40246.063784722224</v>
      </c>
      <c r="AK796" s="71" t="s">
        <v>3133</v>
      </c>
      <c r="AL796" s="71" t="s">
        <v>3927</v>
      </c>
      <c r="AM796" s="71" t="s">
        <v>4847</v>
      </c>
      <c r="AN796" s="73">
        <v>40522.048796296294</v>
      </c>
      <c r="AO796" s="71"/>
      <c r="AP796" s="71"/>
    </row>
    <row r="797" spans="1:42" ht="41.45" customHeight="1">
      <c r="A797" s="70" t="s">
        <v>979</v>
      </c>
      <c r="C797" s="52">
        <v>0</v>
      </c>
      <c r="D797" s="52">
        <v>0</v>
      </c>
      <c r="E797" s="53">
        <v>0</v>
      </c>
      <c r="F797" s="53">
        <v>0</v>
      </c>
      <c r="G797" s="53">
        <v>0</v>
      </c>
      <c r="H797" s="53">
        <v>0</v>
      </c>
      <c r="I797" s="53">
        <v>0</v>
      </c>
      <c r="J797" s="16" t="s">
        <v>5682</v>
      </c>
      <c r="K797" s="16"/>
      <c r="L797" s="75">
        <v>3.5</v>
      </c>
      <c r="M797" s="68"/>
      <c r="N797" s="95" t="s">
        <v>2897</v>
      </c>
      <c r="O797" s="95"/>
      <c r="P797" s="17"/>
      <c r="Q797" s="76" t="s">
        <v>5688</v>
      </c>
      <c r="R797" s="76"/>
      <c r="S797" s="17"/>
      <c r="T797" s="78"/>
      <c r="U797" s="79"/>
      <c r="V797" s="79"/>
      <c r="W797" s="77"/>
      <c r="X797" s="80"/>
      <c r="Y797" s="80"/>
      <c r="Z797" s="69">
        <v>797</v>
      </c>
      <c r="AA797" s="69"/>
      <c r="AB797" s="81"/>
      <c r="AC797" s="71">
        <v>37</v>
      </c>
      <c r="AD797" s="71">
        <v>20</v>
      </c>
      <c r="AE797" s="71">
        <v>49</v>
      </c>
      <c r="AF797" s="71">
        <v>10</v>
      </c>
      <c r="AG797" s="71" t="s">
        <v>1864</v>
      </c>
      <c r="AH797" s="71" t="s">
        <v>2062</v>
      </c>
      <c r="AI797" s="71">
        <v>3600</v>
      </c>
      <c r="AJ797" s="73">
        <v>40294.446805555555</v>
      </c>
      <c r="AK797" s="71" t="s">
        <v>3133</v>
      </c>
      <c r="AL797" s="71" t="s">
        <v>3928</v>
      </c>
      <c r="AM797" s="71" t="s">
        <v>4848</v>
      </c>
      <c r="AN797" s="73">
        <v>40522.048796296294</v>
      </c>
      <c r="AO797" s="71"/>
      <c r="AP797" s="71"/>
    </row>
    <row r="798" spans="1:42" ht="41.45" customHeight="1">
      <c r="A798" s="70" t="s">
        <v>980</v>
      </c>
      <c r="C798" s="52">
        <v>0</v>
      </c>
      <c r="D798" s="52">
        <v>0</v>
      </c>
      <c r="E798" s="53">
        <v>0</v>
      </c>
      <c r="F798" s="53">
        <v>0</v>
      </c>
      <c r="G798" s="53">
        <v>0</v>
      </c>
      <c r="H798" s="53">
        <v>0</v>
      </c>
      <c r="I798" s="53">
        <v>0</v>
      </c>
      <c r="J798" s="16" t="s">
        <v>5682</v>
      </c>
      <c r="K798" s="16"/>
      <c r="L798" s="75">
        <v>3.5</v>
      </c>
      <c r="M798" s="68"/>
      <c r="N798" s="95" t="s">
        <v>2898</v>
      </c>
      <c r="O798" s="95"/>
      <c r="P798" s="17"/>
      <c r="Q798" s="76" t="s">
        <v>5688</v>
      </c>
      <c r="R798" s="76"/>
      <c r="S798" s="17"/>
      <c r="T798" s="78"/>
      <c r="U798" s="79"/>
      <c r="V798" s="79"/>
      <c r="W798" s="77"/>
      <c r="X798" s="80"/>
      <c r="Y798" s="80"/>
      <c r="Z798" s="69">
        <v>798</v>
      </c>
      <c r="AA798" s="69"/>
      <c r="AB798" s="81"/>
      <c r="AC798" s="71">
        <v>262</v>
      </c>
      <c r="AD798" s="71">
        <v>265</v>
      </c>
      <c r="AE798" s="71">
        <v>421</v>
      </c>
      <c r="AF798" s="71">
        <v>0</v>
      </c>
      <c r="AG798" s="71" t="s">
        <v>1865</v>
      </c>
      <c r="AH798" s="71" t="s">
        <v>2050</v>
      </c>
      <c r="AI798" s="71">
        <v>-21600</v>
      </c>
      <c r="AJ798" s="73">
        <v>40084.652048611111</v>
      </c>
      <c r="AK798" s="71" t="s">
        <v>3133</v>
      </c>
      <c r="AL798" s="71" t="s">
        <v>3929</v>
      </c>
      <c r="AM798" s="71" t="s">
        <v>4849</v>
      </c>
      <c r="AN798" s="73">
        <v>40522.048796296294</v>
      </c>
      <c r="AO798" s="71"/>
      <c r="AP798" s="71"/>
    </row>
    <row r="799" spans="1:42" ht="41.45" customHeight="1">
      <c r="A799" s="70" t="s">
        <v>981</v>
      </c>
      <c r="C799" s="52">
        <v>0</v>
      </c>
      <c r="D799" s="52">
        <v>0</v>
      </c>
      <c r="E799" s="53">
        <v>0</v>
      </c>
      <c r="F799" s="53">
        <v>0</v>
      </c>
      <c r="G799" s="53">
        <v>0</v>
      </c>
      <c r="H799" s="53">
        <v>0</v>
      </c>
      <c r="I799" s="53">
        <v>0</v>
      </c>
      <c r="J799" s="16" t="s">
        <v>5682</v>
      </c>
      <c r="K799" s="16"/>
      <c r="L799" s="75">
        <v>3.5</v>
      </c>
      <c r="M799" s="68"/>
      <c r="N799" s="95" t="s">
        <v>2899</v>
      </c>
      <c r="O799" s="95"/>
      <c r="P799" s="17"/>
      <c r="Q799" s="76" t="s">
        <v>5688</v>
      </c>
      <c r="R799" s="76"/>
      <c r="S799" s="17"/>
      <c r="T799" s="78"/>
      <c r="U799" s="79"/>
      <c r="V799" s="79"/>
      <c r="W799" s="77"/>
      <c r="X799" s="80"/>
      <c r="Y799" s="80"/>
      <c r="Z799" s="69">
        <v>799</v>
      </c>
      <c r="AA799" s="69"/>
      <c r="AB799" s="81"/>
      <c r="AC799" s="71"/>
      <c r="AD799" s="71"/>
      <c r="AE799" s="71"/>
      <c r="AF799" s="71"/>
      <c r="AG799" s="71"/>
      <c r="AH799" s="71"/>
      <c r="AI799" s="71"/>
      <c r="AJ799" s="71"/>
      <c r="AK799" s="71" t="s">
        <v>3133</v>
      </c>
      <c r="AL799" s="71" t="s">
        <v>3930</v>
      </c>
      <c r="AM799" s="71" t="s">
        <v>4850</v>
      </c>
      <c r="AN799" s="73">
        <v>40522.048784722225</v>
      </c>
      <c r="AO799" s="71"/>
      <c r="AP799" s="71"/>
    </row>
    <row r="800" spans="1:42" ht="41.45" customHeight="1">
      <c r="A800" s="70" t="s">
        <v>982</v>
      </c>
      <c r="C800" s="52">
        <v>0</v>
      </c>
      <c r="D800" s="52">
        <v>0</v>
      </c>
      <c r="E800" s="53">
        <v>0</v>
      </c>
      <c r="F800" s="53">
        <v>0</v>
      </c>
      <c r="G800" s="53">
        <v>0</v>
      </c>
      <c r="H800" s="53">
        <v>0</v>
      </c>
      <c r="I800" s="53">
        <v>0</v>
      </c>
      <c r="J800" s="16" t="s">
        <v>5682</v>
      </c>
      <c r="K800" s="16"/>
      <c r="L800" s="75">
        <v>3.5</v>
      </c>
      <c r="M800" s="68"/>
      <c r="N800" s="95" t="s">
        <v>2900</v>
      </c>
      <c r="O800" s="95"/>
      <c r="P800" s="17"/>
      <c r="Q800" s="76" t="s">
        <v>5688</v>
      </c>
      <c r="R800" s="76"/>
      <c r="S800" s="17"/>
      <c r="T800" s="78"/>
      <c r="U800" s="79"/>
      <c r="V800" s="79"/>
      <c r="W800" s="77"/>
      <c r="X800" s="80"/>
      <c r="Y800" s="80"/>
      <c r="Z800" s="69">
        <v>800</v>
      </c>
      <c r="AA800" s="69"/>
      <c r="AB800" s="81"/>
      <c r="AC800" s="71">
        <v>92</v>
      </c>
      <c r="AD800" s="71">
        <v>94</v>
      </c>
      <c r="AE800" s="71">
        <v>2830</v>
      </c>
      <c r="AF800" s="71">
        <v>0</v>
      </c>
      <c r="AG800" s="71" t="s">
        <v>1866</v>
      </c>
      <c r="AH800" s="71" t="s">
        <v>2067</v>
      </c>
      <c r="AI800" s="71">
        <v>3600</v>
      </c>
      <c r="AJ800" s="73">
        <v>39160.057245370372</v>
      </c>
      <c r="AK800" s="71" t="s">
        <v>3133</v>
      </c>
      <c r="AL800" s="71" t="s">
        <v>3931</v>
      </c>
      <c r="AM800" s="71" t="s">
        <v>4851</v>
      </c>
      <c r="AN800" s="73">
        <v>40522.048784722225</v>
      </c>
      <c r="AO800" s="71"/>
      <c r="AP800" s="71"/>
    </row>
    <row r="801" spans="1:42" ht="41.45" customHeight="1">
      <c r="A801" s="70" t="s">
        <v>983</v>
      </c>
      <c r="C801" s="52">
        <v>0</v>
      </c>
      <c r="D801" s="52">
        <v>0</v>
      </c>
      <c r="E801" s="53">
        <v>0</v>
      </c>
      <c r="F801" s="53">
        <v>0</v>
      </c>
      <c r="G801" s="53">
        <v>0</v>
      </c>
      <c r="H801" s="53">
        <v>0</v>
      </c>
      <c r="I801" s="53">
        <v>0</v>
      </c>
      <c r="J801" s="16" t="s">
        <v>5682</v>
      </c>
      <c r="K801" s="16"/>
      <c r="L801" s="75">
        <v>3.5</v>
      </c>
      <c r="M801" s="68"/>
      <c r="N801" s="95" t="s">
        <v>2901</v>
      </c>
      <c r="O801" s="95"/>
      <c r="P801" s="17"/>
      <c r="Q801" s="76" t="s">
        <v>5688</v>
      </c>
      <c r="R801" s="76"/>
      <c r="S801" s="17"/>
      <c r="T801" s="78"/>
      <c r="U801" s="79"/>
      <c r="V801" s="79"/>
      <c r="W801" s="77"/>
      <c r="X801" s="80"/>
      <c r="Y801" s="80"/>
      <c r="Z801" s="69">
        <v>801</v>
      </c>
      <c r="AA801" s="69"/>
      <c r="AB801" s="81"/>
      <c r="AC801" s="71">
        <v>286</v>
      </c>
      <c r="AD801" s="71">
        <v>283</v>
      </c>
      <c r="AE801" s="71">
        <v>7363</v>
      </c>
      <c r="AF801" s="71">
        <v>32</v>
      </c>
      <c r="AG801" s="71" t="s">
        <v>1867</v>
      </c>
      <c r="AH801" s="71"/>
      <c r="AI801" s="71"/>
      <c r="AJ801" s="73">
        <v>40378.104398148149</v>
      </c>
      <c r="AK801" s="71" t="s">
        <v>3133</v>
      </c>
      <c r="AL801" s="71" t="s">
        <v>3932</v>
      </c>
      <c r="AM801" s="71" t="s">
        <v>4852</v>
      </c>
      <c r="AN801" s="73">
        <v>40522.048773148148</v>
      </c>
      <c r="AO801" s="71"/>
      <c r="AP801" s="71"/>
    </row>
    <row r="802" spans="1:42" ht="41.45" customHeight="1">
      <c r="A802" s="70" t="s">
        <v>984</v>
      </c>
      <c r="C802" s="52">
        <v>0</v>
      </c>
      <c r="D802" s="52">
        <v>0</v>
      </c>
      <c r="E802" s="53">
        <v>0</v>
      </c>
      <c r="F802" s="53">
        <v>0</v>
      </c>
      <c r="G802" s="53">
        <v>0</v>
      </c>
      <c r="H802" s="53">
        <v>0</v>
      </c>
      <c r="I802" s="53">
        <v>0</v>
      </c>
      <c r="J802" s="16" t="s">
        <v>5682</v>
      </c>
      <c r="K802" s="16"/>
      <c r="L802" s="75">
        <v>3.5</v>
      </c>
      <c r="M802" s="68"/>
      <c r="N802" s="95" t="s">
        <v>2902</v>
      </c>
      <c r="O802" s="95"/>
      <c r="P802" s="17"/>
      <c r="Q802" s="76" t="s">
        <v>5688</v>
      </c>
      <c r="R802" s="76"/>
      <c r="S802" s="17"/>
      <c r="T802" s="78"/>
      <c r="U802" s="79"/>
      <c r="V802" s="79"/>
      <c r="W802" s="77"/>
      <c r="X802" s="80"/>
      <c r="Y802" s="80"/>
      <c r="Z802" s="69">
        <v>802</v>
      </c>
      <c r="AA802" s="69"/>
      <c r="AB802" s="81"/>
      <c r="AC802" s="71"/>
      <c r="AD802" s="71"/>
      <c r="AE802" s="71"/>
      <c r="AF802" s="71"/>
      <c r="AG802" s="71"/>
      <c r="AH802" s="71"/>
      <c r="AI802" s="71"/>
      <c r="AJ802" s="71"/>
      <c r="AK802" s="71" t="s">
        <v>3133</v>
      </c>
      <c r="AL802" s="71" t="s">
        <v>3933</v>
      </c>
      <c r="AM802" s="71" t="s">
        <v>4853</v>
      </c>
      <c r="AN802" s="73">
        <v>40522.048726851855</v>
      </c>
      <c r="AO802" s="71"/>
      <c r="AP802" s="71"/>
    </row>
    <row r="803" spans="1:42" ht="41.45" customHeight="1">
      <c r="A803" s="70" t="s">
        <v>985</v>
      </c>
      <c r="C803" s="52">
        <v>0</v>
      </c>
      <c r="D803" s="52">
        <v>0</v>
      </c>
      <c r="E803" s="53">
        <v>0</v>
      </c>
      <c r="F803" s="53">
        <v>0</v>
      </c>
      <c r="G803" s="53">
        <v>0</v>
      </c>
      <c r="H803" s="53">
        <v>0</v>
      </c>
      <c r="I803" s="53">
        <v>0</v>
      </c>
      <c r="J803" s="16" t="s">
        <v>5682</v>
      </c>
      <c r="K803" s="16"/>
      <c r="L803" s="75">
        <v>3.5</v>
      </c>
      <c r="M803" s="68"/>
      <c r="N803" s="95" t="s">
        <v>2903</v>
      </c>
      <c r="O803" s="95"/>
      <c r="P803" s="17"/>
      <c r="Q803" s="76" t="s">
        <v>5688</v>
      </c>
      <c r="R803" s="76"/>
      <c r="S803" s="17"/>
      <c r="T803" s="78"/>
      <c r="U803" s="79"/>
      <c r="V803" s="79"/>
      <c r="W803" s="77"/>
      <c r="X803" s="80"/>
      <c r="Y803" s="80"/>
      <c r="Z803" s="69">
        <v>803</v>
      </c>
      <c r="AA803" s="69"/>
      <c r="AB803" s="81"/>
      <c r="AC803" s="71">
        <v>0</v>
      </c>
      <c r="AD803" s="71">
        <v>392</v>
      </c>
      <c r="AE803" s="71">
        <v>19297</v>
      </c>
      <c r="AF803" s="71">
        <v>0</v>
      </c>
      <c r="AG803" s="71" t="s">
        <v>1868</v>
      </c>
      <c r="AH803" s="71"/>
      <c r="AI803" s="71"/>
      <c r="AJ803" s="73">
        <v>40465.235266203701</v>
      </c>
      <c r="AK803" s="71" t="s">
        <v>3133</v>
      </c>
      <c r="AL803" s="71" t="s">
        <v>3934</v>
      </c>
      <c r="AM803" s="71" t="s">
        <v>4854</v>
      </c>
      <c r="AN803" s="73">
        <v>40522.048715277779</v>
      </c>
      <c r="AO803" s="71"/>
      <c r="AP803" s="71"/>
    </row>
    <row r="804" spans="1:42" ht="41.45" customHeight="1">
      <c r="A804" s="70" t="s">
        <v>986</v>
      </c>
      <c r="C804" s="52">
        <v>0</v>
      </c>
      <c r="D804" s="52">
        <v>0</v>
      </c>
      <c r="E804" s="53">
        <v>0</v>
      </c>
      <c r="F804" s="53">
        <v>0</v>
      </c>
      <c r="G804" s="53">
        <v>0</v>
      </c>
      <c r="H804" s="53">
        <v>0</v>
      </c>
      <c r="I804" s="53">
        <v>0</v>
      </c>
      <c r="J804" s="16" t="s">
        <v>5682</v>
      </c>
      <c r="K804" s="16"/>
      <c r="L804" s="75">
        <v>3.5</v>
      </c>
      <c r="M804" s="68"/>
      <c r="N804" s="95" t="s">
        <v>2904</v>
      </c>
      <c r="O804" s="95"/>
      <c r="P804" s="17"/>
      <c r="Q804" s="76" t="s">
        <v>5688</v>
      </c>
      <c r="R804" s="76"/>
      <c r="S804" s="17"/>
      <c r="T804" s="78"/>
      <c r="U804" s="79"/>
      <c r="V804" s="79"/>
      <c r="W804" s="77"/>
      <c r="X804" s="80"/>
      <c r="Y804" s="80"/>
      <c r="Z804" s="69">
        <v>804</v>
      </c>
      <c r="AA804" s="69"/>
      <c r="AB804" s="81"/>
      <c r="AC804" s="71">
        <v>93</v>
      </c>
      <c r="AD804" s="71">
        <v>113</v>
      </c>
      <c r="AE804" s="71">
        <v>3014</v>
      </c>
      <c r="AF804" s="71">
        <v>10</v>
      </c>
      <c r="AG804" s="71" t="s">
        <v>1869</v>
      </c>
      <c r="AH804" s="71" t="s">
        <v>2110</v>
      </c>
      <c r="AI804" s="71">
        <v>28800</v>
      </c>
      <c r="AJ804" s="73">
        <v>40203.165648148148</v>
      </c>
      <c r="AK804" s="71" t="s">
        <v>3133</v>
      </c>
      <c r="AL804" s="71" t="s">
        <v>3935</v>
      </c>
      <c r="AM804" s="71" t="s">
        <v>4271</v>
      </c>
      <c r="AN804" s="73">
        <v>40522.048668981479</v>
      </c>
      <c r="AO804" s="71"/>
      <c r="AP804" s="71"/>
    </row>
    <row r="805" spans="1:42" ht="41.45" customHeight="1">
      <c r="A805" s="70" t="s">
        <v>987</v>
      </c>
      <c r="C805" s="52">
        <v>0</v>
      </c>
      <c r="D805" s="52">
        <v>0</v>
      </c>
      <c r="E805" s="53">
        <v>0</v>
      </c>
      <c r="F805" s="53">
        <v>0</v>
      </c>
      <c r="G805" s="53">
        <v>0</v>
      </c>
      <c r="H805" s="53">
        <v>0</v>
      </c>
      <c r="I805" s="53">
        <v>0</v>
      </c>
      <c r="J805" s="16" t="s">
        <v>5682</v>
      </c>
      <c r="K805" s="16"/>
      <c r="L805" s="75">
        <v>3.5</v>
      </c>
      <c r="M805" s="68"/>
      <c r="N805" s="95" t="s">
        <v>2905</v>
      </c>
      <c r="O805" s="95"/>
      <c r="P805" s="17"/>
      <c r="Q805" s="76" t="s">
        <v>5688</v>
      </c>
      <c r="R805" s="76"/>
      <c r="S805" s="17"/>
      <c r="T805" s="78"/>
      <c r="U805" s="79"/>
      <c r="V805" s="79"/>
      <c r="W805" s="77"/>
      <c r="X805" s="80"/>
      <c r="Y805" s="80"/>
      <c r="Z805" s="69">
        <v>805</v>
      </c>
      <c r="AA805" s="69"/>
      <c r="AB805" s="81"/>
      <c r="AC805" s="71">
        <v>45</v>
      </c>
      <c r="AD805" s="71">
        <v>90</v>
      </c>
      <c r="AE805" s="71">
        <v>662</v>
      </c>
      <c r="AF805" s="71">
        <v>3</v>
      </c>
      <c r="AG805" s="71" t="s">
        <v>1870</v>
      </c>
      <c r="AH805" s="71" t="s">
        <v>2041</v>
      </c>
      <c r="AI805" s="71">
        <v>-10800</v>
      </c>
      <c r="AJ805" s="73">
        <v>39850.583182870374</v>
      </c>
      <c r="AK805" s="71" t="s">
        <v>3133</v>
      </c>
      <c r="AL805" s="71" t="s">
        <v>3936</v>
      </c>
      <c r="AM805" s="71" t="s">
        <v>4552</v>
      </c>
      <c r="AN805" s="73">
        <v>40522.048645833333</v>
      </c>
      <c r="AO805" s="71"/>
      <c r="AP805" s="71"/>
    </row>
    <row r="806" spans="1:42" ht="41.45" customHeight="1">
      <c r="A806" s="70" t="s">
        <v>988</v>
      </c>
      <c r="C806" s="52">
        <v>0</v>
      </c>
      <c r="D806" s="52">
        <v>0</v>
      </c>
      <c r="E806" s="53">
        <v>0</v>
      </c>
      <c r="F806" s="53">
        <v>0</v>
      </c>
      <c r="G806" s="53">
        <v>0</v>
      </c>
      <c r="H806" s="53">
        <v>0</v>
      </c>
      <c r="I806" s="53">
        <v>0</v>
      </c>
      <c r="J806" s="16" t="s">
        <v>5682</v>
      </c>
      <c r="K806" s="16"/>
      <c r="L806" s="75">
        <v>3.5</v>
      </c>
      <c r="M806" s="68"/>
      <c r="N806" s="95" t="s">
        <v>2906</v>
      </c>
      <c r="O806" s="95"/>
      <c r="P806" s="17"/>
      <c r="Q806" s="76" t="s">
        <v>5688</v>
      </c>
      <c r="R806" s="76"/>
      <c r="S806" s="17"/>
      <c r="T806" s="78"/>
      <c r="U806" s="79"/>
      <c r="V806" s="79"/>
      <c r="W806" s="77"/>
      <c r="X806" s="80"/>
      <c r="Y806" s="80"/>
      <c r="Z806" s="69">
        <v>806</v>
      </c>
      <c r="AA806" s="69"/>
      <c r="AB806" s="81"/>
      <c r="AC806" s="71">
        <v>149</v>
      </c>
      <c r="AD806" s="71">
        <v>478</v>
      </c>
      <c r="AE806" s="71">
        <v>1567</v>
      </c>
      <c r="AF806" s="71">
        <v>2</v>
      </c>
      <c r="AG806" s="71" t="s">
        <v>1871</v>
      </c>
      <c r="AH806" s="71" t="s">
        <v>2040</v>
      </c>
      <c r="AI806" s="71">
        <v>-28800</v>
      </c>
      <c r="AJ806" s="73">
        <v>39877.04315972222</v>
      </c>
      <c r="AK806" s="71" t="s">
        <v>3133</v>
      </c>
      <c r="AL806" s="71" t="s">
        <v>3937</v>
      </c>
      <c r="AM806" s="71" t="s">
        <v>4855</v>
      </c>
      <c r="AN806" s="73">
        <v>40522.048645833333</v>
      </c>
      <c r="AO806" s="71"/>
      <c r="AP806" s="71"/>
    </row>
    <row r="807" spans="1:42" ht="41.45" customHeight="1">
      <c r="A807" s="70" t="s">
        <v>989</v>
      </c>
      <c r="C807" s="52">
        <v>0</v>
      </c>
      <c r="D807" s="52">
        <v>0</v>
      </c>
      <c r="E807" s="53">
        <v>0</v>
      </c>
      <c r="F807" s="53">
        <v>0</v>
      </c>
      <c r="G807" s="53">
        <v>0</v>
      </c>
      <c r="H807" s="53">
        <v>0</v>
      </c>
      <c r="I807" s="53">
        <v>0</v>
      </c>
      <c r="J807" s="16" t="s">
        <v>5682</v>
      </c>
      <c r="K807" s="16"/>
      <c r="L807" s="75">
        <v>3.5</v>
      </c>
      <c r="M807" s="68"/>
      <c r="N807" s="95" t="s">
        <v>2907</v>
      </c>
      <c r="O807" s="95"/>
      <c r="P807" s="17"/>
      <c r="Q807" s="76" t="s">
        <v>5688</v>
      </c>
      <c r="R807" s="76"/>
      <c r="S807" s="17"/>
      <c r="T807" s="78"/>
      <c r="U807" s="79"/>
      <c r="V807" s="79"/>
      <c r="W807" s="77"/>
      <c r="X807" s="80"/>
      <c r="Y807" s="80"/>
      <c r="Z807" s="69">
        <v>807</v>
      </c>
      <c r="AA807" s="69"/>
      <c r="AB807" s="81"/>
      <c r="AC807" s="71">
        <v>0</v>
      </c>
      <c r="AD807" s="71">
        <v>344</v>
      </c>
      <c r="AE807" s="71">
        <v>26827</v>
      </c>
      <c r="AF807" s="71">
        <v>0</v>
      </c>
      <c r="AG807" s="71" t="s">
        <v>1872</v>
      </c>
      <c r="AH807" s="71" t="s">
        <v>2063</v>
      </c>
      <c r="AI807" s="71">
        <v>-36000</v>
      </c>
      <c r="AJ807" s="73">
        <v>40049.682974537034</v>
      </c>
      <c r="AK807" s="71" t="s">
        <v>3133</v>
      </c>
      <c r="AL807" s="71" t="s">
        <v>3938</v>
      </c>
      <c r="AM807" s="71" t="s">
        <v>4856</v>
      </c>
      <c r="AN807" s="73">
        <v>40522.048622685186</v>
      </c>
      <c r="AO807" s="71"/>
      <c r="AP807" s="71"/>
    </row>
    <row r="808" spans="1:42" ht="41.45" customHeight="1">
      <c r="A808" s="70" t="s">
        <v>990</v>
      </c>
      <c r="C808" s="52">
        <v>0</v>
      </c>
      <c r="D808" s="52">
        <v>0</v>
      </c>
      <c r="E808" s="53">
        <v>0</v>
      </c>
      <c r="F808" s="53">
        <v>0</v>
      </c>
      <c r="G808" s="53">
        <v>0</v>
      </c>
      <c r="H808" s="53">
        <v>0</v>
      </c>
      <c r="I808" s="53">
        <v>0</v>
      </c>
      <c r="J808" s="16" t="s">
        <v>5682</v>
      </c>
      <c r="K808" s="16"/>
      <c r="L808" s="75">
        <v>3.5</v>
      </c>
      <c r="M808" s="68"/>
      <c r="N808" s="95" t="s">
        <v>2908</v>
      </c>
      <c r="O808" s="95"/>
      <c r="P808" s="17"/>
      <c r="Q808" s="76" t="s">
        <v>5688</v>
      </c>
      <c r="R808" s="76"/>
      <c r="S808" s="17"/>
      <c r="T808" s="78"/>
      <c r="U808" s="79"/>
      <c r="V808" s="79"/>
      <c r="W808" s="77"/>
      <c r="X808" s="80"/>
      <c r="Y808" s="80"/>
      <c r="Z808" s="69">
        <v>808</v>
      </c>
      <c r="AA808" s="69"/>
      <c r="AB808" s="81"/>
      <c r="AC808" s="71">
        <v>76</v>
      </c>
      <c r="AD808" s="71">
        <v>63</v>
      </c>
      <c r="AE808" s="71">
        <v>330</v>
      </c>
      <c r="AF808" s="71">
        <v>16</v>
      </c>
      <c r="AG808" s="71"/>
      <c r="AH808" s="71"/>
      <c r="AI808" s="71"/>
      <c r="AJ808" s="73">
        <v>40055.945590277777</v>
      </c>
      <c r="AK808" s="71" t="s">
        <v>3133</v>
      </c>
      <c r="AL808" s="71" t="s">
        <v>3939</v>
      </c>
      <c r="AM808" s="71" t="s">
        <v>4857</v>
      </c>
      <c r="AN808" s="73">
        <v>40522.048622685186</v>
      </c>
      <c r="AO808" s="71"/>
      <c r="AP808" s="71"/>
    </row>
    <row r="809" spans="1:42" ht="41.45" customHeight="1">
      <c r="A809" s="70" t="s">
        <v>991</v>
      </c>
      <c r="C809" s="52">
        <v>0</v>
      </c>
      <c r="D809" s="52">
        <v>0</v>
      </c>
      <c r="E809" s="53">
        <v>0</v>
      </c>
      <c r="F809" s="53">
        <v>0</v>
      </c>
      <c r="G809" s="53">
        <v>0</v>
      </c>
      <c r="H809" s="53">
        <v>0</v>
      </c>
      <c r="I809" s="53">
        <v>0</v>
      </c>
      <c r="J809" s="16" t="s">
        <v>5682</v>
      </c>
      <c r="K809" s="16"/>
      <c r="L809" s="75">
        <v>3.5</v>
      </c>
      <c r="M809" s="68"/>
      <c r="N809" s="95" t="s">
        <v>2909</v>
      </c>
      <c r="O809" s="95"/>
      <c r="P809" s="17"/>
      <c r="Q809" s="76" t="s">
        <v>5688</v>
      </c>
      <c r="R809" s="76"/>
      <c r="S809" s="17"/>
      <c r="T809" s="78"/>
      <c r="U809" s="79"/>
      <c r="V809" s="79"/>
      <c r="W809" s="77"/>
      <c r="X809" s="80"/>
      <c r="Y809" s="80"/>
      <c r="Z809" s="69">
        <v>809</v>
      </c>
      <c r="AA809" s="69"/>
      <c r="AB809" s="81"/>
      <c r="AC809" s="71">
        <v>121</v>
      </c>
      <c r="AD809" s="71">
        <v>100</v>
      </c>
      <c r="AE809" s="71">
        <v>1200</v>
      </c>
      <c r="AF809" s="71">
        <v>8</v>
      </c>
      <c r="AG809" s="71"/>
      <c r="AH809" s="71" t="s">
        <v>2041</v>
      </c>
      <c r="AI809" s="71">
        <v>-10800</v>
      </c>
      <c r="AJ809" s="73">
        <v>39991.045983796299</v>
      </c>
      <c r="AK809" s="71" t="s">
        <v>3133</v>
      </c>
      <c r="AL809" s="71" t="s">
        <v>3940</v>
      </c>
      <c r="AM809" s="71" t="s">
        <v>4858</v>
      </c>
      <c r="AN809" s="73">
        <v>40522.048622685186</v>
      </c>
      <c r="AO809" s="71"/>
      <c r="AP809" s="71"/>
    </row>
    <row r="810" spans="1:42" ht="41.45" customHeight="1">
      <c r="A810" s="70" t="s">
        <v>992</v>
      </c>
      <c r="C810" s="52">
        <v>0</v>
      </c>
      <c r="D810" s="52">
        <v>0</v>
      </c>
      <c r="E810" s="53">
        <v>0</v>
      </c>
      <c r="F810" s="53">
        <v>0</v>
      </c>
      <c r="G810" s="53">
        <v>0</v>
      </c>
      <c r="H810" s="53">
        <v>0</v>
      </c>
      <c r="I810" s="53">
        <v>0</v>
      </c>
      <c r="J810" s="16" t="s">
        <v>5682</v>
      </c>
      <c r="K810" s="16"/>
      <c r="L810" s="75">
        <v>3.5</v>
      </c>
      <c r="M810" s="68"/>
      <c r="N810" s="95" t="s">
        <v>2910</v>
      </c>
      <c r="O810" s="95"/>
      <c r="P810" s="17"/>
      <c r="Q810" s="76" t="s">
        <v>5688</v>
      </c>
      <c r="R810" s="76"/>
      <c r="S810" s="17"/>
      <c r="T810" s="78"/>
      <c r="U810" s="79"/>
      <c r="V810" s="79"/>
      <c r="W810" s="77"/>
      <c r="X810" s="80"/>
      <c r="Y810" s="80"/>
      <c r="Z810" s="69">
        <v>810</v>
      </c>
      <c r="AA810" s="69"/>
      <c r="AB810" s="81"/>
      <c r="AC810" s="71">
        <v>175</v>
      </c>
      <c r="AD810" s="71">
        <v>43</v>
      </c>
      <c r="AE810" s="71">
        <v>345</v>
      </c>
      <c r="AF810" s="71">
        <v>41</v>
      </c>
      <c r="AG810" s="71" t="s">
        <v>1873</v>
      </c>
      <c r="AH810" s="71" t="s">
        <v>2091</v>
      </c>
      <c r="AI810" s="71">
        <v>32400</v>
      </c>
      <c r="AJ810" s="73">
        <v>40183.655648148146</v>
      </c>
      <c r="AK810" s="71" t="s">
        <v>3133</v>
      </c>
      <c r="AL810" s="71" t="s">
        <v>3941</v>
      </c>
      <c r="AM810" s="71" t="s">
        <v>4859</v>
      </c>
      <c r="AN810" s="73">
        <v>40522.048611111109</v>
      </c>
      <c r="AO810" s="71"/>
      <c r="AP810" s="71"/>
    </row>
    <row r="811" spans="1:42" ht="41.45" customHeight="1">
      <c r="A811" s="70" t="s">
        <v>993</v>
      </c>
      <c r="C811" s="52">
        <v>0</v>
      </c>
      <c r="D811" s="52">
        <v>0</v>
      </c>
      <c r="E811" s="53">
        <v>0</v>
      </c>
      <c r="F811" s="53">
        <v>0</v>
      </c>
      <c r="G811" s="53">
        <v>0</v>
      </c>
      <c r="H811" s="53">
        <v>0</v>
      </c>
      <c r="I811" s="53">
        <v>0</v>
      </c>
      <c r="J811" s="16" t="s">
        <v>5682</v>
      </c>
      <c r="K811" s="16"/>
      <c r="L811" s="75">
        <v>3.5</v>
      </c>
      <c r="M811" s="68"/>
      <c r="N811" s="95" t="s">
        <v>2911</v>
      </c>
      <c r="O811" s="95"/>
      <c r="P811" s="17"/>
      <c r="Q811" s="76" t="s">
        <v>5688</v>
      </c>
      <c r="R811" s="76"/>
      <c r="S811" s="17"/>
      <c r="T811" s="78"/>
      <c r="U811" s="79"/>
      <c r="V811" s="79"/>
      <c r="W811" s="77"/>
      <c r="X811" s="80"/>
      <c r="Y811" s="80"/>
      <c r="Z811" s="69">
        <v>811</v>
      </c>
      <c r="AA811" s="69"/>
      <c r="AB811" s="81"/>
      <c r="AC811" s="71">
        <v>3</v>
      </c>
      <c r="AD811" s="71">
        <v>39</v>
      </c>
      <c r="AE811" s="71">
        <v>1386</v>
      </c>
      <c r="AF811" s="71">
        <v>0</v>
      </c>
      <c r="AG811" s="71"/>
      <c r="AH811" s="71" t="s">
        <v>2040</v>
      </c>
      <c r="AI811" s="71">
        <v>-28800</v>
      </c>
      <c r="AJ811" s="73">
        <v>40450.931400462963</v>
      </c>
      <c r="AK811" s="71" t="s">
        <v>3133</v>
      </c>
      <c r="AL811" s="71" t="s">
        <v>3942</v>
      </c>
      <c r="AM811" s="71" t="s">
        <v>4860</v>
      </c>
      <c r="AN811" s="73">
        <v>40522.048587962963</v>
      </c>
      <c r="AO811" s="71"/>
      <c r="AP811" s="71"/>
    </row>
    <row r="812" spans="1:42" ht="41.45" customHeight="1">
      <c r="A812" s="70" t="s">
        <v>994</v>
      </c>
      <c r="C812" s="52">
        <v>0</v>
      </c>
      <c r="D812" s="52">
        <v>0</v>
      </c>
      <c r="E812" s="53">
        <v>0</v>
      </c>
      <c r="F812" s="53">
        <v>0</v>
      </c>
      <c r="G812" s="53">
        <v>0</v>
      </c>
      <c r="H812" s="53">
        <v>0</v>
      </c>
      <c r="I812" s="53">
        <v>0</v>
      </c>
      <c r="J812" s="16" t="s">
        <v>5682</v>
      </c>
      <c r="K812" s="16"/>
      <c r="L812" s="75">
        <v>3.5</v>
      </c>
      <c r="M812" s="68"/>
      <c r="N812" s="95" t="s">
        <v>2912</v>
      </c>
      <c r="O812" s="95"/>
      <c r="P812" s="17"/>
      <c r="Q812" s="76" t="s">
        <v>5688</v>
      </c>
      <c r="R812" s="76"/>
      <c r="S812" s="17"/>
      <c r="T812" s="78"/>
      <c r="U812" s="79"/>
      <c r="V812" s="79"/>
      <c r="W812" s="77"/>
      <c r="X812" s="80"/>
      <c r="Y812" s="80"/>
      <c r="Z812" s="69">
        <v>812</v>
      </c>
      <c r="AA812" s="69"/>
      <c r="AB812" s="81"/>
      <c r="AC812" s="71">
        <v>186</v>
      </c>
      <c r="AD812" s="71">
        <v>193</v>
      </c>
      <c r="AE812" s="71">
        <v>1659</v>
      </c>
      <c r="AF812" s="71">
        <v>0</v>
      </c>
      <c r="AG812" s="71" t="s">
        <v>1874</v>
      </c>
      <c r="AH812" s="71" t="s">
        <v>2050</v>
      </c>
      <c r="AI812" s="71">
        <v>-21600</v>
      </c>
      <c r="AJ812" s="73">
        <v>39858.732766203706</v>
      </c>
      <c r="AK812" s="71" t="s">
        <v>3133</v>
      </c>
      <c r="AL812" s="71" t="s">
        <v>3943</v>
      </c>
      <c r="AM812" s="71" t="s">
        <v>4861</v>
      </c>
      <c r="AN812" s="73">
        <v>40522.048113425924</v>
      </c>
      <c r="AO812" s="71"/>
      <c r="AP812" s="71"/>
    </row>
    <row r="813" spans="1:42" ht="41.45" customHeight="1">
      <c r="A813" s="70" t="s">
        <v>995</v>
      </c>
      <c r="C813" s="52">
        <v>0</v>
      </c>
      <c r="D813" s="52">
        <v>0</v>
      </c>
      <c r="E813" s="53">
        <v>0</v>
      </c>
      <c r="F813" s="53">
        <v>0</v>
      </c>
      <c r="G813" s="53">
        <v>0</v>
      </c>
      <c r="H813" s="53">
        <v>0</v>
      </c>
      <c r="I813" s="53">
        <v>0</v>
      </c>
      <c r="J813" s="16" t="s">
        <v>5682</v>
      </c>
      <c r="K813" s="16"/>
      <c r="L813" s="75">
        <v>3.5</v>
      </c>
      <c r="M813" s="68"/>
      <c r="N813" s="95" t="s">
        <v>2913</v>
      </c>
      <c r="O813" s="95"/>
      <c r="P813" s="17"/>
      <c r="Q813" s="76" t="s">
        <v>5688</v>
      </c>
      <c r="R813" s="76"/>
      <c r="S813" s="17"/>
      <c r="T813" s="78"/>
      <c r="U813" s="79"/>
      <c r="V813" s="79"/>
      <c r="W813" s="77"/>
      <c r="X813" s="80"/>
      <c r="Y813" s="80"/>
      <c r="Z813" s="69">
        <v>813</v>
      </c>
      <c r="AA813" s="69"/>
      <c r="AB813" s="81"/>
      <c r="AC813" s="71">
        <v>579</v>
      </c>
      <c r="AD813" s="71">
        <v>311</v>
      </c>
      <c r="AE813" s="71">
        <v>157</v>
      </c>
      <c r="AF813" s="71">
        <v>3</v>
      </c>
      <c r="AG813" s="71" t="s">
        <v>1875</v>
      </c>
      <c r="AH813" s="71" t="s">
        <v>2086</v>
      </c>
      <c r="AI813" s="71">
        <v>-21600</v>
      </c>
      <c r="AJ813" s="73">
        <v>39930.735960648148</v>
      </c>
      <c r="AK813" s="71" t="s">
        <v>3133</v>
      </c>
      <c r="AL813" s="71" t="s">
        <v>3944</v>
      </c>
      <c r="AM813" s="71" t="s">
        <v>4862</v>
      </c>
      <c r="AN813" s="73">
        <v>40522.048101851855</v>
      </c>
      <c r="AO813" s="71"/>
      <c r="AP813" s="71"/>
    </row>
    <row r="814" spans="1:42" ht="41.45" customHeight="1">
      <c r="A814" s="70" t="s">
        <v>996</v>
      </c>
      <c r="C814" s="52">
        <v>0</v>
      </c>
      <c r="D814" s="52">
        <v>0</v>
      </c>
      <c r="E814" s="53">
        <v>0</v>
      </c>
      <c r="F814" s="53">
        <v>0</v>
      </c>
      <c r="G814" s="53">
        <v>0</v>
      </c>
      <c r="H814" s="53">
        <v>0</v>
      </c>
      <c r="I814" s="53">
        <v>0</v>
      </c>
      <c r="J814" s="16" t="s">
        <v>5682</v>
      </c>
      <c r="K814" s="16"/>
      <c r="L814" s="75">
        <v>3.5</v>
      </c>
      <c r="M814" s="68"/>
      <c r="N814" s="95" t="s">
        <v>2914</v>
      </c>
      <c r="O814" s="95"/>
      <c r="P814" s="17"/>
      <c r="Q814" s="76" t="s">
        <v>5688</v>
      </c>
      <c r="R814" s="76"/>
      <c r="S814" s="17"/>
      <c r="T814" s="78"/>
      <c r="U814" s="79"/>
      <c r="V814" s="79"/>
      <c r="W814" s="77"/>
      <c r="X814" s="80"/>
      <c r="Y814" s="80"/>
      <c r="Z814" s="69">
        <v>814</v>
      </c>
      <c r="AA814" s="69"/>
      <c r="AB814" s="81"/>
      <c r="AC814" s="71">
        <v>254</v>
      </c>
      <c r="AD814" s="71">
        <v>253</v>
      </c>
      <c r="AE814" s="71">
        <v>35229</v>
      </c>
      <c r="AF814" s="71">
        <v>0</v>
      </c>
      <c r="AG814" s="71" t="s">
        <v>1876</v>
      </c>
      <c r="AH814" s="71"/>
      <c r="AI814" s="71"/>
      <c r="AJ814" s="73">
        <v>40479.518541666665</v>
      </c>
      <c r="AK814" s="71" t="s">
        <v>3133</v>
      </c>
      <c r="AL814" s="71" t="s">
        <v>3945</v>
      </c>
      <c r="AM814" s="71" t="s">
        <v>4863</v>
      </c>
      <c r="AN814" s="73">
        <v>40522.048055555555</v>
      </c>
      <c r="AO814" s="71"/>
      <c r="AP814" s="71"/>
    </row>
    <row r="815" spans="1:42" ht="41.45" customHeight="1">
      <c r="A815" s="70" t="s">
        <v>997</v>
      </c>
      <c r="C815" s="52">
        <v>0</v>
      </c>
      <c r="D815" s="52">
        <v>0</v>
      </c>
      <c r="E815" s="53">
        <v>0</v>
      </c>
      <c r="F815" s="53">
        <v>0</v>
      </c>
      <c r="G815" s="53">
        <v>0</v>
      </c>
      <c r="H815" s="53">
        <v>0</v>
      </c>
      <c r="I815" s="53">
        <v>0</v>
      </c>
      <c r="J815" s="16" t="s">
        <v>5682</v>
      </c>
      <c r="K815" s="16"/>
      <c r="L815" s="75">
        <v>3.5</v>
      </c>
      <c r="M815" s="68"/>
      <c r="N815" s="95" t="s">
        <v>2915</v>
      </c>
      <c r="O815" s="95"/>
      <c r="P815" s="17"/>
      <c r="Q815" s="76" t="s">
        <v>5688</v>
      </c>
      <c r="R815" s="76"/>
      <c r="S815" s="17"/>
      <c r="T815" s="78"/>
      <c r="U815" s="79"/>
      <c r="V815" s="79"/>
      <c r="W815" s="77"/>
      <c r="X815" s="80"/>
      <c r="Y815" s="80"/>
      <c r="Z815" s="69">
        <v>815</v>
      </c>
      <c r="AA815" s="69"/>
      <c r="AB815" s="81"/>
      <c r="AC815" s="71">
        <v>645</v>
      </c>
      <c r="AD815" s="71">
        <v>1376</v>
      </c>
      <c r="AE815" s="71">
        <v>13002</v>
      </c>
      <c r="AF815" s="71">
        <v>0</v>
      </c>
      <c r="AG815" s="71" t="s">
        <v>1877</v>
      </c>
      <c r="AH815" s="71" t="s">
        <v>2050</v>
      </c>
      <c r="AI815" s="71">
        <v>-21600</v>
      </c>
      <c r="AJ815" s="73">
        <v>40106.941018518519</v>
      </c>
      <c r="AK815" s="71" t="s">
        <v>3133</v>
      </c>
      <c r="AL815" s="71" t="s">
        <v>3946</v>
      </c>
      <c r="AM815" s="71" t="s">
        <v>4864</v>
      </c>
      <c r="AN815" s="73">
        <v>40522.048032407409</v>
      </c>
      <c r="AO815" s="71"/>
      <c r="AP815" s="71"/>
    </row>
    <row r="816" spans="1:42" ht="41.45" customHeight="1">
      <c r="A816" s="70" t="s">
        <v>998</v>
      </c>
      <c r="C816" s="52">
        <v>0</v>
      </c>
      <c r="D816" s="52">
        <v>0</v>
      </c>
      <c r="E816" s="53">
        <v>0</v>
      </c>
      <c r="F816" s="53">
        <v>0</v>
      </c>
      <c r="G816" s="53">
        <v>0</v>
      </c>
      <c r="H816" s="53">
        <v>0</v>
      </c>
      <c r="I816" s="53">
        <v>0</v>
      </c>
      <c r="J816" s="16" t="s">
        <v>5682</v>
      </c>
      <c r="K816" s="16"/>
      <c r="L816" s="75">
        <v>3.5</v>
      </c>
      <c r="M816" s="68"/>
      <c r="N816" s="95" t="s">
        <v>2916</v>
      </c>
      <c r="O816" s="95"/>
      <c r="P816" s="17"/>
      <c r="Q816" s="76" t="s">
        <v>5688</v>
      </c>
      <c r="R816" s="76"/>
      <c r="S816" s="17"/>
      <c r="T816" s="78"/>
      <c r="U816" s="79"/>
      <c r="V816" s="79"/>
      <c r="W816" s="77"/>
      <c r="X816" s="80"/>
      <c r="Y816" s="80"/>
      <c r="Z816" s="69">
        <v>816</v>
      </c>
      <c r="AA816" s="69"/>
      <c r="AB816" s="81"/>
      <c r="AC816" s="71">
        <v>299</v>
      </c>
      <c r="AD816" s="71">
        <v>282</v>
      </c>
      <c r="AE816" s="71">
        <v>2117</v>
      </c>
      <c r="AF816" s="71">
        <v>0</v>
      </c>
      <c r="AG816" s="71"/>
      <c r="AH816" s="71"/>
      <c r="AI816" s="71"/>
      <c r="AJ816" s="73">
        <v>40481.462060185186</v>
      </c>
      <c r="AK816" s="71" t="s">
        <v>3133</v>
      </c>
      <c r="AL816" s="71" t="s">
        <v>3947</v>
      </c>
      <c r="AM816" s="71" t="s">
        <v>4865</v>
      </c>
      <c r="AN816" s="73">
        <v>40522.048032407409</v>
      </c>
      <c r="AO816" s="71"/>
      <c r="AP816" s="71"/>
    </row>
    <row r="817" spans="1:42" ht="41.45" customHeight="1">
      <c r="A817" s="70" t="s">
        <v>999</v>
      </c>
      <c r="C817" s="52">
        <v>0</v>
      </c>
      <c r="D817" s="52">
        <v>0</v>
      </c>
      <c r="E817" s="53">
        <v>0</v>
      </c>
      <c r="F817" s="53">
        <v>0</v>
      </c>
      <c r="G817" s="53">
        <v>0</v>
      </c>
      <c r="H817" s="53">
        <v>0</v>
      </c>
      <c r="I817" s="53">
        <v>0</v>
      </c>
      <c r="J817" s="16" t="s">
        <v>5682</v>
      </c>
      <c r="K817" s="16"/>
      <c r="L817" s="75">
        <v>3.5</v>
      </c>
      <c r="M817" s="68"/>
      <c r="N817" s="95" t="s">
        <v>2917</v>
      </c>
      <c r="O817" s="95"/>
      <c r="P817" s="17"/>
      <c r="Q817" s="76" t="s">
        <v>5688</v>
      </c>
      <c r="R817" s="76"/>
      <c r="S817" s="17"/>
      <c r="T817" s="78"/>
      <c r="U817" s="79"/>
      <c r="V817" s="79"/>
      <c r="W817" s="77"/>
      <c r="X817" s="80"/>
      <c r="Y817" s="80"/>
      <c r="Z817" s="69">
        <v>817</v>
      </c>
      <c r="AA817" s="69"/>
      <c r="AB817" s="81"/>
      <c r="AC817" s="71">
        <v>386</v>
      </c>
      <c r="AD817" s="71">
        <v>757</v>
      </c>
      <c r="AE817" s="71">
        <v>39767</v>
      </c>
      <c r="AF817" s="71">
        <v>423</v>
      </c>
      <c r="AG817" s="71" t="s">
        <v>1878</v>
      </c>
      <c r="AH817" s="71" t="s">
        <v>2061</v>
      </c>
      <c r="AI817" s="71">
        <v>19800</v>
      </c>
      <c r="AJ817" s="73">
        <v>39681.592256944445</v>
      </c>
      <c r="AK817" s="71" t="s">
        <v>3133</v>
      </c>
      <c r="AL817" s="71" t="s">
        <v>3948</v>
      </c>
      <c r="AM817" s="71" t="s">
        <v>4866</v>
      </c>
      <c r="AN817" s="73">
        <v>40522.048020833332</v>
      </c>
      <c r="AO817" s="71"/>
      <c r="AP817" s="71"/>
    </row>
    <row r="818" spans="1:42" ht="41.45" customHeight="1">
      <c r="A818" s="70" t="s">
        <v>1000</v>
      </c>
      <c r="C818" s="52">
        <v>0</v>
      </c>
      <c r="D818" s="52">
        <v>0</v>
      </c>
      <c r="E818" s="53">
        <v>0</v>
      </c>
      <c r="F818" s="53">
        <v>0</v>
      </c>
      <c r="G818" s="53">
        <v>0</v>
      </c>
      <c r="H818" s="53">
        <v>0</v>
      </c>
      <c r="I818" s="53">
        <v>0</v>
      </c>
      <c r="J818" s="16" t="s">
        <v>5682</v>
      </c>
      <c r="K818" s="16"/>
      <c r="L818" s="75">
        <v>3.5</v>
      </c>
      <c r="M818" s="68"/>
      <c r="N818" s="95" t="s">
        <v>2918</v>
      </c>
      <c r="O818" s="95"/>
      <c r="P818" s="17"/>
      <c r="Q818" s="76" t="s">
        <v>5688</v>
      </c>
      <c r="R818" s="76"/>
      <c r="S818" s="17"/>
      <c r="T818" s="78"/>
      <c r="U818" s="79"/>
      <c r="V818" s="79"/>
      <c r="W818" s="77"/>
      <c r="X818" s="80"/>
      <c r="Y818" s="80"/>
      <c r="Z818" s="69">
        <v>818</v>
      </c>
      <c r="AA818" s="69"/>
      <c r="AB818" s="81"/>
      <c r="AC818" s="71">
        <v>979</v>
      </c>
      <c r="AD818" s="71">
        <v>295</v>
      </c>
      <c r="AE818" s="71">
        <v>10691</v>
      </c>
      <c r="AF818" s="71">
        <v>0</v>
      </c>
      <c r="AG818" s="71" t="s">
        <v>1879</v>
      </c>
      <c r="AH818" s="71" t="s">
        <v>2110</v>
      </c>
      <c r="AI818" s="71">
        <v>28800</v>
      </c>
      <c r="AJ818" s="73">
        <v>40304.388935185183</v>
      </c>
      <c r="AK818" s="71" t="s">
        <v>3133</v>
      </c>
      <c r="AL818" s="71" t="s">
        <v>3949</v>
      </c>
      <c r="AM818" s="71" t="s">
        <v>4867</v>
      </c>
      <c r="AN818" s="73">
        <v>40522.048009259262</v>
      </c>
      <c r="AO818" s="71"/>
      <c r="AP818" s="71"/>
    </row>
    <row r="819" spans="1:42" ht="41.45" customHeight="1">
      <c r="A819" s="70" t="s">
        <v>1001</v>
      </c>
      <c r="C819" s="52">
        <v>0</v>
      </c>
      <c r="D819" s="52">
        <v>0</v>
      </c>
      <c r="E819" s="53">
        <v>0</v>
      </c>
      <c r="F819" s="53">
        <v>0</v>
      </c>
      <c r="G819" s="53">
        <v>0</v>
      </c>
      <c r="H819" s="53">
        <v>0</v>
      </c>
      <c r="I819" s="53">
        <v>0</v>
      </c>
      <c r="J819" s="16" t="s">
        <v>5682</v>
      </c>
      <c r="K819" s="16"/>
      <c r="L819" s="75">
        <v>3.5</v>
      </c>
      <c r="M819" s="68"/>
      <c r="N819" s="95" t="s">
        <v>2919</v>
      </c>
      <c r="O819" s="95"/>
      <c r="P819" s="17"/>
      <c r="Q819" s="76" t="s">
        <v>5688</v>
      </c>
      <c r="R819" s="76"/>
      <c r="S819" s="17"/>
      <c r="T819" s="78"/>
      <c r="U819" s="79"/>
      <c r="V819" s="79"/>
      <c r="W819" s="77"/>
      <c r="X819" s="80"/>
      <c r="Y819" s="80"/>
      <c r="Z819" s="69">
        <v>819</v>
      </c>
      <c r="AA819" s="69"/>
      <c r="AB819" s="81"/>
      <c r="AC819" s="71">
        <v>92</v>
      </c>
      <c r="AD819" s="71">
        <v>9</v>
      </c>
      <c r="AE819" s="71">
        <v>24</v>
      </c>
      <c r="AF819" s="71">
        <v>0</v>
      </c>
      <c r="AG819" s="71" t="s">
        <v>1880</v>
      </c>
      <c r="AH819" s="71" t="s">
        <v>2040</v>
      </c>
      <c r="AI819" s="71">
        <v>-28800</v>
      </c>
      <c r="AJ819" s="73">
        <v>40395.154386574075</v>
      </c>
      <c r="AK819" s="71" t="s">
        <v>3133</v>
      </c>
      <c r="AL819" s="71" t="s">
        <v>3950</v>
      </c>
      <c r="AM819" s="71" t="s">
        <v>4868</v>
      </c>
      <c r="AN819" s="73">
        <v>40522.047939814816</v>
      </c>
      <c r="AO819" s="71"/>
      <c r="AP819" s="71"/>
    </row>
    <row r="820" spans="1:42" ht="41.45" customHeight="1">
      <c r="A820" s="70" t="s">
        <v>1002</v>
      </c>
      <c r="C820" s="52">
        <v>0</v>
      </c>
      <c r="D820" s="52">
        <v>0</v>
      </c>
      <c r="E820" s="53">
        <v>0</v>
      </c>
      <c r="F820" s="53">
        <v>0</v>
      </c>
      <c r="G820" s="53">
        <v>0</v>
      </c>
      <c r="H820" s="53">
        <v>0</v>
      </c>
      <c r="I820" s="53">
        <v>0</v>
      </c>
      <c r="J820" s="16" t="s">
        <v>5682</v>
      </c>
      <c r="K820" s="16"/>
      <c r="L820" s="75">
        <v>3.5</v>
      </c>
      <c r="M820" s="68"/>
      <c r="N820" s="95" t="s">
        <v>2920</v>
      </c>
      <c r="O820" s="95"/>
      <c r="P820" s="17"/>
      <c r="Q820" s="76" t="s">
        <v>5688</v>
      </c>
      <c r="R820" s="76"/>
      <c r="S820" s="17"/>
      <c r="T820" s="78"/>
      <c r="U820" s="79"/>
      <c r="V820" s="79"/>
      <c r="W820" s="77"/>
      <c r="X820" s="80"/>
      <c r="Y820" s="80"/>
      <c r="Z820" s="69">
        <v>820</v>
      </c>
      <c r="AA820" s="69"/>
      <c r="AB820" s="81"/>
      <c r="AC820" s="71">
        <v>95</v>
      </c>
      <c r="AD820" s="71">
        <v>85</v>
      </c>
      <c r="AE820" s="71">
        <v>1377</v>
      </c>
      <c r="AF820" s="71">
        <v>0</v>
      </c>
      <c r="AG820" s="71" t="s">
        <v>1881</v>
      </c>
      <c r="AH820" s="71" t="s">
        <v>2111</v>
      </c>
      <c r="AI820" s="71">
        <v>10800</v>
      </c>
      <c r="AJ820" s="73">
        <v>39592.439872685187</v>
      </c>
      <c r="AK820" s="71" t="s">
        <v>3133</v>
      </c>
      <c r="AL820" s="71" t="s">
        <v>3951</v>
      </c>
      <c r="AM820" s="71" t="s">
        <v>4869</v>
      </c>
      <c r="AN820" s="73">
        <v>40522.047939814816</v>
      </c>
      <c r="AO820" s="71"/>
      <c r="AP820" s="71"/>
    </row>
    <row r="821" spans="1:42" ht="41.45" customHeight="1">
      <c r="A821" s="70" t="s">
        <v>1003</v>
      </c>
      <c r="C821" s="52">
        <v>0</v>
      </c>
      <c r="D821" s="52">
        <v>0</v>
      </c>
      <c r="E821" s="53">
        <v>0</v>
      </c>
      <c r="F821" s="53">
        <v>0</v>
      </c>
      <c r="G821" s="53">
        <v>0</v>
      </c>
      <c r="H821" s="53">
        <v>0</v>
      </c>
      <c r="I821" s="53">
        <v>0</v>
      </c>
      <c r="J821" s="16" t="s">
        <v>5682</v>
      </c>
      <c r="K821" s="16"/>
      <c r="L821" s="75">
        <v>3.5</v>
      </c>
      <c r="M821" s="68"/>
      <c r="N821" s="95" t="s">
        <v>2921</v>
      </c>
      <c r="O821" s="95"/>
      <c r="P821" s="17"/>
      <c r="Q821" s="76" t="s">
        <v>5688</v>
      </c>
      <c r="R821" s="76"/>
      <c r="S821" s="17"/>
      <c r="T821" s="78"/>
      <c r="U821" s="79"/>
      <c r="V821" s="79"/>
      <c r="W821" s="77"/>
      <c r="X821" s="80"/>
      <c r="Y821" s="80"/>
      <c r="Z821" s="69">
        <v>821</v>
      </c>
      <c r="AA821" s="69"/>
      <c r="AB821" s="81"/>
      <c r="AC821" s="71">
        <v>147</v>
      </c>
      <c r="AD821" s="71">
        <v>163</v>
      </c>
      <c r="AE821" s="71">
        <v>181</v>
      </c>
      <c r="AF821" s="71">
        <v>5</v>
      </c>
      <c r="AG821" s="71" t="s">
        <v>1882</v>
      </c>
      <c r="AH821" s="71" t="s">
        <v>2073</v>
      </c>
      <c r="AI821" s="71">
        <v>3600</v>
      </c>
      <c r="AJ821" s="73">
        <v>39631.938819444447</v>
      </c>
      <c r="AK821" s="71" t="s">
        <v>3133</v>
      </c>
      <c r="AL821" s="71" t="s">
        <v>3952</v>
      </c>
      <c r="AM821" s="71" t="s">
        <v>4271</v>
      </c>
      <c r="AN821" s="73">
        <v>40522.04792824074</v>
      </c>
      <c r="AO821" s="71"/>
      <c r="AP821" s="71"/>
    </row>
    <row r="822" spans="1:42" ht="41.45" customHeight="1">
      <c r="A822" s="70" t="s">
        <v>1004</v>
      </c>
      <c r="C822" s="52">
        <v>0</v>
      </c>
      <c r="D822" s="52">
        <v>0</v>
      </c>
      <c r="E822" s="53">
        <v>0</v>
      </c>
      <c r="F822" s="53">
        <v>0</v>
      </c>
      <c r="G822" s="53">
        <v>0</v>
      </c>
      <c r="H822" s="53">
        <v>0</v>
      </c>
      <c r="I822" s="53">
        <v>0</v>
      </c>
      <c r="J822" s="16" t="s">
        <v>5682</v>
      </c>
      <c r="K822" s="16"/>
      <c r="L822" s="75">
        <v>3.5</v>
      </c>
      <c r="M822" s="68"/>
      <c r="N822" s="95" t="s">
        <v>2922</v>
      </c>
      <c r="O822" s="95"/>
      <c r="P822" s="17"/>
      <c r="Q822" s="76" t="s">
        <v>5688</v>
      </c>
      <c r="R822" s="76"/>
      <c r="S822" s="17"/>
      <c r="T822" s="78"/>
      <c r="U822" s="79"/>
      <c r="V822" s="79"/>
      <c r="W822" s="77"/>
      <c r="X822" s="80"/>
      <c r="Y822" s="80"/>
      <c r="Z822" s="69">
        <v>822</v>
      </c>
      <c r="AA822" s="69"/>
      <c r="AB822" s="81"/>
      <c r="AC822" s="71">
        <v>545</v>
      </c>
      <c r="AD822" s="71">
        <v>564</v>
      </c>
      <c r="AE822" s="71">
        <v>18368</v>
      </c>
      <c r="AF822" s="71">
        <v>1710</v>
      </c>
      <c r="AG822" s="71" t="s">
        <v>1883</v>
      </c>
      <c r="AH822" s="71" t="s">
        <v>2041</v>
      </c>
      <c r="AI822" s="71">
        <v>-10800</v>
      </c>
      <c r="AJ822" s="73">
        <v>39895.804664351854</v>
      </c>
      <c r="AK822" s="71" t="s">
        <v>3133</v>
      </c>
      <c r="AL822" s="71" t="s">
        <v>3953</v>
      </c>
      <c r="AM822" s="71" t="s">
        <v>4870</v>
      </c>
      <c r="AN822" s="73">
        <v>40522.047893518517</v>
      </c>
      <c r="AO822" s="71"/>
      <c r="AP822" s="71"/>
    </row>
    <row r="823" spans="1:42" ht="41.45" customHeight="1">
      <c r="A823" s="70" t="s">
        <v>1005</v>
      </c>
      <c r="C823" s="52">
        <v>0</v>
      </c>
      <c r="D823" s="52">
        <v>0</v>
      </c>
      <c r="E823" s="53">
        <v>0</v>
      </c>
      <c r="F823" s="53">
        <v>0</v>
      </c>
      <c r="G823" s="53">
        <v>0</v>
      </c>
      <c r="H823" s="53">
        <v>0</v>
      </c>
      <c r="I823" s="53">
        <v>0</v>
      </c>
      <c r="J823" s="16" t="s">
        <v>5682</v>
      </c>
      <c r="K823" s="16"/>
      <c r="L823" s="75">
        <v>3.5</v>
      </c>
      <c r="M823" s="68"/>
      <c r="N823" s="95" t="s">
        <v>2923</v>
      </c>
      <c r="O823" s="95"/>
      <c r="P823" s="17"/>
      <c r="Q823" s="76" t="s">
        <v>5688</v>
      </c>
      <c r="R823" s="76"/>
      <c r="S823" s="17"/>
      <c r="T823" s="78"/>
      <c r="U823" s="79"/>
      <c r="V823" s="79"/>
      <c r="W823" s="77"/>
      <c r="X823" s="80"/>
      <c r="Y823" s="80"/>
      <c r="Z823" s="69">
        <v>823</v>
      </c>
      <c r="AA823" s="69"/>
      <c r="AB823" s="81"/>
      <c r="AC823" s="71">
        <v>60</v>
      </c>
      <c r="AD823" s="71">
        <v>47</v>
      </c>
      <c r="AE823" s="71">
        <v>715</v>
      </c>
      <c r="AF823" s="71">
        <v>0</v>
      </c>
      <c r="AG823" s="71" t="s">
        <v>1884</v>
      </c>
      <c r="AH823" s="71" t="s">
        <v>2039</v>
      </c>
      <c r="AI823" s="71">
        <v>0</v>
      </c>
      <c r="AJ823" s="73">
        <v>39892.466307870367</v>
      </c>
      <c r="AK823" s="71" t="s">
        <v>3133</v>
      </c>
      <c r="AL823" s="71" t="s">
        <v>3954</v>
      </c>
      <c r="AM823" s="71" t="s">
        <v>4871</v>
      </c>
      <c r="AN823" s="73">
        <v>40522.047881944447</v>
      </c>
      <c r="AO823" s="71"/>
      <c r="AP823" s="71"/>
    </row>
    <row r="824" spans="1:42" ht="41.45" customHeight="1">
      <c r="A824" s="70" t="s">
        <v>1006</v>
      </c>
      <c r="C824" s="52">
        <v>0</v>
      </c>
      <c r="D824" s="52">
        <v>0</v>
      </c>
      <c r="E824" s="53">
        <v>0</v>
      </c>
      <c r="F824" s="53">
        <v>0</v>
      </c>
      <c r="G824" s="53">
        <v>0</v>
      </c>
      <c r="H824" s="53">
        <v>0</v>
      </c>
      <c r="I824" s="53">
        <v>0</v>
      </c>
      <c r="J824" s="16" t="s">
        <v>5682</v>
      </c>
      <c r="K824" s="16"/>
      <c r="L824" s="75">
        <v>3.5</v>
      </c>
      <c r="M824" s="68"/>
      <c r="N824" s="95" t="s">
        <v>2924</v>
      </c>
      <c r="O824" s="95"/>
      <c r="P824" s="17"/>
      <c r="Q824" s="76" t="s">
        <v>5688</v>
      </c>
      <c r="R824" s="76"/>
      <c r="S824" s="17"/>
      <c r="T824" s="78"/>
      <c r="U824" s="79"/>
      <c r="V824" s="79"/>
      <c r="W824" s="77"/>
      <c r="X824" s="80"/>
      <c r="Y824" s="80"/>
      <c r="Z824" s="69">
        <v>824</v>
      </c>
      <c r="AA824" s="69"/>
      <c r="AB824" s="81"/>
      <c r="AC824" s="71">
        <v>20</v>
      </c>
      <c r="AD824" s="71">
        <v>28</v>
      </c>
      <c r="AE824" s="71">
        <v>394</v>
      </c>
      <c r="AF824" s="71">
        <v>0</v>
      </c>
      <c r="AG824" s="71" t="s">
        <v>1885</v>
      </c>
      <c r="AH824" s="71" t="s">
        <v>2041</v>
      </c>
      <c r="AI824" s="71">
        <v>-10800</v>
      </c>
      <c r="AJ824" s="73">
        <v>39986.520578703705</v>
      </c>
      <c r="AK824" s="71" t="s">
        <v>3133</v>
      </c>
      <c r="AL824" s="71" t="s">
        <v>3955</v>
      </c>
      <c r="AM824" s="71" t="s">
        <v>4231</v>
      </c>
      <c r="AN824" s="73">
        <v>40522.047881944447</v>
      </c>
      <c r="AO824" s="71"/>
      <c r="AP824" s="71"/>
    </row>
    <row r="825" spans="1:42" ht="41.45" customHeight="1">
      <c r="A825" s="70" t="s">
        <v>1007</v>
      </c>
      <c r="C825" s="52">
        <v>0</v>
      </c>
      <c r="D825" s="52">
        <v>0</v>
      </c>
      <c r="E825" s="53">
        <v>0</v>
      </c>
      <c r="F825" s="53">
        <v>0</v>
      </c>
      <c r="G825" s="53">
        <v>0</v>
      </c>
      <c r="H825" s="53">
        <v>0</v>
      </c>
      <c r="I825" s="53">
        <v>0</v>
      </c>
      <c r="J825" s="16" t="s">
        <v>5682</v>
      </c>
      <c r="K825" s="16"/>
      <c r="L825" s="75">
        <v>3.5</v>
      </c>
      <c r="M825" s="68"/>
      <c r="N825" s="95" t="s">
        <v>2925</v>
      </c>
      <c r="O825" s="95"/>
      <c r="P825" s="17"/>
      <c r="Q825" s="76" t="s">
        <v>5688</v>
      </c>
      <c r="R825" s="76"/>
      <c r="S825" s="17"/>
      <c r="T825" s="78"/>
      <c r="U825" s="79"/>
      <c r="V825" s="79"/>
      <c r="W825" s="77"/>
      <c r="X825" s="80"/>
      <c r="Y825" s="80"/>
      <c r="Z825" s="69">
        <v>825</v>
      </c>
      <c r="AA825" s="69"/>
      <c r="AB825" s="81"/>
      <c r="AC825" s="71">
        <v>108</v>
      </c>
      <c r="AD825" s="71">
        <v>90</v>
      </c>
      <c r="AE825" s="71">
        <v>1341</v>
      </c>
      <c r="AF825" s="71">
        <v>0</v>
      </c>
      <c r="AG825" s="71"/>
      <c r="AH825" s="71" t="s">
        <v>2046</v>
      </c>
      <c r="AI825" s="71">
        <v>-16200</v>
      </c>
      <c r="AJ825" s="73">
        <v>39977.876759259256</v>
      </c>
      <c r="AK825" s="71" t="s">
        <v>3133</v>
      </c>
      <c r="AL825" s="71" t="s">
        <v>3956</v>
      </c>
      <c r="AM825" s="71" t="s">
        <v>4872</v>
      </c>
      <c r="AN825" s="73">
        <v>40522.047858796293</v>
      </c>
      <c r="AO825" s="71"/>
      <c r="AP825" s="71"/>
    </row>
    <row r="826" spans="1:42" ht="41.45" customHeight="1">
      <c r="A826" s="70" t="s">
        <v>1008</v>
      </c>
      <c r="C826" s="52">
        <v>0</v>
      </c>
      <c r="D826" s="52">
        <v>0</v>
      </c>
      <c r="E826" s="53">
        <v>0</v>
      </c>
      <c r="F826" s="53">
        <v>0</v>
      </c>
      <c r="G826" s="53">
        <v>0</v>
      </c>
      <c r="H826" s="53">
        <v>0</v>
      </c>
      <c r="I826" s="53">
        <v>0</v>
      </c>
      <c r="J826" s="16" t="s">
        <v>5682</v>
      </c>
      <c r="K826" s="16"/>
      <c r="L826" s="75">
        <v>3.5</v>
      </c>
      <c r="M826" s="68"/>
      <c r="N826" s="95" t="s">
        <v>2926</v>
      </c>
      <c r="O826" s="95"/>
      <c r="P826" s="17"/>
      <c r="Q826" s="76" t="s">
        <v>5688</v>
      </c>
      <c r="R826" s="76"/>
      <c r="S826" s="17"/>
      <c r="T826" s="78"/>
      <c r="U826" s="79"/>
      <c r="V826" s="79"/>
      <c r="W826" s="77"/>
      <c r="X826" s="80"/>
      <c r="Y826" s="80"/>
      <c r="Z826" s="69">
        <v>826</v>
      </c>
      <c r="AA826" s="69"/>
      <c r="AB826" s="81"/>
      <c r="AC826" s="71">
        <v>56</v>
      </c>
      <c r="AD826" s="71">
        <v>51</v>
      </c>
      <c r="AE826" s="71">
        <v>413</v>
      </c>
      <c r="AF826" s="71">
        <v>2</v>
      </c>
      <c r="AG826" s="71" t="s">
        <v>1886</v>
      </c>
      <c r="AH826" s="71" t="s">
        <v>2063</v>
      </c>
      <c r="AI826" s="71">
        <v>-36000</v>
      </c>
      <c r="AJ826" s="73">
        <v>40058.156331018516</v>
      </c>
      <c r="AK826" s="71" t="s">
        <v>3133</v>
      </c>
      <c r="AL826" s="71" t="s">
        <v>3957</v>
      </c>
      <c r="AM826" s="71" t="s">
        <v>4873</v>
      </c>
      <c r="AN826" s="73">
        <v>40522.047858796293</v>
      </c>
      <c r="AO826" s="71"/>
      <c r="AP826" s="71"/>
    </row>
    <row r="827" spans="1:42" ht="41.45" customHeight="1">
      <c r="A827" s="70" t="s">
        <v>1009</v>
      </c>
      <c r="C827" s="52">
        <v>0</v>
      </c>
      <c r="D827" s="52">
        <v>0</v>
      </c>
      <c r="E827" s="53">
        <v>0</v>
      </c>
      <c r="F827" s="53">
        <v>0</v>
      </c>
      <c r="G827" s="53">
        <v>0</v>
      </c>
      <c r="H827" s="53">
        <v>0</v>
      </c>
      <c r="I827" s="53">
        <v>0</v>
      </c>
      <c r="J827" s="16" t="s">
        <v>5682</v>
      </c>
      <c r="K827" s="16"/>
      <c r="L827" s="75">
        <v>3.5</v>
      </c>
      <c r="M827" s="68"/>
      <c r="N827" s="95" t="s">
        <v>2927</v>
      </c>
      <c r="O827" s="95"/>
      <c r="P827" s="17"/>
      <c r="Q827" s="76" t="s">
        <v>5688</v>
      </c>
      <c r="R827" s="76"/>
      <c r="S827" s="17"/>
      <c r="T827" s="78"/>
      <c r="U827" s="79"/>
      <c r="V827" s="79"/>
      <c r="W827" s="77"/>
      <c r="X827" s="80"/>
      <c r="Y827" s="80"/>
      <c r="Z827" s="69">
        <v>827</v>
      </c>
      <c r="AA827" s="69"/>
      <c r="AB827" s="81"/>
      <c r="AC827" s="71">
        <v>78</v>
      </c>
      <c r="AD827" s="71">
        <v>53</v>
      </c>
      <c r="AE827" s="71">
        <v>1254</v>
      </c>
      <c r="AF827" s="71">
        <v>0</v>
      </c>
      <c r="AG827" s="71"/>
      <c r="AH827" s="71" t="s">
        <v>2041</v>
      </c>
      <c r="AI827" s="71">
        <v>-10800</v>
      </c>
      <c r="AJ827" s="73">
        <v>39945.530127314814</v>
      </c>
      <c r="AK827" s="71" t="s">
        <v>3133</v>
      </c>
      <c r="AL827" s="71" t="s">
        <v>3958</v>
      </c>
      <c r="AM827" s="71" t="s">
        <v>4359</v>
      </c>
      <c r="AN827" s="73">
        <v>40522.047800925924</v>
      </c>
      <c r="AO827" s="71"/>
      <c r="AP827" s="71"/>
    </row>
    <row r="828" spans="1:42" ht="41.45" customHeight="1">
      <c r="A828" s="70" t="s">
        <v>1010</v>
      </c>
      <c r="C828" s="52">
        <v>0</v>
      </c>
      <c r="D828" s="52">
        <v>0</v>
      </c>
      <c r="E828" s="53">
        <v>0</v>
      </c>
      <c r="F828" s="53">
        <v>0</v>
      </c>
      <c r="G828" s="53">
        <v>0</v>
      </c>
      <c r="H828" s="53">
        <v>0</v>
      </c>
      <c r="I828" s="53">
        <v>0</v>
      </c>
      <c r="J828" s="16" t="s">
        <v>5682</v>
      </c>
      <c r="K828" s="16"/>
      <c r="L828" s="75">
        <v>3.5</v>
      </c>
      <c r="M828" s="68"/>
      <c r="N828" s="95" t="s">
        <v>2928</v>
      </c>
      <c r="O828" s="95"/>
      <c r="P828" s="17"/>
      <c r="Q828" s="76" t="s">
        <v>5688</v>
      </c>
      <c r="R828" s="76"/>
      <c r="S828" s="17"/>
      <c r="T828" s="78"/>
      <c r="U828" s="79"/>
      <c r="V828" s="79"/>
      <c r="W828" s="77"/>
      <c r="X828" s="80"/>
      <c r="Y828" s="80"/>
      <c r="Z828" s="69">
        <v>828</v>
      </c>
      <c r="AA828" s="69"/>
      <c r="AB828" s="81"/>
      <c r="AC828" s="71">
        <v>87</v>
      </c>
      <c r="AD828" s="71">
        <v>207</v>
      </c>
      <c r="AE828" s="71">
        <v>4062</v>
      </c>
      <c r="AF828" s="71">
        <v>48</v>
      </c>
      <c r="AG828" s="71" t="s">
        <v>1887</v>
      </c>
      <c r="AH828" s="71" t="s">
        <v>2052</v>
      </c>
      <c r="AI828" s="71">
        <v>-10800</v>
      </c>
      <c r="AJ828" s="73">
        <v>39841.963240740741</v>
      </c>
      <c r="AK828" s="71" t="s">
        <v>3133</v>
      </c>
      <c r="AL828" s="71" t="s">
        <v>3959</v>
      </c>
      <c r="AM828" s="71" t="s">
        <v>4359</v>
      </c>
      <c r="AN828" s="73">
        <v>40522.047789351855</v>
      </c>
      <c r="AO828" s="71"/>
      <c r="AP828" s="71"/>
    </row>
    <row r="829" spans="1:42" ht="41.45" customHeight="1">
      <c r="A829" s="70" t="s">
        <v>1011</v>
      </c>
      <c r="C829" s="52">
        <v>0</v>
      </c>
      <c r="D829" s="52">
        <v>0</v>
      </c>
      <c r="E829" s="53">
        <v>0</v>
      </c>
      <c r="F829" s="53">
        <v>0</v>
      </c>
      <c r="G829" s="53">
        <v>0</v>
      </c>
      <c r="H829" s="53">
        <v>0</v>
      </c>
      <c r="I829" s="53">
        <v>0</v>
      </c>
      <c r="J829" s="16" t="s">
        <v>5682</v>
      </c>
      <c r="K829" s="16"/>
      <c r="L829" s="75">
        <v>3.5</v>
      </c>
      <c r="M829" s="68"/>
      <c r="N829" s="95" t="s">
        <v>2929</v>
      </c>
      <c r="O829" s="95"/>
      <c r="P829" s="17"/>
      <c r="Q829" s="76" t="s">
        <v>5688</v>
      </c>
      <c r="R829" s="76"/>
      <c r="S829" s="17"/>
      <c r="T829" s="78"/>
      <c r="U829" s="79"/>
      <c r="V829" s="79"/>
      <c r="W829" s="77"/>
      <c r="X829" s="80"/>
      <c r="Y829" s="80"/>
      <c r="Z829" s="69">
        <v>829</v>
      </c>
      <c r="AA829" s="69"/>
      <c r="AB829" s="81"/>
      <c r="AC829" s="71">
        <v>108</v>
      </c>
      <c r="AD829" s="71">
        <v>55</v>
      </c>
      <c r="AE829" s="71">
        <v>509</v>
      </c>
      <c r="AF829" s="71">
        <v>13</v>
      </c>
      <c r="AG829" s="71"/>
      <c r="AH829" s="71"/>
      <c r="AI829" s="71"/>
      <c r="AJ829" s="73">
        <v>40207.088703703703</v>
      </c>
      <c r="AK829" s="71" t="s">
        <v>3133</v>
      </c>
      <c r="AL829" s="71" t="s">
        <v>3960</v>
      </c>
      <c r="AM829" s="71" t="s">
        <v>4874</v>
      </c>
      <c r="AN829" s="73">
        <v>40522.047777777778</v>
      </c>
      <c r="AO829" s="71"/>
      <c r="AP829" s="71"/>
    </row>
    <row r="830" spans="1:42" ht="41.45" customHeight="1">
      <c r="A830" s="70" t="s">
        <v>1012</v>
      </c>
      <c r="C830" s="52">
        <v>0</v>
      </c>
      <c r="D830" s="52">
        <v>0</v>
      </c>
      <c r="E830" s="53">
        <v>0</v>
      </c>
      <c r="F830" s="53">
        <v>0</v>
      </c>
      <c r="G830" s="53">
        <v>0</v>
      </c>
      <c r="H830" s="53">
        <v>0</v>
      </c>
      <c r="I830" s="53">
        <v>0</v>
      </c>
      <c r="J830" s="16" t="s">
        <v>5682</v>
      </c>
      <c r="K830" s="16"/>
      <c r="L830" s="75">
        <v>3.5</v>
      </c>
      <c r="M830" s="68"/>
      <c r="N830" s="95" t="s">
        <v>2930</v>
      </c>
      <c r="O830" s="95"/>
      <c r="P830" s="17"/>
      <c r="Q830" s="76" t="s">
        <v>5688</v>
      </c>
      <c r="R830" s="76"/>
      <c r="S830" s="17"/>
      <c r="T830" s="78"/>
      <c r="U830" s="79"/>
      <c r="V830" s="79"/>
      <c r="W830" s="77"/>
      <c r="X830" s="80"/>
      <c r="Y830" s="80"/>
      <c r="Z830" s="69">
        <v>830</v>
      </c>
      <c r="AA830" s="69"/>
      <c r="AB830" s="81"/>
      <c r="AC830" s="71">
        <v>13</v>
      </c>
      <c r="AD830" s="71">
        <v>47</v>
      </c>
      <c r="AE830" s="71">
        <v>7289</v>
      </c>
      <c r="AF830" s="71">
        <v>0</v>
      </c>
      <c r="AG830" s="71"/>
      <c r="AH830" s="71" t="s">
        <v>2042</v>
      </c>
      <c r="AI830" s="71">
        <v>-14400</v>
      </c>
      <c r="AJ830" s="73">
        <v>40043.663680555554</v>
      </c>
      <c r="AK830" s="71" t="s">
        <v>3133</v>
      </c>
      <c r="AL830" s="71" t="s">
        <v>3961</v>
      </c>
      <c r="AM830" s="71" t="s">
        <v>4875</v>
      </c>
      <c r="AN830" s="73">
        <v>40522.047777777778</v>
      </c>
      <c r="AO830" s="71"/>
      <c r="AP830" s="71"/>
    </row>
    <row r="831" spans="1:42" ht="41.45" customHeight="1">
      <c r="A831" s="70" t="s">
        <v>1013</v>
      </c>
      <c r="C831" s="52">
        <v>0</v>
      </c>
      <c r="D831" s="52">
        <v>0</v>
      </c>
      <c r="E831" s="53">
        <v>0</v>
      </c>
      <c r="F831" s="53">
        <v>0</v>
      </c>
      <c r="G831" s="53">
        <v>0</v>
      </c>
      <c r="H831" s="53">
        <v>0</v>
      </c>
      <c r="I831" s="53">
        <v>0</v>
      </c>
      <c r="J831" s="16" t="s">
        <v>5682</v>
      </c>
      <c r="K831" s="16"/>
      <c r="L831" s="75">
        <v>3.5</v>
      </c>
      <c r="M831" s="68"/>
      <c r="N831" s="95" t="s">
        <v>2931</v>
      </c>
      <c r="O831" s="95"/>
      <c r="P831" s="17"/>
      <c r="Q831" s="76" t="s">
        <v>5688</v>
      </c>
      <c r="R831" s="76"/>
      <c r="S831" s="17"/>
      <c r="T831" s="78"/>
      <c r="U831" s="79"/>
      <c r="V831" s="79"/>
      <c r="W831" s="77"/>
      <c r="X831" s="80"/>
      <c r="Y831" s="80"/>
      <c r="Z831" s="69">
        <v>831</v>
      </c>
      <c r="AA831" s="69"/>
      <c r="AB831" s="81"/>
      <c r="AC831" s="71">
        <v>57</v>
      </c>
      <c r="AD831" s="71">
        <v>101</v>
      </c>
      <c r="AE831" s="71">
        <v>4577</v>
      </c>
      <c r="AF831" s="71">
        <v>51</v>
      </c>
      <c r="AG831" s="71"/>
      <c r="AH831" s="71" t="s">
        <v>2041</v>
      </c>
      <c r="AI831" s="71">
        <v>-10800</v>
      </c>
      <c r="AJ831" s="73">
        <v>39624.923182870371</v>
      </c>
      <c r="AK831" s="71" t="s">
        <v>3133</v>
      </c>
      <c r="AL831" s="71" t="s">
        <v>3962</v>
      </c>
      <c r="AM831" s="71" t="s">
        <v>4359</v>
      </c>
      <c r="AN831" s="73">
        <v>40522.047766203701</v>
      </c>
      <c r="AO831" s="71"/>
      <c r="AP831" s="71"/>
    </row>
    <row r="832" spans="1:42" ht="41.45" customHeight="1">
      <c r="A832" s="70" t="s">
        <v>1014</v>
      </c>
      <c r="C832" s="52">
        <v>0</v>
      </c>
      <c r="D832" s="52">
        <v>0</v>
      </c>
      <c r="E832" s="53">
        <v>0</v>
      </c>
      <c r="F832" s="53">
        <v>0</v>
      </c>
      <c r="G832" s="53">
        <v>0</v>
      </c>
      <c r="H832" s="53">
        <v>0</v>
      </c>
      <c r="I832" s="53">
        <v>0</v>
      </c>
      <c r="J832" s="16" t="s">
        <v>5682</v>
      </c>
      <c r="K832" s="16"/>
      <c r="L832" s="75">
        <v>3.5</v>
      </c>
      <c r="M832" s="68"/>
      <c r="N832" s="95" t="s">
        <v>2932</v>
      </c>
      <c r="O832" s="95"/>
      <c r="P832" s="17"/>
      <c r="Q832" s="76" t="s">
        <v>5688</v>
      </c>
      <c r="R832" s="76"/>
      <c r="S832" s="17"/>
      <c r="T832" s="78"/>
      <c r="U832" s="79"/>
      <c r="V832" s="79"/>
      <c r="W832" s="77"/>
      <c r="X832" s="80"/>
      <c r="Y832" s="80"/>
      <c r="Z832" s="69">
        <v>832</v>
      </c>
      <c r="AA832" s="69"/>
      <c r="AB832" s="81"/>
      <c r="AC832" s="71">
        <v>52</v>
      </c>
      <c r="AD832" s="71">
        <v>44</v>
      </c>
      <c r="AE832" s="71">
        <v>210</v>
      </c>
      <c r="AF832" s="71">
        <v>2</v>
      </c>
      <c r="AG832" s="71" t="s">
        <v>1888</v>
      </c>
      <c r="AH832" s="71" t="s">
        <v>2041</v>
      </c>
      <c r="AI832" s="71">
        <v>-10800</v>
      </c>
      <c r="AJ832" s="73">
        <v>40061.921342592592</v>
      </c>
      <c r="AK832" s="71" t="s">
        <v>3133</v>
      </c>
      <c r="AL832" s="71" t="s">
        <v>3963</v>
      </c>
      <c r="AM832" s="71" t="s">
        <v>4876</v>
      </c>
      <c r="AN832" s="73">
        <v>40522.047766203701</v>
      </c>
      <c r="AO832" s="71"/>
      <c r="AP832" s="71"/>
    </row>
    <row r="833" spans="1:42" ht="41.45" customHeight="1">
      <c r="A833" s="70" t="s">
        <v>1015</v>
      </c>
      <c r="C833" s="52">
        <v>0</v>
      </c>
      <c r="D833" s="52">
        <v>0</v>
      </c>
      <c r="E833" s="53">
        <v>0</v>
      </c>
      <c r="F833" s="53">
        <v>0</v>
      </c>
      <c r="G833" s="53">
        <v>0</v>
      </c>
      <c r="H833" s="53">
        <v>0</v>
      </c>
      <c r="I833" s="53">
        <v>0</v>
      </c>
      <c r="J833" s="16" t="s">
        <v>5682</v>
      </c>
      <c r="K833" s="16"/>
      <c r="L833" s="75">
        <v>3.5</v>
      </c>
      <c r="M833" s="68"/>
      <c r="N833" s="95" t="s">
        <v>2933</v>
      </c>
      <c r="O833" s="95"/>
      <c r="P833" s="17"/>
      <c r="Q833" s="76" t="s">
        <v>5688</v>
      </c>
      <c r="R833" s="76"/>
      <c r="S833" s="17"/>
      <c r="T833" s="78"/>
      <c r="U833" s="79"/>
      <c r="V833" s="79"/>
      <c r="W833" s="77"/>
      <c r="X833" s="80"/>
      <c r="Y833" s="80"/>
      <c r="Z833" s="69">
        <v>833</v>
      </c>
      <c r="AA833" s="69"/>
      <c r="AB833" s="81"/>
      <c r="AC833" s="71">
        <v>13</v>
      </c>
      <c r="AD833" s="71">
        <v>5</v>
      </c>
      <c r="AE833" s="71">
        <v>41</v>
      </c>
      <c r="AF833" s="71">
        <v>3</v>
      </c>
      <c r="AG833" s="71" t="s">
        <v>1889</v>
      </c>
      <c r="AH833" s="71" t="s">
        <v>2065</v>
      </c>
      <c r="AI833" s="71">
        <v>-25200</v>
      </c>
      <c r="AJ833" s="73">
        <v>40490.780011574076</v>
      </c>
      <c r="AK833" s="71" t="s">
        <v>3133</v>
      </c>
      <c r="AL833" s="71" t="s">
        <v>3964</v>
      </c>
      <c r="AM833" s="71" t="s">
        <v>4877</v>
      </c>
      <c r="AN833" s="73">
        <v>40522.047743055555</v>
      </c>
      <c r="AO833" s="71"/>
      <c r="AP833" s="71"/>
    </row>
    <row r="834" spans="1:42" ht="41.45" customHeight="1">
      <c r="A834" s="70" t="s">
        <v>1016</v>
      </c>
      <c r="C834" s="52">
        <v>0</v>
      </c>
      <c r="D834" s="52">
        <v>0</v>
      </c>
      <c r="E834" s="53">
        <v>0</v>
      </c>
      <c r="F834" s="53">
        <v>0</v>
      </c>
      <c r="G834" s="53">
        <v>0</v>
      </c>
      <c r="H834" s="53">
        <v>0</v>
      </c>
      <c r="I834" s="53">
        <v>0</v>
      </c>
      <c r="J834" s="16" t="s">
        <v>5682</v>
      </c>
      <c r="K834" s="16"/>
      <c r="L834" s="75">
        <v>3.5</v>
      </c>
      <c r="M834" s="68"/>
      <c r="N834" s="95" t="s">
        <v>2934</v>
      </c>
      <c r="O834" s="95"/>
      <c r="P834" s="17"/>
      <c r="Q834" s="76" t="s">
        <v>5688</v>
      </c>
      <c r="R834" s="76"/>
      <c r="S834" s="17"/>
      <c r="T834" s="78"/>
      <c r="U834" s="79"/>
      <c r="V834" s="79"/>
      <c r="W834" s="77"/>
      <c r="X834" s="80"/>
      <c r="Y834" s="80"/>
      <c r="Z834" s="69">
        <v>834</v>
      </c>
      <c r="AA834" s="69"/>
      <c r="AB834" s="81"/>
      <c r="AC834" s="71">
        <v>130</v>
      </c>
      <c r="AD834" s="71">
        <v>175</v>
      </c>
      <c r="AE834" s="71">
        <v>1426</v>
      </c>
      <c r="AF834" s="71">
        <v>0</v>
      </c>
      <c r="AG834" s="71" t="s">
        <v>1890</v>
      </c>
      <c r="AH834" s="71" t="s">
        <v>2045</v>
      </c>
      <c r="AI834" s="71">
        <v>-18000</v>
      </c>
      <c r="AJ834" s="73">
        <v>40123.668229166666</v>
      </c>
      <c r="AK834" s="71" t="s">
        <v>3133</v>
      </c>
      <c r="AL834" s="71" t="s">
        <v>3965</v>
      </c>
      <c r="AM834" s="71" t="s">
        <v>4878</v>
      </c>
      <c r="AN834" s="73">
        <v>40522.047731481478</v>
      </c>
      <c r="AO834" s="71"/>
      <c r="AP834" s="71"/>
    </row>
    <row r="835" spans="1:42" ht="41.45" customHeight="1">
      <c r="A835" s="70" t="s">
        <v>1017</v>
      </c>
      <c r="C835" s="52">
        <v>0</v>
      </c>
      <c r="D835" s="52">
        <v>0</v>
      </c>
      <c r="E835" s="53">
        <v>0</v>
      </c>
      <c r="F835" s="53">
        <v>0</v>
      </c>
      <c r="G835" s="53">
        <v>0</v>
      </c>
      <c r="H835" s="53">
        <v>0</v>
      </c>
      <c r="I835" s="53">
        <v>0</v>
      </c>
      <c r="J835" s="16" t="s">
        <v>5682</v>
      </c>
      <c r="K835" s="16"/>
      <c r="L835" s="75">
        <v>3.5</v>
      </c>
      <c r="M835" s="68"/>
      <c r="N835" s="95" t="s">
        <v>2935</v>
      </c>
      <c r="O835" s="95"/>
      <c r="P835" s="17"/>
      <c r="Q835" s="76" t="s">
        <v>5688</v>
      </c>
      <c r="R835" s="76"/>
      <c r="S835" s="17"/>
      <c r="T835" s="78"/>
      <c r="U835" s="79"/>
      <c r="V835" s="79"/>
      <c r="W835" s="77"/>
      <c r="X835" s="80"/>
      <c r="Y835" s="80"/>
      <c r="Z835" s="69">
        <v>835</v>
      </c>
      <c r="AA835" s="69"/>
      <c r="AB835" s="81"/>
      <c r="AC835" s="71">
        <v>115</v>
      </c>
      <c r="AD835" s="71">
        <v>383</v>
      </c>
      <c r="AE835" s="71">
        <v>3934</v>
      </c>
      <c r="AF835" s="71">
        <v>215</v>
      </c>
      <c r="AG835" s="71"/>
      <c r="AH835" s="71" t="s">
        <v>2060</v>
      </c>
      <c r="AI835" s="71">
        <v>3600</v>
      </c>
      <c r="AJ835" s="73">
        <v>39997.412638888891</v>
      </c>
      <c r="AK835" s="71" t="s">
        <v>3133</v>
      </c>
      <c r="AL835" s="71" t="s">
        <v>3966</v>
      </c>
      <c r="AM835" s="71" t="s">
        <v>4879</v>
      </c>
      <c r="AN835" s="73">
        <v>40522.047708333332</v>
      </c>
      <c r="AO835" s="71"/>
      <c r="AP835" s="71"/>
    </row>
    <row r="836" spans="1:42" ht="41.45" customHeight="1">
      <c r="A836" s="70" t="s">
        <v>1018</v>
      </c>
      <c r="C836" s="52">
        <v>0</v>
      </c>
      <c r="D836" s="52">
        <v>0</v>
      </c>
      <c r="E836" s="53">
        <v>0</v>
      </c>
      <c r="F836" s="53">
        <v>0</v>
      </c>
      <c r="G836" s="53">
        <v>0</v>
      </c>
      <c r="H836" s="53">
        <v>0</v>
      </c>
      <c r="I836" s="53">
        <v>0</v>
      </c>
      <c r="J836" s="16" t="s">
        <v>5682</v>
      </c>
      <c r="K836" s="16"/>
      <c r="L836" s="75">
        <v>3.5</v>
      </c>
      <c r="M836" s="68"/>
      <c r="N836" s="95" t="s">
        <v>2936</v>
      </c>
      <c r="O836" s="95"/>
      <c r="P836" s="17"/>
      <c r="Q836" s="76" t="s">
        <v>5688</v>
      </c>
      <c r="R836" s="76"/>
      <c r="S836" s="17"/>
      <c r="T836" s="78"/>
      <c r="U836" s="79"/>
      <c r="V836" s="79"/>
      <c r="W836" s="77"/>
      <c r="X836" s="80"/>
      <c r="Y836" s="80"/>
      <c r="Z836" s="69">
        <v>836</v>
      </c>
      <c r="AA836" s="69"/>
      <c r="AB836" s="81"/>
      <c r="AC836" s="71">
        <v>16</v>
      </c>
      <c r="AD836" s="71">
        <v>1</v>
      </c>
      <c r="AE836" s="71">
        <v>23</v>
      </c>
      <c r="AF836" s="71">
        <v>1</v>
      </c>
      <c r="AG836" s="71" t="s">
        <v>1891</v>
      </c>
      <c r="AH836" s="71" t="s">
        <v>2052</v>
      </c>
      <c r="AI836" s="71">
        <v>-10800</v>
      </c>
      <c r="AJ836" s="73">
        <v>40264.495694444442</v>
      </c>
      <c r="AK836" s="71" t="s">
        <v>3133</v>
      </c>
      <c r="AL836" s="71" t="s">
        <v>3967</v>
      </c>
      <c r="AM836" s="71" t="s">
        <v>4880</v>
      </c>
      <c r="AN836" s="73">
        <v>40522.047685185185</v>
      </c>
      <c r="AO836" s="71"/>
      <c r="AP836" s="71"/>
    </row>
    <row r="837" spans="1:42" ht="41.45" customHeight="1">
      <c r="A837" s="70" t="s">
        <v>1019</v>
      </c>
      <c r="C837" s="52">
        <v>0</v>
      </c>
      <c r="D837" s="52">
        <v>0</v>
      </c>
      <c r="E837" s="53">
        <v>0</v>
      </c>
      <c r="F837" s="53">
        <v>0</v>
      </c>
      <c r="G837" s="53">
        <v>0</v>
      </c>
      <c r="H837" s="53">
        <v>0</v>
      </c>
      <c r="I837" s="53">
        <v>0</v>
      </c>
      <c r="J837" s="16" t="s">
        <v>5682</v>
      </c>
      <c r="K837" s="16"/>
      <c r="L837" s="75">
        <v>3.5</v>
      </c>
      <c r="M837" s="68"/>
      <c r="N837" s="95" t="s">
        <v>2937</v>
      </c>
      <c r="O837" s="95"/>
      <c r="P837" s="17"/>
      <c r="Q837" s="76" t="s">
        <v>5688</v>
      </c>
      <c r="R837" s="76"/>
      <c r="S837" s="17"/>
      <c r="T837" s="78"/>
      <c r="U837" s="79"/>
      <c r="V837" s="79"/>
      <c r="W837" s="77"/>
      <c r="X837" s="80"/>
      <c r="Y837" s="80"/>
      <c r="Z837" s="69">
        <v>837</v>
      </c>
      <c r="AA837" s="69"/>
      <c r="AB837" s="81"/>
      <c r="AC837" s="71">
        <v>86</v>
      </c>
      <c r="AD837" s="71">
        <v>90</v>
      </c>
      <c r="AE837" s="71">
        <v>2018</v>
      </c>
      <c r="AF837" s="71">
        <v>28</v>
      </c>
      <c r="AG837" s="71" t="s">
        <v>1892</v>
      </c>
      <c r="AH837" s="71" t="s">
        <v>2042</v>
      </c>
      <c r="AI837" s="71">
        <v>-14400</v>
      </c>
      <c r="AJ837" s="73">
        <v>40333.233553240738</v>
      </c>
      <c r="AK837" s="71" t="s">
        <v>3133</v>
      </c>
      <c r="AL837" s="71" t="s">
        <v>3968</v>
      </c>
      <c r="AM837" s="71" t="s">
        <v>4881</v>
      </c>
      <c r="AN837" s="73">
        <v>40522.047673611109</v>
      </c>
      <c r="AO837" s="71"/>
      <c r="AP837" s="71"/>
    </row>
    <row r="838" spans="1:42" ht="41.45" customHeight="1">
      <c r="A838" s="70" t="s">
        <v>1020</v>
      </c>
      <c r="C838" s="52">
        <v>0</v>
      </c>
      <c r="D838" s="52">
        <v>0</v>
      </c>
      <c r="E838" s="53">
        <v>0</v>
      </c>
      <c r="F838" s="53">
        <v>0</v>
      </c>
      <c r="G838" s="53">
        <v>0</v>
      </c>
      <c r="H838" s="53">
        <v>0</v>
      </c>
      <c r="I838" s="53">
        <v>0</v>
      </c>
      <c r="J838" s="16" t="s">
        <v>5682</v>
      </c>
      <c r="K838" s="16"/>
      <c r="L838" s="75">
        <v>3.5</v>
      </c>
      <c r="M838" s="68"/>
      <c r="N838" s="95" t="s">
        <v>2938</v>
      </c>
      <c r="O838" s="95"/>
      <c r="P838" s="17"/>
      <c r="Q838" s="76" t="s">
        <v>5688</v>
      </c>
      <c r="R838" s="76"/>
      <c r="S838" s="17"/>
      <c r="T838" s="78"/>
      <c r="U838" s="79"/>
      <c r="V838" s="79"/>
      <c r="W838" s="77"/>
      <c r="X838" s="80"/>
      <c r="Y838" s="80"/>
      <c r="Z838" s="69">
        <v>838</v>
      </c>
      <c r="AA838" s="69"/>
      <c r="AB838" s="81"/>
      <c r="AC838" s="71">
        <v>52</v>
      </c>
      <c r="AD838" s="71">
        <v>52</v>
      </c>
      <c r="AE838" s="71">
        <v>961</v>
      </c>
      <c r="AF838" s="71">
        <v>13</v>
      </c>
      <c r="AG838" s="71" t="s">
        <v>1893</v>
      </c>
      <c r="AH838" s="71" t="s">
        <v>2050</v>
      </c>
      <c r="AI838" s="71">
        <v>-21600</v>
      </c>
      <c r="AJ838" s="73">
        <v>39895.035208333335</v>
      </c>
      <c r="AK838" s="71" t="s">
        <v>3133</v>
      </c>
      <c r="AL838" s="71" t="s">
        <v>3969</v>
      </c>
      <c r="AM838" s="71" t="s">
        <v>4882</v>
      </c>
      <c r="AN838" s="73">
        <v>40522.047662037039</v>
      </c>
      <c r="AO838" s="71"/>
      <c r="AP838" s="71"/>
    </row>
    <row r="839" spans="1:42" ht="41.45" customHeight="1">
      <c r="A839" s="70" t="s">
        <v>1021</v>
      </c>
      <c r="C839" s="52">
        <v>0</v>
      </c>
      <c r="D839" s="52">
        <v>0</v>
      </c>
      <c r="E839" s="53">
        <v>0</v>
      </c>
      <c r="F839" s="53">
        <v>0</v>
      </c>
      <c r="G839" s="53">
        <v>0</v>
      </c>
      <c r="H839" s="53">
        <v>0</v>
      </c>
      <c r="I839" s="53">
        <v>0</v>
      </c>
      <c r="J839" s="16" t="s">
        <v>5682</v>
      </c>
      <c r="K839" s="16"/>
      <c r="L839" s="75">
        <v>3.5</v>
      </c>
      <c r="M839" s="68"/>
      <c r="N839" s="95" t="s">
        <v>2939</v>
      </c>
      <c r="O839" s="95"/>
      <c r="P839" s="17"/>
      <c r="Q839" s="76" t="s">
        <v>5688</v>
      </c>
      <c r="R839" s="76"/>
      <c r="S839" s="17"/>
      <c r="T839" s="78"/>
      <c r="U839" s="79"/>
      <c r="V839" s="79"/>
      <c r="W839" s="77"/>
      <c r="X839" s="80"/>
      <c r="Y839" s="80"/>
      <c r="Z839" s="69">
        <v>839</v>
      </c>
      <c r="AA839" s="69"/>
      <c r="AB839" s="81"/>
      <c r="AC839" s="71">
        <v>0</v>
      </c>
      <c r="AD839" s="71">
        <v>565</v>
      </c>
      <c r="AE839" s="71">
        <v>6855</v>
      </c>
      <c r="AF839" s="71">
        <v>0</v>
      </c>
      <c r="AG839" s="71"/>
      <c r="AH839" s="71"/>
      <c r="AI839" s="71"/>
      <c r="AJ839" s="73">
        <v>40502.415173611109</v>
      </c>
      <c r="AK839" s="71" t="s">
        <v>3133</v>
      </c>
      <c r="AL839" s="71" t="s">
        <v>3970</v>
      </c>
      <c r="AM839" s="71" t="s">
        <v>4883</v>
      </c>
      <c r="AN839" s="73">
        <v>40522.047650462962</v>
      </c>
      <c r="AO839" s="71"/>
      <c r="AP839" s="71"/>
    </row>
    <row r="840" spans="1:42" ht="41.45" customHeight="1">
      <c r="A840" s="70" t="s">
        <v>1022</v>
      </c>
      <c r="C840" s="52">
        <v>0</v>
      </c>
      <c r="D840" s="52">
        <v>0</v>
      </c>
      <c r="E840" s="53">
        <v>0</v>
      </c>
      <c r="F840" s="53">
        <v>0</v>
      </c>
      <c r="G840" s="53">
        <v>0</v>
      </c>
      <c r="H840" s="53">
        <v>0</v>
      </c>
      <c r="I840" s="53">
        <v>0</v>
      </c>
      <c r="J840" s="16" t="s">
        <v>5682</v>
      </c>
      <c r="K840" s="16"/>
      <c r="L840" s="75">
        <v>3.5</v>
      </c>
      <c r="M840" s="68"/>
      <c r="N840" s="95" t="s">
        <v>2940</v>
      </c>
      <c r="O840" s="95"/>
      <c r="P840" s="17"/>
      <c r="Q840" s="76" t="s">
        <v>5688</v>
      </c>
      <c r="R840" s="76"/>
      <c r="S840" s="17"/>
      <c r="T840" s="78"/>
      <c r="U840" s="79"/>
      <c r="V840" s="79"/>
      <c r="W840" s="77"/>
      <c r="X840" s="80"/>
      <c r="Y840" s="80"/>
      <c r="Z840" s="69">
        <v>840</v>
      </c>
      <c r="AA840" s="69"/>
      <c r="AB840" s="81"/>
      <c r="AC840" s="71">
        <v>76</v>
      </c>
      <c r="AD840" s="71">
        <v>41</v>
      </c>
      <c r="AE840" s="71">
        <v>230</v>
      </c>
      <c r="AF840" s="71">
        <v>0</v>
      </c>
      <c r="AG840" s="71"/>
      <c r="AH840" s="71"/>
      <c r="AI840" s="71"/>
      <c r="AJ840" s="73">
        <v>39788.032442129632</v>
      </c>
      <c r="AK840" s="71" t="s">
        <v>3133</v>
      </c>
      <c r="AL840" s="71" t="s">
        <v>3971</v>
      </c>
      <c r="AM840" s="71" t="s">
        <v>4884</v>
      </c>
      <c r="AN840" s="73">
        <v>40522.047627314816</v>
      </c>
      <c r="AO840" s="71"/>
      <c r="AP840" s="71"/>
    </row>
    <row r="841" spans="1:42" ht="41.45" customHeight="1">
      <c r="A841" s="70" t="s">
        <v>1023</v>
      </c>
      <c r="C841" s="52">
        <v>0</v>
      </c>
      <c r="D841" s="52">
        <v>0</v>
      </c>
      <c r="E841" s="53">
        <v>0</v>
      </c>
      <c r="F841" s="53">
        <v>0</v>
      </c>
      <c r="G841" s="53">
        <v>0</v>
      </c>
      <c r="H841" s="53">
        <v>0</v>
      </c>
      <c r="I841" s="53">
        <v>0</v>
      </c>
      <c r="J841" s="16" t="s">
        <v>5682</v>
      </c>
      <c r="K841" s="16"/>
      <c r="L841" s="75">
        <v>3.5</v>
      </c>
      <c r="M841" s="68"/>
      <c r="N841" s="95" t="s">
        <v>2941</v>
      </c>
      <c r="O841" s="95"/>
      <c r="P841" s="17"/>
      <c r="Q841" s="76" t="s">
        <v>5688</v>
      </c>
      <c r="R841" s="76"/>
      <c r="S841" s="17"/>
      <c r="T841" s="78"/>
      <c r="U841" s="79"/>
      <c r="V841" s="79"/>
      <c r="W841" s="77"/>
      <c r="X841" s="80"/>
      <c r="Y841" s="80"/>
      <c r="Z841" s="69">
        <v>841</v>
      </c>
      <c r="AA841" s="69"/>
      <c r="AB841" s="81"/>
      <c r="AC841" s="71">
        <v>307</v>
      </c>
      <c r="AD841" s="71">
        <v>90</v>
      </c>
      <c r="AE841" s="71">
        <v>395</v>
      </c>
      <c r="AF841" s="71">
        <v>6</v>
      </c>
      <c r="AG841" s="71" t="s">
        <v>1894</v>
      </c>
      <c r="AH841" s="71" t="s">
        <v>2050</v>
      </c>
      <c r="AI841" s="71">
        <v>-21600</v>
      </c>
      <c r="AJ841" s="73">
        <v>39868.10465277778</v>
      </c>
      <c r="AK841" s="71" t="s">
        <v>3133</v>
      </c>
      <c r="AL841" s="71" t="s">
        <v>3972</v>
      </c>
      <c r="AM841" s="71" t="s">
        <v>4885</v>
      </c>
      <c r="AN841" s="73">
        <v>40522.047627314816</v>
      </c>
      <c r="AO841" s="71"/>
      <c r="AP841" s="71"/>
    </row>
    <row r="842" spans="1:42" ht="41.45" customHeight="1">
      <c r="A842" s="70" t="s">
        <v>1024</v>
      </c>
      <c r="C842" s="52">
        <v>0</v>
      </c>
      <c r="D842" s="52">
        <v>0</v>
      </c>
      <c r="E842" s="53">
        <v>0</v>
      </c>
      <c r="F842" s="53">
        <v>0</v>
      </c>
      <c r="G842" s="53">
        <v>0</v>
      </c>
      <c r="H842" s="53">
        <v>0</v>
      </c>
      <c r="I842" s="53">
        <v>0</v>
      </c>
      <c r="J842" s="16" t="s">
        <v>5682</v>
      </c>
      <c r="K842" s="16"/>
      <c r="L842" s="75">
        <v>3.5</v>
      </c>
      <c r="M842" s="68"/>
      <c r="N842" s="95" t="s">
        <v>2942</v>
      </c>
      <c r="O842" s="95"/>
      <c r="P842" s="17"/>
      <c r="Q842" s="76" t="s">
        <v>5688</v>
      </c>
      <c r="R842" s="76"/>
      <c r="S842" s="17"/>
      <c r="T842" s="78"/>
      <c r="U842" s="79"/>
      <c r="V842" s="79"/>
      <c r="W842" s="77"/>
      <c r="X842" s="80"/>
      <c r="Y842" s="80"/>
      <c r="Z842" s="69">
        <v>842</v>
      </c>
      <c r="AA842" s="69"/>
      <c r="AB842" s="81"/>
      <c r="AC842" s="71">
        <v>52</v>
      </c>
      <c r="AD842" s="71">
        <v>30</v>
      </c>
      <c r="AE842" s="71">
        <v>192</v>
      </c>
      <c r="AF842" s="71">
        <v>0</v>
      </c>
      <c r="AG842" s="71"/>
      <c r="AH842" s="71"/>
      <c r="AI842" s="71"/>
      <c r="AJ842" s="73">
        <v>40335.609166666669</v>
      </c>
      <c r="AK842" s="71" t="s">
        <v>3133</v>
      </c>
      <c r="AL842" s="71" t="s">
        <v>3973</v>
      </c>
      <c r="AM842" s="71" t="s">
        <v>4886</v>
      </c>
      <c r="AN842" s="73">
        <v>40522.047592592593</v>
      </c>
      <c r="AO842" s="71"/>
      <c r="AP842" s="71"/>
    </row>
    <row r="843" spans="1:42" ht="41.45" customHeight="1">
      <c r="A843" s="70" t="s">
        <v>1025</v>
      </c>
      <c r="C843" s="52">
        <v>0</v>
      </c>
      <c r="D843" s="52">
        <v>0</v>
      </c>
      <c r="E843" s="53">
        <v>0</v>
      </c>
      <c r="F843" s="53">
        <v>0</v>
      </c>
      <c r="G843" s="53">
        <v>0</v>
      </c>
      <c r="H843" s="53">
        <v>0</v>
      </c>
      <c r="I843" s="53">
        <v>0</v>
      </c>
      <c r="J843" s="16" t="s">
        <v>5682</v>
      </c>
      <c r="K843" s="16"/>
      <c r="L843" s="75">
        <v>3.5</v>
      </c>
      <c r="M843" s="68"/>
      <c r="N843" s="95" t="s">
        <v>2943</v>
      </c>
      <c r="O843" s="95"/>
      <c r="P843" s="17"/>
      <c r="Q843" s="76" t="s">
        <v>5688</v>
      </c>
      <c r="R843" s="76"/>
      <c r="S843" s="17"/>
      <c r="T843" s="78"/>
      <c r="U843" s="79"/>
      <c r="V843" s="79"/>
      <c r="W843" s="77"/>
      <c r="X843" s="80"/>
      <c r="Y843" s="80"/>
      <c r="Z843" s="69">
        <v>843</v>
      </c>
      <c r="AA843" s="69"/>
      <c r="AB843" s="81"/>
      <c r="AC843" s="71">
        <v>7</v>
      </c>
      <c r="AD843" s="71">
        <v>3</v>
      </c>
      <c r="AE843" s="71">
        <v>64</v>
      </c>
      <c r="AF843" s="71">
        <v>0</v>
      </c>
      <c r="AG843" s="71"/>
      <c r="AH843" s="71"/>
      <c r="AI843" s="71"/>
      <c r="AJ843" s="73">
        <v>40306.65042824074</v>
      </c>
      <c r="AK843" s="71" t="s">
        <v>3133</v>
      </c>
      <c r="AL843" s="71" t="s">
        <v>3974</v>
      </c>
      <c r="AM843" s="71" t="s">
        <v>4271</v>
      </c>
      <c r="AN843" s="73">
        <v>40522.047592592593</v>
      </c>
      <c r="AO843" s="71"/>
      <c r="AP843" s="71"/>
    </row>
    <row r="844" spans="1:42" ht="41.45" customHeight="1">
      <c r="A844" s="70" t="s">
        <v>1026</v>
      </c>
      <c r="C844" s="52">
        <v>0</v>
      </c>
      <c r="D844" s="52">
        <v>0</v>
      </c>
      <c r="E844" s="53">
        <v>0</v>
      </c>
      <c r="F844" s="53">
        <v>0</v>
      </c>
      <c r="G844" s="53">
        <v>0</v>
      </c>
      <c r="H844" s="53">
        <v>0</v>
      </c>
      <c r="I844" s="53">
        <v>0</v>
      </c>
      <c r="J844" s="16" t="s">
        <v>5682</v>
      </c>
      <c r="K844" s="16"/>
      <c r="L844" s="75">
        <v>3.5</v>
      </c>
      <c r="M844" s="68"/>
      <c r="N844" s="95" t="s">
        <v>2944</v>
      </c>
      <c r="O844" s="95"/>
      <c r="P844" s="17"/>
      <c r="Q844" s="76" t="s">
        <v>5688</v>
      </c>
      <c r="R844" s="76"/>
      <c r="S844" s="17"/>
      <c r="T844" s="78"/>
      <c r="U844" s="79"/>
      <c r="V844" s="79"/>
      <c r="W844" s="77"/>
      <c r="X844" s="80"/>
      <c r="Y844" s="80"/>
      <c r="Z844" s="69">
        <v>844</v>
      </c>
      <c r="AA844" s="69"/>
      <c r="AB844" s="81"/>
      <c r="AC844" s="71">
        <v>835</v>
      </c>
      <c r="AD844" s="71">
        <v>2924</v>
      </c>
      <c r="AE844" s="71">
        <v>278617</v>
      </c>
      <c r="AF844" s="71">
        <v>0</v>
      </c>
      <c r="AG844" s="71" t="s">
        <v>1895</v>
      </c>
      <c r="AH844" s="71" t="s">
        <v>2112</v>
      </c>
      <c r="AI844" s="71">
        <v>3600</v>
      </c>
      <c r="AJ844" s="73">
        <v>39989.79415509259</v>
      </c>
      <c r="AK844" s="71" t="s">
        <v>3133</v>
      </c>
      <c r="AL844" s="71" t="s">
        <v>3975</v>
      </c>
      <c r="AM844" s="71" t="s">
        <v>4887</v>
      </c>
      <c r="AN844" s="73">
        <v>40522.047592592593</v>
      </c>
      <c r="AO844" s="71"/>
      <c r="AP844" s="71"/>
    </row>
    <row r="845" spans="1:42" ht="41.45" customHeight="1">
      <c r="A845" s="70" t="s">
        <v>1027</v>
      </c>
      <c r="C845" s="52">
        <v>0</v>
      </c>
      <c r="D845" s="52">
        <v>0</v>
      </c>
      <c r="E845" s="53">
        <v>0</v>
      </c>
      <c r="F845" s="53">
        <v>0</v>
      </c>
      <c r="G845" s="53">
        <v>0</v>
      </c>
      <c r="H845" s="53">
        <v>0</v>
      </c>
      <c r="I845" s="53">
        <v>0</v>
      </c>
      <c r="J845" s="16" t="s">
        <v>5682</v>
      </c>
      <c r="K845" s="16"/>
      <c r="L845" s="75">
        <v>3.5</v>
      </c>
      <c r="M845" s="68"/>
      <c r="N845" s="95" t="s">
        <v>2945</v>
      </c>
      <c r="O845" s="95"/>
      <c r="P845" s="17"/>
      <c r="Q845" s="76" t="s">
        <v>5688</v>
      </c>
      <c r="R845" s="76"/>
      <c r="S845" s="17"/>
      <c r="T845" s="78"/>
      <c r="U845" s="79"/>
      <c r="V845" s="79"/>
      <c r="W845" s="77"/>
      <c r="X845" s="80"/>
      <c r="Y845" s="80"/>
      <c r="Z845" s="69">
        <v>845</v>
      </c>
      <c r="AA845" s="69"/>
      <c r="AB845" s="81"/>
      <c r="AC845" s="71">
        <v>83</v>
      </c>
      <c r="AD845" s="71">
        <v>32</v>
      </c>
      <c r="AE845" s="71">
        <v>135</v>
      </c>
      <c r="AF845" s="71">
        <v>1</v>
      </c>
      <c r="AG845" s="71"/>
      <c r="AH845" s="71"/>
      <c r="AI845" s="71"/>
      <c r="AJ845" s="73">
        <v>39861.708749999998</v>
      </c>
      <c r="AK845" s="71" t="s">
        <v>3133</v>
      </c>
      <c r="AL845" s="71" t="s">
        <v>3976</v>
      </c>
      <c r="AM845" s="71" t="s">
        <v>4888</v>
      </c>
      <c r="AN845" s="73">
        <v>40522.048009259262</v>
      </c>
      <c r="AO845" s="71"/>
      <c r="AP845" s="71"/>
    </row>
    <row r="846" spans="1:42" ht="41.45" customHeight="1">
      <c r="A846" s="70" t="s">
        <v>1028</v>
      </c>
      <c r="C846" s="52">
        <v>0</v>
      </c>
      <c r="D846" s="52">
        <v>0</v>
      </c>
      <c r="E846" s="53">
        <v>0</v>
      </c>
      <c r="F846" s="53">
        <v>0</v>
      </c>
      <c r="G846" s="53">
        <v>0</v>
      </c>
      <c r="H846" s="53">
        <v>0</v>
      </c>
      <c r="I846" s="53">
        <v>0</v>
      </c>
      <c r="J846" s="16" t="s">
        <v>5682</v>
      </c>
      <c r="K846" s="16"/>
      <c r="L846" s="75">
        <v>3.5</v>
      </c>
      <c r="M846" s="68"/>
      <c r="N846" s="95" t="s">
        <v>2899</v>
      </c>
      <c r="O846" s="95"/>
      <c r="P846" s="17"/>
      <c r="Q846" s="76" t="s">
        <v>5688</v>
      </c>
      <c r="R846" s="76"/>
      <c r="S846" s="17"/>
      <c r="T846" s="78"/>
      <c r="U846" s="79"/>
      <c r="V846" s="79"/>
      <c r="W846" s="77"/>
      <c r="X846" s="80"/>
      <c r="Y846" s="80"/>
      <c r="Z846" s="69">
        <v>846</v>
      </c>
      <c r="AA846" s="69"/>
      <c r="AB846" s="81"/>
      <c r="AC846" s="71">
        <v>87</v>
      </c>
      <c r="AD846" s="71">
        <v>36</v>
      </c>
      <c r="AE846" s="71">
        <v>938</v>
      </c>
      <c r="AF846" s="71">
        <v>1</v>
      </c>
      <c r="AG846" s="71"/>
      <c r="AH846" s="71"/>
      <c r="AI846" s="71"/>
      <c r="AJ846" s="73">
        <v>40492.191469907404</v>
      </c>
      <c r="AK846" s="71" t="s">
        <v>3133</v>
      </c>
      <c r="AL846" s="71" t="s">
        <v>3977</v>
      </c>
      <c r="AM846" s="71" t="s">
        <v>4889</v>
      </c>
      <c r="AN846" s="73">
        <v>40522.047962962963</v>
      </c>
      <c r="AO846" s="71"/>
      <c r="AP846" s="71"/>
    </row>
    <row r="847" spans="1:42" ht="41.45" customHeight="1">
      <c r="A847" s="70" t="s">
        <v>1029</v>
      </c>
      <c r="C847" s="52">
        <v>0</v>
      </c>
      <c r="D847" s="52">
        <v>0</v>
      </c>
      <c r="E847" s="53">
        <v>0</v>
      </c>
      <c r="F847" s="53">
        <v>0</v>
      </c>
      <c r="G847" s="53">
        <v>0</v>
      </c>
      <c r="H847" s="53">
        <v>0</v>
      </c>
      <c r="I847" s="53">
        <v>0</v>
      </c>
      <c r="J847" s="16" t="s">
        <v>5682</v>
      </c>
      <c r="K847" s="16"/>
      <c r="L847" s="75">
        <v>3.5</v>
      </c>
      <c r="M847" s="68"/>
      <c r="N847" s="95" t="s">
        <v>2946</v>
      </c>
      <c r="O847" s="95"/>
      <c r="P847" s="17"/>
      <c r="Q847" s="76" t="s">
        <v>5688</v>
      </c>
      <c r="R847" s="76"/>
      <c r="S847" s="17"/>
      <c r="T847" s="78"/>
      <c r="U847" s="79"/>
      <c r="V847" s="79"/>
      <c r="W847" s="77"/>
      <c r="X847" s="80"/>
      <c r="Y847" s="80"/>
      <c r="Z847" s="69">
        <v>847</v>
      </c>
      <c r="AA847" s="69"/>
      <c r="AB847" s="81"/>
      <c r="AC847" s="71">
        <v>460</v>
      </c>
      <c r="AD847" s="71">
        <v>1599</v>
      </c>
      <c r="AE847" s="71">
        <v>30133</v>
      </c>
      <c r="AF847" s="71">
        <v>646</v>
      </c>
      <c r="AG847" s="71" t="s">
        <v>1896</v>
      </c>
      <c r="AH847" s="71" t="s">
        <v>2045</v>
      </c>
      <c r="AI847" s="71">
        <v>-18000</v>
      </c>
      <c r="AJ847" s="73">
        <v>39982.817233796297</v>
      </c>
      <c r="AK847" s="71" t="s">
        <v>3133</v>
      </c>
      <c r="AL847" s="71" t="s">
        <v>3978</v>
      </c>
      <c r="AM847" s="71" t="s">
        <v>4890</v>
      </c>
      <c r="AN847" s="73">
        <v>40522.047962962963</v>
      </c>
      <c r="AO847" s="71"/>
      <c r="AP847" s="71"/>
    </row>
    <row r="848" spans="1:42" ht="41.45" customHeight="1">
      <c r="A848" s="70" t="s">
        <v>1030</v>
      </c>
      <c r="C848" s="52">
        <v>0</v>
      </c>
      <c r="D848" s="52">
        <v>0</v>
      </c>
      <c r="E848" s="53">
        <v>0</v>
      </c>
      <c r="F848" s="53">
        <v>0</v>
      </c>
      <c r="G848" s="53">
        <v>0</v>
      </c>
      <c r="H848" s="53">
        <v>0</v>
      </c>
      <c r="I848" s="53">
        <v>0</v>
      </c>
      <c r="J848" s="16" t="s">
        <v>5682</v>
      </c>
      <c r="K848" s="16"/>
      <c r="L848" s="75">
        <v>3.5</v>
      </c>
      <c r="M848" s="68"/>
      <c r="N848" s="95" t="s">
        <v>2947</v>
      </c>
      <c r="O848" s="95"/>
      <c r="P848" s="17"/>
      <c r="Q848" s="76" t="s">
        <v>5688</v>
      </c>
      <c r="R848" s="76"/>
      <c r="S848" s="17"/>
      <c r="T848" s="78"/>
      <c r="U848" s="79"/>
      <c r="V848" s="79"/>
      <c r="W848" s="77"/>
      <c r="X848" s="80"/>
      <c r="Y848" s="80"/>
      <c r="Z848" s="69">
        <v>848</v>
      </c>
      <c r="AA848" s="69"/>
      <c r="AB848" s="81"/>
      <c r="AC848" s="71">
        <v>64</v>
      </c>
      <c r="AD848" s="71">
        <v>19</v>
      </c>
      <c r="AE848" s="71">
        <v>3830</v>
      </c>
      <c r="AF848" s="71">
        <v>1</v>
      </c>
      <c r="AG848" s="71"/>
      <c r="AH848" s="71" t="s">
        <v>2041</v>
      </c>
      <c r="AI848" s="71">
        <v>-10800</v>
      </c>
      <c r="AJ848" s="73">
        <v>40088.043634259258</v>
      </c>
      <c r="AK848" s="71" t="s">
        <v>3133</v>
      </c>
      <c r="AL848" s="71" t="s">
        <v>3979</v>
      </c>
      <c r="AM848" s="71" t="s">
        <v>4891</v>
      </c>
      <c r="AN848" s="73">
        <v>40522.047581018516</v>
      </c>
      <c r="AO848" s="71"/>
      <c r="AP848" s="71"/>
    </row>
    <row r="849" spans="1:42" ht="41.45" customHeight="1">
      <c r="A849" s="70" t="s">
        <v>1031</v>
      </c>
      <c r="C849" s="52">
        <v>0</v>
      </c>
      <c r="D849" s="52">
        <v>0</v>
      </c>
      <c r="E849" s="53">
        <v>0</v>
      </c>
      <c r="F849" s="53">
        <v>0</v>
      </c>
      <c r="G849" s="53">
        <v>0</v>
      </c>
      <c r="H849" s="53">
        <v>0</v>
      </c>
      <c r="I849" s="53">
        <v>0</v>
      </c>
      <c r="J849" s="16" t="s">
        <v>5682</v>
      </c>
      <c r="K849" s="16"/>
      <c r="L849" s="75">
        <v>3.5</v>
      </c>
      <c r="M849" s="68"/>
      <c r="N849" s="95" t="s">
        <v>2948</v>
      </c>
      <c r="O849" s="95"/>
      <c r="P849" s="17"/>
      <c r="Q849" s="76" t="s">
        <v>5688</v>
      </c>
      <c r="R849" s="76"/>
      <c r="S849" s="17"/>
      <c r="T849" s="78"/>
      <c r="U849" s="79"/>
      <c r="V849" s="79"/>
      <c r="W849" s="77"/>
      <c r="X849" s="80"/>
      <c r="Y849" s="80"/>
      <c r="Z849" s="69">
        <v>849</v>
      </c>
      <c r="AA849" s="69"/>
      <c r="AB849" s="81"/>
      <c r="AC849" s="71">
        <v>2000</v>
      </c>
      <c r="AD849" s="71">
        <v>1433</v>
      </c>
      <c r="AE849" s="71">
        <v>188</v>
      </c>
      <c r="AF849" s="71">
        <v>0</v>
      </c>
      <c r="AG849" s="71" t="s">
        <v>1897</v>
      </c>
      <c r="AH849" s="71" t="s">
        <v>2050</v>
      </c>
      <c r="AI849" s="71">
        <v>-21600</v>
      </c>
      <c r="AJ849" s="73">
        <v>40492.543645833335</v>
      </c>
      <c r="AK849" s="71" t="s">
        <v>3133</v>
      </c>
      <c r="AL849" s="71" t="s">
        <v>3980</v>
      </c>
      <c r="AM849" s="71" t="s">
        <v>4892</v>
      </c>
      <c r="AN849" s="73">
        <v>40522.047581018516</v>
      </c>
      <c r="AO849" s="71"/>
      <c r="AP849" s="71"/>
    </row>
    <row r="850" spans="1:42" ht="41.45" customHeight="1">
      <c r="A850" s="70" t="s">
        <v>1032</v>
      </c>
      <c r="C850" s="52">
        <v>0</v>
      </c>
      <c r="D850" s="52">
        <v>0</v>
      </c>
      <c r="E850" s="53">
        <v>0</v>
      </c>
      <c r="F850" s="53">
        <v>0</v>
      </c>
      <c r="G850" s="53">
        <v>0</v>
      </c>
      <c r="H850" s="53">
        <v>0</v>
      </c>
      <c r="I850" s="53">
        <v>0</v>
      </c>
      <c r="J850" s="16" t="s">
        <v>5682</v>
      </c>
      <c r="K850" s="16"/>
      <c r="L850" s="75">
        <v>3.5</v>
      </c>
      <c r="M850" s="68"/>
      <c r="N850" s="95" t="s">
        <v>2949</v>
      </c>
      <c r="O850" s="95"/>
      <c r="P850" s="17"/>
      <c r="Q850" s="76" t="s">
        <v>5688</v>
      </c>
      <c r="R850" s="76"/>
      <c r="S850" s="17"/>
      <c r="T850" s="78"/>
      <c r="U850" s="79"/>
      <c r="V850" s="79"/>
      <c r="W850" s="77"/>
      <c r="X850" s="80"/>
      <c r="Y850" s="80"/>
      <c r="Z850" s="69">
        <v>850</v>
      </c>
      <c r="AA850" s="69"/>
      <c r="AB850" s="81"/>
      <c r="AC850" s="71">
        <v>141</v>
      </c>
      <c r="AD850" s="71">
        <v>154</v>
      </c>
      <c r="AE850" s="71">
        <v>2551</v>
      </c>
      <c r="AF850" s="71">
        <v>0</v>
      </c>
      <c r="AG850" s="71" t="s">
        <v>1898</v>
      </c>
      <c r="AH850" s="71" t="s">
        <v>2060</v>
      </c>
      <c r="AI850" s="71">
        <v>3600</v>
      </c>
      <c r="AJ850" s="73">
        <v>39849.880462962959</v>
      </c>
      <c r="AK850" s="71" t="s">
        <v>3133</v>
      </c>
      <c r="AL850" s="71" t="s">
        <v>3981</v>
      </c>
      <c r="AM850" s="71" t="s">
        <v>4893</v>
      </c>
      <c r="AN850" s="73">
        <v>40522.04755787037</v>
      </c>
      <c r="AO850" s="71"/>
      <c r="AP850" s="71"/>
    </row>
    <row r="851" spans="1:42" ht="41.45" customHeight="1">
      <c r="A851" s="70" t="s">
        <v>1033</v>
      </c>
      <c r="C851" s="52">
        <v>0</v>
      </c>
      <c r="D851" s="52">
        <v>0</v>
      </c>
      <c r="E851" s="53">
        <v>0</v>
      </c>
      <c r="F851" s="53">
        <v>0</v>
      </c>
      <c r="G851" s="53">
        <v>0</v>
      </c>
      <c r="H851" s="53">
        <v>0</v>
      </c>
      <c r="I851" s="53">
        <v>0</v>
      </c>
      <c r="J851" s="16" t="s">
        <v>5682</v>
      </c>
      <c r="K851" s="16"/>
      <c r="L851" s="75">
        <v>3.5</v>
      </c>
      <c r="M851" s="68"/>
      <c r="N851" s="95" t="s">
        <v>2950</v>
      </c>
      <c r="O851" s="95"/>
      <c r="P851" s="17"/>
      <c r="Q851" s="76" t="s">
        <v>5688</v>
      </c>
      <c r="R851" s="76"/>
      <c r="S851" s="17"/>
      <c r="T851" s="78"/>
      <c r="U851" s="79"/>
      <c r="V851" s="79"/>
      <c r="W851" s="77"/>
      <c r="X851" s="80"/>
      <c r="Y851" s="80"/>
      <c r="Z851" s="69">
        <v>851</v>
      </c>
      <c r="AA851" s="69"/>
      <c r="AB851" s="81"/>
      <c r="AC851" s="71">
        <v>102</v>
      </c>
      <c r="AD851" s="71">
        <v>81</v>
      </c>
      <c r="AE851" s="71">
        <v>1944</v>
      </c>
      <c r="AF851" s="71">
        <v>30</v>
      </c>
      <c r="AG851" s="71" t="s">
        <v>1899</v>
      </c>
      <c r="AH851" s="71" t="s">
        <v>2041</v>
      </c>
      <c r="AI851" s="71">
        <v>-10800</v>
      </c>
      <c r="AJ851" s="73">
        <v>39957.008032407408</v>
      </c>
      <c r="AK851" s="71" t="s">
        <v>3133</v>
      </c>
      <c r="AL851" s="71" t="s">
        <v>3982</v>
      </c>
      <c r="AM851" s="71" t="s">
        <v>4359</v>
      </c>
      <c r="AN851" s="73">
        <v>40522.047546296293</v>
      </c>
      <c r="AO851" s="71"/>
      <c r="AP851" s="71"/>
    </row>
    <row r="852" spans="1:42" ht="41.45" customHeight="1">
      <c r="A852" s="70" t="s">
        <v>1034</v>
      </c>
      <c r="C852" s="52">
        <v>0</v>
      </c>
      <c r="D852" s="52">
        <v>0</v>
      </c>
      <c r="E852" s="53">
        <v>0</v>
      </c>
      <c r="F852" s="53">
        <v>0</v>
      </c>
      <c r="G852" s="53">
        <v>0</v>
      </c>
      <c r="H852" s="53">
        <v>0</v>
      </c>
      <c r="I852" s="53">
        <v>0</v>
      </c>
      <c r="J852" s="16" t="s">
        <v>5682</v>
      </c>
      <c r="K852" s="16"/>
      <c r="L852" s="75">
        <v>3.5</v>
      </c>
      <c r="M852" s="68"/>
      <c r="N852" s="95" t="s">
        <v>2798</v>
      </c>
      <c r="O852" s="95"/>
      <c r="P852" s="17"/>
      <c r="Q852" s="76" t="s">
        <v>5688</v>
      </c>
      <c r="R852" s="76"/>
      <c r="S852" s="17"/>
      <c r="T852" s="78"/>
      <c r="U852" s="79"/>
      <c r="V852" s="79"/>
      <c r="W852" s="77"/>
      <c r="X852" s="80"/>
      <c r="Y852" s="80"/>
      <c r="Z852" s="69">
        <v>852</v>
      </c>
      <c r="AA852" s="69"/>
      <c r="AB852" s="81"/>
      <c r="AC852" s="71">
        <v>0</v>
      </c>
      <c r="AD852" s="71">
        <v>11</v>
      </c>
      <c r="AE852" s="71">
        <v>470</v>
      </c>
      <c r="AF852" s="71">
        <v>0</v>
      </c>
      <c r="AG852" s="71"/>
      <c r="AH852" s="71"/>
      <c r="AI852" s="71"/>
      <c r="AJ852" s="73">
        <v>40514.377222222225</v>
      </c>
      <c r="AK852" s="71" t="s">
        <v>3133</v>
      </c>
      <c r="AL852" s="71" t="s">
        <v>3983</v>
      </c>
      <c r="AM852" s="71" t="s">
        <v>4894</v>
      </c>
      <c r="AN852" s="73">
        <v>40522.047511574077</v>
      </c>
      <c r="AO852" s="71"/>
      <c r="AP852" s="71"/>
    </row>
    <row r="853" spans="1:42" ht="41.45" customHeight="1">
      <c r="A853" s="70" t="s">
        <v>1035</v>
      </c>
      <c r="C853" s="52">
        <v>0</v>
      </c>
      <c r="D853" s="52">
        <v>0</v>
      </c>
      <c r="E853" s="53">
        <v>0</v>
      </c>
      <c r="F853" s="53">
        <v>0</v>
      </c>
      <c r="G853" s="53">
        <v>0</v>
      </c>
      <c r="H853" s="53">
        <v>0</v>
      </c>
      <c r="I853" s="53">
        <v>0</v>
      </c>
      <c r="J853" s="16" t="s">
        <v>5682</v>
      </c>
      <c r="K853" s="16"/>
      <c r="L853" s="75">
        <v>3.5</v>
      </c>
      <c r="M853" s="68"/>
      <c r="N853" s="95" t="s">
        <v>2951</v>
      </c>
      <c r="O853" s="95"/>
      <c r="P853" s="17"/>
      <c r="Q853" s="76" t="s">
        <v>5688</v>
      </c>
      <c r="R853" s="76"/>
      <c r="S853" s="17"/>
      <c r="T853" s="78"/>
      <c r="U853" s="79"/>
      <c r="V853" s="79"/>
      <c r="W853" s="77"/>
      <c r="X853" s="80"/>
      <c r="Y853" s="80"/>
      <c r="Z853" s="69">
        <v>853</v>
      </c>
      <c r="AA853" s="69"/>
      <c r="AB853" s="81"/>
      <c r="AC853" s="71">
        <v>361</v>
      </c>
      <c r="AD853" s="71">
        <v>358</v>
      </c>
      <c r="AE853" s="71">
        <v>22321</v>
      </c>
      <c r="AF853" s="71">
        <v>0</v>
      </c>
      <c r="AG853" s="71" t="s">
        <v>1900</v>
      </c>
      <c r="AH853" s="71" t="s">
        <v>2040</v>
      </c>
      <c r="AI853" s="71">
        <v>-28800</v>
      </c>
      <c r="AJ853" s="73">
        <v>40097.586539351854</v>
      </c>
      <c r="AK853" s="71" t="s">
        <v>3133</v>
      </c>
      <c r="AL853" s="71" t="s">
        <v>3984</v>
      </c>
      <c r="AM853" s="71" t="s">
        <v>4276</v>
      </c>
      <c r="AN853" s="73">
        <v>40522.047488425924</v>
      </c>
      <c r="AO853" s="71"/>
      <c r="AP853" s="71"/>
    </row>
    <row r="854" spans="1:42" ht="41.45" customHeight="1">
      <c r="A854" s="70" t="s">
        <v>1036</v>
      </c>
      <c r="C854" s="52">
        <v>0</v>
      </c>
      <c r="D854" s="52">
        <v>0</v>
      </c>
      <c r="E854" s="53">
        <v>0</v>
      </c>
      <c r="F854" s="53">
        <v>0</v>
      </c>
      <c r="G854" s="53">
        <v>0</v>
      </c>
      <c r="H854" s="53">
        <v>0</v>
      </c>
      <c r="I854" s="53">
        <v>0</v>
      </c>
      <c r="J854" s="16" t="s">
        <v>5682</v>
      </c>
      <c r="K854" s="16"/>
      <c r="L854" s="75">
        <v>3.5</v>
      </c>
      <c r="M854" s="68"/>
      <c r="N854" s="95" t="s">
        <v>2952</v>
      </c>
      <c r="O854" s="95"/>
      <c r="P854" s="17"/>
      <c r="Q854" s="76" t="s">
        <v>5688</v>
      </c>
      <c r="R854" s="76"/>
      <c r="S854" s="17"/>
      <c r="T854" s="78"/>
      <c r="U854" s="79"/>
      <c r="V854" s="79"/>
      <c r="W854" s="77"/>
      <c r="X854" s="80"/>
      <c r="Y854" s="80"/>
      <c r="Z854" s="69">
        <v>854</v>
      </c>
      <c r="AA854" s="69"/>
      <c r="AB854" s="81"/>
      <c r="AC854" s="71">
        <v>210</v>
      </c>
      <c r="AD854" s="71">
        <v>122</v>
      </c>
      <c r="AE854" s="71">
        <v>1471</v>
      </c>
      <c r="AF854" s="71">
        <v>0</v>
      </c>
      <c r="AG854" s="71" t="s">
        <v>1901</v>
      </c>
      <c r="AH854" s="71" t="s">
        <v>2042</v>
      </c>
      <c r="AI854" s="71">
        <v>-14400</v>
      </c>
      <c r="AJ854" s="73">
        <v>40032.737627314818</v>
      </c>
      <c r="AK854" s="71" t="s">
        <v>3133</v>
      </c>
      <c r="AL854" s="71" t="s">
        <v>3985</v>
      </c>
      <c r="AM854" s="71" t="s">
        <v>4895</v>
      </c>
      <c r="AN854" s="73">
        <v>40522.047453703701</v>
      </c>
      <c r="AO854" s="71"/>
      <c r="AP854" s="71"/>
    </row>
    <row r="855" spans="1:42" ht="41.45" customHeight="1">
      <c r="A855" s="70" t="s">
        <v>1037</v>
      </c>
      <c r="C855" s="52">
        <v>0</v>
      </c>
      <c r="D855" s="52">
        <v>0</v>
      </c>
      <c r="E855" s="53">
        <v>0</v>
      </c>
      <c r="F855" s="53">
        <v>0</v>
      </c>
      <c r="G855" s="53">
        <v>0</v>
      </c>
      <c r="H855" s="53">
        <v>0</v>
      </c>
      <c r="I855" s="53">
        <v>0</v>
      </c>
      <c r="J855" s="16" t="s">
        <v>5682</v>
      </c>
      <c r="K855" s="16"/>
      <c r="L855" s="75">
        <v>3.5</v>
      </c>
      <c r="M855" s="68"/>
      <c r="N855" s="95" t="s">
        <v>2953</v>
      </c>
      <c r="O855" s="95"/>
      <c r="P855" s="17"/>
      <c r="Q855" s="76" t="s">
        <v>5688</v>
      </c>
      <c r="R855" s="76"/>
      <c r="S855" s="17"/>
      <c r="T855" s="78"/>
      <c r="U855" s="79"/>
      <c r="V855" s="79"/>
      <c r="W855" s="77"/>
      <c r="X855" s="80"/>
      <c r="Y855" s="80"/>
      <c r="Z855" s="69">
        <v>855</v>
      </c>
      <c r="AA855" s="69"/>
      <c r="AB855" s="81"/>
      <c r="AC855" s="71">
        <v>134</v>
      </c>
      <c r="AD855" s="71">
        <v>109</v>
      </c>
      <c r="AE855" s="71">
        <v>2045</v>
      </c>
      <c r="AF855" s="71">
        <v>26</v>
      </c>
      <c r="AG855" s="71" t="s">
        <v>1902</v>
      </c>
      <c r="AH855" s="71" t="s">
        <v>2045</v>
      </c>
      <c r="AI855" s="71">
        <v>-18000</v>
      </c>
      <c r="AJ855" s="73">
        <v>39883.517812500002</v>
      </c>
      <c r="AK855" s="71" t="s">
        <v>3133</v>
      </c>
      <c r="AL855" s="71" t="s">
        <v>3986</v>
      </c>
      <c r="AM855" s="71" t="s">
        <v>4896</v>
      </c>
      <c r="AN855" s="73">
        <v>40522.047442129631</v>
      </c>
      <c r="AO855" s="71"/>
      <c r="AP855" s="71"/>
    </row>
    <row r="856" spans="1:42" ht="41.45" customHeight="1">
      <c r="A856" s="70" t="s">
        <v>1038</v>
      </c>
      <c r="C856" s="52">
        <v>0</v>
      </c>
      <c r="D856" s="52">
        <v>0</v>
      </c>
      <c r="E856" s="53">
        <v>0</v>
      </c>
      <c r="F856" s="53">
        <v>0</v>
      </c>
      <c r="G856" s="53">
        <v>0</v>
      </c>
      <c r="H856" s="53">
        <v>0</v>
      </c>
      <c r="I856" s="53">
        <v>0</v>
      </c>
      <c r="J856" s="16" t="s">
        <v>5682</v>
      </c>
      <c r="K856" s="16"/>
      <c r="L856" s="75">
        <v>3.5</v>
      </c>
      <c r="M856" s="68"/>
      <c r="N856" s="95" t="s">
        <v>2954</v>
      </c>
      <c r="O856" s="95"/>
      <c r="P856" s="17"/>
      <c r="Q856" s="76" t="s">
        <v>5688</v>
      </c>
      <c r="R856" s="76"/>
      <c r="S856" s="17"/>
      <c r="T856" s="78"/>
      <c r="U856" s="79"/>
      <c r="V856" s="79"/>
      <c r="W856" s="77"/>
      <c r="X856" s="80"/>
      <c r="Y856" s="80"/>
      <c r="Z856" s="69">
        <v>856</v>
      </c>
      <c r="AA856" s="69"/>
      <c r="AB856" s="81"/>
      <c r="AC856" s="71">
        <v>18</v>
      </c>
      <c r="AD856" s="71">
        <v>4</v>
      </c>
      <c r="AE856" s="71">
        <v>15</v>
      </c>
      <c r="AF856" s="71">
        <v>0</v>
      </c>
      <c r="AG856" s="71" t="s">
        <v>1903</v>
      </c>
      <c r="AH856" s="71" t="s">
        <v>2054</v>
      </c>
      <c r="AI856" s="71">
        <v>0</v>
      </c>
      <c r="AJ856" s="73">
        <v>40348.468055555553</v>
      </c>
      <c r="AK856" s="71" t="s">
        <v>3133</v>
      </c>
      <c r="AL856" s="71" t="s">
        <v>3987</v>
      </c>
      <c r="AM856" s="71" t="s">
        <v>4897</v>
      </c>
      <c r="AN856" s="73">
        <v>40522.047442129631</v>
      </c>
      <c r="AO856" s="71"/>
      <c r="AP856" s="71"/>
    </row>
    <row r="857" spans="1:42" ht="41.45" customHeight="1">
      <c r="A857" s="70" t="s">
        <v>1039</v>
      </c>
      <c r="C857" s="52">
        <v>0</v>
      </c>
      <c r="D857" s="52">
        <v>0</v>
      </c>
      <c r="E857" s="53">
        <v>0</v>
      </c>
      <c r="F857" s="53">
        <v>0</v>
      </c>
      <c r="G857" s="53">
        <v>0</v>
      </c>
      <c r="H857" s="53">
        <v>0</v>
      </c>
      <c r="I857" s="53">
        <v>0</v>
      </c>
      <c r="J857" s="16" t="s">
        <v>5682</v>
      </c>
      <c r="K857" s="16"/>
      <c r="L857" s="75">
        <v>3.5</v>
      </c>
      <c r="M857" s="68"/>
      <c r="N857" s="95" t="s">
        <v>2955</v>
      </c>
      <c r="O857" s="95"/>
      <c r="P857" s="17"/>
      <c r="Q857" s="76" t="s">
        <v>5688</v>
      </c>
      <c r="R857" s="76"/>
      <c r="S857" s="17"/>
      <c r="T857" s="78"/>
      <c r="U857" s="79"/>
      <c r="V857" s="79"/>
      <c r="W857" s="77"/>
      <c r="X857" s="80"/>
      <c r="Y857" s="80"/>
      <c r="Z857" s="69">
        <v>857</v>
      </c>
      <c r="AA857" s="69"/>
      <c r="AB857" s="81"/>
      <c r="AC857" s="71">
        <v>133</v>
      </c>
      <c r="AD857" s="71">
        <v>547</v>
      </c>
      <c r="AE857" s="71">
        <v>2361</v>
      </c>
      <c r="AF857" s="71">
        <v>3</v>
      </c>
      <c r="AG857" s="71" t="s">
        <v>1904</v>
      </c>
      <c r="AH857" s="71" t="s">
        <v>2065</v>
      </c>
      <c r="AI857" s="71">
        <v>-25200</v>
      </c>
      <c r="AJ857" s="73">
        <v>39835.778148148151</v>
      </c>
      <c r="AK857" s="71" t="s">
        <v>3133</v>
      </c>
      <c r="AL857" s="71" t="s">
        <v>3988</v>
      </c>
      <c r="AM857" s="71" t="s">
        <v>4898</v>
      </c>
      <c r="AN857" s="73">
        <v>40522.047442129631</v>
      </c>
      <c r="AO857" s="71"/>
      <c r="AP857" s="71"/>
    </row>
    <row r="858" spans="1:42" ht="41.45" customHeight="1">
      <c r="A858" s="70" t="s">
        <v>1040</v>
      </c>
      <c r="C858" s="52">
        <v>0</v>
      </c>
      <c r="D858" s="52">
        <v>0</v>
      </c>
      <c r="E858" s="53">
        <v>0</v>
      </c>
      <c r="F858" s="53">
        <v>0</v>
      </c>
      <c r="G858" s="53">
        <v>0</v>
      </c>
      <c r="H858" s="53">
        <v>0</v>
      </c>
      <c r="I858" s="53">
        <v>0</v>
      </c>
      <c r="J858" s="16" t="s">
        <v>5682</v>
      </c>
      <c r="K858" s="16"/>
      <c r="L858" s="75">
        <v>3.5</v>
      </c>
      <c r="M858" s="68"/>
      <c r="N858" s="95" t="s">
        <v>2956</v>
      </c>
      <c r="O858" s="95"/>
      <c r="P858" s="17"/>
      <c r="Q858" s="76" t="s">
        <v>5688</v>
      </c>
      <c r="R858" s="76"/>
      <c r="S858" s="17"/>
      <c r="T858" s="78"/>
      <c r="U858" s="79"/>
      <c r="V858" s="79"/>
      <c r="W858" s="77"/>
      <c r="X858" s="80"/>
      <c r="Y858" s="80"/>
      <c r="Z858" s="69">
        <v>858</v>
      </c>
      <c r="AA858" s="69"/>
      <c r="AB858" s="81"/>
      <c r="AC858" s="71">
        <v>150</v>
      </c>
      <c r="AD858" s="71">
        <v>104</v>
      </c>
      <c r="AE858" s="71">
        <v>543</v>
      </c>
      <c r="AF858" s="71">
        <v>161</v>
      </c>
      <c r="AG858" s="71"/>
      <c r="AH858" s="71" t="s">
        <v>2050</v>
      </c>
      <c r="AI858" s="71">
        <v>-21600</v>
      </c>
      <c r="AJ858" s="73">
        <v>39788.978368055556</v>
      </c>
      <c r="AK858" s="71" t="s">
        <v>3133</v>
      </c>
      <c r="AL858" s="71" t="s">
        <v>3989</v>
      </c>
      <c r="AM858" s="71" t="s">
        <v>4542</v>
      </c>
      <c r="AN858" s="73">
        <v>40522.047430555554</v>
      </c>
      <c r="AO858" s="71"/>
      <c r="AP858" s="71"/>
    </row>
    <row r="859" spans="1:42" ht="41.45" customHeight="1">
      <c r="A859" s="70" t="s">
        <v>1041</v>
      </c>
      <c r="C859" s="52">
        <v>0</v>
      </c>
      <c r="D859" s="52">
        <v>0</v>
      </c>
      <c r="E859" s="53">
        <v>0</v>
      </c>
      <c r="F859" s="53">
        <v>0</v>
      </c>
      <c r="G859" s="53">
        <v>0</v>
      </c>
      <c r="H859" s="53">
        <v>0</v>
      </c>
      <c r="I859" s="53">
        <v>0</v>
      </c>
      <c r="J859" s="16" t="s">
        <v>5682</v>
      </c>
      <c r="K859" s="16"/>
      <c r="L859" s="75">
        <v>3.5</v>
      </c>
      <c r="M859" s="68"/>
      <c r="N859" s="95" t="s">
        <v>2957</v>
      </c>
      <c r="O859" s="95"/>
      <c r="P859" s="17"/>
      <c r="Q859" s="76" t="s">
        <v>5688</v>
      </c>
      <c r="R859" s="76"/>
      <c r="S859" s="17"/>
      <c r="T859" s="78"/>
      <c r="U859" s="79"/>
      <c r="V859" s="79"/>
      <c r="W859" s="77"/>
      <c r="X859" s="80"/>
      <c r="Y859" s="80"/>
      <c r="Z859" s="69">
        <v>859</v>
      </c>
      <c r="AA859" s="69"/>
      <c r="AB859" s="81"/>
      <c r="AC859" s="71">
        <v>114</v>
      </c>
      <c r="AD859" s="71">
        <v>208</v>
      </c>
      <c r="AE859" s="71">
        <v>917</v>
      </c>
      <c r="AF859" s="71">
        <v>15</v>
      </c>
      <c r="AG859" s="71" t="s">
        <v>1905</v>
      </c>
      <c r="AH859" s="71" t="s">
        <v>2045</v>
      </c>
      <c r="AI859" s="71">
        <v>-18000</v>
      </c>
      <c r="AJ859" s="73">
        <v>39296.630277777775</v>
      </c>
      <c r="AK859" s="71" t="s">
        <v>3133</v>
      </c>
      <c r="AL859" s="71" t="s">
        <v>3990</v>
      </c>
      <c r="AM859" s="71" t="s">
        <v>4899</v>
      </c>
      <c r="AN859" s="73">
        <v>40522.047418981485</v>
      </c>
      <c r="AO859" s="71"/>
      <c r="AP859" s="71"/>
    </row>
    <row r="860" spans="1:42" ht="41.45" customHeight="1">
      <c r="A860" s="70" t="s">
        <v>1042</v>
      </c>
      <c r="C860" s="52">
        <v>0</v>
      </c>
      <c r="D860" s="52">
        <v>0</v>
      </c>
      <c r="E860" s="53">
        <v>0</v>
      </c>
      <c r="F860" s="53">
        <v>0</v>
      </c>
      <c r="G860" s="53">
        <v>0</v>
      </c>
      <c r="H860" s="53">
        <v>0</v>
      </c>
      <c r="I860" s="53">
        <v>0</v>
      </c>
      <c r="J860" s="16" t="s">
        <v>5682</v>
      </c>
      <c r="K860" s="16"/>
      <c r="L860" s="75">
        <v>3.5</v>
      </c>
      <c r="M860" s="68"/>
      <c r="N860" s="95" t="s">
        <v>2958</v>
      </c>
      <c r="O860" s="95"/>
      <c r="P860" s="17"/>
      <c r="Q860" s="76" t="s">
        <v>5688</v>
      </c>
      <c r="R860" s="76"/>
      <c r="S860" s="17"/>
      <c r="T860" s="78"/>
      <c r="U860" s="79"/>
      <c r="V860" s="79"/>
      <c r="W860" s="77"/>
      <c r="X860" s="80"/>
      <c r="Y860" s="80"/>
      <c r="Z860" s="69">
        <v>860</v>
      </c>
      <c r="AA860" s="69"/>
      <c r="AB860" s="81"/>
      <c r="AC860" s="71">
        <v>74</v>
      </c>
      <c r="AD860" s="71">
        <v>40</v>
      </c>
      <c r="AE860" s="71">
        <v>899</v>
      </c>
      <c r="AF860" s="71">
        <v>0</v>
      </c>
      <c r="AG860" s="71" t="s">
        <v>1906</v>
      </c>
      <c r="AH860" s="71" t="s">
        <v>2043</v>
      </c>
      <c r="AI860" s="71">
        <v>-18000</v>
      </c>
      <c r="AJ860" s="73">
        <v>40438.039421296293</v>
      </c>
      <c r="AK860" s="71" t="s">
        <v>3133</v>
      </c>
      <c r="AL860" s="71" t="s">
        <v>3991</v>
      </c>
      <c r="AM860" s="71" t="s">
        <v>4900</v>
      </c>
      <c r="AN860" s="73">
        <v>40522.047418981485</v>
      </c>
      <c r="AO860" s="71"/>
      <c r="AP860" s="71"/>
    </row>
    <row r="861" spans="1:42" ht="41.45" customHeight="1">
      <c r="A861" s="70" t="s">
        <v>1043</v>
      </c>
      <c r="C861" s="52">
        <v>0</v>
      </c>
      <c r="D861" s="52">
        <v>0</v>
      </c>
      <c r="E861" s="53">
        <v>0</v>
      </c>
      <c r="F861" s="53">
        <v>0</v>
      </c>
      <c r="G861" s="53">
        <v>0</v>
      </c>
      <c r="H861" s="53">
        <v>0</v>
      </c>
      <c r="I861" s="53">
        <v>0</v>
      </c>
      <c r="J861" s="16" t="s">
        <v>5682</v>
      </c>
      <c r="K861" s="16"/>
      <c r="L861" s="75">
        <v>3.5</v>
      </c>
      <c r="M861" s="68"/>
      <c r="N861" s="95" t="s">
        <v>2959</v>
      </c>
      <c r="O861" s="95"/>
      <c r="P861" s="17"/>
      <c r="Q861" s="76" t="s">
        <v>5688</v>
      </c>
      <c r="R861" s="76"/>
      <c r="S861" s="17"/>
      <c r="T861" s="78"/>
      <c r="U861" s="79"/>
      <c r="V861" s="79"/>
      <c r="W861" s="77"/>
      <c r="X861" s="80"/>
      <c r="Y861" s="80"/>
      <c r="Z861" s="69">
        <v>861</v>
      </c>
      <c r="AA861" s="69"/>
      <c r="AB861" s="81"/>
      <c r="AC861" s="71">
        <v>82</v>
      </c>
      <c r="AD861" s="71">
        <v>93</v>
      </c>
      <c r="AE861" s="71">
        <v>180</v>
      </c>
      <c r="AF861" s="71">
        <v>0</v>
      </c>
      <c r="AG861" s="71" t="s">
        <v>1907</v>
      </c>
      <c r="AH861" s="71" t="s">
        <v>2089</v>
      </c>
      <c r="AI861" s="71">
        <v>0</v>
      </c>
      <c r="AJ861" s="73">
        <v>39183.461770833332</v>
      </c>
      <c r="AK861" s="71" t="s">
        <v>3133</v>
      </c>
      <c r="AL861" s="71" t="s">
        <v>3992</v>
      </c>
      <c r="AM861" s="71" t="s">
        <v>4367</v>
      </c>
      <c r="AN861" s="73">
        <v>40522.047337962962</v>
      </c>
      <c r="AO861" s="71"/>
      <c r="AP861" s="71"/>
    </row>
    <row r="862" spans="1:42" ht="41.45" customHeight="1">
      <c r="A862" s="70" t="s">
        <v>1044</v>
      </c>
      <c r="C862" s="52">
        <v>0</v>
      </c>
      <c r="D862" s="52">
        <v>0</v>
      </c>
      <c r="E862" s="53">
        <v>0</v>
      </c>
      <c r="F862" s="53">
        <v>0</v>
      </c>
      <c r="G862" s="53">
        <v>0</v>
      </c>
      <c r="H862" s="53">
        <v>0</v>
      </c>
      <c r="I862" s="53">
        <v>0</v>
      </c>
      <c r="J862" s="16" t="s">
        <v>5682</v>
      </c>
      <c r="K862" s="16"/>
      <c r="L862" s="75">
        <v>3.5</v>
      </c>
      <c r="M862" s="68"/>
      <c r="N862" s="95" t="s">
        <v>2960</v>
      </c>
      <c r="O862" s="95"/>
      <c r="P862" s="17"/>
      <c r="Q862" s="76" t="s">
        <v>5688</v>
      </c>
      <c r="R862" s="76"/>
      <c r="S862" s="17"/>
      <c r="T862" s="78"/>
      <c r="U862" s="79"/>
      <c r="V862" s="79"/>
      <c r="W862" s="77"/>
      <c r="X862" s="80"/>
      <c r="Y862" s="80"/>
      <c r="Z862" s="69">
        <v>862</v>
      </c>
      <c r="AA862" s="69"/>
      <c r="AB862" s="81"/>
      <c r="AC862" s="71">
        <v>531</v>
      </c>
      <c r="AD862" s="71">
        <v>526</v>
      </c>
      <c r="AE862" s="71">
        <v>20518</v>
      </c>
      <c r="AF862" s="71">
        <v>1</v>
      </c>
      <c r="AG862" s="71" t="s">
        <v>1908</v>
      </c>
      <c r="AH862" s="71" t="s">
        <v>2041</v>
      </c>
      <c r="AI862" s="71">
        <v>-10800</v>
      </c>
      <c r="AJ862" s="73">
        <v>39922.92386574074</v>
      </c>
      <c r="AK862" s="71" t="s">
        <v>3133</v>
      </c>
      <c r="AL862" s="71" t="s">
        <v>3993</v>
      </c>
      <c r="AM862" s="71" t="s">
        <v>4901</v>
      </c>
      <c r="AN862" s="73">
        <v>40522.047326388885</v>
      </c>
      <c r="AO862" s="71"/>
      <c r="AP862" s="71"/>
    </row>
    <row r="863" spans="1:42" ht="41.45" customHeight="1">
      <c r="A863" s="70" t="s">
        <v>1045</v>
      </c>
      <c r="C863" s="52">
        <v>0</v>
      </c>
      <c r="D863" s="52">
        <v>0</v>
      </c>
      <c r="E863" s="53">
        <v>0</v>
      </c>
      <c r="F863" s="53">
        <v>0</v>
      </c>
      <c r="G863" s="53">
        <v>0</v>
      </c>
      <c r="H863" s="53">
        <v>0</v>
      </c>
      <c r="I863" s="53">
        <v>0</v>
      </c>
      <c r="J863" s="16" t="s">
        <v>5682</v>
      </c>
      <c r="K863" s="16"/>
      <c r="L863" s="75">
        <v>3.5</v>
      </c>
      <c r="M863" s="68"/>
      <c r="N863" s="95" t="s">
        <v>2961</v>
      </c>
      <c r="O863" s="95"/>
      <c r="P863" s="17"/>
      <c r="Q863" s="76" t="s">
        <v>5688</v>
      </c>
      <c r="R863" s="76"/>
      <c r="S863" s="17"/>
      <c r="T863" s="78"/>
      <c r="U863" s="79"/>
      <c r="V863" s="79"/>
      <c r="W863" s="77"/>
      <c r="X863" s="80"/>
      <c r="Y863" s="80"/>
      <c r="Z863" s="69">
        <v>863</v>
      </c>
      <c r="AA863" s="69"/>
      <c r="AB863" s="81"/>
      <c r="AC863" s="71">
        <v>426</v>
      </c>
      <c r="AD863" s="71">
        <v>461</v>
      </c>
      <c r="AE863" s="71">
        <v>2613</v>
      </c>
      <c r="AF863" s="71">
        <v>1</v>
      </c>
      <c r="AG863" s="71" t="s">
        <v>1909</v>
      </c>
      <c r="AH863" s="71" t="s">
        <v>2050</v>
      </c>
      <c r="AI863" s="71">
        <v>-21600</v>
      </c>
      <c r="AJ863" s="73">
        <v>39888.999351851853</v>
      </c>
      <c r="AK863" s="71" t="s">
        <v>3133</v>
      </c>
      <c r="AL863" s="71" t="s">
        <v>3994</v>
      </c>
      <c r="AM863" s="71" t="s">
        <v>4902</v>
      </c>
      <c r="AN863" s="73">
        <v>40522.047326388885</v>
      </c>
      <c r="AO863" s="71"/>
      <c r="AP863" s="71"/>
    </row>
    <row r="864" spans="1:42" ht="41.45" customHeight="1">
      <c r="A864" s="70" t="s">
        <v>1046</v>
      </c>
      <c r="C864" s="52">
        <v>0</v>
      </c>
      <c r="D864" s="52">
        <v>0</v>
      </c>
      <c r="E864" s="53">
        <v>0</v>
      </c>
      <c r="F864" s="53">
        <v>0</v>
      </c>
      <c r="G864" s="53">
        <v>0</v>
      </c>
      <c r="H864" s="53">
        <v>0</v>
      </c>
      <c r="I864" s="53">
        <v>0</v>
      </c>
      <c r="J864" s="16" t="s">
        <v>5682</v>
      </c>
      <c r="K864" s="16"/>
      <c r="L864" s="75">
        <v>3.5</v>
      </c>
      <c r="M864" s="68"/>
      <c r="N864" s="95" t="s">
        <v>2962</v>
      </c>
      <c r="O864" s="95"/>
      <c r="P864" s="17"/>
      <c r="Q864" s="76" t="s">
        <v>5688</v>
      </c>
      <c r="R864" s="76"/>
      <c r="S864" s="17"/>
      <c r="T864" s="78"/>
      <c r="U864" s="79"/>
      <c r="V864" s="79"/>
      <c r="W864" s="77"/>
      <c r="X864" s="80"/>
      <c r="Y864" s="80"/>
      <c r="Z864" s="69">
        <v>864</v>
      </c>
      <c r="AA864" s="69"/>
      <c r="AB864" s="81"/>
      <c r="AC864" s="71">
        <v>51</v>
      </c>
      <c r="AD864" s="71">
        <v>11</v>
      </c>
      <c r="AE864" s="71">
        <v>212</v>
      </c>
      <c r="AF864" s="71">
        <v>0</v>
      </c>
      <c r="AG864" s="71"/>
      <c r="AH864" s="71" t="s">
        <v>2113</v>
      </c>
      <c r="AI864" s="71">
        <v>-21600</v>
      </c>
      <c r="AJ864" s="73">
        <v>40225.927812499998</v>
      </c>
      <c r="AK864" s="71" t="s">
        <v>3133</v>
      </c>
      <c r="AL864" s="71" t="s">
        <v>3995</v>
      </c>
      <c r="AM864" s="71" t="s">
        <v>4903</v>
      </c>
      <c r="AN864" s="73">
        <v>40522.047326388885</v>
      </c>
      <c r="AO864" s="71"/>
      <c r="AP864" s="71"/>
    </row>
    <row r="865" spans="1:42" ht="41.45" customHeight="1">
      <c r="A865" s="70" t="s">
        <v>1047</v>
      </c>
      <c r="C865" s="52">
        <v>0</v>
      </c>
      <c r="D865" s="52">
        <v>0</v>
      </c>
      <c r="E865" s="53">
        <v>0</v>
      </c>
      <c r="F865" s="53">
        <v>0</v>
      </c>
      <c r="G865" s="53">
        <v>0</v>
      </c>
      <c r="H865" s="53">
        <v>0</v>
      </c>
      <c r="I865" s="53">
        <v>0</v>
      </c>
      <c r="J865" s="16" t="s">
        <v>5682</v>
      </c>
      <c r="K865" s="16"/>
      <c r="L865" s="75">
        <v>3.5</v>
      </c>
      <c r="M865" s="68"/>
      <c r="N865" s="95" t="s">
        <v>2963</v>
      </c>
      <c r="O865" s="95"/>
      <c r="P865" s="17"/>
      <c r="Q865" s="76" t="s">
        <v>5688</v>
      </c>
      <c r="R865" s="76"/>
      <c r="S865" s="17"/>
      <c r="T865" s="78"/>
      <c r="U865" s="79"/>
      <c r="V865" s="79"/>
      <c r="W865" s="77"/>
      <c r="X865" s="80"/>
      <c r="Y865" s="80"/>
      <c r="Z865" s="69">
        <v>865</v>
      </c>
      <c r="AA865" s="69"/>
      <c r="AB865" s="81"/>
      <c r="AC865" s="71">
        <v>182</v>
      </c>
      <c r="AD865" s="71">
        <v>59</v>
      </c>
      <c r="AE865" s="71">
        <v>1112</v>
      </c>
      <c r="AF865" s="71">
        <v>11</v>
      </c>
      <c r="AG865" s="71"/>
      <c r="AH865" s="71" t="s">
        <v>2050</v>
      </c>
      <c r="AI865" s="71">
        <v>-21600</v>
      </c>
      <c r="AJ865" s="73">
        <v>39897.908692129633</v>
      </c>
      <c r="AK865" s="71" t="s">
        <v>3133</v>
      </c>
      <c r="AL865" s="71" t="s">
        <v>3996</v>
      </c>
      <c r="AM865" s="71" t="s">
        <v>4904</v>
      </c>
      <c r="AN865" s="73">
        <v>40522.047268518516</v>
      </c>
      <c r="AO865" s="71"/>
      <c r="AP865" s="71"/>
    </row>
    <row r="866" spans="1:42" ht="41.45" customHeight="1">
      <c r="A866" s="70" t="s">
        <v>1048</v>
      </c>
      <c r="C866" s="52">
        <v>0</v>
      </c>
      <c r="D866" s="52">
        <v>0</v>
      </c>
      <c r="E866" s="53">
        <v>0</v>
      </c>
      <c r="F866" s="53">
        <v>0</v>
      </c>
      <c r="G866" s="53">
        <v>0</v>
      </c>
      <c r="H866" s="53">
        <v>0</v>
      </c>
      <c r="I866" s="53">
        <v>0</v>
      </c>
      <c r="J866" s="16" t="s">
        <v>5682</v>
      </c>
      <c r="K866" s="16"/>
      <c r="L866" s="75">
        <v>3.5</v>
      </c>
      <c r="M866" s="68"/>
      <c r="N866" s="95" t="s">
        <v>2964</v>
      </c>
      <c r="O866" s="95"/>
      <c r="P866" s="17"/>
      <c r="Q866" s="76" t="s">
        <v>5688</v>
      </c>
      <c r="R866" s="76"/>
      <c r="S866" s="17"/>
      <c r="T866" s="78"/>
      <c r="U866" s="79"/>
      <c r="V866" s="79"/>
      <c r="W866" s="77"/>
      <c r="X866" s="80"/>
      <c r="Y866" s="80"/>
      <c r="Z866" s="69">
        <v>866</v>
      </c>
      <c r="AA866" s="69"/>
      <c r="AB866" s="81"/>
      <c r="AC866" s="71">
        <v>157</v>
      </c>
      <c r="AD866" s="71">
        <v>101</v>
      </c>
      <c r="AE866" s="71">
        <v>2682</v>
      </c>
      <c r="AF866" s="71">
        <v>2</v>
      </c>
      <c r="AG866" s="71" t="s">
        <v>1910</v>
      </c>
      <c r="AH866" s="71" t="s">
        <v>2047</v>
      </c>
      <c r="AI866" s="71">
        <v>25200</v>
      </c>
      <c r="AJ866" s="73">
        <v>40014.349849537037</v>
      </c>
      <c r="AK866" s="71" t="s">
        <v>3133</v>
      </c>
      <c r="AL866" s="71" t="s">
        <v>3997</v>
      </c>
      <c r="AM866" s="71" t="s">
        <v>4905</v>
      </c>
      <c r="AN866" s="73">
        <v>40522.047256944446</v>
      </c>
      <c r="AO866" s="71"/>
      <c r="AP866" s="71"/>
    </row>
    <row r="867" spans="1:42" ht="41.45" customHeight="1">
      <c r="A867" s="70" t="s">
        <v>1049</v>
      </c>
      <c r="C867" s="52">
        <v>0</v>
      </c>
      <c r="D867" s="52">
        <v>0</v>
      </c>
      <c r="E867" s="53">
        <v>0</v>
      </c>
      <c r="F867" s="53">
        <v>0</v>
      </c>
      <c r="G867" s="53">
        <v>0</v>
      </c>
      <c r="H867" s="53">
        <v>0</v>
      </c>
      <c r="I867" s="53">
        <v>0</v>
      </c>
      <c r="J867" s="16" t="s">
        <v>5682</v>
      </c>
      <c r="K867" s="16"/>
      <c r="L867" s="75">
        <v>3.5</v>
      </c>
      <c r="M867" s="68"/>
      <c r="N867" s="95" t="s">
        <v>2965</v>
      </c>
      <c r="O867" s="95"/>
      <c r="P867" s="17"/>
      <c r="Q867" s="76" t="s">
        <v>5688</v>
      </c>
      <c r="R867" s="76"/>
      <c r="S867" s="17"/>
      <c r="T867" s="78"/>
      <c r="U867" s="79"/>
      <c r="V867" s="79"/>
      <c r="W867" s="77"/>
      <c r="X867" s="80"/>
      <c r="Y867" s="80"/>
      <c r="Z867" s="69">
        <v>867</v>
      </c>
      <c r="AA867" s="69"/>
      <c r="AB867" s="81"/>
      <c r="AC867" s="71">
        <v>54</v>
      </c>
      <c r="AD867" s="71">
        <v>57</v>
      </c>
      <c r="AE867" s="71">
        <v>541</v>
      </c>
      <c r="AF867" s="71">
        <v>0</v>
      </c>
      <c r="AG867" s="71" t="s">
        <v>1911</v>
      </c>
      <c r="AH867" s="71" t="s">
        <v>2041</v>
      </c>
      <c r="AI867" s="71">
        <v>-10800</v>
      </c>
      <c r="AJ867" s="73">
        <v>39894.185902777775</v>
      </c>
      <c r="AK867" s="71" t="s">
        <v>3133</v>
      </c>
      <c r="AL867" s="71" t="s">
        <v>3998</v>
      </c>
      <c r="AM867" s="71" t="s">
        <v>4906</v>
      </c>
      <c r="AN867" s="73">
        <v>40522.04724537037</v>
      </c>
      <c r="AO867" s="71"/>
      <c r="AP867" s="71"/>
    </row>
    <row r="868" spans="1:42" ht="41.45" customHeight="1">
      <c r="A868" s="70" t="s">
        <v>1050</v>
      </c>
      <c r="C868" s="52">
        <v>0</v>
      </c>
      <c r="D868" s="52">
        <v>0</v>
      </c>
      <c r="E868" s="53">
        <v>0</v>
      </c>
      <c r="F868" s="53">
        <v>0</v>
      </c>
      <c r="G868" s="53">
        <v>0</v>
      </c>
      <c r="H868" s="53">
        <v>0</v>
      </c>
      <c r="I868" s="53">
        <v>0</v>
      </c>
      <c r="J868" s="16" t="s">
        <v>5682</v>
      </c>
      <c r="K868" s="16"/>
      <c r="L868" s="75">
        <v>3.5</v>
      </c>
      <c r="M868" s="68"/>
      <c r="N868" s="95" t="s">
        <v>2966</v>
      </c>
      <c r="O868" s="95"/>
      <c r="P868" s="17"/>
      <c r="Q868" s="76" t="s">
        <v>5688</v>
      </c>
      <c r="R868" s="76"/>
      <c r="S868" s="17"/>
      <c r="T868" s="78"/>
      <c r="U868" s="79"/>
      <c r="V868" s="79"/>
      <c r="W868" s="77"/>
      <c r="X868" s="80"/>
      <c r="Y868" s="80"/>
      <c r="Z868" s="69">
        <v>868</v>
      </c>
      <c r="AA868" s="69"/>
      <c r="AB868" s="81"/>
      <c r="AC868" s="71">
        <v>40</v>
      </c>
      <c r="AD868" s="71">
        <v>5</v>
      </c>
      <c r="AE868" s="71">
        <v>11</v>
      </c>
      <c r="AF868" s="71">
        <v>0</v>
      </c>
      <c r="AG868" s="71" t="s">
        <v>1912</v>
      </c>
      <c r="AH868" s="71"/>
      <c r="AI868" s="71"/>
      <c r="AJ868" s="73">
        <v>40480.213865740741</v>
      </c>
      <c r="AK868" s="71" t="s">
        <v>3133</v>
      </c>
      <c r="AL868" s="71" t="s">
        <v>3999</v>
      </c>
      <c r="AM868" s="71" t="s">
        <v>4907</v>
      </c>
      <c r="AN868" s="73">
        <v>40522.047222222223</v>
      </c>
      <c r="AO868" s="71"/>
      <c r="AP868" s="71"/>
    </row>
    <row r="869" spans="1:42" ht="41.45" customHeight="1">
      <c r="A869" s="70" t="s">
        <v>1051</v>
      </c>
      <c r="C869" s="52">
        <v>0</v>
      </c>
      <c r="D869" s="52">
        <v>0</v>
      </c>
      <c r="E869" s="53">
        <v>0</v>
      </c>
      <c r="F869" s="53">
        <v>0</v>
      </c>
      <c r="G869" s="53">
        <v>0</v>
      </c>
      <c r="H869" s="53">
        <v>0</v>
      </c>
      <c r="I869" s="53">
        <v>0</v>
      </c>
      <c r="J869" s="16" t="s">
        <v>5682</v>
      </c>
      <c r="K869" s="16"/>
      <c r="L869" s="75">
        <v>3.5</v>
      </c>
      <c r="M869" s="68"/>
      <c r="N869" s="95" t="s">
        <v>2967</v>
      </c>
      <c r="O869" s="95"/>
      <c r="P869" s="17"/>
      <c r="Q869" s="76" t="s">
        <v>5688</v>
      </c>
      <c r="R869" s="76"/>
      <c r="S869" s="17"/>
      <c r="T869" s="78"/>
      <c r="U869" s="79"/>
      <c r="V869" s="79"/>
      <c r="W869" s="77"/>
      <c r="X869" s="80"/>
      <c r="Y869" s="80"/>
      <c r="Z869" s="69">
        <v>869</v>
      </c>
      <c r="AA869" s="69"/>
      <c r="AB869" s="81"/>
      <c r="AC869" s="71">
        <v>30</v>
      </c>
      <c r="AD869" s="71">
        <v>100</v>
      </c>
      <c r="AE869" s="71">
        <v>390</v>
      </c>
      <c r="AF869" s="71">
        <v>0</v>
      </c>
      <c r="AG869" s="71" t="s">
        <v>1913</v>
      </c>
      <c r="AH869" s="71" t="s">
        <v>2057</v>
      </c>
      <c r="AI869" s="71">
        <v>28800</v>
      </c>
      <c r="AJ869" s="73">
        <v>39853.063645833332</v>
      </c>
      <c r="AK869" s="71" t="s">
        <v>3133</v>
      </c>
      <c r="AL869" s="71" t="s">
        <v>4000</v>
      </c>
      <c r="AM869" s="71" t="s">
        <v>4908</v>
      </c>
      <c r="AN869" s="73">
        <v>40522.047210648147</v>
      </c>
      <c r="AO869" s="71"/>
      <c r="AP869" s="71"/>
    </row>
    <row r="870" spans="1:42" ht="41.45" customHeight="1">
      <c r="A870" s="70" t="s">
        <v>1052</v>
      </c>
      <c r="C870" s="52">
        <v>0</v>
      </c>
      <c r="D870" s="52">
        <v>0</v>
      </c>
      <c r="E870" s="53">
        <v>0</v>
      </c>
      <c r="F870" s="53">
        <v>0</v>
      </c>
      <c r="G870" s="53">
        <v>0</v>
      </c>
      <c r="H870" s="53">
        <v>0</v>
      </c>
      <c r="I870" s="53">
        <v>0</v>
      </c>
      <c r="J870" s="16" t="s">
        <v>5682</v>
      </c>
      <c r="K870" s="16"/>
      <c r="L870" s="75">
        <v>3.5</v>
      </c>
      <c r="M870" s="68"/>
      <c r="N870" s="95" t="s">
        <v>2968</v>
      </c>
      <c r="O870" s="95"/>
      <c r="P870" s="17"/>
      <c r="Q870" s="76" t="s">
        <v>5688</v>
      </c>
      <c r="R870" s="76"/>
      <c r="S870" s="17"/>
      <c r="T870" s="78"/>
      <c r="U870" s="79"/>
      <c r="V870" s="79"/>
      <c r="W870" s="77"/>
      <c r="X870" s="80"/>
      <c r="Y870" s="80"/>
      <c r="Z870" s="69">
        <v>870</v>
      </c>
      <c r="AA870" s="69"/>
      <c r="AB870" s="81"/>
      <c r="AC870" s="71">
        <v>110</v>
      </c>
      <c r="AD870" s="71">
        <v>20</v>
      </c>
      <c r="AE870" s="71">
        <v>536</v>
      </c>
      <c r="AF870" s="71">
        <v>266</v>
      </c>
      <c r="AG870" s="71"/>
      <c r="AH870" s="71" t="s">
        <v>2040</v>
      </c>
      <c r="AI870" s="71">
        <v>-28800</v>
      </c>
      <c r="AJ870" s="73">
        <v>40029.901504629626</v>
      </c>
      <c r="AK870" s="71" t="s">
        <v>3133</v>
      </c>
      <c r="AL870" s="71" t="s">
        <v>4001</v>
      </c>
      <c r="AM870" s="71" t="s">
        <v>4909</v>
      </c>
      <c r="AN870" s="73">
        <v>40522.047210648147</v>
      </c>
      <c r="AO870" s="71"/>
      <c r="AP870" s="71"/>
    </row>
    <row r="871" spans="1:42" ht="41.45" customHeight="1">
      <c r="A871" s="70" t="s">
        <v>1053</v>
      </c>
      <c r="C871" s="52">
        <v>0</v>
      </c>
      <c r="D871" s="52">
        <v>0</v>
      </c>
      <c r="E871" s="53">
        <v>0</v>
      </c>
      <c r="F871" s="53">
        <v>0</v>
      </c>
      <c r="G871" s="53">
        <v>0</v>
      </c>
      <c r="H871" s="53">
        <v>0</v>
      </c>
      <c r="I871" s="53">
        <v>0</v>
      </c>
      <c r="J871" s="16" t="s">
        <v>5682</v>
      </c>
      <c r="K871" s="16"/>
      <c r="L871" s="75">
        <v>3.5</v>
      </c>
      <c r="M871" s="68"/>
      <c r="N871" s="95" t="s">
        <v>2969</v>
      </c>
      <c r="O871" s="95"/>
      <c r="P871" s="17"/>
      <c r="Q871" s="76" t="s">
        <v>5688</v>
      </c>
      <c r="R871" s="76"/>
      <c r="S871" s="17"/>
      <c r="T871" s="78"/>
      <c r="U871" s="79"/>
      <c r="V871" s="79"/>
      <c r="W871" s="77"/>
      <c r="X871" s="80"/>
      <c r="Y871" s="80"/>
      <c r="Z871" s="69">
        <v>871</v>
      </c>
      <c r="AA871" s="69"/>
      <c r="AB871" s="81"/>
      <c r="AC871" s="71">
        <v>284</v>
      </c>
      <c r="AD871" s="71">
        <v>195</v>
      </c>
      <c r="AE871" s="71">
        <v>2354</v>
      </c>
      <c r="AF871" s="71">
        <v>8</v>
      </c>
      <c r="AG871" s="71"/>
      <c r="AH871" s="71" t="s">
        <v>2076</v>
      </c>
      <c r="AI871" s="71">
        <v>-10800</v>
      </c>
      <c r="AJ871" s="73">
        <v>40122.79828703704</v>
      </c>
      <c r="AK871" s="71" t="s">
        <v>3133</v>
      </c>
      <c r="AL871" s="71" t="s">
        <v>4002</v>
      </c>
      <c r="AM871" s="71" t="s">
        <v>4910</v>
      </c>
      <c r="AN871" s="73">
        <v>40522.047210648147</v>
      </c>
      <c r="AO871" s="71"/>
      <c r="AP871" s="71"/>
    </row>
    <row r="872" spans="1:42" ht="41.45" customHeight="1">
      <c r="A872" s="70" t="s">
        <v>1054</v>
      </c>
      <c r="C872" s="52">
        <v>0</v>
      </c>
      <c r="D872" s="52">
        <v>0</v>
      </c>
      <c r="E872" s="53">
        <v>0</v>
      </c>
      <c r="F872" s="53">
        <v>0</v>
      </c>
      <c r="G872" s="53">
        <v>0</v>
      </c>
      <c r="H872" s="53">
        <v>0</v>
      </c>
      <c r="I872" s="53">
        <v>0</v>
      </c>
      <c r="J872" s="16" t="s">
        <v>5682</v>
      </c>
      <c r="K872" s="16"/>
      <c r="L872" s="75">
        <v>3.5</v>
      </c>
      <c r="M872" s="68"/>
      <c r="N872" s="95" t="s">
        <v>2970</v>
      </c>
      <c r="O872" s="95"/>
      <c r="P872" s="17"/>
      <c r="Q872" s="76" t="s">
        <v>5688</v>
      </c>
      <c r="R872" s="76"/>
      <c r="S872" s="17"/>
      <c r="T872" s="78"/>
      <c r="U872" s="79"/>
      <c r="V872" s="79"/>
      <c r="W872" s="77"/>
      <c r="X872" s="80"/>
      <c r="Y872" s="80"/>
      <c r="Z872" s="69">
        <v>872</v>
      </c>
      <c r="AA872" s="69"/>
      <c r="AB872" s="81"/>
      <c r="AC872" s="71">
        <v>16</v>
      </c>
      <c r="AD872" s="71">
        <v>3</v>
      </c>
      <c r="AE872" s="71">
        <v>22</v>
      </c>
      <c r="AF872" s="71">
        <v>0</v>
      </c>
      <c r="AG872" s="71" t="s">
        <v>1914</v>
      </c>
      <c r="AH872" s="71" t="s">
        <v>2042</v>
      </c>
      <c r="AI872" s="71">
        <v>-14400</v>
      </c>
      <c r="AJ872" s="73">
        <v>40041.180995370371</v>
      </c>
      <c r="AK872" s="71" t="s">
        <v>3133</v>
      </c>
      <c r="AL872" s="71" t="s">
        <v>4003</v>
      </c>
      <c r="AM872" s="71" t="s">
        <v>4911</v>
      </c>
      <c r="AN872" s="73">
        <v>40522.047199074077</v>
      </c>
      <c r="AO872" s="71"/>
      <c r="AP872" s="71"/>
    </row>
    <row r="873" spans="1:42" ht="41.45" customHeight="1">
      <c r="A873" s="70" t="s">
        <v>1055</v>
      </c>
      <c r="C873" s="52">
        <v>0</v>
      </c>
      <c r="D873" s="52">
        <v>0</v>
      </c>
      <c r="E873" s="53">
        <v>0</v>
      </c>
      <c r="F873" s="53">
        <v>0</v>
      </c>
      <c r="G873" s="53">
        <v>0</v>
      </c>
      <c r="H873" s="53">
        <v>0</v>
      </c>
      <c r="I873" s="53">
        <v>0</v>
      </c>
      <c r="J873" s="16" t="s">
        <v>5682</v>
      </c>
      <c r="K873" s="16"/>
      <c r="L873" s="75">
        <v>3.5</v>
      </c>
      <c r="M873" s="68"/>
      <c r="N873" s="95" t="s">
        <v>2971</v>
      </c>
      <c r="O873" s="95"/>
      <c r="P873" s="17"/>
      <c r="Q873" s="76" t="s">
        <v>5688</v>
      </c>
      <c r="R873" s="76"/>
      <c r="S873" s="17"/>
      <c r="T873" s="78"/>
      <c r="U873" s="79"/>
      <c r="V873" s="79"/>
      <c r="W873" s="77"/>
      <c r="X873" s="80"/>
      <c r="Y873" s="80"/>
      <c r="Z873" s="69">
        <v>873</v>
      </c>
      <c r="AA873" s="69"/>
      <c r="AB873" s="81"/>
      <c r="AC873" s="71">
        <v>122</v>
      </c>
      <c r="AD873" s="71">
        <v>83</v>
      </c>
      <c r="AE873" s="71">
        <v>1279</v>
      </c>
      <c r="AF873" s="71">
        <v>1</v>
      </c>
      <c r="AG873" s="71" t="s">
        <v>1915</v>
      </c>
      <c r="AH873" s="71" t="s">
        <v>2041</v>
      </c>
      <c r="AI873" s="71">
        <v>-10800</v>
      </c>
      <c r="AJ873" s="73">
        <v>40009.5627662037</v>
      </c>
      <c r="AK873" s="71" t="s">
        <v>3133</v>
      </c>
      <c r="AL873" s="71" t="s">
        <v>4004</v>
      </c>
      <c r="AM873" s="71" t="s">
        <v>4912</v>
      </c>
      <c r="AN873" s="73">
        <v>40522.0471875</v>
      </c>
      <c r="AO873" s="71"/>
      <c r="AP873" s="71"/>
    </row>
    <row r="874" spans="1:42" ht="41.45" customHeight="1">
      <c r="A874" s="70" t="s">
        <v>1056</v>
      </c>
      <c r="C874" s="52">
        <v>0</v>
      </c>
      <c r="D874" s="52">
        <v>0</v>
      </c>
      <c r="E874" s="53">
        <v>0</v>
      </c>
      <c r="F874" s="53">
        <v>0</v>
      </c>
      <c r="G874" s="53">
        <v>0</v>
      </c>
      <c r="H874" s="53">
        <v>0</v>
      </c>
      <c r="I874" s="53">
        <v>0</v>
      </c>
      <c r="J874" s="16" t="s">
        <v>5682</v>
      </c>
      <c r="K874" s="16"/>
      <c r="L874" s="75">
        <v>3.5</v>
      </c>
      <c r="M874" s="68"/>
      <c r="N874" s="95" t="s">
        <v>2972</v>
      </c>
      <c r="O874" s="95"/>
      <c r="P874" s="17"/>
      <c r="Q874" s="76" t="s">
        <v>5688</v>
      </c>
      <c r="R874" s="76"/>
      <c r="S874" s="17"/>
      <c r="T874" s="78"/>
      <c r="U874" s="79"/>
      <c r="V874" s="79"/>
      <c r="W874" s="77"/>
      <c r="X874" s="80"/>
      <c r="Y874" s="80"/>
      <c r="Z874" s="69">
        <v>874</v>
      </c>
      <c r="AA874" s="69"/>
      <c r="AB874" s="81"/>
      <c r="AC874" s="71">
        <v>47</v>
      </c>
      <c r="AD874" s="71">
        <v>41</v>
      </c>
      <c r="AE874" s="71">
        <v>1335</v>
      </c>
      <c r="AF874" s="71">
        <v>135</v>
      </c>
      <c r="AG874" s="71" t="s">
        <v>1916</v>
      </c>
      <c r="AH874" s="71" t="s">
        <v>2050</v>
      </c>
      <c r="AI874" s="71">
        <v>-21600</v>
      </c>
      <c r="AJ874" s="73">
        <v>40392.865949074076</v>
      </c>
      <c r="AK874" s="71" t="s">
        <v>3133</v>
      </c>
      <c r="AL874" s="71" t="s">
        <v>4005</v>
      </c>
      <c r="AM874" s="71" t="s">
        <v>4913</v>
      </c>
      <c r="AN874" s="73">
        <v>40522.0471875</v>
      </c>
      <c r="AO874" s="71"/>
      <c r="AP874" s="71"/>
    </row>
    <row r="875" spans="1:42" ht="41.45" customHeight="1">
      <c r="A875" s="70" t="s">
        <v>1057</v>
      </c>
      <c r="C875" s="52">
        <v>0</v>
      </c>
      <c r="D875" s="52">
        <v>0</v>
      </c>
      <c r="E875" s="53">
        <v>0</v>
      </c>
      <c r="F875" s="53">
        <v>0</v>
      </c>
      <c r="G875" s="53">
        <v>0</v>
      </c>
      <c r="H875" s="53">
        <v>0</v>
      </c>
      <c r="I875" s="53">
        <v>0</v>
      </c>
      <c r="J875" s="16" t="s">
        <v>5682</v>
      </c>
      <c r="K875" s="16"/>
      <c r="L875" s="75">
        <v>3.5</v>
      </c>
      <c r="M875" s="68"/>
      <c r="N875" s="95" t="s">
        <v>2973</v>
      </c>
      <c r="O875" s="95"/>
      <c r="P875" s="17"/>
      <c r="Q875" s="76" t="s">
        <v>5688</v>
      </c>
      <c r="R875" s="76"/>
      <c r="S875" s="17"/>
      <c r="T875" s="78"/>
      <c r="U875" s="79"/>
      <c r="V875" s="79"/>
      <c r="W875" s="77"/>
      <c r="X875" s="80"/>
      <c r="Y875" s="80"/>
      <c r="Z875" s="69">
        <v>875</v>
      </c>
      <c r="AA875" s="69"/>
      <c r="AB875" s="81"/>
      <c r="AC875" s="71">
        <v>904</v>
      </c>
      <c r="AD875" s="71">
        <v>1443</v>
      </c>
      <c r="AE875" s="71">
        <v>14177</v>
      </c>
      <c r="AF875" s="71">
        <v>13</v>
      </c>
      <c r="AG875" s="71" t="s">
        <v>1917</v>
      </c>
      <c r="AH875" s="71" t="s">
        <v>2043</v>
      </c>
      <c r="AI875" s="71">
        <v>-18000</v>
      </c>
      <c r="AJ875" s="73">
        <v>39437.812268518515</v>
      </c>
      <c r="AK875" s="71" t="s">
        <v>3133</v>
      </c>
      <c r="AL875" s="71" t="s">
        <v>4006</v>
      </c>
      <c r="AM875" s="71" t="s">
        <v>4914</v>
      </c>
      <c r="AN875" s="73">
        <v>40522.047164351854</v>
      </c>
      <c r="AO875" s="71"/>
      <c r="AP875" s="71"/>
    </row>
    <row r="876" spans="1:42" ht="41.45" customHeight="1">
      <c r="A876" s="70" t="s">
        <v>1058</v>
      </c>
      <c r="C876" s="52">
        <v>0</v>
      </c>
      <c r="D876" s="52">
        <v>0</v>
      </c>
      <c r="E876" s="53">
        <v>0</v>
      </c>
      <c r="F876" s="53">
        <v>0</v>
      </c>
      <c r="G876" s="53">
        <v>0</v>
      </c>
      <c r="H876" s="53">
        <v>0</v>
      </c>
      <c r="I876" s="53">
        <v>0</v>
      </c>
      <c r="J876" s="16" t="s">
        <v>5682</v>
      </c>
      <c r="K876" s="16"/>
      <c r="L876" s="75">
        <v>3.5</v>
      </c>
      <c r="M876" s="68"/>
      <c r="N876" s="95" t="s">
        <v>2974</v>
      </c>
      <c r="O876" s="95"/>
      <c r="P876" s="17"/>
      <c r="Q876" s="76" t="s">
        <v>5688</v>
      </c>
      <c r="R876" s="76"/>
      <c r="S876" s="17"/>
      <c r="T876" s="78"/>
      <c r="U876" s="79"/>
      <c r="V876" s="79"/>
      <c r="W876" s="77"/>
      <c r="X876" s="80"/>
      <c r="Y876" s="80"/>
      <c r="Z876" s="69">
        <v>876</v>
      </c>
      <c r="AA876" s="69"/>
      <c r="AB876" s="81"/>
      <c r="AC876" s="71">
        <v>1151</v>
      </c>
      <c r="AD876" s="71">
        <v>698</v>
      </c>
      <c r="AE876" s="71">
        <v>12238</v>
      </c>
      <c r="AF876" s="71">
        <v>0</v>
      </c>
      <c r="AG876" s="71"/>
      <c r="AH876" s="71"/>
      <c r="AI876" s="71"/>
      <c r="AJ876" s="73">
        <v>40369.904872685183</v>
      </c>
      <c r="AK876" s="71" t="s">
        <v>3133</v>
      </c>
      <c r="AL876" s="71" t="s">
        <v>4007</v>
      </c>
      <c r="AM876" s="71" t="s">
        <v>4915</v>
      </c>
      <c r="AN876" s="73">
        <v>40522.047129629631</v>
      </c>
      <c r="AO876" s="71"/>
      <c r="AP876" s="71"/>
    </row>
    <row r="877" spans="1:42" ht="41.45" customHeight="1">
      <c r="A877" s="70" t="s">
        <v>1059</v>
      </c>
      <c r="C877" s="52">
        <v>0</v>
      </c>
      <c r="D877" s="52">
        <v>0</v>
      </c>
      <c r="E877" s="53">
        <v>0</v>
      </c>
      <c r="F877" s="53">
        <v>0</v>
      </c>
      <c r="G877" s="53">
        <v>0</v>
      </c>
      <c r="H877" s="53">
        <v>0</v>
      </c>
      <c r="I877" s="53">
        <v>0</v>
      </c>
      <c r="J877" s="16" t="s">
        <v>5682</v>
      </c>
      <c r="K877" s="16"/>
      <c r="L877" s="75">
        <v>3.5</v>
      </c>
      <c r="M877" s="68"/>
      <c r="N877" s="95" t="s">
        <v>2975</v>
      </c>
      <c r="O877" s="95"/>
      <c r="P877" s="17"/>
      <c r="Q877" s="76" t="s">
        <v>5688</v>
      </c>
      <c r="R877" s="76"/>
      <c r="S877" s="17"/>
      <c r="T877" s="78"/>
      <c r="U877" s="79"/>
      <c r="V877" s="79"/>
      <c r="W877" s="77"/>
      <c r="X877" s="80"/>
      <c r="Y877" s="80"/>
      <c r="Z877" s="69">
        <v>877</v>
      </c>
      <c r="AA877" s="69"/>
      <c r="AB877" s="81"/>
      <c r="AC877" s="71">
        <v>30</v>
      </c>
      <c r="AD877" s="71">
        <v>21</v>
      </c>
      <c r="AE877" s="71">
        <v>241</v>
      </c>
      <c r="AF877" s="71">
        <v>0</v>
      </c>
      <c r="AG877" s="71" t="s">
        <v>1918</v>
      </c>
      <c r="AH877" s="71" t="s">
        <v>2042</v>
      </c>
      <c r="AI877" s="71">
        <v>-14400</v>
      </c>
      <c r="AJ877" s="73">
        <v>40426.209664351853</v>
      </c>
      <c r="AK877" s="71" t="s">
        <v>3133</v>
      </c>
      <c r="AL877" s="71" t="s">
        <v>4008</v>
      </c>
      <c r="AM877" s="71" t="s">
        <v>4916</v>
      </c>
      <c r="AN877" s="73">
        <v>40522.047118055554</v>
      </c>
      <c r="AO877" s="71"/>
      <c r="AP877" s="71"/>
    </row>
    <row r="878" spans="1:42" ht="41.45" customHeight="1">
      <c r="A878" s="70" t="s">
        <v>1060</v>
      </c>
      <c r="C878" s="52">
        <v>0</v>
      </c>
      <c r="D878" s="52">
        <v>0</v>
      </c>
      <c r="E878" s="53">
        <v>0</v>
      </c>
      <c r="F878" s="53">
        <v>0</v>
      </c>
      <c r="G878" s="53">
        <v>0</v>
      </c>
      <c r="H878" s="53">
        <v>0</v>
      </c>
      <c r="I878" s="53">
        <v>0</v>
      </c>
      <c r="J878" s="16" t="s">
        <v>5682</v>
      </c>
      <c r="K878" s="16"/>
      <c r="L878" s="75">
        <v>3.5</v>
      </c>
      <c r="M878" s="68"/>
      <c r="N878" s="95" t="s">
        <v>2976</v>
      </c>
      <c r="O878" s="95"/>
      <c r="P878" s="17"/>
      <c r="Q878" s="76" t="s">
        <v>5688</v>
      </c>
      <c r="R878" s="76"/>
      <c r="S878" s="17"/>
      <c r="T878" s="78"/>
      <c r="U878" s="79"/>
      <c r="V878" s="79"/>
      <c r="W878" s="77"/>
      <c r="X878" s="80"/>
      <c r="Y878" s="80"/>
      <c r="Z878" s="69">
        <v>878</v>
      </c>
      <c r="AA878" s="69"/>
      <c r="AB878" s="81"/>
      <c r="AC878" s="71">
        <v>0</v>
      </c>
      <c r="AD878" s="71">
        <v>196</v>
      </c>
      <c r="AE878" s="71">
        <v>7117</v>
      </c>
      <c r="AF878" s="71">
        <v>0</v>
      </c>
      <c r="AG878" s="71" t="s">
        <v>1919</v>
      </c>
      <c r="AH878" s="71" t="s">
        <v>2086</v>
      </c>
      <c r="AI878" s="71">
        <v>-21600</v>
      </c>
      <c r="AJ878" s="73">
        <v>40265.737604166665</v>
      </c>
      <c r="AK878" s="71" t="s">
        <v>3133</v>
      </c>
      <c r="AL878" s="71" t="s">
        <v>4009</v>
      </c>
      <c r="AM878" s="71" t="s">
        <v>4917</v>
      </c>
      <c r="AN878" s="73">
        <v>40522.047106481485</v>
      </c>
      <c r="AO878" s="71"/>
      <c r="AP878" s="71"/>
    </row>
    <row r="879" spans="1:42" ht="41.45" customHeight="1">
      <c r="A879" s="70" t="s">
        <v>1061</v>
      </c>
      <c r="C879" s="52">
        <v>0</v>
      </c>
      <c r="D879" s="52">
        <v>0</v>
      </c>
      <c r="E879" s="53">
        <v>0</v>
      </c>
      <c r="F879" s="53">
        <v>0</v>
      </c>
      <c r="G879" s="53">
        <v>0</v>
      </c>
      <c r="H879" s="53">
        <v>0</v>
      </c>
      <c r="I879" s="53">
        <v>0</v>
      </c>
      <c r="J879" s="16" t="s">
        <v>5682</v>
      </c>
      <c r="K879" s="16"/>
      <c r="L879" s="75">
        <v>3.5</v>
      </c>
      <c r="M879" s="68"/>
      <c r="N879" s="95" t="s">
        <v>2977</v>
      </c>
      <c r="O879" s="95"/>
      <c r="P879" s="17"/>
      <c r="Q879" s="76" t="s">
        <v>5688</v>
      </c>
      <c r="R879" s="76"/>
      <c r="S879" s="17"/>
      <c r="T879" s="78"/>
      <c r="U879" s="79"/>
      <c r="V879" s="79"/>
      <c r="W879" s="77"/>
      <c r="X879" s="80"/>
      <c r="Y879" s="80"/>
      <c r="Z879" s="69">
        <v>879</v>
      </c>
      <c r="AA879" s="69"/>
      <c r="AB879" s="81"/>
      <c r="AC879" s="71">
        <v>50</v>
      </c>
      <c r="AD879" s="71">
        <v>15</v>
      </c>
      <c r="AE879" s="71">
        <v>93</v>
      </c>
      <c r="AF879" s="71">
        <v>2</v>
      </c>
      <c r="AG879" s="71" t="s">
        <v>1920</v>
      </c>
      <c r="AH879" s="71" t="s">
        <v>2045</v>
      </c>
      <c r="AI879" s="71">
        <v>-18000</v>
      </c>
      <c r="AJ879" s="73">
        <v>39790.741863425923</v>
      </c>
      <c r="AK879" s="71" t="s">
        <v>3133</v>
      </c>
      <c r="AL879" s="71" t="s">
        <v>4010</v>
      </c>
      <c r="AM879" s="71" t="s">
        <v>4918</v>
      </c>
      <c r="AN879" s="73">
        <v>40522.047071759262</v>
      </c>
      <c r="AO879" s="71"/>
      <c r="AP879" s="71"/>
    </row>
    <row r="880" spans="1:42" ht="41.45" customHeight="1">
      <c r="A880" s="70" t="s">
        <v>1062</v>
      </c>
      <c r="C880" s="52">
        <v>0</v>
      </c>
      <c r="D880" s="52">
        <v>0</v>
      </c>
      <c r="E880" s="53">
        <v>0</v>
      </c>
      <c r="F880" s="53">
        <v>0</v>
      </c>
      <c r="G880" s="53">
        <v>0</v>
      </c>
      <c r="H880" s="53">
        <v>0</v>
      </c>
      <c r="I880" s="53">
        <v>0</v>
      </c>
      <c r="J880" s="16" t="s">
        <v>5682</v>
      </c>
      <c r="K880" s="16"/>
      <c r="L880" s="75">
        <v>3.5</v>
      </c>
      <c r="M880" s="68"/>
      <c r="N880" s="95" t="s">
        <v>2978</v>
      </c>
      <c r="O880" s="95"/>
      <c r="P880" s="17"/>
      <c r="Q880" s="76" t="s">
        <v>5688</v>
      </c>
      <c r="R880" s="76"/>
      <c r="S880" s="17"/>
      <c r="T880" s="78"/>
      <c r="U880" s="79"/>
      <c r="V880" s="79"/>
      <c r="W880" s="77"/>
      <c r="X880" s="80"/>
      <c r="Y880" s="80"/>
      <c r="Z880" s="69">
        <v>880</v>
      </c>
      <c r="AA880" s="69"/>
      <c r="AB880" s="81"/>
      <c r="AC880" s="71">
        <v>431</v>
      </c>
      <c r="AD880" s="71">
        <v>465</v>
      </c>
      <c r="AE880" s="71">
        <v>4989</v>
      </c>
      <c r="AF880" s="71">
        <v>0</v>
      </c>
      <c r="AG880" s="71" t="s">
        <v>1921</v>
      </c>
      <c r="AH880" s="71" t="s">
        <v>2054</v>
      </c>
      <c r="AI880" s="71">
        <v>0</v>
      </c>
      <c r="AJ880" s="73">
        <v>39922.906331018516</v>
      </c>
      <c r="AK880" s="71" t="s">
        <v>3133</v>
      </c>
      <c r="AL880" s="71" t="s">
        <v>4011</v>
      </c>
      <c r="AM880" s="71" t="s">
        <v>4919</v>
      </c>
      <c r="AN880" s="73">
        <v>40522.047071759262</v>
      </c>
      <c r="AO880" s="71"/>
      <c r="AP880" s="71"/>
    </row>
    <row r="881" spans="1:42" ht="41.45" customHeight="1">
      <c r="A881" s="70" t="s">
        <v>1063</v>
      </c>
      <c r="C881" s="52">
        <v>0</v>
      </c>
      <c r="D881" s="52">
        <v>0</v>
      </c>
      <c r="E881" s="53">
        <v>0</v>
      </c>
      <c r="F881" s="53">
        <v>0</v>
      </c>
      <c r="G881" s="53">
        <v>0</v>
      </c>
      <c r="H881" s="53">
        <v>0</v>
      </c>
      <c r="I881" s="53">
        <v>0</v>
      </c>
      <c r="J881" s="16" t="s">
        <v>5682</v>
      </c>
      <c r="K881" s="16"/>
      <c r="L881" s="75">
        <v>3.5</v>
      </c>
      <c r="M881" s="68"/>
      <c r="N881" s="95" t="s">
        <v>2979</v>
      </c>
      <c r="O881" s="95"/>
      <c r="P881" s="17"/>
      <c r="Q881" s="76" t="s">
        <v>5688</v>
      </c>
      <c r="R881" s="76"/>
      <c r="S881" s="17"/>
      <c r="T881" s="78"/>
      <c r="U881" s="79"/>
      <c r="V881" s="79"/>
      <c r="W881" s="77"/>
      <c r="X881" s="80"/>
      <c r="Y881" s="80"/>
      <c r="Z881" s="69">
        <v>881</v>
      </c>
      <c r="AA881" s="69"/>
      <c r="AB881" s="81"/>
      <c r="AC881" s="71">
        <v>4</v>
      </c>
      <c r="AD881" s="71">
        <v>0</v>
      </c>
      <c r="AE881" s="71">
        <v>7</v>
      </c>
      <c r="AF881" s="71">
        <v>0</v>
      </c>
      <c r="AG881" s="71"/>
      <c r="AH881" s="71"/>
      <c r="AI881" s="71"/>
      <c r="AJ881" s="73">
        <v>40504.66302083333</v>
      </c>
      <c r="AK881" s="71" t="s">
        <v>3133</v>
      </c>
      <c r="AL881" s="71" t="s">
        <v>4012</v>
      </c>
      <c r="AM881" s="71" t="s">
        <v>4920</v>
      </c>
      <c r="AN881" s="73">
        <v>40522.047048611108</v>
      </c>
      <c r="AO881" s="71"/>
      <c r="AP881" s="71"/>
    </row>
    <row r="882" spans="1:42" ht="41.45" customHeight="1">
      <c r="A882" s="70" t="s">
        <v>1064</v>
      </c>
      <c r="C882" s="52">
        <v>0</v>
      </c>
      <c r="D882" s="52">
        <v>0</v>
      </c>
      <c r="E882" s="53">
        <v>0</v>
      </c>
      <c r="F882" s="53">
        <v>0</v>
      </c>
      <c r="G882" s="53">
        <v>0</v>
      </c>
      <c r="H882" s="53">
        <v>0</v>
      </c>
      <c r="I882" s="53">
        <v>0</v>
      </c>
      <c r="J882" s="16" t="s">
        <v>5682</v>
      </c>
      <c r="K882" s="16"/>
      <c r="L882" s="75">
        <v>3.5</v>
      </c>
      <c r="M882" s="68"/>
      <c r="N882" s="95" t="s">
        <v>2980</v>
      </c>
      <c r="O882" s="95"/>
      <c r="P882" s="17"/>
      <c r="Q882" s="76" t="s">
        <v>5688</v>
      </c>
      <c r="R882" s="76"/>
      <c r="S882" s="17"/>
      <c r="T882" s="78"/>
      <c r="U882" s="79"/>
      <c r="V882" s="79"/>
      <c r="W882" s="77"/>
      <c r="X882" s="80"/>
      <c r="Y882" s="80"/>
      <c r="Z882" s="69">
        <v>882</v>
      </c>
      <c r="AA882" s="69"/>
      <c r="AB882" s="81"/>
      <c r="AC882" s="71">
        <v>0</v>
      </c>
      <c r="AD882" s="71">
        <v>34</v>
      </c>
      <c r="AE882" s="71">
        <v>12377</v>
      </c>
      <c r="AF882" s="71">
        <v>0</v>
      </c>
      <c r="AG882" s="71" t="s">
        <v>1922</v>
      </c>
      <c r="AH882" s="71" t="s">
        <v>2051</v>
      </c>
      <c r="AI882" s="71">
        <v>3600</v>
      </c>
      <c r="AJ882" s="73">
        <v>40246.483842592592</v>
      </c>
      <c r="AK882" s="71" t="s">
        <v>3133</v>
      </c>
      <c r="AL882" s="71" t="s">
        <v>4013</v>
      </c>
      <c r="AM882" s="71" t="s">
        <v>4921</v>
      </c>
      <c r="AN882" s="73">
        <v>40522.047048611108</v>
      </c>
      <c r="AO882" s="71"/>
      <c r="AP882" s="71"/>
    </row>
    <row r="883" spans="1:42" ht="41.45" customHeight="1">
      <c r="A883" s="70" t="s">
        <v>1065</v>
      </c>
      <c r="C883" s="52">
        <v>0</v>
      </c>
      <c r="D883" s="52">
        <v>0</v>
      </c>
      <c r="E883" s="53">
        <v>0</v>
      </c>
      <c r="F883" s="53">
        <v>0</v>
      </c>
      <c r="G883" s="53">
        <v>0</v>
      </c>
      <c r="H883" s="53">
        <v>0</v>
      </c>
      <c r="I883" s="53">
        <v>0</v>
      </c>
      <c r="J883" s="16" t="s">
        <v>5682</v>
      </c>
      <c r="K883" s="16"/>
      <c r="L883" s="75">
        <v>3.5</v>
      </c>
      <c r="M883" s="68"/>
      <c r="N883" s="95" t="s">
        <v>2981</v>
      </c>
      <c r="O883" s="95"/>
      <c r="P883" s="17"/>
      <c r="Q883" s="76" t="s">
        <v>5688</v>
      </c>
      <c r="R883" s="76"/>
      <c r="S883" s="17"/>
      <c r="T883" s="78"/>
      <c r="U883" s="79"/>
      <c r="V883" s="79"/>
      <c r="W883" s="77"/>
      <c r="X883" s="80"/>
      <c r="Y883" s="80"/>
      <c r="Z883" s="69">
        <v>883</v>
      </c>
      <c r="AA883" s="69"/>
      <c r="AB883" s="81"/>
      <c r="AC883" s="71">
        <v>324</v>
      </c>
      <c r="AD883" s="71">
        <v>135</v>
      </c>
      <c r="AE883" s="71">
        <v>1529</v>
      </c>
      <c r="AF883" s="71">
        <v>8</v>
      </c>
      <c r="AG883" s="71" t="s">
        <v>1923</v>
      </c>
      <c r="AH883" s="71" t="s">
        <v>2040</v>
      </c>
      <c r="AI883" s="71">
        <v>-28800</v>
      </c>
      <c r="AJ883" s="73">
        <v>40385.113993055558</v>
      </c>
      <c r="AK883" s="71" t="s">
        <v>3133</v>
      </c>
      <c r="AL883" s="71" t="s">
        <v>4014</v>
      </c>
      <c r="AM883" s="71" t="s">
        <v>4922</v>
      </c>
      <c r="AN883" s="73">
        <v>40522.047048611108</v>
      </c>
      <c r="AO883" s="71"/>
      <c r="AP883" s="71"/>
    </row>
    <row r="884" spans="1:42" ht="41.45" customHeight="1">
      <c r="A884" s="70" t="s">
        <v>1066</v>
      </c>
      <c r="C884" s="52">
        <v>0</v>
      </c>
      <c r="D884" s="52">
        <v>0</v>
      </c>
      <c r="E884" s="53">
        <v>0</v>
      </c>
      <c r="F884" s="53">
        <v>0</v>
      </c>
      <c r="G884" s="53">
        <v>0</v>
      </c>
      <c r="H884" s="53">
        <v>0</v>
      </c>
      <c r="I884" s="53">
        <v>0</v>
      </c>
      <c r="J884" s="16" t="s">
        <v>5682</v>
      </c>
      <c r="K884" s="16"/>
      <c r="L884" s="75">
        <v>3.5</v>
      </c>
      <c r="M884" s="68"/>
      <c r="N884" s="95" t="s">
        <v>2982</v>
      </c>
      <c r="O884" s="95"/>
      <c r="P884" s="17"/>
      <c r="Q884" s="76" t="s">
        <v>5688</v>
      </c>
      <c r="R884" s="76"/>
      <c r="S884" s="17"/>
      <c r="T884" s="78"/>
      <c r="U884" s="79"/>
      <c r="V884" s="79"/>
      <c r="W884" s="77"/>
      <c r="X884" s="80"/>
      <c r="Y884" s="80"/>
      <c r="Z884" s="69">
        <v>884</v>
      </c>
      <c r="AA884" s="69"/>
      <c r="AB884" s="81"/>
      <c r="AC884" s="71">
        <v>240</v>
      </c>
      <c r="AD884" s="71">
        <v>193</v>
      </c>
      <c r="AE884" s="71">
        <v>1822</v>
      </c>
      <c r="AF884" s="71">
        <v>10</v>
      </c>
      <c r="AG884" s="71" t="s">
        <v>1924</v>
      </c>
      <c r="AH884" s="71" t="s">
        <v>2048</v>
      </c>
      <c r="AI884" s="71">
        <v>36000</v>
      </c>
      <c r="AJ884" s="73">
        <v>39886.534826388888</v>
      </c>
      <c r="AK884" s="71" t="s">
        <v>3133</v>
      </c>
      <c r="AL884" s="71" t="s">
        <v>4015</v>
      </c>
      <c r="AM884" s="71" t="s">
        <v>4923</v>
      </c>
      <c r="AN884" s="73">
        <v>40522.047037037039</v>
      </c>
      <c r="AO884" s="71"/>
      <c r="AP884" s="71"/>
    </row>
    <row r="885" spans="1:42" ht="41.45" customHeight="1">
      <c r="A885" s="70" t="s">
        <v>1067</v>
      </c>
      <c r="C885" s="52">
        <v>0</v>
      </c>
      <c r="D885" s="52">
        <v>0</v>
      </c>
      <c r="E885" s="53">
        <v>0</v>
      </c>
      <c r="F885" s="53">
        <v>0</v>
      </c>
      <c r="G885" s="53">
        <v>0</v>
      </c>
      <c r="H885" s="53">
        <v>0</v>
      </c>
      <c r="I885" s="53">
        <v>0</v>
      </c>
      <c r="J885" s="16" t="s">
        <v>5682</v>
      </c>
      <c r="K885" s="16"/>
      <c r="L885" s="75">
        <v>3.5</v>
      </c>
      <c r="M885" s="68"/>
      <c r="N885" s="95" t="s">
        <v>2840</v>
      </c>
      <c r="O885" s="95"/>
      <c r="P885" s="17"/>
      <c r="Q885" s="76" t="s">
        <v>5688</v>
      </c>
      <c r="R885" s="76"/>
      <c r="S885" s="17"/>
      <c r="T885" s="78"/>
      <c r="U885" s="79"/>
      <c r="V885" s="79"/>
      <c r="W885" s="77"/>
      <c r="X885" s="80"/>
      <c r="Y885" s="80"/>
      <c r="Z885" s="69">
        <v>885</v>
      </c>
      <c r="AA885" s="69"/>
      <c r="AB885" s="81"/>
      <c r="AC885" s="71">
        <v>2</v>
      </c>
      <c r="AD885" s="71">
        <v>1</v>
      </c>
      <c r="AE885" s="71">
        <v>5</v>
      </c>
      <c r="AF885" s="71">
        <v>0</v>
      </c>
      <c r="AG885" s="71" t="s">
        <v>1925</v>
      </c>
      <c r="AH885" s="71"/>
      <c r="AI885" s="71"/>
      <c r="AJ885" s="73">
        <v>40519.007511574076</v>
      </c>
      <c r="AK885" s="71" t="s">
        <v>3133</v>
      </c>
      <c r="AL885" s="71" t="s">
        <v>4016</v>
      </c>
      <c r="AM885" s="71" t="s">
        <v>4924</v>
      </c>
      <c r="AN885" s="73">
        <v>40522.046469907407</v>
      </c>
      <c r="AO885" s="71"/>
      <c r="AP885" s="71"/>
    </row>
    <row r="886" spans="1:42" ht="41.45" customHeight="1">
      <c r="A886" s="70" t="s">
        <v>1068</v>
      </c>
      <c r="C886" s="52">
        <v>0</v>
      </c>
      <c r="D886" s="52">
        <v>0</v>
      </c>
      <c r="E886" s="53">
        <v>0</v>
      </c>
      <c r="F886" s="53">
        <v>0</v>
      </c>
      <c r="G886" s="53">
        <v>0</v>
      </c>
      <c r="H886" s="53">
        <v>0</v>
      </c>
      <c r="I886" s="53">
        <v>0</v>
      </c>
      <c r="J886" s="16" t="s">
        <v>5682</v>
      </c>
      <c r="K886" s="16"/>
      <c r="L886" s="75">
        <v>3.5</v>
      </c>
      <c r="M886" s="68"/>
      <c r="N886" s="95" t="s">
        <v>2983</v>
      </c>
      <c r="O886" s="95"/>
      <c r="P886" s="17"/>
      <c r="Q886" s="76" t="s">
        <v>5688</v>
      </c>
      <c r="R886" s="76"/>
      <c r="S886" s="17"/>
      <c r="T886" s="78"/>
      <c r="U886" s="79"/>
      <c r="V886" s="79"/>
      <c r="W886" s="77"/>
      <c r="X886" s="80"/>
      <c r="Y886" s="80"/>
      <c r="Z886" s="69">
        <v>886</v>
      </c>
      <c r="AA886" s="69"/>
      <c r="AB886" s="81"/>
      <c r="AC886" s="71">
        <v>1125</v>
      </c>
      <c r="AD886" s="71">
        <v>1097</v>
      </c>
      <c r="AE886" s="71">
        <v>2637</v>
      </c>
      <c r="AF886" s="71">
        <v>0</v>
      </c>
      <c r="AG886" s="71" t="s">
        <v>1926</v>
      </c>
      <c r="AH886" s="71" t="s">
        <v>2050</v>
      </c>
      <c r="AI886" s="71">
        <v>-21600</v>
      </c>
      <c r="AJ886" s="73">
        <v>39874.154050925928</v>
      </c>
      <c r="AK886" s="71" t="s">
        <v>3133</v>
      </c>
      <c r="AL886" s="71" t="s">
        <v>4017</v>
      </c>
      <c r="AM886" s="71" t="s">
        <v>4925</v>
      </c>
      <c r="AN886" s="73">
        <v>40522.046446759261</v>
      </c>
      <c r="AO886" s="71"/>
      <c r="AP886" s="71"/>
    </row>
    <row r="887" spans="1:42" ht="41.45" customHeight="1">
      <c r="A887" s="70" t="s">
        <v>1069</v>
      </c>
      <c r="C887" s="52">
        <v>0</v>
      </c>
      <c r="D887" s="52">
        <v>0</v>
      </c>
      <c r="E887" s="53">
        <v>0</v>
      </c>
      <c r="F887" s="53">
        <v>0</v>
      </c>
      <c r="G887" s="53">
        <v>0</v>
      </c>
      <c r="H887" s="53">
        <v>0</v>
      </c>
      <c r="I887" s="53">
        <v>0</v>
      </c>
      <c r="J887" s="16" t="s">
        <v>5682</v>
      </c>
      <c r="K887" s="16"/>
      <c r="L887" s="75">
        <v>3.5</v>
      </c>
      <c r="M887" s="68"/>
      <c r="N887" s="95" t="s">
        <v>2984</v>
      </c>
      <c r="O887" s="95"/>
      <c r="P887" s="17"/>
      <c r="Q887" s="76" t="s">
        <v>5688</v>
      </c>
      <c r="R887" s="76"/>
      <c r="S887" s="17"/>
      <c r="T887" s="78"/>
      <c r="U887" s="79"/>
      <c r="V887" s="79"/>
      <c r="W887" s="77"/>
      <c r="X887" s="80"/>
      <c r="Y887" s="80"/>
      <c r="Z887" s="69">
        <v>887</v>
      </c>
      <c r="AA887" s="69"/>
      <c r="AB887" s="81"/>
      <c r="AC887" s="71">
        <v>1275</v>
      </c>
      <c r="AD887" s="71">
        <v>2879</v>
      </c>
      <c r="AE887" s="71">
        <v>86921</v>
      </c>
      <c r="AF887" s="71">
        <v>647</v>
      </c>
      <c r="AG887" s="71" t="s">
        <v>1927</v>
      </c>
      <c r="AH887" s="71" t="s">
        <v>2094</v>
      </c>
      <c r="AI887" s="71">
        <v>25200</v>
      </c>
      <c r="AJ887" s="73">
        <v>40049.600914351853</v>
      </c>
      <c r="AK887" s="71" t="s">
        <v>3133</v>
      </c>
      <c r="AL887" s="71" t="s">
        <v>4018</v>
      </c>
      <c r="AM887" s="71" t="s">
        <v>4926</v>
      </c>
      <c r="AN887" s="73">
        <v>40522.046435185184</v>
      </c>
      <c r="AO887" s="71"/>
      <c r="AP887" s="71"/>
    </row>
    <row r="888" spans="1:42" ht="41.45" customHeight="1">
      <c r="A888" s="70" t="s">
        <v>1070</v>
      </c>
      <c r="C888" s="52">
        <v>0</v>
      </c>
      <c r="D888" s="52">
        <v>0</v>
      </c>
      <c r="E888" s="53">
        <v>0</v>
      </c>
      <c r="F888" s="53">
        <v>0</v>
      </c>
      <c r="G888" s="53">
        <v>0</v>
      </c>
      <c r="H888" s="53">
        <v>0</v>
      </c>
      <c r="I888" s="53">
        <v>0</v>
      </c>
      <c r="J888" s="16" t="s">
        <v>5682</v>
      </c>
      <c r="K888" s="16"/>
      <c r="L888" s="75">
        <v>3.5</v>
      </c>
      <c r="M888" s="68"/>
      <c r="N888" s="95" t="s">
        <v>2985</v>
      </c>
      <c r="O888" s="95"/>
      <c r="P888" s="17"/>
      <c r="Q888" s="76" t="s">
        <v>5688</v>
      </c>
      <c r="R888" s="76"/>
      <c r="S888" s="17"/>
      <c r="T888" s="78"/>
      <c r="U888" s="79"/>
      <c r="V888" s="79"/>
      <c r="W888" s="77"/>
      <c r="X888" s="80"/>
      <c r="Y888" s="80"/>
      <c r="Z888" s="69">
        <v>888</v>
      </c>
      <c r="AA888" s="69"/>
      <c r="AB888" s="81"/>
      <c r="AC888" s="71">
        <v>267</v>
      </c>
      <c r="AD888" s="71">
        <v>321</v>
      </c>
      <c r="AE888" s="71">
        <v>309</v>
      </c>
      <c r="AF888" s="71">
        <v>7</v>
      </c>
      <c r="AG888" s="71" t="s">
        <v>1928</v>
      </c>
      <c r="AH888" s="71" t="s">
        <v>2052</v>
      </c>
      <c r="AI888" s="71">
        <v>-10800</v>
      </c>
      <c r="AJ888" s="73">
        <v>39848.640277777777</v>
      </c>
      <c r="AK888" s="71" t="s">
        <v>3133</v>
      </c>
      <c r="AL888" s="71" t="s">
        <v>4019</v>
      </c>
      <c r="AM888" s="71" t="s">
        <v>4927</v>
      </c>
      <c r="AN888" s="73">
        <v>40522.046400462961</v>
      </c>
      <c r="AO888" s="71"/>
      <c r="AP888" s="71"/>
    </row>
    <row r="889" spans="1:42" ht="41.45" customHeight="1">
      <c r="A889" s="70" t="s">
        <v>1071</v>
      </c>
      <c r="C889" s="52">
        <v>0</v>
      </c>
      <c r="D889" s="52">
        <v>0</v>
      </c>
      <c r="E889" s="53">
        <v>0</v>
      </c>
      <c r="F889" s="53">
        <v>0</v>
      </c>
      <c r="G889" s="53">
        <v>0</v>
      </c>
      <c r="H889" s="53">
        <v>0</v>
      </c>
      <c r="I889" s="53">
        <v>0</v>
      </c>
      <c r="J889" s="16" t="s">
        <v>5682</v>
      </c>
      <c r="K889" s="16"/>
      <c r="L889" s="75">
        <v>3.5</v>
      </c>
      <c r="M889" s="68"/>
      <c r="N889" s="95" t="s">
        <v>2986</v>
      </c>
      <c r="O889" s="95"/>
      <c r="P889" s="17"/>
      <c r="Q889" s="76" t="s">
        <v>5688</v>
      </c>
      <c r="R889" s="76"/>
      <c r="S889" s="17"/>
      <c r="T889" s="78"/>
      <c r="U889" s="79"/>
      <c r="V889" s="79"/>
      <c r="W889" s="77"/>
      <c r="X889" s="80"/>
      <c r="Y889" s="80"/>
      <c r="Z889" s="69">
        <v>889</v>
      </c>
      <c r="AA889" s="69"/>
      <c r="AB889" s="81"/>
      <c r="AC889" s="71">
        <v>245</v>
      </c>
      <c r="AD889" s="71">
        <v>314</v>
      </c>
      <c r="AE889" s="71">
        <v>3216</v>
      </c>
      <c r="AF889" s="71">
        <v>1</v>
      </c>
      <c r="AG889" s="71" t="s">
        <v>1929</v>
      </c>
      <c r="AH889" s="71" t="s">
        <v>2086</v>
      </c>
      <c r="AI889" s="71">
        <v>-21600</v>
      </c>
      <c r="AJ889" s="73">
        <v>40092.319155092591</v>
      </c>
      <c r="AK889" s="71" t="s">
        <v>3133</v>
      </c>
      <c r="AL889" s="71" t="s">
        <v>4020</v>
      </c>
      <c r="AM889" s="71" t="s">
        <v>4928</v>
      </c>
      <c r="AN889" s="73">
        <v>40522.046388888892</v>
      </c>
      <c r="AO889" s="71"/>
      <c r="AP889" s="71"/>
    </row>
    <row r="890" spans="1:42" ht="41.45" customHeight="1">
      <c r="A890" s="70" t="s">
        <v>1072</v>
      </c>
      <c r="C890" s="52">
        <v>0</v>
      </c>
      <c r="D890" s="52">
        <v>0</v>
      </c>
      <c r="E890" s="53">
        <v>0</v>
      </c>
      <c r="F890" s="53">
        <v>0</v>
      </c>
      <c r="G890" s="53">
        <v>0</v>
      </c>
      <c r="H890" s="53">
        <v>0</v>
      </c>
      <c r="I890" s="53">
        <v>0</v>
      </c>
      <c r="J890" s="16" t="s">
        <v>5682</v>
      </c>
      <c r="K890" s="16"/>
      <c r="L890" s="75">
        <v>3.5</v>
      </c>
      <c r="M890" s="68"/>
      <c r="N890" s="95" t="s">
        <v>2987</v>
      </c>
      <c r="O890" s="95"/>
      <c r="P890" s="17"/>
      <c r="Q890" s="76" t="s">
        <v>5688</v>
      </c>
      <c r="R890" s="76"/>
      <c r="S890" s="17"/>
      <c r="T890" s="78"/>
      <c r="U890" s="79"/>
      <c r="V890" s="79"/>
      <c r="W890" s="77"/>
      <c r="X890" s="80"/>
      <c r="Y890" s="80"/>
      <c r="Z890" s="69">
        <v>890</v>
      </c>
      <c r="AA890" s="69"/>
      <c r="AB890" s="81"/>
      <c r="AC890" s="71">
        <v>410</v>
      </c>
      <c r="AD890" s="71">
        <v>641</v>
      </c>
      <c r="AE890" s="71">
        <v>9021</v>
      </c>
      <c r="AF890" s="71">
        <v>18</v>
      </c>
      <c r="AG890" s="71" t="s">
        <v>1930</v>
      </c>
      <c r="AH890" s="71" t="s">
        <v>2041</v>
      </c>
      <c r="AI890" s="71">
        <v>-10800</v>
      </c>
      <c r="AJ890" s="73">
        <v>39843.094837962963</v>
      </c>
      <c r="AK890" s="71" t="s">
        <v>3133</v>
      </c>
      <c r="AL890" s="71" t="s">
        <v>4021</v>
      </c>
      <c r="AM890" s="71" t="s">
        <v>4929</v>
      </c>
      <c r="AN890" s="73">
        <v>40522.046377314815</v>
      </c>
      <c r="AO890" s="71"/>
      <c r="AP890" s="71"/>
    </row>
    <row r="891" spans="1:42" ht="41.45" customHeight="1">
      <c r="A891" s="70" t="s">
        <v>1073</v>
      </c>
      <c r="C891" s="52">
        <v>0</v>
      </c>
      <c r="D891" s="52">
        <v>0</v>
      </c>
      <c r="E891" s="53">
        <v>0</v>
      </c>
      <c r="F891" s="53">
        <v>0</v>
      </c>
      <c r="G891" s="53">
        <v>0</v>
      </c>
      <c r="H891" s="53">
        <v>0</v>
      </c>
      <c r="I891" s="53">
        <v>0</v>
      </c>
      <c r="J891" s="16" t="s">
        <v>5682</v>
      </c>
      <c r="K891" s="16"/>
      <c r="L891" s="75">
        <v>3.5</v>
      </c>
      <c r="M891" s="68"/>
      <c r="N891" s="95" t="s">
        <v>2988</v>
      </c>
      <c r="O891" s="95"/>
      <c r="P891" s="17"/>
      <c r="Q891" s="76" t="s">
        <v>5688</v>
      </c>
      <c r="R891" s="76"/>
      <c r="S891" s="17"/>
      <c r="T891" s="78"/>
      <c r="U891" s="79"/>
      <c r="V891" s="79"/>
      <c r="W891" s="77"/>
      <c r="X891" s="80"/>
      <c r="Y891" s="80"/>
      <c r="Z891" s="69">
        <v>891</v>
      </c>
      <c r="AA891" s="69"/>
      <c r="AB891" s="81"/>
      <c r="AC891" s="71">
        <v>536</v>
      </c>
      <c r="AD891" s="71">
        <v>242</v>
      </c>
      <c r="AE891" s="71">
        <v>2177</v>
      </c>
      <c r="AF891" s="71">
        <v>39</v>
      </c>
      <c r="AG891" s="71" t="s">
        <v>1931</v>
      </c>
      <c r="AH891" s="71" t="s">
        <v>2049</v>
      </c>
      <c r="AI891" s="71">
        <v>36000</v>
      </c>
      <c r="AJ891" s="73">
        <v>39702.4919212963</v>
      </c>
      <c r="AK891" s="71" t="s">
        <v>3133</v>
      </c>
      <c r="AL891" s="71" t="s">
        <v>4022</v>
      </c>
      <c r="AM891" s="71" t="s">
        <v>4930</v>
      </c>
      <c r="AN891" s="73">
        <v>40522.046365740738</v>
      </c>
      <c r="AO891" s="71"/>
      <c r="AP891" s="71"/>
    </row>
    <row r="892" spans="1:42" ht="41.45" customHeight="1">
      <c r="A892" s="70" t="s">
        <v>1074</v>
      </c>
      <c r="C892" s="52">
        <v>0</v>
      </c>
      <c r="D892" s="52">
        <v>0</v>
      </c>
      <c r="E892" s="53">
        <v>0</v>
      </c>
      <c r="F892" s="53">
        <v>0</v>
      </c>
      <c r="G892" s="53">
        <v>0</v>
      </c>
      <c r="H892" s="53">
        <v>0</v>
      </c>
      <c r="I892" s="53">
        <v>0</v>
      </c>
      <c r="J892" s="16" t="s">
        <v>5682</v>
      </c>
      <c r="K892" s="16"/>
      <c r="L892" s="75">
        <v>3.5</v>
      </c>
      <c r="M892" s="68"/>
      <c r="N892" s="95" t="s">
        <v>2989</v>
      </c>
      <c r="O892" s="95"/>
      <c r="P892" s="17"/>
      <c r="Q892" s="76" t="s">
        <v>5688</v>
      </c>
      <c r="R892" s="76"/>
      <c r="S892" s="17"/>
      <c r="T892" s="78"/>
      <c r="U892" s="79"/>
      <c r="V892" s="79"/>
      <c r="W892" s="77"/>
      <c r="X892" s="80"/>
      <c r="Y892" s="80"/>
      <c r="Z892" s="69">
        <v>892</v>
      </c>
      <c r="AA892" s="69"/>
      <c r="AB892" s="81"/>
      <c r="AC892" s="71">
        <v>26</v>
      </c>
      <c r="AD892" s="71">
        <v>56</v>
      </c>
      <c r="AE892" s="71">
        <v>428</v>
      </c>
      <c r="AF892" s="71">
        <v>3</v>
      </c>
      <c r="AG892" s="71"/>
      <c r="AH892" s="71" t="s">
        <v>2065</v>
      </c>
      <c r="AI892" s="71">
        <v>-25200</v>
      </c>
      <c r="AJ892" s="73">
        <v>39499.843715277777</v>
      </c>
      <c r="AK892" s="71" t="s">
        <v>3133</v>
      </c>
      <c r="AL892" s="71" t="s">
        <v>4023</v>
      </c>
      <c r="AM892" s="71" t="s">
        <v>4931</v>
      </c>
      <c r="AN892" s="73">
        <v>40522.046319444446</v>
      </c>
      <c r="AO892" s="71"/>
      <c r="AP892" s="71"/>
    </row>
    <row r="893" spans="1:42" ht="41.45" customHeight="1">
      <c r="A893" s="70" t="s">
        <v>1075</v>
      </c>
      <c r="C893" s="52">
        <v>0</v>
      </c>
      <c r="D893" s="52">
        <v>0</v>
      </c>
      <c r="E893" s="53">
        <v>0</v>
      </c>
      <c r="F893" s="53">
        <v>0</v>
      </c>
      <c r="G893" s="53">
        <v>0</v>
      </c>
      <c r="H893" s="53">
        <v>0</v>
      </c>
      <c r="I893" s="53">
        <v>0</v>
      </c>
      <c r="J893" s="16" t="s">
        <v>5682</v>
      </c>
      <c r="K893" s="16"/>
      <c r="L893" s="75">
        <v>3.5</v>
      </c>
      <c r="M893" s="68"/>
      <c r="N893" s="95" t="s">
        <v>2990</v>
      </c>
      <c r="O893" s="95"/>
      <c r="P893" s="17"/>
      <c r="Q893" s="76" t="s">
        <v>5688</v>
      </c>
      <c r="R893" s="76"/>
      <c r="S893" s="17"/>
      <c r="T893" s="78"/>
      <c r="U893" s="79"/>
      <c r="V893" s="79"/>
      <c r="W893" s="77"/>
      <c r="X893" s="80"/>
      <c r="Y893" s="80"/>
      <c r="Z893" s="69">
        <v>893</v>
      </c>
      <c r="AA893" s="69"/>
      <c r="AB893" s="81"/>
      <c r="AC893" s="71">
        <v>492</v>
      </c>
      <c r="AD893" s="71">
        <v>528</v>
      </c>
      <c r="AE893" s="71">
        <v>43143</v>
      </c>
      <c r="AF893" s="71">
        <v>0</v>
      </c>
      <c r="AG893" s="71"/>
      <c r="AH893" s="71"/>
      <c r="AI893" s="71"/>
      <c r="AJ893" s="73">
        <v>40160.874351851853</v>
      </c>
      <c r="AK893" s="71" t="s">
        <v>3133</v>
      </c>
      <c r="AL893" s="71" t="s">
        <v>4024</v>
      </c>
      <c r="AM893" s="71" t="s">
        <v>4932</v>
      </c>
      <c r="AN893" s="73">
        <v>40522.046238425923</v>
      </c>
      <c r="AO893" s="71"/>
      <c r="AP893" s="71"/>
    </row>
    <row r="894" spans="1:42" ht="41.45" customHeight="1">
      <c r="A894" s="70" t="s">
        <v>1076</v>
      </c>
      <c r="C894" s="52">
        <v>0</v>
      </c>
      <c r="D894" s="52">
        <v>0</v>
      </c>
      <c r="E894" s="53">
        <v>0</v>
      </c>
      <c r="F894" s="53">
        <v>0</v>
      </c>
      <c r="G894" s="53">
        <v>0</v>
      </c>
      <c r="H894" s="53">
        <v>0</v>
      </c>
      <c r="I894" s="53">
        <v>0</v>
      </c>
      <c r="J894" s="16" t="s">
        <v>5682</v>
      </c>
      <c r="K894" s="16"/>
      <c r="L894" s="75">
        <v>3.5</v>
      </c>
      <c r="M894" s="68"/>
      <c r="N894" s="95" t="s">
        <v>2991</v>
      </c>
      <c r="O894" s="95"/>
      <c r="P894" s="17"/>
      <c r="Q894" s="76" t="s">
        <v>5688</v>
      </c>
      <c r="R894" s="76"/>
      <c r="S894" s="17"/>
      <c r="T894" s="78"/>
      <c r="U894" s="79"/>
      <c r="V894" s="79"/>
      <c r="W894" s="77"/>
      <c r="X894" s="80"/>
      <c r="Y894" s="80"/>
      <c r="Z894" s="69">
        <v>894</v>
      </c>
      <c r="AA894" s="69"/>
      <c r="AB894" s="81"/>
      <c r="AC894" s="71">
        <v>50</v>
      </c>
      <c r="AD894" s="71">
        <v>1962</v>
      </c>
      <c r="AE894" s="71">
        <v>75270</v>
      </c>
      <c r="AF894" s="71">
        <v>0</v>
      </c>
      <c r="AG894" s="71" t="s">
        <v>1932</v>
      </c>
      <c r="AH894" s="71" t="s">
        <v>2079</v>
      </c>
      <c r="AI894" s="71">
        <v>28800</v>
      </c>
      <c r="AJ894" s="73">
        <v>40208.545729166668</v>
      </c>
      <c r="AK894" s="71" t="s">
        <v>3133</v>
      </c>
      <c r="AL894" s="71" t="s">
        <v>4025</v>
      </c>
      <c r="AM894" s="71" t="s">
        <v>4933</v>
      </c>
      <c r="AN894" s="73">
        <v>40522.046226851853</v>
      </c>
      <c r="AO894" s="71"/>
      <c r="AP894" s="71"/>
    </row>
    <row r="895" spans="1:42" ht="41.45" customHeight="1">
      <c r="A895" s="70" t="s">
        <v>1077</v>
      </c>
      <c r="C895" s="52">
        <v>0</v>
      </c>
      <c r="D895" s="52">
        <v>0</v>
      </c>
      <c r="E895" s="53">
        <v>0</v>
      </c>
      <c r="F895" s="53">
        <v>0</v>
      </c>
      <c r="G895" s="53">
        <v>0</v>
      </c>
      <c r="H895" s="53">
        <v>0</v>
      </c>
      <c r="I895" s="53">
        <v>0</v>
      </c>
      <c r="J895" s="16" t="s">
        <v>5682</v>
      </c>
      <c r="K895" s="16"/>
      <c r="L895" s="75">
        <v>3.5</v>
      </c>
      <c r="M895" s="68"/>
      <c r="N895" s="95" t="s">
        <v>2992</v>
      </c>
      <c r="O895" s="95"/>
      <c r="P895" s="17"/>
      <c r="Q895" s="76" t="s">
        <v>5688</v>
      </c>
      <c r="R895" s="76"/>
      <c r="S895" s="17"/>
      <c r="T895" s="78"/>
      <c r="U895" s="79"/>
      <c r="V895" s="79"/>
      <c r="W895" s="77"/>
      <c r="X895" s="80"/>
      <c r="Y895" s="80"/>
      <c r="Z895" s="69">
        <v>895</v>
      </c>
      <c r="AA895" s="69"/>
      <c r="AB895" s="81"/>
      <c r="AC895" s="71">
        <v>63</v>
      </c>
      <c r="AD895" s="71">
        <v>124</v>
      </c>
      <c r="AE895" s="71">
        <v>399</v>
      </c>
      <c r="AF895" s="71">
        <v>1</v>
      </c>
      <c r="AG895" s="71" t="s">
        <v>1933</v>
      </c>
      <c r="AH895" s="71" t="s">
        <v>2114</v>
      </c>
      <c r="AI895" s="71">
        <v>32400</v>
      </c>
      <c r="AJ895" s="73">
        <v>39879.078703703701</v>
      </c>
      <c r="AK895" s="71" t="s">
        <v>3133</v>
      </c>
      <c r="AL895" s="71" t="s">
        <v>4026</v>
      </c>
      <c r="AM895" s="71" t="s">
        <v>4934</v>
      </c>
      <c r="AN895" s="73">
        <v>40522.04619212963</v>
      </c>
      <c r="AO895" s="71"/>
      <c r="AP895" s="71"/>
    </row>
    <row r="896" spans="1:42" ht="41.45" customHeight="1">
      <c r="A896" s="70" t="s">
        <v>1078</v>
      </c>
      <c r="C896" s="52">
        <v>0</v>
      </c>
      <c r="D896" s="52">
        <v>0</v>
      </c>
      <c r="E896" s="53">
        <v>0</v>
      </c>
      <c r="F896" s="53">
        <v>0</v>
      </c>
      <c r="G896" s="53">
        <v>0</v>
      </c>
      <c r="H896" s="53">
        <v>0</v>
      </c>
      <c r="I896" s="53">
        <v>0</v>
      </c>
      <c r="J896" s="16" t="s">
        <v>5682</v>
      </c>
      <c r="K896" s="16"/>
      <c r="L896" s="75">
        <v>3.5</v>
      </c>
      <c r="M896" s="68"/>
      <c r="N896" s="95" t="s">
        <v>2993</v>
      </c>
      <c r="O896" s="95"/>
      <c r="P896" s="17"/>
      <c r="Q896" s="76" t="s">
        <v>5688</v>
      </c>
      <c r="R896" s="76"/>
      <c r="S896" s="17"/>
      <c r="T896" s="78"/>
      <c r="U896" s="79"/>
      <c r="V896" s="79"/>
      <c r="W896" s="77"/>
      <c r="X896" s="80"/>
      <c r="Y896" s="80"/>
      <c r="Z896" s="69">
        <v>896</v>
      </c>
      <c r="AA896" s="69"/>
      <c r="AB896" s="81"/>
      <c r="AC896" s="71">
        <v>53</v>
      </c>
      <c r="AD896" s="71">
        <v>29</v>
      </c>
      <c r="AE896" s="71">
        <v>113</v>
      </c>
      <c r="AF896" s="71">
        <v>3</v>
      </c>
      <c r="AG896" s="71"/>
      <c r="AH896" s="71" t="s">
        <v>2050</v>
      </c>
      <c r="AI896" s="71">
        <v>-21600</v>
      </c>
      <c r="AJ896" s="73">
        <v>39804.13212962963</v>
      </c>
      <c r="AK896" s="71" t="s">
        <v>3133</v>
      </c>
      <c r="AL896" s="71" t="s">
        <v>4027</v>
      </c>
      <c r="AM896" s="71" t="s">
        <v>4935</v>
      </c>
      <c r="AN896" s="73">
        <v>40522.046168981484</v>
      </c>
      <c r="AO896" s="71"/>
      <c r="AP896" s="71"/>
    </row>
    <row r="897" spans="1:42" ht="41.45" customHeight="1">
      <c r="A897" s="70" t="s">
        <v>1079</v>
      </c>
      <c r="C897" s="52">
        <v>0</v>
      </c>
      <c r="D897" s="52">
        <v>0</v>
      </c>
      <c r="E897" s="53">
        <v>0</v>
      </c>
      <c r="F897" s="53">
        <v>0</v>
      </c>
      <c r="G897" s="53">
        <v>0</v>
      </c>
      <c r="H897" s="53">
        <v>0</v>
      </c>
      <c r="I897" s="53">
        <v>0</v>
      </c>
      <c r="J897" s="16" t="s">
        <v>5682</v>
      </c>
      <c r="K897" s="16"/>
      <c r="L897" s="75">
        <v>3.5</v>
      </c>
      <c r="M897" s="68"/>
      <c r="N897" s="95" t="s">
        <v>2994</v>
      </c>
      <c r="O897" s="95"/>
      <c r="P897" s="17"/>
      <c r="Q897" s="76" t="s">
        <v>5688</v>
      </c>
      <c r="R897" s="76"/>
      <c r="S897" s="17"/>
      <c r="T897" s="78"/>
      <c r="U897" s="79"/>
      <c r="V897" s="79"/>
      <c r="W897" s="77"/>
      <c r="X897" s="80"/>
      <c r="Y897" s="80"/>
      <c r="Z897" s="69">
        <v>897</v>
      </c>
      <c r="AA897" s="69"/>
      <c r="AB897" s="81"/>
      <c r="AC897" s="71">
        <v>3</v>
      </c>
      <c r="AD897" s="71">
        <v>29</v>
      </c>
      <c r="AE897" s="71">
        <v>2520</v>
      </c>
      <c r="AF897" s="71">
        <v>0</v>
      </c>
      <c r="AG897" s="71" t="s">
        <v>1934</v>
      </c>
      <c r="AH897" s="71" t="s">
        <v>2115</v>
      </c>
      <c r="AI897" s="71">
        <v>-14400</v>
      </c>
      <c r="AJ897" s="73">
        <v>40055.261377314811</v>
      </c>
      <c r="AK897" s="71" t="s">
        <v>3133</v>
      </c>
      <c r="AL897" s="71" t="s">
        <v>4028</v>
      </c>
      <c r="AM897" s="71" t="s">
        <v>4936</v>
      </c>
      <c r="AN897" s="73">
        <v>40522.046157407407</v>
      </c>
      <c r="AO897" s="71"/>
      <c r="AP897" s="71"/>
    </row>
    <row r="898" spans="1:42" ht="41.45" customHeight="1">
      <c r="A898" s="70" t="s">
        <v>1080</v>
      </c>
      <c r="C898" s="52">
        <v>0</v>
      </c>
      <c r="D898" s="52">
        <v>0</v>
      </c>
      <c r="E898" s="53">
        <v>0</v>
      </c>
      <c r="F898" s="53">
        <v>0</v>
      </c>
      <c r="G898" s="53">
        <v>0</v>
      </c>
      <c r="H898" s="53">
        <v>0</v>
      </c>
      <c r="I898" s="53">
        <v>0</v>
      </c>
      <c r="J898" s="16" t="s">
        <v>5682</v>
      </c>
      <c r="K898" s="16"/>
      <c r="L898" s="75">
        <v>3.5</v>
      </c>
      <c r="M898" s="68"/>
      <c r="N898" s="95" t="s">
        <v>2995</v>
      </c>
      <c r="O898" s="95"/>
      <c r="P898" s="17"/>
      <c r="Q898" s="76" t="s">
        <v>5688</v>
      </c>
      <c r="R898" s="76"/>
      <c r="S898" s="17"/>
      <c r="T898" s="78"/>
      <c r="U898" s="79"/>
      <c r="V898" s="79"/>
      <c r="W898" s="77"/>
      <c r="X898" s="80"/>
      <c r="Y898" s="80"/>
      <c r="Z898" s="69">
        <v>898</v>
      </c>
      <c r="AA898" s="69"/>
      <c r="AB898" s="81"/>
      <c r="AC898" s="71">
        <v>0</v>
      </c>
      <c r="AD898" s="71">
        <v>3</v>
      </c>
      <c r="AE898" s="71">
        <v>125</v>
      </c>
      <c r="AF898" s="71">
        <v>0</v>
      </c>
      <c r="AG898" s="71"/>
      <c r="AH898" s="71"/>
      <c r="AI898" s="71"/>
      <c r="AJ898" s="73">
        <v>40519.18241898148</v>
      </c>
      <c r="AK898" s="71" t="s">
        <v>3133</v>
      </c>
      <c r="AL898" s="71" t="s">
        <v>4029</v>
      </c>
      <c r="AM898" s="71" t="s">
        <v>4937</v>
      </c>
      <c r="AN898" s="73">
        <v>40522.046157407407</v>
      </c>
      <c r="AO898" s="71"/>
      <c r="AP898" s="71"/>
    </row>
    <row r="899" spans="1:42" ht="41.45" customHeight="1">
      <c r="A899" s="70" t="s">
        <v>1081</v>
      </c>
      <c r="C899" s="52">
        <v>0</v>
      </c>
      <c r="D899" s="52">
        <v>0</v>
      </c>
      <c r="E899" s="53">
        <v>0</v>
      </c>
      <c r="F899" s="53">
        <v>0</v>
      </c>
      <c r="G899" s="53">
        <v>0</v>
      </c>
      <c r="H899" s="53">
        <v>0</v>
      </c>
      <c r="I899" s="53">
        <v>0</v>
      </c>
      <c r="J899" s="16" t="s">
        <v>5682</v>
      </c>
      <c r="K899" s="16"/>
      <c r="L899" s="75">
        <v>3.5</v>
      </c>
      <c r="M899" s="68"/>
      <c r="N899" s="95" t="s">
        <v>2996</v>
      </c>
      <c r="O899" s="95"/>
      <c r="P899" s="17"/>
      <c r="Q899" s="76" t="s">
        <v>5688</v>
      </c>
      <c r="R899" s="76"/>
      <c r="S899" s="17"/>
      <c r="T899" s="78"/>
      <c r="U899" s="79"/>
      <c r="V899" s="79"/>
      <c r="W899" s="77"/>
      <c r="X899" s="80"/>
      <c r="Y899" s="80"/>
      <c r="Z899" s="69">
        <v>899</v>
      </c>
      <c r="AA899" s="69"/>
      <c r="AB899" s="81"/>
      <c r="AC899" s="71">
        <v>61</v>
      </c>
      <c r="AD899" s="71">
        <v>16</v>
      </c>
      <c r="AE899" s="71">
        <v>225</v>
      </c>
      <c r="AF899" s="71">
        <v>0</v>
      </c>
      <c r="AG899" s="71" t="s">
        <v>1935</v>
      </c>
      <c r="AH899" s="71"/>
      <c r="AI899" s="71"/>
      <c r="AJ899" s="73">
        <v>40494.372986111113</v>
      </c>
      <c r="AK899" s="71" t="s">
        <v>3133</v>
      </c>
      <c r="AL899" s="71" t="s">
        <v>4030</v>
      </c>
      <c r="AM899" s="71" t="s">
        <v>4938</v>
      </c>
      <c r="AN899" s="73">
        <v>40522.04614583333</v>
      </c>
      <c r="AO899" s="71"/>
      <c r="AP899" s="71"/>
    </row>
    <row r="900" spans="1:42" ht="41.45" customHeight="1">
      <c r="A900" s="70" t="s">
        <v>1082</v>
      </c>
      <c r="C900" s="52">
        <v>0</v>
      </c>
      <c r="D900" s="52">
        <v>0</v>
      </c>
      <c r="E900" s="53">
        <v>0</v>
      </c>
      <c r="F900" s="53">
        <v>0</v>
      </c>
      <c r="G900" s="53">
        <v>0</v>
      </c>
      <c r="H900" s="53">
        <v>0</v>
      </c>
      <c r="I900" s="53">
        <v>0</v>
      </c>
      <c r="J900" s="16" t="s">
        <v>5682</v>
      </c>
      <c r="K900" s="16"/>
      <c r="L900" s="75">
        <v>3.5</v>
      </c>
      <c r="M900" s="68"/>
      <c r="N900" s="95" t="s">
        <v>2997</v>
      </c>
      <c r="O900" s="95"/>
      <c r="P900" s="17"/>
      <c r="Q900" s="76" t="s">
        <v>5688</v>
      </c>
      <c r="R900" s="76"/>
      <c r="S900" s="17"/>
      <c r="T900" s="78"/>
      <c r="U900" s="79"/>
      <c r="V900" s="79"/>
      <c r="W900" s="77"/>
      <c r="X900" s="80"/>
      <c r="Y900" s="80"/>
      <c r="Z900" s="69">
        <v>900</v>
      </c>
      <c r="AA900" s="69"/>
      <c r="AB900" s="81"/>
      <c r="AC900" s="71">
        <v>215</v>
      </c>
      <c r="AD900" s="71">
        <v>66</v>
      </c>
      <c r="AE900" s="71">
        <v>69</v>
      </c>
      <c r="AF900" s="71">
        <v>2</v>
      </c>
      <c r="AG900" s="71" t="s">
        <v>1936</v>
      </c>
      <c r="AH900" s="71"/>
      <c r="AI900" s="71"/>
      <c r="AJ900" s="73">
        <v>40424.219467592593</v>
      </c>
      <c r="AK900" s="71" t="s">
        <v>3133</v>
      </c>
      <c r="AL900" s="71" t="s">
        <v>4031</v>
      </c>
      <c r="AM900" s="71" t="s">
        <v>4286</v>
      </c>
      <c r="AN900" s="73">
        <v>40522.046076388891</v>
      </c>
      <c r="AO900" s="71"/>
      <c r="AP900" s="71"/>
    </row>
    <row r="901" spans="1:42" ht="41.45" customHeight="1">
      <c r="A901" s="70" t="s">
        <v>1083</v>
      </c>
      <c r="C901" s="52">
        <v>0</v>
      </c>
      <c r="D901" s="52">
        <v>0</v>
      </c>
      <c r="E901" s="53">
        <v>0</v>
      </c>
      <c r="F901" s="53">
        <v>0</v>
      </c>
      <c r="G901" s="53">
        <v>0</v>
      </c>
      <c r="H901" s="53">
        <v>0</v>
      </c>
      <c r="I901" s="53">
        <v>0</v>
      </c>
      <c r="J901" s="16" t="s">
        <v>5682</v>
      </c>
      <c r="K901" s="16"/>
      <c r="L901" s="75">
        <v>3.5</v>
      </c>
      <c r="M901" s="68"/>
      <c r="N901" s="95" t="s">
        <v>2998</v>
      </c>
      <c r="O901" s="95"/>
      <c r="P901" s="17"/>
      <c r="Q901" s="76" t="s">
        <v>5688</v>
      </c>
      <c r="R901" s="76"/>
      <c r="S901" s="17"/>
      <c r="T901" s="78"/>
      <c r="U901" s="79"/>
      <c r="V901" s="79"/>
      <c r="W901" s="77"/>
      <c r="X901" s="80"/>
      <c r="Y901" s="80"/>
      <c r="Z901" s="69">
        <v>901</v>
      </c>
      <c r="AA901" s="69"/>
      <c r="AB901" s="81"/>
      <c r="AC901" s="71">
        <v>220</v>
      </c>
      <c r="AD901" s="71">
        <v>543</v>
      </c>
      <c r="AE901" s="71">
        <v>16099</v>
      </c>
      <c r="AF901" s="71">
        <v>86</v>
      </c>
      <c r="AG901" s="71" t="s">
        <v>1937</v>
      </c>
      <c r="AH901" s="71" t="s">
        <v>2045</v>
      </c>
      <c r="AI901" s="71">
        <v>-18000</v>
      </c>
      <c r="AJ901" s="73">
        <v>39920.095648148148</v>
      </c>
      <c r="AK901" s="71" t="s">
        <v>3133</v>
      </c>
      <c r="AL901" s="71" t="s">
        <v>4032</v>
      </c>
      <c r="AM901" s="71" t="s">
        <v>4939</v>
      </c>
      <c r="AN901" s="73">
        <v>40522.046076388891</v>
      </c>
      <c r="AO901" s="71"/>
      <c r="AP901" s="71"/>
    </row>
    <row r="902" spans="1:42" ht="41.45" customHeight="1">
      <c r="A902" s="70" t="s">
        <v>1084</v>
      </c>
      <c r="C902" s="52">
        <v>0</v>
      </c>
      <c r="D902" s="52">
        <v>0</v>
      </c>
      <c r="E902" s="53">
        <v>0</v>
      </c>
      <c r="F902" s="53">
        <v>0</v>
      </c>
      <c r="G902" s="53">
        <v>0</v>
      </c>
      <c r="H902" s="53">
        <v>0</v>
      </c>
      <c r="I902" s="53">
        <v>0</v>
      </c>
      <c r="J902" s="16" t="s">
        <v>5682</v>
      </c>
      <c r="K902" s="16"/>
      <c r="L902" s="75">
        <v>3.5</v>
      </c>
      <c r="M902" s="68"/>
      <c r="N902" s="95" t="s">
        <v>2999</v>
      </c>
      <c r="O902" s="95"/>
      <c r="P902" s="17"/>
      <c r="Q902" s="76" t="s">
        <v>5688</v>
      </c>
      <c r="R902" s="76"/>
      <c r="S902" s="17"/>
      <c r="T902" s="78"/>
      <c r="U902" s="79"/>
      <c r="V902" s="79"/>
      <c r="W902" s="77"/>
      <c r="X902" s="80"/>
      <c r="Y902" s="80"/>
      <c r="Z902" s="69">
        <v>902</v>
      </c>
      <c r="AA902" s="69"/>
      <c r="AB902" s="81"/>
      <c r="AC902" s="71">
        <v>49</v>
      </c>
      <c r="AD902" s="71">
        <v>36</v>
      </c>
      <c r="AE902" s="71">
        <v>321</v>
      </c>
      <c r="AF902" s="71">
        <v>1</v>
      </c>
      <c r="AG902" s="71" t="s">
        <v>1938</v>
      </c>
      <c r="AH902" s="71" t="s">
        <v>2086</v>
      </c>
      <c r="AI902" s="71">
        <v>-21600</v>
      </c>
      <c r="AJ902" s="73">
        <v>40116.696261574078</v>
      </c>
      <c r="AK902" s="71" t="s">
        <v>3133</v>
      </c>
      <c r="AL902" s="71" t="s">
        <v>4033</v>
      </c>
      <c r="AM902" s="71" t="s">
        <v>4940</v>
      </c>
      <c r="AN902" s="73">
        <v>40522.046064814815</v>
      </c>
      <c r="AO902" s="71"/>
      <c r="AP902" s="71"/>
    </row>
    <row r="903" spans="1:42" ht="41.45" customHeight="1">
      <c r="A903" s="70" t="s">
        <v>1085</v>
      </c>
      <c r="C903" s="52">
        <v>0</v>
      </c>
      <c r="D903" s="52">
        <v>0</v>
      </c>
      <c r="E903" s="53">
        <v>0</v>
      </c>
      <c r="F903" s="53">
        <v>0</v>
      </c>
      <c r="G903" s="53">
        <v>0</v>
      </c>
      <c r="H903" s="53">
        <v>0</v>
      </c>
      <c r="I903" s="53">
        <v>0</v>
      </c>
      <c r="J903" s="16" t="s">
        <v>5682</v>
      </c>
      <c r="K903" s="16"/>
      <c r="L903" s="75">
        <v>3.5</v>
      </c>
      <c r="M903" s="68"/>
      <c r="N903" s="95" t="s">
        <v>3000</v>
      </c>
      <c r="O903" s="95"/>
      <c r="P903" s="17"/>
      <c r="Q903" s="76" t="s">
        <v>5688</v>
      </c>
      <c r="R903" s="76"/>
      <c r="S903" s="17"/>
      <c r="T903" s="78"/>
      <c r="U903" s="79"/>
      <c r="V903" s="79"/>
      <c r="W903" s="77"/>
      <c r="X903" s="80"/>
      <c r="Y903" s="80"/>
      <c r="Z903" s="69">
        <v>903</v>
      </c>
      <c r="AA903" s="69"/>
      <c r="AB903" s="81"/>
      <c r="AC903" s="71">
        <v>0</v>
      </c>
      <c r="AD903" s="71">
        <v>234</v>
      </c>
      <c r="AE903" s="71">
        <v>37803</v>
      </c>
      <c r="AF903" s="71">
        <v>0</v>
      </c>
      <c r="AG903" s="71"/>
      <c r="AH903" s="71" t="s">
        <v>2040</v>
      </c>
      <c r="AI903" s="71">
        <v>-28800</v>
      </c>
      <c r="AJ903" s="73">
        <v>40098.955277777779</v>
      </c>
      <c r="AK903" s="71" t="s">
        <v>3133</v>
      </c>
      <c r="AL903" s="71" t="s">
        <v>4034</v>
      </c>
      <c r="AM903" s="71" t="s">
        <v>4941</v>
      </c>
      <c r="AN903" s="73">
        <v>40522.046053240738</v>
      </c>
      <c r="AO903" s="71"/>
      <c r="AP903" s="71"/>
    </row>
    <row r="904" spans="1:42" ht="41.45" customHeight="1">
      <c r="A904" s="70" t="s">
        <v>1086</v>
      </c>
      <c r="C904" s="52">
        <v>0</v>
      </c>
      <c r="D904" s="52">
        <v>0</v>
      </c>
      <c r="E904" s="53">
        <v>0</v>
      </c>
      <c r="F904" s="53">
        <v>0</v>
      </c>
      <c r="G904" s="53">
        <v>0</v>
      </c>
      <c r="H904" s="53">
        <v>0</v>
      </c>
      <c r="I904" s="53">
        <v>0</v>
      </c>
      <c r="J904" s="16" t="s">
        <v>5682</v>
      </c>
      <c r="K904" s="16"/>
      <c r="L904" s="75">
        <v>3.5</v>
      </c>
      <c r="M904" s="68"/>
      <c r="N904" s="95" t="s">
        <v>2902</v>
      </c>
      <c r="O904" s="95"/>
      <c r="P904" s="17"/>
      <c r="Q904" s="76" t="s">
        <v>5688</v>
      </c>
      <c r="R904" s="76"/>
      <c r="S904" s="17"/>
      <c r="T904" s="78"/>
      <c r="U904" s="79"/>
      <c r="V904" s="79"/>
      <c r="W904" s="77"/>
      <c r="X904" s="80"/>
      <c r="Y904" s="80"/>
      <c r="Z904" s="69">
        <v>904</v>
      </c>
      <c r="AA904" s="69"/>
      <c r="AB904" s="81"/>
      <c r="AC904" s="71">
        <v>4</v>
      </c>
      <c r="AD904" s="71">
        <v>0</v>
      </c>
      <c r="AE904" s="71">
        <v>6</v>
      </c>
      <c r="AF904" s="71">
        <v>0</v>
      </c>
      <c r="AG904" s="71"/>
      <c r="AH904" s="71"/>
      <c r="AI904" s="71"/>
      <c r="AJ904" s="73">
        <v>40522.040335648147</v>
      </c>
      <c r="AK904" s="71" t="s">
        <v>3133</v>
      </c>
      <c r="AL904" s="71" t="s">
        <v>4035</v>
      </c>
      <c r="AM904" s="71" t="s">
        <v>4942</v>
      </c>
      <c r="AN904" s="73">
        <v>40522.046053240738</v>
      </c>
      <c r="AO904" s="71"/>
      <c r="AP904" s="71"/>
    </row>
    <row r="905" spans="1:42" ht="41.45" customHeight="1">
      <c r="A905" s="70" t="s">
        <v>1087</v>
      </c>
      <c r="C905" s="52">
        <v>0</v>
      </c>
      <c r="D905" s="52">
        <v>0</v>
      </c>
      <c r="E905" s="53">
        <v>0</v>
      </c>
      <c r="F905" s="53">
        <v>0</v>
      </c>
      <c r="G905" s="53">
        <v>0</v>
      </c>
      <c r="H905" s="53">
        <v>0</v>
      </c>
      <c r="I905" s="53">
        <v>0</v>
      </c>
      <c r="J905" s="16" t="s">
        <v>5682</v>
      </c>
      <c r="K905" s="16"/>
      <c r="L905" s="75">
        <v>3.5</v>
      </c>
      <c r="M905" s="68"/>
      <c r="N905" s="95" t="s">
        <v>3001</v>
      </c>
      <c r="O905" s="95"/>
      <c r="P905" s="17"/>
      <c r="Q905" s="76" t="s">
        <v>5688</v>
      </c>
      <c r="R905" s="76"/>
      <c r="S905" s="17"/>
      <c r="T905" s="78"/>
      <c r="U905" s="79"/>
      <c r="V905" s="79"/>
      <c r="W905" s="77"/>
      <c r="X905" s="80"/>
      <c r="Y905" s="80"/>
      <c r="Z905" s="69">
        <v>905</v>
      </c>
      <c r="AA905" s="69"/>
      <c r="AB905" s="81"/>
      <c r="AC905" s="71">
        <v>1</v>
      </c>
      <c r="AD905" s="71">
        <v>53</v>
      </c>
      <c r="AE905" s="71">
        <v>5072</v>
      </c>
      <c r="AF905" s="71">
        <v>0</v>
      </c>
      <c r="AG905" s="71"/>
      <c r="AH905" s="71"/>
      <c r="AI905" s="71"/>
      <c r="AJ905" s="73">
        <v>40441.559479166666</v>
      </c>
      <c r="AK905" s="71" t="s">
        <v>3133</v>
      </c>
      <c r="AL905" s="71" t="s">
        <v>4036</v>
      </c>
      <c r="AM905" s="71" t="s">
        <v>4943</v>
      </c>
      <c r="AN905" s="73">
        <v>40522.046030092592</v>
      </c>
      <c r="AO905" s="71"/>
      <c r="AP905" s="71"/>
    </row>
    <row r="906" spans="1:42" ht="41.45" customHeight="1">
      <c r="A906" s="70" t="s">
        <v>1088</v>
      </c>
      <c r="C906" s="52">
        <v>0</v>
      </c>
      <c r="D906" s="52">
        <v>0</v>
      </c>
      <c r="E906" s="53">
        <v>0</v>
      </c>
      <c r="F906" s="53">
        <v>0</v>
      </c>
      <c r="G906" s="53">
        <v>0</v>
      </c>
      <c r="H906" s="53">
        <v>0</v>
      </c>
      <c r="I906" s="53">
        <v>0</v>
      </c>
      <c r="J906" s="16" t="s">
        <v>5682</v>
      </c>
      <c r="K906" s="16"/>
      <c r="L906" s="75">
        <v>3.5</v>
      </c>
      <c r="M906" s="68"/>
      <c r="N906" s="95" t="s">
        <v>2792</v>
      </c>
      <c r="O906" s="95"/>
      <c r="P906" s="17"/>
      <c r="Q906" s="76" t="s">
        <v>5688</v>
      </c>
      <c r="R906" s="76"/>
      <c r="S906" s="17"/>
      <c r="T906" s="78"/>
      <c r="U906" s="79"/>
      <c r="V906" s="79"/>
      <c r="W906" s="77"/>
      <c r="X906" s="80"/>
      <c r="Y906" s="80"/>
      <c r="Z906" s="69">
        <v>906</v>
      </c>
      <c r="AA906" s="69"/>
      <c r="AB906" s="81"/>
      <c r="AC906" s="71">
        <v>50</v>
      </c>
      <c r="AD906" s="71">
        <v>73</v>
      </c>
      <c r="AE906" s="71">
        <v>2859</v>
      </c>
      <c r="AF906" s="71">
        <v>0</v>
      </c>
      <c r="AG906" s="71" t="s">
        <v>1939</v>
      </c>
      <c r="AH906" s="71"/>
      <c r="AI906" s="71"/>
      <c r="AJ906" s="73">
        <v>40509.360844907409</v>
      </c>
      <c r="AK906" s="71" t="s">
        <v>3133</v>
      </c>
      <c r="AL906" s="71" t="s">
        <v>4037</v>
      </c>
      <c r="AM906" s="71" t="s">
        <v>4944</v>
      </c>
      <c r="AN906" s="73">
        <v>40522.046018518522</v>
      </c>
      <c r="AO906" s="71"/>
      <c r="AP906" s="71"/>
    </row>
    <row r="907" spans="1:42" ht="41.45" customHeight="1">
      <c r="A907" s="70" t="s">
        <v>1089</v>
      </c>
      <c r="C907" s="52">
        <v>0</v>
      </c>
      <c r="D907" s="52">
        <v>0</v>
      </c>
      <c r="E907" s="53">
        <v>0</v>
      </c>
      <c r="F907" s="53">
        <v>0</v>
      </c>
      <c r="G907" s="53">
        <v>0</v>
      </c>
      <c r="H907" s="53">
        <v>0</v>
      </c>
      <c r="I907" s="53">
        <v>0</v>
      </c>
      <c r="J907" s="16" t="s">
        <v>5682</v>
      </c>
      <c r="K907" s="16"/>
      <c r="L907" s="75">
        <v>3.5</v>
      </c>
      <c r="M907" s="68"/>
      <c r="N907" s="95" t="s">
        <v>3002</v>
      </c>
      <c r="O907" s="95"/>
      <c r="P907" s="17"/>
      <c r="Q907" s="76" t="s">
        <v>5688</v>
      </c>
      <c r="R907" s="76"/>
      <c r="S907" s="17"/>
      <c r="T907" s="78"/>
      <c r="U907" s="79"/>
      <c r="V907" s="79"/>
      <c r="W907" s="77"/>
      <c r="X907" s="80"/>
      <c r="Y907" s="80"/>
      <c r="Z907" s="69">
        <v>907</v>
      </c>
      <c r="AA907" s="69"/>
      <c r="AB907" s="81"/>
      <c r="AC907" s="71">
        <v>38</v>
      </c>
      <c r="AD907" s="71">
        <v>303</v>
      </c>
      <c r="AE907" s="71">
        <v>29227</v>
      </c>
      <c r="AF907" s="71">
        <v>0</v>
      </c>
      <c r="AG907" s="71" t="s">
        <v>1940</v>
      </c>
      <c r="AH907" s="71" t="s">
        <v>2040</v>
      </c>
      <c r="AI907" s="71">
        <v>-28800</v>
      </c>
      <c r="AJ907" s="73">
        <v>40038.310046296298</v>
      </c>
      <c r="AK907" s="71" t="s">
        <v>3133</v>
      </c>
      <c r="AL907" s="71" t="s">
        <v>4038</v>
      </c>
      <c r="AM907" s="71" t="s">
        <v>4945</v>
      </c>
      <c r="AN907" s="73">
        <v>40522.046006944445</v>
      </c>
      <c r="AO907" s="71"/>
      <c r="AP907" s="71"/>
    </row>
    <row r="908" spans="1:42" ht="41.45" customHeight="1">
      <c r="A908" s="70" t="s">
        <v>1090</v>
      </c>
      <c r="C908" s="52">
        <v>0</v>
      </c>
      <c r="D908" s="52">
        <v>0</v>
      </c>
      <c r="E908" s="53">
        <v>0</v>
      </c>
      <c r="F908" s="53">
        <v>0</v>
      </c>
      <c r="G908" s="53">
        <v>0</v>
      </c>
      <c r="H908" s="53">
        <v>0</v>
      </c>
      <c r="I908" s="53">
        <v>0</v>
      </c>
      <c r="J908" s="16" t="s">
        <v>5682</v>
      </c>
      <c r="K908" s="16"/>
      <c r="L908" s="75">
        <v>3.5</v>
      </c>
      <c r="M908" s="68"/>
      <c r="N908" s="95" t="s">
        <v>3003</v>
      </c>
      <c r="O908" s="95"/>
      <c r="P908" s="17"/>
      <c r="Q908" s="76" t="s">
        <v>5688</v>
      </c>
      <c r="R908" s="76"/>
      <c r="S908" s="17"/>
      <c r="T908" s="78"/>
      <c r="U908" s="79"/>
      <c r="V908" s="79"/>
      <c r="W908" s="77"/>
      <c r="X908" s="80"/>
      <c r="Y908" s="80"/>
      <c r="Z908" s="69">
        <v>908</v>
      </c>
      <c r="AA908" s="69"/>
      <c r="AB908" s="81"/>
      <c r="AC908" s="71">
        <v>34</v>
      </c>
      <c r="AD908" s="71">
        <v>66</v>
      </c>
      <c r="AE908" s="71">
        <v>1338</v>
      </c>
      <c r="AF908" s="71">
        <v>0</v>
      </c>
      <c r="AG908" s="71" t="s">
        <v>1941</v>
      </c>
      <c r="AH908" s="71" t="s">
        <v>2041</v>
      </c>
      <c r="AI908" s="71">
        <v>-10800</v>
      </c>
      <c r="AJ908" s="73">
        <v>40409.495069444441</v>
      </c>
      <c r="AK908" s="71" t="s">
        <v>3133</v>
      </c>
      <c r="AL908" s="71" t="s">
        <v>4039</v>
      </c>
      <c r="AM908" s="71" t="s">
        <v>4946</v>
      </c>
      <c r="AN908" s="73">
        <v>40522.045983796299</v>
      </c>
      <c r="AO908" s="71"/>
      <c r="AP908" s="71"/>
    </row>
    <row r="909" spans="1:42" ht="41.45" customHeight="1">
      <c r="A909" s="70" t="s">
        <v>1091</v>
      </c>
      <c r="C909" s="52">
        <v>0</v>
      </c>
      <c r="D909" s="52">
        <v>0</v>
      </c>
      <c r="E909" s="53">
        <v>0</v>
      </c>
      <c r="F909" s="53">
        <v>0</v>
      </c>
      <c r="G909" s="53">
        <v>0</v>
      </c>
      <c r="H909" s="53">
        <v>0</v>
      </c>
      <c r="I909" s="53">
        <v>0</v>
      </c>
      <c r="J909" s="16" t="s">
        <v>5682</v>
      </c>
      <c r="K909" s="16"/>
      <c r="L909" s="75">
        <v>3.5</v>
      </c>
      <c r="M909" s="68"/>
      <c r="N909" s="95" t="s">
        <v>3004</v>
      </c>
      <c r="O909" s="95"/>
      <c r="P909" s="17"/>
      <c r="Q909" s="76" t="s">
        <v>5688</v>
      </c>
      <c r="R909" s="76"/>
      <c r="S909" s="17"/>
      <c r="T909" s="78"/>
      <c r="U909" s="79"/>
      <c r="V909" s="79"/>
      <c r="W909" s="77"/>
      <c r="X909" s="80"/>
      <c r="Y909" s="80"/>
      <c r="Z909" s="69">
        <v>909</v>
      </c>
      <c r="AA909" s="69"/>
      <c r="AB909" s="81"/>
      <c r="AC909" s="71">
        <v>26</v>
      </c>
      <c r="AD909" s="71">
        <v>17</v>
      </c>
      <c r="AE909" s="71">
        <v>91</v>
      </c>
      <c r="AF909" s="71">
        <v>4</v>
      </c>
      <c r="AG909" s="71" t="s">
        <v>1942</v>
      </c>
      <c r="AH909" s="71" t="s">
        <v>2057</v>
      </c>
      <c r="AI909" s="71">
        <v>28800</v>
      </c>
      <c r="AJ909" s="73">
        <v>40037.264224537037</v>
      </c>
      <c r="AK909" s="71" t="s">
        <v>3133</v>
      </c>
      <c r="AL909" s="71" t="s">
        <v>4040</v>
      </c>
      <c r="AM909" s="71" t="s">
        <v>4554</v>
      </c>
      <c r="AN909" s="73">
        <v>40522.045983796299</v>
      </c>
      <c r="AO909" s="71"/>
      <c r="AP909" s="71"/>
    </row>
    <row r="910" spans="1:42" ht="41.45" customHeight="1">
      <c r="A910" s="70" t="s">
        <v>1092</v>
      </c>
      <c r="C910" s="52">
        <v>0</v>
      </c>
      <c r="D910" s="52">
        <v>0</v>
      </c>
      <c r="E910" s="53">
        <v>0</v>
      </c>
      <c r="F910" s="53">
        <v>0</v>
      </c>
      <c r="G910" s="53">
        <v>0</v>
      </c>
      <c r="H910" s="53">
        <v>0</v>
      </c>
      <c r="I910" s="53">
        <v>0</v>
      </c>
      <c r="J910" s="16" t="s">
        <v>5682</v>
      </c>
      <c r="K910" s="16"/>
      <c r="L910" s="75">
        <v>3.5</v>
      </c>
      <c r="M910" s="68"/>
      <c r="N910" s="95" t="s">
        <v>3005</v>
      </c>
      <c r="O910" s="95"/>
      <c r="P910" s="17"/>
      <c r="Q910" s="76" t="s">
        <v>5688</v>
      </c>
      <c r="R910" s="76"/>
      <c r="S910" s="17"/>
      <c r="T910" s="78"/>
      <c r="U910" s="79"/>
      <c r="V910" s="79"/>
      <c r="W910" s="77"/>
      <c r="X910" s="80"/>
      <c r="Y910" s="80"/>
      <c r="Z910" s="69">
        <v>910</v>
      </c>
      <c r="AA910" s="69"/>
      <c r="AB910" s="81"/>
      <c r="AC910" s="71">
        <v>252</v>
      </c>
      <c r="AD910" s="71">
        <v>227</v>
      </c>
      <c r="AE910" s="71">
        <v>2967</v>
      </c>
      <c r="AF910" s="71">
        <v>9</v>
      </c>
      <c r="AG910" s="71" t="s">
        <v>1943</v>
      </c>
      <c r="AH910" s="71" t="s">
        <v>2091</v>
      </c>
      <c r="AI910" s="71">
        <v>32400</v>
      </c>
      <c r="AJ910" s="73">
        <v>40065.3515162037</v>
      </c>
      <c r="AK910" s="71" t="s">
        <v>3133</v>
      </c>
      <c r="AL910" s="71" t="s">
        <v>4041</v>
      </c>
      <c r="AM910" s="71" t="s">
        <v>4947</v>
      </c>
      <c r="AN910" s="73">
        <v>40522.045960648145</v>
      </c>
      <c r="AO910" s="71"/>
      <c r="AP910" s="71"/>
    </row>
    <row r="911" spans="1:42" ht="41.45" customHeight="1">
      <c r="A911" s="70" t="s">
        <v>1093</v>
      </c>
      <c r="C911" s="52">
        <v>0</v>
      </c>
      <c r="D911" s="52">
        <v>0</v>
      </c>
      <c r="E911" s="53">
        <v>0</v>
      </c>
      <c r="F911" s="53">
        <v>0</v>
      </c>
      <c r="G911" s="53">
        <v>0</v>
      </c>
      <c r="H911" s="53">
        <v>0</v>
      </c>
      <c r="I911" s="53">
        <v>0</v>
      </c>
      <c r="J911" s="16" t="s">
        <v>5682</v>
      </c>
      <c r="K911" s="16"/>
      <c r="L911" s="75">
        <v>3.5</v>
      </c>
      <c r="M911" s="68"/>
      <c r="N911" s="95" t="s">
        <v>3006</v>
      </c>
      <c r="O911" s="95"/>
      <c r="P911" s="17"/>
      <c r="Q911" s="76" t="s">
        <v>5688</v>
      </c>
      <c r="R911" s="76"/>
      <c r="S911" s="17"/>
      <c r="T911" s="78"/>
      <c r="U911" s="79"/>
      <c r="V911" s="79"/>
      <c r="W911" s="77"/>
      <c r="X911" s="80"/>
      <c r="Y911" s="80"/>
      <c r="Z911" s="69">
        <v>911</v>
      </c>
      <c r="AA911" s="69"/>
      <c r="AB911" s="81"/>
      <c r="AC911" s="71">
        <v>31</v>
      </c>
      <c r="AD911" s="71">
        <v>30</v>
      </c>
      <c r="AE911" s="71">
        <v>328</v>
      </c>
      <c r="AF911" s="71">
        <v>0</v>
      </c>
      <c r="AG911" s="71" t="s">
        <v>1944</v>
      </c>
      <c r="AH911" s="71" t="s">
        <v>2060</v>
      </c>
      <c r="AI911" s="71">
        <v>3600</v>
      </c>
      <c r="AJ911" s="73">
        <v>40175.822280092594</v>
      </c>
      <c r="AK911" s="71" t="s">
        <v>3133</v>
      </c>
      <c r="AL911" s="71" t="s">
        <v>4042</v>
      </c>
      <c r="AM911" s="71" t="s">
        <v>4948</v>
      </c>
      <c r="AN911" s="73">
        <v>40522.045949074076</v>
      </c>
      <c r="AO911" s="71"/>
      <c r="AP911" s="71"/>
    </row>
    <row r="912" spans="1:42" ht="41.45" customHeight="1">
      <c r="A912" s="70" t="s">
        <v>1094</v>
      </c>
      <c r="C912" s="52">
        <v>0</v>
      </c>
      <c r="D912" s="52">
        <v>0</v>
      </c>
      <c r="E912" s="53">
        <v>0</v>
      </c>
      <c r="F912" s="53">
        <v>0</v>
      </c>
      <c r="G912" s="53">
        <v>0</v>
      </c>
      <c r="H912" s="53">
        <v>0</v>
      </c>
      <c r="I912" s="53">
        <v>0</v>
      </c>
      <c r="J912" s="16" t="s">
        <v>5682</v>
      </c>
      <c r="K912" s="16"/>
      <c r="L912" s="75">
        <v>3.5</v>
      </c>
      <c r="M912" s="68"/>
      <c r="N912" s="95" t="s">
        <v>3007</v>
      </c>
      <c r="O912" s="95"/>
      <c r="P912" s="17"/>
      <c r="Q912" s="76" t="s">
        <v>5688</v>
      </c>
      <c r="R912" s="76"/>
      <c r="S912" s="17"/>
      <c r="T912" s="78"/>
      <c r="U912" s="79"/>
      <c r="V912" s="79"/>
      <c r="W912" s="77"/>
      <c r="X912" s="80"/>
      <c r="Y912" s="80"/>
      <c r="Z912" s="69">
        <v>912</v>
      </c>
      <c r="AA912" s="69"/>
      <c r="AB912" s="81"/>
      <c r="AC912" s="71">
        <v>229</v>
      </c>
      <c r="AD912" s="71">
        <v>929</v>
      </c>
      <c r="AE912" s="71">
        <v>18935</v>
      </c>
      <c r="AF912" s="71">
        <v>1</v>
      </c>
      <c r="AG912" s="71" t="s">
        <v>1945</v>
      </c>
      <c r="AH912" s="71" t="s">
        <v>2041</v>
      </c>
      <c r="AI912" s="71">
        <v>-10800</v>
      </c>
      <c r="AJ912" s="73">
        <v>39907.131203703706</v>
      </c>
      <c r="AK912" s="71" t="s">
        <v>3133</v>
      </c>
      <c r="AL912" s="71" t="s">
        <v>4043</v>
      </c>
      <c r="AM912" s="71" t="s">
        <v>4949</v>
      </c>
      <c r="AN912" s="73">
        <v>40522.045949074076</v>
      </c>
      <c r="AO912" s="71"/>
      <c r="AP912" s="71"/>
    </row>
    <row r="913" spans="1:42" ht="41.45" customHeight="1">
      <c r="A913" s="70" t="s">
        <v>1095</v>
      </c>
      <c r="C913" s="52">
        <v>0</v>
      </c>
      <c r="D913" s="52">
        <v>0</v>
      </c>
      <c r="E913" s="53">
        <v>0</v>
      </c>
      <c r="F913" s="53">
        <v>0</v>
      </c>
      <c r="G913" s="53">
        <v>0</v>
      </c>
      <c r="H913" s="53">
        <v>0</v>
      </c>
      <c r="I913" s="53">
        <v>0</v>
      </c>
      <c r="J913" s="16" t="s">
        <v>5682</v>
      </c>
      <c r="K913" s="16"/>
      <c r="L913" s="75">
        <v>3.5</v>
      </c>
      <c r="M913" s="68"/>
      <c r="N913" s="95" t="s">
        <v>3008</v>
      </c>
      <c r="O913" s="95"/>
      <c r="P913" s="17"/>
      <c r="Q913" s="76" t="s">
        <v>5688</v>
      </c>
      <c r="R913" s="76"/>
      <c r="S913" s="17"/>
      <c r="T913" s="78"/>
      <c r="U913" s="79"/>
      <c r="V913" s="79"/>
      <c r="W913" s="77"/>
      <c r="X913" s="80"/>
      <c r="Y913" s="80"/>
      <c r="Z913" s="69">
        <v>913</v>
      </c>
      <c r="AA913" s="69"/>
      <c r="AB913" s="81"/>
      <c r="AC913" s="71">
        <v>432</v>
      </c>
      <c r="AD913" s="71">
        <v>413</v>
      </c>
      <c r="AE913" s="71">
        <v>2604</v>
      </c>
      <c r="AF913" s="71">
        <v>0</v>
      </c>
      <c r="AG913" s="71"/>
      <c r="AH913" s="71"/>
      <c r="AI913" s="71"/>
      <c r="AJ913" s="73">
        <v>40464.598217592589</v>
      </c>
      <c r="AK913" s="71" t="s">
        <v>3133</v>
      </c>
      <c r="AL913" s="71" t="s">
        <v>4044</v>
      </c>
      <c r="AM913" s="71" t="s">
        <v>4950</v>
      </c>
      <c r="AN913" s="73">
        <v>40522.045925925922</v>
      </c>
      <c r="AO913" s="71"/>
      <c r="AP913" s="71"/>
    </row>
    <row r="914" spans="1:42" ht="41.45" customHeight="1">
      <c r="A914" s="70" t="s">
        <v>1096</v>
      </c>
      <c r="C914" s="52">
        <v>0</v>
      </c>
      <c r="D914" s="52">
        <v>0</v>
      </c>
      <c r="E914" s="53">
        <v>0</v>
      </c>
      <c r="F914" s="53">
        <v>0</v>
      </c>
      <c r="G914" s="53">
        <v>0</v>
      </c>
      <c r="H914" s="53">
        <v>0</v>
      </c>
      <c r="I914" s="53">
        <v>0</v>
      </c>
      <c r="J914" s="16" t="s">
        <v>5682</v>
      </c>
      <c r="K914" s="16"/>
      <c r="L914" s="75">
        <v>3.5</v>
      </c>
      <c r="M914" s="68"/>
      <c r="N914" s="95" t="s">
        <v>3009</v>
      </c>
      <c r="O914" s="95"/>
      <c r="P914" s="17"/>
      <c r="Q914" s="76" t="s">
        <v>5688</v>
      </c>
      <c r="R914" s="76"/>
      <c r="S914" s="17"/>
      <c r="T914" s="78"/>
      <c r="U914" s="79"/>
      <c r="V914" s="79"/>
      <c r="W914" s="77"/>
      <c r="X914" s="80"/>
      <c r="Y914" s="80"/>
      <c r="Z914" s="69">
        <v>914</v>
      </c>
      <c r="AA914" s="69"/>
      <c r="AB914" s="81"/>
      <c r="AC914" s="71">
        <v>122</v>
      </c>
      <c r="AD914" s="71">
        <v>7</v>
      </c>
      <c r="AE914" s="71">
        <v>102</v>
      </c>
      <c r="AF914" s="71">
        <v>0</v>
      </c>
      <c r="AG914" s="71" t="s">
        <v>1946</v>
      </c>
      <c r="AH914" s="71"/>
      <c r="AI914" s="71"/>
      <c r="AJ914" s="73">
        <v>40416.035115740742</v>
      </c>
      <c r="AK914" s="71" t="s">
        <v>3133</v>
      </c>
      <c r="AL914" s="71" t="s">
        <v>4045</v>
      </c>
      <c r="AM914" s="71" t="s">
        <v>4951</v>
      </c>
      <c r="AN914" s="73">
        <v>40522.045925925922</v>
      </c>
      <c r="AO914" s="71"/>
      <c r="AP914" s="71"/>
    </row>
    <row r="915" spans="1:42" ht="41.45" customHeight="1">
      <c r="A915" s="70" t="s">
        <v>1097</v>
      </c>
      <c r="C915" s="52">
        <v>0</v>
      </c>
      <c r="D915" s="52">
        <v>0</v>
      </c>
      <c r="E915" s="53">
        <v>0</v>
      </c>
      <c r="F915" s="53">
        <v>0</v>
      </c>
      <c r="G915" s="53">
        <v>0</v>
      </c>
      <c r="H915" s="53">
        <v>0</v>
      </c>
      <c r="I915" s="53">
        <v>0</v>
      </c>
      <c r="J915" s="16" t="s">
        <v>5682</v>
      </c>
      <c r="K915" s="16"/>
      <c r="L915" s="75">
        <v>3.5</v>
      </c>
      <c r="M915" s="68"/>
      <c r="N915" s="95" t="s">
        <v>3010</v>
      </c>
      <c r="O915" s="95"/>
      <c r="P915" s="17"/>
      <c r="Q915" s="76" t="s">
        <v>5688</v>
      </c>
      <c r="R915" s="76"/>
      <c r="S915" s="17"/>
      <c r="T915" s="78"/>
      <c r="U915" s="79"/>
      <c r="V915" s="79"/>
      <c r="W915" s="77"/>
      <c r="X915" s="80"/>
      <c r="Y915" s="80"/>
      <c r="Z915" s="69">
        <v>915</v>
      </c>
      <c r="AA915" s="69"/>
      <c r="AB915" s="81"/>
      <c r="AC915" s="71">
        <v>19</v>
      </c>
      <c r="AD915" s="71">
        <v>7</v>
      </c>
      <c r="AE915" s="71">
        <v>320</v>
      </c>
      <c r="AF915" s="71">
        <v>0</v>
      </c>
      <c r="AG915" s="71"/>
      <c r="AH915" s="71" t="s">
        <v>2043</v>
      </c>
      <c r="AI915" s="71">
        <v>-18000</v>
      </c>
      <c r="AJ915" s="73">
        <v>39980.298437500001</v>
      </c>
      <c r="AK915" s="71" t="s">
        <v>3133</v>
      </c>
      <c r="AL915" s="71" t="s">
        <v>4046</v>
      </c>
      <c r="AM915" s="71" t="s">
        <v>4952</v>
      </c>
      <c r="AN915" s="73">
        <v>40522.046354166669</v>
      </c>
      <c r="AO915" s="71"/>
      <c r="AP915" s="71"/>
    </row>
    <row r="916" spans="1:42" ht="41.45" customHeight="1">
      <c r="A916" s="70" t="s">
        <v>1098</v>
      </c>
      <c r="C916" s="52">
        <v>0</v>
      </c>
      <c r="D916" s="52">
        <v>0</v>
      </c>
      <c r="E916" s="53">
        <v>0</v>
      </c>
      <c r="F916" s="53">
        <v>0</v>
      </c>
      <c r="G916" s="53">
        <v>0</v>
      </c>
      <c r="H916" s="53">
        <v>0</v>
      </c>
      <c r="I916" s="53">
        <v>0</v>
      </c>
      <c r="J916" s="16" t="s">
        <v>5682</v>
      </c>
      <c r="K916" s="16"/>
      <c r="L916" s="75">
        <v>3.5</v>
      </c>
      <c r="M916" s="68"/>
      <c r="N916" s="95" t="s">
        <v>3011</v>
      </c>
      <c r="O916" s="95"/>
      <c r="P916" s="17"/>
      <c r="Q916" s="76" t="s">
        <v>5688</v>
      </c>
      <c r="R916" s="76"/>
      <c r="S916" s="17"/>
      <c r="T916" s="78"/>
      <c r="U916" s="79"/>
      <c r="V916" s="79"/>
      <c r="W916" s="77"/>
      <c r="X916" s="80"/>
      <c r="Y916" s="80"/>
      <c r="Z916" s="69">
        <v>916</v>
      </c>
      <c r="AA916" s="69"/>
      <c r="AB916" s="81"/>
      <c r="AC916" s="71">
        <v>49</v>
      </c>
      <c r="AD916" s="71">
        <v>94</v>
      </c>
      <c r="AE916" s="71">
        <v>165</v>
      </c>
      <c r="AF916" s="71">
        <v>0</v>
      </c>
      <c r="AG916" s="71"/>
      <c r="AH916" s="71" t="s">
        <v>2042</v>
      </c>
      <c r="AI916" s="71">
        <v>-14400</v>
      </c>
      <c r="AJ916" s="73">
        <v>40102.105057870373</v>
      </c>
      <c r="AK916" s="71" t="s">
        <v>3133</v>
      </c>
      <c r="AL916" s="71" t="s">
        <v>4047</v>
      </c>
      <c r="AM916" s="71" t="s">
        <v>4953</v>
      </c>
      <c r="AN916" s="73">
        <v>40522.046319444446</v>
      </c>
      <c r="AO916" s="71"/>
      <c r="AP916" s="71"/>
    </row>
    <row r="917" spans="1:42" ht="41.45" customHeight="1">
      <c r="A917" s="70" t="s">
        <v>1099</v>
      </c>
      <c r="C917" s="52">
        <v>0</v>
      </c>
      <c r="D917" s="52">
        <v>0</v>
      </c>
      <c r="E917" s="53">
        <v>0</v>
      </c>
      <c r="F917" s="53">
        <v>0</v>
      </c>
      <c r="G917" s="53">
        <v>0</v>
      </c>
      <c r="H917" s="53">
        <v>0</v>
      </c>
      <c r="I917" s="53">
        <v>0</v>
      </c>
      <c r="J917" s="16" t="s">
        <v>5682</v>
      </c>
      <c r="K917" s="16"/>
      <c r="L917" s="75">
        <v>3.5</v>
      </c>
      <c r="M917" s="68"/>
      <c r="N917" s="95" t="s">
        <v>3012</v>
      </c>
      <c r="O917" s="95"/>
      <c r="P917" s="17"/>
      <c r="Q917" s="76" t="s">
        <v>5688</v>
      </c>
      <c r="R917" s="76"/>
      <c r="S917" s="17"/>
      <c r="T917" s="78"/>
      <c r="U917" s="79"/>
      <c r="V917" s="79"/>
      <c r="W917" s="77"/>
      <c r="X917" s="80"/>
      <c r="Y917" s="80"/>
      <c r="Z917" s="69">
        <v>917</v>
      </c>
      <c r="AA917" s="69"/>
      <c r="AB917" s="81"/>
      <c r="AC917" s="71">
        <v>39</v>
      </c>
      <c r="AD917" s="71">
        <v>16</v>
      </c>
      <c r="AE917" s="71">
        <v>54</v>
      </c>
      <c r="AF917" s="71">
        <v>0</v>
      </c>
      <c r="AG917" s="71"/>
      <c r="AH917" s="71" t="s">
        <v>2041</v>
      </c>
      <c r="AI917" s="71">
        <v>-10800</v>
      </c>
      <c r="AJ917" s="73">
        <v>40487.468402777777</v>
      </c>
      <c r="AK917" s="71" t="s">
        <v>3133</v>
      </c>
      <c r="AL917" s="71" t="s">
        <v>4048</v>
      </c>
      <c r="AM917" s="71" t="s">
        <v>4954</v>
      </c>
      <c r="AN917" s="73">
        <v>40522.046307870369</v>
      </c>
      <c r="AO917" s="71"/>
      <c r="AP917" s="71"/>
    </row>
    <row r="918" spans="1:42" ht="41.45" customHeight="1">
      <c r="A918" s="70" t="s">
        <v>1100</v>
      </c>
      <c r="C918" s="52">
        <v>0</v>
      </c>
      <c r="D918" s="52">
        <v>0</v>
      </c>
      <c r="E918" s="53">
        <v>0</v>
      </c>
      <c r="F918" s="53">
        <v>0</v>
      </c>
      <c r="G918" s="53">
        <v>0</v>
      </c>
      <c r="H918" s="53">
        <v>0</v>
      </c>
      <c r="I918" s="53">
        <v>0</v>
      </c>
      <c r="J918" s="16" t="s">
        <v>5682</v>
      </c>
      <c r="K918" s="16"/>
      <c r="L918" s="75">
        <v>3.5</v>
      </c>
      <c r="M918" s="68"/>
      <c r="N918" s="95" t="s">
        <v>2594</v>
      </c>
      <c r="O918" s="95"/>
      <c r="P918" s="17"/>
      <c r="Q918" s="76" t="s">
        <v>5688</v>
      </c>
      <c r="R918" s="76"/>
      <c r="S918" s="17"/>
      <c r="T918" s="78"/>
      <c r="U918" s="79"/>
      <c r="V918" s="79"/>
      <c r="W918" s="77"/>
      <c r="X918" s="80"/>
      <c r="Y918" s="80"/>
      <c r="Z918" s="69">
        <v>918</v>
      </c>
      <c r="AA918" s="69"/>
      <c r="AB918" s="81"/>
      <c r="AC918" s="71">
        <v>0</v>
      </c>
      <c r="AD918" s="71">
        <v>192</v>
      </c>
      <c r="AE918" s="71">
        <v>11029</v>
      </c>
      <c r="AF918" s="71">
        <v>0</v>
      </c>
      <c r="AG918" s="71"/>
      <c r="AH918" s="71" t="s">
        <v>2072</v>
      </c>
      <c r="AI918" s="71">
        <v>-32400</v>
      </c>
      <c r="AJ918" s="73">
        <v>40388.5390162037</v>
      </c>
      <c r="AK918" s="71" t="s">
        <v>3133</v>
      </c>
      <c r="AL918" s="71" t="s">
        <v>4049</v>
      </c>
      <c r="AM918" s="71" t="s">
        <v>4955</v>
      </c>
      <c r="AN918" s="73">
        <v>40522.046238425923</v>
      </c>
      <c r="AO918" s="71"/>
      <c r="AP918" s="71"/>
    </row>
    <row r="919" spans="1:42" ht="41.45" customHeight="1">
      <c r="A919" s="70" t="s">
        <v>1101</v>
      </c>
      <c r="C919" s="52">
        <v>0</v>
      </c>
      <c r="D919" s="52">
        <v>0</v>
      </c>
      <c r="E919" s="53">
        <v>0</v>
      </c>
      <c r="F919" s="53">
        <v>0</v>
      </c>
      <c r="G919" s="53">
        <v>0</v>
      </c>
      <c r="H919" s="53">
        <v>0</v>
      </c>
      <c r="I919" s="53">
        <v>0</v>
      </c>
      <c r="J919" s="16" t="s">
        <v>5682</v>
      </c>
      <c r="K919" s="16"/>
      <c r="L919" s="75">
        <v>3.5</v>
      </c>
      <c r="M919" s="68"/>
      <c r="N919" s="95" t="s">
        <v>3013</v>
      </c>
      <c r="O919" s="95"/>
      <c r="P919" s="17"/>
      <c r="Q919" s="76" t="s">
        <v>5688</v>
      </c>
      <c r="R919" s="76"/>
      <c r="S919" s="17"/>
      <c r="T919" s="78"/>
      <c r="U919" s="79"/>
      <c r="V919" s="79"/>
      <c r="W919" s="77"/>
      <c r="X919" s="80"/>
      <c r="Y919" s="80"/>
      <c r="Z919" s="69">
        <v>919</v>
      </c>
      <c r="AA919" s="69"/>
      <c r="AB919" s="81"/>
      <c r="AC919" s="71">
        <v>111</v>
      </c>
      <c r="AD919" s="71">
        <v>37</v>
      </c>
      <c r="AE919" s="71">
        <v>3407</v>
      </c>
      <c r="AF919" s="71">
        <v>9</v>
      </c>
      <c r="AG919" s="71" t="s">
        <v>1947</v>
      </c>
      <c r="AH919" s="71" t="s">
        <v>2043</v>
      </c>
      <c r="AI919" s="71">
        <v>-18000</v>
      </c>
      <c r="AJ919" s="73">
        <v>40399.063703703701</v>
      </c>
      <c r="AK919" s="71" t="s">
        <v>3133</v>
      </c>
      <c r="AL919" s="71" t="s">
        <v>4050</v>
      </c>
      <c r="AM919" s="71" t="s">
        <v>4956</v>
      </c>
      <c r="AN919" s="73">
        <v>40522.046226851853</v>
      </c>
      <c r="AO919" s="71"/>
      <c r="AP919" s="71"/>
    </row>
    <row r="920" spans="1:42" ht="41.45" customHeight="1">
      <c r="A920" s="70" t="s">
        <v>1102</v>
      </c>
      <c r="C920" s="52">
        <v>0</v>
      </c>
      <c r="D920" s="52">
        <v>0</v>
      </c>
      <c r="E920" s="53">
        <v>0</v>
      </c>
      <c r="F920" s="53">
        <v>0</v>
      </c>
      <c r="G920" s="53">
        <v>0</v>
      </c>
      <c r="H920" s="53">
        <v>0</v>
      </c>
      <c r="I920" s="53">
        <v>0</v>
      </c>
      <c r="J920" s="16" t="s">
        <v>5682</v>
      </c>
      <c r="K920" s="16"/>
      <c r="L920" s="75">
        <v>3.5</v>
      </c>
      <c r="M920" s="68"/>
      <c r="N920" s="95" t="s">
        <v>3014</v>
      </c>
      <c r="O920" s="95"/>
      <c r="P920" s="17"/>
      <c r="Q920" s="76" t="s">
        <v>5688</v>
      </c>
      <c r="R920" s="76"/>
      <c r="S920" s="17"/>
      <c r="T920" s="78"/>
      <c r="U920" s="79"/>
      <c r="V920" s="79"/>
      <c r="W920" s="77"/>
      <c r="X920" s="80"/>
      <c r="Y920" s="80"/>
      <c r="Z920" s="69">
        <v>920</v>
      </c>
      <c r="AA920" s="69"/>
      <c r="AB920" s="81"/>
      <c r="AC920" s="71">
        <v>97</v>
      </c>
      <c r="AD920" s="71">
        <v>37</v>
      </c>
      <c r="AE920" s="71">
        <v>148</v>
      </c>
      <c r="AF920" s="71">
        <v>8</v>
      </c>
      <c r="AG920" s="71" t="s">
        <v>1948</v>
      </c>
      <c r="AH920" s="71" t="s">
        <v>2068</v>
      </c>
      <c r="AI920" s="71">
        <v>32400</v>
      </c>
      <c r="AJ920" s="73">
        <v>40419.429652777777</v>
      </c>
      <c r="AK920" s="71" t="s">
        <v>3133</v>
      </c>
      <c r="AL920" s="71" t="s">
        <v>4051</v>
      </c>
      <c r="AM920" s="71" t="s">
        <v>4534</v>
      </c>
      <c r="AN920" s="73">
        <v>40522.045243055552</v>
      </c>
      <c r="AO920" s="71"/>
      <c r="AP920" s="71"/>
    </row>
    <row r="921" spans="1:42" ht="41.45" customHeight="1">
      <c r="A921" s="70" t="s">
        <v>1103</v>
      </c>
      <c r="C921" s="52">
        <v>0</v>
      </c>
      <c r="D921" s="52">
        <v>0</v>
      </c>
      <c r="E921" s="53">
        <v>0</v>
      </c>
      <c r="F921" s="53">
        <v>0</v>
      </c>
      <c r="G921" s="53">
        <v>0</v>
      </c>
      <c r="H921" s="53">
        <v>0</v>
      </c>
      <c r="I921" s="53">
        <v>0</v>
      </c>
      <c r="J921" s="16" t="s">
        <v>5682</v>
      </c>
      <c r="K921" s="16"/>
      <c r="L921" s="75">
        <v>3.5</v>
      </c>
      <c r="M921" s="68"/>
      <c r="N921" s="95" t="s">
        <v>3015</v>
      </c>
      <c r="O921" s="95"/>
      <c r="P921" s="17"/>
      <c r="Q921" s="76" t="s">
        <v>5688</v>
      </c>
      <c r="R921" s="76"/>
      <c r="S921" s="17"/>
      <c r="T921" s="78"/>
      <c r="U921" s="79"/>
      <c r="V921" s="79"/>
      <c r="W921" s="77"/>
      <c r="X921" s="80"/>
      <c r="Y921" s="80"/>
      <c r="Z921" s="69">
        <v>921</v>
      </c>
      <c r="AA921" s="69"/>
      <c r="AB921" s="81"/>
      <c r="AC921" s="71">
        <v>45</v>
      </c>
      <c r="AD921" s="71">
        <v>15</v>
      </c>
      <c r="AE921" s="71">
        <v>23</v>
      </c>
      <c r="AF921" s="71">
        <v>0</v>
      </c>
      <c r="AG921" s="71" t="s">
        <v>1949</v>
      </c>
      <c r="AH921" s="71"/>
      <c r="AI921" s="71"/>
      <c r="AJ921" s="73">
        <v>40515.101805555554</v>
      </c>
      <c r="AK921" s="71" t="s">
        <v>3133</v>
      </c>
      <c r="AL921" s="71" t="s">
        <v>4052</v>
      </c>
      <c r="AM921" s="71" t="s">
        <v>4957</v>
      </c>
      <c r="AN921" s="73">
        <v>40522.045219907406</v>
      </c>
      <c r="AO921" s="71"/>
      <c r="AP921" s="71"/>
    </row>
    <row r="922" spans="1:42" ht="41.45" customHeight="1">
      <c r="A922" s="70" t="s">
        <v>1104</v>
      </c>
      <c r="C922" s="52">
        <v>0</v>
      </c>
      <c r="D922" s="52">
        <v>0</v>
      </c>
      <c r="E922" s="53">
        <v>0</v>
      </c>
      <c r="F922" s="53">
        <v>0</v>
      </c>
      <c r="G922" s="53">
        <v>0</v>
      </c>
      <c r="H922" s="53">
        <v>0</v>
      </c>
      <c r="I922" s="53">
        <v>0</v>
      </c>
      <c r="J922" s="16" t="s">
        <v>5682</v>
      </c>
      <c r="K922" s="16"/>
      <c r="L922" s="75">
        <v>3.5</v>
      </c>
      <c r="M922" s="68"/>
      <c r="N922" s="95" t="s">
        <v>3016</v>
      </c>
      <c r="O922" s="95"/>
      <c r="P922" s="17"/>
      <c r="Q922" s="76" t="s">
        <v>5688</v>
      </c>
      <c r="R922" s="76"/>
      <c r="S922" s="17"/>
      <c r="T922" s="78"/>
      <c r="U922" s="79"/>
      <c r="V922" s="79"/>
      <c r="W922" s="77"/>
      <c r="X922" s="80"/>
      <c r="Y922" s="80"/>
      <c r="Z922" s="69">
        <v>922</v>
      </c>
      <c r="AA922" s="69"/>
      <c r="AB922" s="81"/>
      <c r="AC922" s="71">
        <v>19</v>
      </c>
      <c r="AD922" s="71">
        <v>79</v>
      </c>
      <c r="AE922" s="71">
        <v>769</v>
      </c>
      <c r="AF922" s="71">
        <v>0</v>
      </c>
      <c r="AG922" s="71" t="s">
        <v>1950</v>
      </c>
      <c r="AH922" s="71" t="s">
        <v>2045</v>
      </c>
      <c r="AI922" s="71">
        <v>-18000</v>
      </c>
      <c r="AJ922" s="73">
        <v>40139.138020833336</v>
      </c>
      <c r="AK922" s="71" t="s">
        <v>3133</v>
      </c>
      <c r="AL922" s="71" t="s">
        <v>4053</v>
      </c>
      <c r="AM922" s="71" t="s">
        <v>4958</v>
      </c>
      <c r="AN922" s="73">
        <v>40522.045219907406</v>
      </c>
      <c r="AO922" s="71"/>
      <c r="AP922" s="71"/>
    </row>
    <row r="923" spans="1:42" ht="41.45" customHeight="1">
      <c r="A923" s="70" t="s">
        <v>1105</v>
      </c>
      <c r="C923" s="52">
        <v>0</v>
      </c>
      <c r="D923" s="52">
        <v>0</v>
      </c>
      <c r="E923" s="53">
        <v>0</v>
      </c>
      <c r="F923" s="53">
        <v>0</v>
      </c>
      <c r="G923" s="53">
        <v>0</v>
      </c>
      <c r="H923" s="53">
        <v>0</v>
      </c>
      <c r="I923" s="53">
        <v>0</v>
      </c>
      <c r="J923" s="16" t="s">
        <v>5682</v>
      </c>
      <c r="K923" s="16"/>
      <c r="L923" s="75">
        <v>3.5</v>
      </c>
      <c r="M923" s="68"/>
      <c r="N923" s="95" t="s">
        <v>3017</v>
      </c>
      <c r="O923" s="95"/>
      <c r="P923" s="17"/>
      <c r="Q923" s="76" t="s">
        <v>5688</v>
      </c>
      <c r="R923" s="76"/>
      <c r="S923" s="17"/>
      <c r="T923" s="78"/>
      <c r="U923" s="79"/>
      <c r="V923" s="79"/>
      <c r="W923" s="77"/>
      <c r="X923" s="80"/>
      <c r="Y923" s="80"/>
      <c r="Z923" s="69">
        <v>923</v>
      </c>
      <c r="AA923" s="69"/>
      <c r="AB923" s="81"/>
      <c r="AC923" s="71">
        <v>84</v>
      </c>
      <c r="AD923" s="71">
        <v>96</v>
      </c>
      <c r="AE923" s="71">
        <v>1840</v>
      </c>
      <c r="AF923" s="71">
        <v>19</v>
      </c>
      <c r="AG923" s="71" t="s">
        <v>1951</v>
      </c>
      <c r="AH923" s="71" t="s">
        <v>2047</v>
      </c>
      <c r="AI923" s="71">
        <v>25200</v>
      </c>
      <c r="AJ923" s="73">
        <v>40407.082002314812</v>
      </c>
      <c r="AK923" s="71" t="s">
        <v>3133</v>
      </c>
      <c r="AL923" s="71" t="s">
        <v>4054</v>
      </c>
      <c r="AM923" s="71" t="s">
        <v>4959</v>
      </c>
      <c r="AN923" s="73">
        <v>40522.045208333337</v>
      </c>
      <c r="AO923" s="71"/>
      <c r="AP923" s="71"/>
    </row>
    <row r="924" spans="1:42" ht="41.45" customHeight="1">
      <c r="A924" s="70" t="s">
        <v>1106</v>
      </c>
      <c r="C924" s="52">
        <v>0</v>
      </c>
      <c r="D924" s="52">
        <v>0</v>
      </c>
      <c r="E924" s="53">
        <v>0</v>
      </c>
      <c r="F924" s="53">
        <v>0</v>
      </c>
      <c r="G924" s="53">
        <v>0</v>
      </c>
      <c r="H924" s="53">
        <v>0</v>
      </c>
      <c r="I924" s="53">
        <v>0</v>
      </c>
      <c r="J924" s="16" t="s">
        <v>5682</v>
      </c>
      <c r="K924" s="16"/>
      <c r="L924" s="75">
        <v>3.5</v>
      </c>
      <c r="M924" s="68"/>
      <c r="N924" s="95" t="s">
        <v>3018</v>
      </c>
      <c r="O924" s="95"/>
      <c r="P924" s="17"/>
      <c r="Q924" s="76" t="s">
        <v>5688</v>
      </c>
      <c r="R924" s="76"/>
      <c r="S924" s="17"/>
      <c r="T924" s="78"/>
      <c r="U924" s="79"/>
      <c r="V924" s="79"/>
      <c r="W924" s="77"/>
      <c r="X924" s="80"/>
      <c r="Y924" s="80"/>
      <c r="Z924" s="69">
        <v>924</v>
      </c>
      <c r="AA924" s="69"/>
      <c r="AB924" s="81"/>
      <c r="AC924" s="71">
        <v>1991</v>
      </c>
      <c r="AD924" s="71">
        <v>2000</v>
      </c>
      <c r="AE924" s="71">
        <v>2019</v>
      </c>
      <c r="AF924" s="71">
        <v>8</v>
      </c>
      <c r="AG924" s="71" t="s">
        <v>1952</v>
      </c>
      <c r="AH924" s="71" t="s">
        <v>2039</v>
      </c>
      <c r="AI924" s="71">
        <v>0</v>
      </c>
      <c r="AJ924" s="73">
        <v>39850.969189814816</v>
      </c>
      <c r="AK924" s="71" t="s">
        <v>3133</v>
      </c>
      <c r="AL924" s="71" t="s">
        <v>4055</v>
      </c>
      <c r="AM924" s="71" t="s">
        <v>4960</v>
      </c>
      <c r="AN924" s="73">
        <v>40522.045208333337</v>
      </c>
      <c r="AO924" s="71"/>
      <c r="AP924" s="71"/>
    </row>
    <row r="925" spans="1:42" ht="41.45" customHeight="1">
      <c r="A925" s="70" t="s">
        <v>1107</v>
      </c>
      <c r="C925" s="52">
        <v>0</v>
      </c>
      <c r="D925" s="52">
        <v>0</v>
      </c>
      <c r="E925" s="53">
        <v>0</v>
      </c>
      <c r="F925" s="53">
        <v>0</v>
      </c>
      <c r="G925" s="53">
        <v>0</v>
      </c>
      <c r="H925" s="53">
        <v>0</v>
      </c>
      <c r="I925" s="53">
        <v>0</v>
      </c>
      <c r="J925" s="16" t="s">
        <v>5682</v>
      </c>
      <c r="K925" s="16"/>
      <c r="L925" s="75">
        <v>3.5</v>
      </c>
      <c r="M925" s="68"/>
      <c r="N925" s="95" t="s">
        <v>2309</v>
      </c>
      <c r="O925" s="95"/>
      <c r="P925" s="17"/>
      <c r="Q925" s="76" t="s">
        <v>5688</v>
      </c>
      <c r="R925" s="76"/>
      <c r="S925" s="17"/>
      <c r="T925" s="78"/>
      <c r="U925" s="79"/>
      <c r="V925" s="79"/>
      <c r="W925" s="77"/>
      <c r="X925" s="80"/>
      <c r="Y925" s="80"/>
      <c r="Z925" s="69">
        <v>925</v>
      </c>
      <c r="AA925" s="69"/>
      <c r="AB925" s="81"/>
      <c r="AC925" s="71">
        <v>2</v>
      </c>
      <c r="AD925" s="71">
        <v>34</v>
      </c>
      <c r="AE925" s="71">
        <v>1918</v>
      </c>
      <c r="AF925" s="71">
        <v>0</v>
      </c>
      <c r="AG925" s="71"/>
      <c r="AH925" s="71" t="s">
        <v>2109</v>
      </c>
      <c r="AI925" s="71">
        <v>19800</v>
      </c>
      <c r="AJ925" s="73">
        <v>40096.651539351849</v>
      </c>
      <c r="AK925" s="71" t="s">
        <v>3133</v>
      </c>
      <c r="AL925" s="71" t="s">
        <v>4056</v>
      </c>
      <c r="AM925" s="71" t="s">
        <v>4961</v>
      </c>
      <c r="AN925" s="73">
        <v>40522.04519675926</v>
      </c>
      <c r="AO925" s="71"/>
      <c r="AP925" s="71"/>
    </row>
    <row r="926" spans="1:42" ht="41.45" customHeight="1">
      <c r="A926" s="70" t="s">
        <v>1108</v>
      </c>
      <c r="C926" s="52">
        <v>0</v>
      </c>
      <c r="D926" s="52">
        <v>0</v>
      </c>
      <c r="E926" s="53">
        <v>0</v>
      </c>
      <c r="F926" s="53">
        <v>0</v>
      </c>
      <c r="G926" s="53">
        <v>0</v>
      </c>
      <c r="H926" s="53">
        <v>0</v>
      </c>
      <c r="I926" s="53">
        <v>0</v>
      </c>
      <c r="J926" s="16" t="s">
        <v>5682</v>
      </c>
      <c r="K926" s="16"/>
      <c r="L926" s="75">
        <v>3.5</v>
      </c>
      <c r="M926" s="68"/>
      <c r="N926" s="95" t="s">
        <v>3019</v>
      </c>
      <c r="O926" s="95"/>
      <c r="P926" s="17"/>
      <c r="Q926" s="76" t="s">
        <v>5688</v>
      </c>
      <c r="R926" s="76"/>
      <c r="S926" s="17"/>
      <c r="T926" s="78"/>
      <c r="U926" s="79"/>
      <c r="V926" s="79"/>
      <c r="W926" s="77"/>
      <c r="X926" s="80"/>
      <c r="Y926" s="80"/>
      <c r="Z926" s="69">
        <v>926</v>
      </c>
      <c r="AA926" s="69"/>
      <c r="AB926" s="81"/>
      <c r="AC926" s="71">
        <v>353</v>
      </c>
      <c r="AD926" s="71">
        <v>196</v>
      </c>
      <c r="AE926" s="71">
        <v>1975</v>
      </c>
      <c r="AF926" s="71">
        <v>26</v>
      </c>
      <c r="AG926" s="71" t="s">
        <v>1953</v>
      </c>
      <c r="AH926" s="71" t="s">
        <v>2050</v>
      </c>
      <c r="AI926" s="71">
        <v>-21600</v>
      </c>
      <c r="AJ926" s="73">
        <v>39879.186041666668</v>
      </c>
      <c r="AK926" s="71" t="s">
        <v>3133</v>
      </c>
      <c r="AL926" s="71" t="s">
        <v>4057</v>
      </c>
      <c r="AM926" s="71" t="s">
        <v>4766</v>
      </c>
      <c r="AN926" s="73">
        <v>40522.04519675926</v>
      </c>
      <c r="AO926" s="71"/>
      <c r="AP926" s="71"/>
    </row>
    <row r="927" spans="1:42" ht="41.45" customHeight="1">
      <c r="A927" s="70" t="s">
        <v>1109</v>
      </c>
      <c r="C927" s="52">
        <v>0</v>
      </c>
      <c r="D927" s="52">
        <v>0</v>
      </c>
      <c r="E927" s="53">
        <v>0</v>
      </c>
      <c r="F927" s="53">
        <v>0</v>
      </c>
      <c r="G927" s="53">
        <v>0</v>
      </c>
      <c r="H927" s="53">
        <v>0</v>
      </c>
      <c r="I927" s="53">
        <v>0</v>
      </c>
      <c r="J927" s="16" t="s">
        <v>5682</v>
      </c>
      <c r="K927" s="16"/>
      <c r="L927" s="75">
        <v>3.5</v>
      </c>
      <c r="M927" s="68"/>
      <c r="N927" s="95" t="s">
        <v>3001</v>
      </c>
      <c r="O927" s="95"/>
      <c r="P927" s="17"/>
      <c r="Q927" s="76" t="s">
        <v>5688</v>
      </c>
      <c r="R927" s="76"/>
      <c r="S927" s="17"/>
      <c r="T927" s="78"/>
      <c r="U927" s="79"/>
      <c r="V927" s="79"/>
      <c r="W927" s="77"/>
      <c r="X927" s="80"/>
      <c r="Y927" s="80"/>
      <c r="Z927" s="69">
        <v>927</v>
      </c>
      <c r="AA927" s="69"/>
      <c r="AB927" s="81"/>
      <c r="AC927" s="71">
        <v>0</v>
      </c>
      <c r="AD927" s="71">
        <v>53</v>
      </c>
      <c r="AE927" s="71">
        <v>1058</v>
      </c>
      <c r="AF927" s="71">
        <v>0</v>
      </c>
      <c r="AG927" s="71"/>
      <c r="AH927" s="71"/>
      <c r="AI927" s="71"/>
      <c r="AJ927" s="73">
        <v>40438.997662037036</v>
      </c>
      <c r="AK927" s="71" t="s">
        <v>3133</v>
      </c>
      <c r="AL927" s="71" t="s">
        <v>4058</v>
      </c>
      <c r="AM927" s="71" t="s">
        <v>4962</v>
      </c>
      <c r="AN927" s="73">
        <v>40522.045173611114</v>
      </c>
      <c r="AO927" s="71"/>
      <c r="AP927" s="71"/>
    </row>
    <row r="928" spans="1:42" ht="41.45" customHeight="1">
      <c r="A928" s="70" t="s">
        <v>1110</v>
      </c>
      <c r="C928" s="52">
        <v>0</v>
      </c>
      <c r="D928" s="52">
        <v>0</v>
      </c>
      <c r="E928" s="53">
        <v>0</v>
      </c>
      <c r="F928" s="53">
        <v>0</v>
      </c>
      <c r="G928" s="53">
        <v>0</v>
      </c>
      <c r="H928" s="53">
        <v>0</v>
      </c>
      <c r="I928" s="53">
        <v>0</v>
      </c>
      <c r="J928" s="16" t="s">
        <v>5682</v>
      </c>
      <c r="K928" s="16"/>
      <c r="L928" s="75">
        <v>3.5</v>
      </c>
      <c r="M928" s="68"/>
      <c r="N928" s="95" t="s">
        <v>3020</v>
      </c>
      <c r="O928" s="95"/>
      <c r="P928" s="17"/>
      <c r="Q928" s="76" t="s">
        <v>5688</v>
      </c>
      <c r="R928" s="76"/>
      <c r="S928" s="17"/>
      <c r="T928" s="78"/>
      <c r="U928" s="79"/>
      <c r="V928" s="79"/>
      <c r="W928" s="77"/>
      <c r="X928" s="80"/>
      <c r="Y928" s="80"/>
      <c r="Z928" s="69">
        <v>928</v>
      </c>
      <c r="AA928" s="69"/>
      <c r="AB928" s="81"/>
      <c r="AC928" s="71">
        <v>29</v>
      </c>
      <c r="AD928" s="71">
        <v>140</v>
      </c>
      <c r="AE928" s="71">
        <v>557</v>
      </c>
      <c r="AF928" s="71">
        <v>4</v>
      </c>
      <c r="AG928" s="71" t="s">
        <v>1954</v>
      </c>
      <c r="AH928" s="71"/>
      <c r="AI928" s="71"/>
      <c r="AJ928" s="73">
        <v>40398.677094907405</v>
      </c>
      <c r="AK928" s="71" t="s">
        <v>3133</v>
      </c>
      <c r="AL928" s="71" t="s">
        <v>4059</v>
      </c>
      <c r="AM928" s="71" t="s">
        <v>4963</v>
      </c>
      <c r="AN928" s="73">
        <v>40522.045173611114</v>
      </c>
      <c r="AO928" s="71"/>
      <c r="AP928" s="71"/>
    </row>
    <row r="929" spans="1:42" ht="41.45" customHeight="1">
      <c r="A929" s="70" t="s">
        <v>1111</v>
      </c>
      <c r="C929" s="52">
        <v>0</v>
      </c>
      <c r="D929" s="52">
        <v>0</v>
      </c>
      <c r="E929" s="53">
        <v>0</v>
      </c>
      <c r="F929" s="53">
        <v>0</v>
      </c>
      <c r="G929" s="53">
        <v>0</v>
      </c>
      <c r="H929" s="53">
        <v>0</v>
      </c>
      <c r="I929" s="53">
        <v>0</v>
      </c>
      <c r="J929" s="16" t="s">
        <v>5682</v>
      </c>
      <c r="K929" s="16"/>
      <c r="L929" s="75">
        <v>3.5</v>
      </c>
      <c r="M929" s="68"/>
      <c r="N929" s="95" t="s">
        <v>3021</v>
      </c>
      <c r="O929" s="95"/>
      <c r="P929" s="17"/>
      <c r="Q929" s="76" t="s">
        <v>5688</v>
      </c>
      <c r="R929" s="76"/>
      <c r="S929" s="17"/>
      <c r="T929" s="78"/>
      <c r="U929" s="79"/>
      <c r="V929" s="79"/>
      <c r="W929" s="77"/>
      <c r="X929" s="80"/>
      <c r="Y929" s="80"/>
      <c r="Z929" s="69">
        <v>929</v>
      </c>
      <c r="AA929" s="69"/>
      <c r="AB929" s="81"/>
      <c r="AC929" s="71">
        <v>1081</v>
      </c>
      <c r="AD929" s="71">
        <v>1358</v>
      </c>
      <c r="AE929" s="71">
        <v>37977</v>
      </c>
      <c r="AF929" s="71">
        <v>0</v>
      </c>
      <c r="AG929" s="71" t="s">
        <v>1955</v>
      </c>
      <c r="AH929" s="71" t="s">
        <v>2050</v>
      </c>
      <c r="AI929" s="71">
        <v>-21600</v>
      </c>
      <c r="AJ929" s="73">
        <v>40013.729895833334</v>
      </c>
      <c r="AK929" s="71" t="s">
        <v>3133</v>
      </c>
      <c r="AL929" s="71" t="s">
        <v>4060</v>
      </c>
      <c r="AM929" s="71" t="s">
        <v>4964</v>
      </c>
      <c r="AN929" s="73">
        <v>40522.045173611114</v>
      </c>
      <c r="AO929" s="71"/>
      <c r="AP929" s="71"/>
    </row>
    <row r="930" spans="1:42" ht="41.45" customHeight="1">
      <c r="A930" s="70" t="s">
        <v>1112</v>
      </c>
      <c r="C930" s="52">
        <v>0</v>
      </c>
      <c r="D930" s="52">
        <v>0</v>
      </c>
      <c r="E930" s="53">
        <v>0</v>
      </c>
      <c r="F930" s="53">
        <v>0</v>
      </c>
      <c r="G930" s="53">
        <v>0</v>
      </c>
      <c r="H930" s="53">
        <v>0</v>
      </c>
      <c r="I930" s="53">
        <v>0</v>
      </c>
      <c r="J930" s="16" t="s">
        <v>5682</v>
      </c>
      <c r="K930" s="16"/>
      <c r="L930" s="75">
        <v>3.5</v>
      </c>
      <c r="M930" s="68"/>
      <c r="N930" s="95" t="s">
        <v>2594</v>
      </c>
      <c r="O930" s="95"/>
      <c r="P930" s="17"/>
      <c r="Q930" s="76" t="s">
        <v>5688</v>
      </c>
      <c r="R930" s="76"/>
      <c r="S930" s="17"/>
      <c r="T930" s="78"/>
      <c r="U930" s="79"/>
      <c r="V930" s="79"/>
      <c r="W930" s="77"/>
      <c r="X930" s="80"/>
      <c r="Y930" s="80"/>
      <c r="Z930" s="69">
        <v>930</v>
      </c>
      <c r="AA930" s="69"/>
      <c r="AB930" s="81"/>
      <c r="AC930" s="71">
        <v>0</v>
      </c>
      <c r="AD930" s="71">
        <v>84</v>
      </c>
      <c r="AE930" s="71">
        <v>1914</v>
      </c>
      <c r="AF930" s="71">
        <v>0</v>
      </c>
      <c r="AG930" s="71"/>
      <c r="AH930" s="71"/>
      <c r="AI930" s="71"/>
      <c r="AJ930" s="73">
        <v>40444.973506944443</v>
      </c>
      <c r="AK930" s="71" t="s">
        <v>3133</v>
      </c>
      <c r="AL930" s="71" t="s">
        <v>4061</v>
      </c>
      <c r="AM930" s="71" t="s">
        <v>4965</v>
      </c>
      <c r="AN930" s="73">
        <v>40522.045173611114</v>
      </c>
      <c r="AO930" s="71"/>
      <c r="AP930" s="71"/>
    </row>
    <row r="931" spans="1:42" ht="41.45" customHeight="1">
      <c r="A931" s="70" t="s">
        <v>1113</v>
      </c>
      <c r="C931" s="52">
        <v>0</v>
      </c>
      <c r="D931" s="52">
        <v>0</v>
      </c>
      <c r="E931" s="53">
        <v>0</v>
      </c>
      <c r="F931" s="53">
        <v>0</v>
      </c>
      <c r="G931" s="53">
        <v>0</v>
      </c>
      <c r="H931" s="53">
        <v>0</v>
      </c>
      <c r="I931" s="53">
        <v>0</v>
      </c>
      <c r="J931" s="16" t="s">
        <v>5682</v>
      </c>
      <c r="K931" s="16"/>
      <c r="L931" s="75">
        <v>3.5</v>
      </c>
      <c r="M931" s="68"/>
      <c r="N931" s="95" t="s">
        <v>3022</v>
      </c>
      <c r="O931" s="95"/>
      <c r="P931" s="17"/>
      <c r="Q931" s="76" t="s">
        <v>5688</v>
      </c>
      <c r="R931" s="76"/>
      <c r="S931" s="17"/>
      <c r="T931" s="78"/>
      <c r="U931" s="79"/>
      <c r="V931" s="79"/>
      <c r="W931" s="77"/>
      <c r="X931" s="80"/>
      <c r="Y931" s="80"/>
      <c r="Z931" s="69">
        <v>931</v>
      </c>
      <c r="AA931" s="69"/>
      <c r="AB931" s="81"/>
      <c r="AC931" s="71">
        <v>40</v>
      </c>
      <c r="AD931" s="71">
        <v>36</v>
      </c>
      <c r="AE931" s="71">
        <v>58</v>
      </c>
      <c r="AF931" s="71">
        <v>0</v>
      </c>
      <c r="AG931" s="71" t="s">
        <v>1956</v>
      </c>
      <c r="AH931" s="71"/>
      <c r="AI931" s="71"/>
      <c r="AJ931" s="73">
        <v>40492.908726851849</v>
      </c>
      <c r="AK931" s="71" t="s">
        <v>3133</v>
      </c>
      <c r="AL931" s="71" t="s">
        <v>4062</v>
      </c>
      <c r="AM931" s="71" t="s">
        <v>4966</v>
      </c>
      <c r="AN931" s="73">
        <v>40522.045162037037</v>
      </c>
      <c r="AO931" s="71"/>
      <c r="AP931" s="71"/>
    </row>
    <row r="932" spans="1:42" ht="41.45" customHeight="1">
      <c r="A932" s="70" t="s">
        <v>1114</v>
      </c>
      <c r="C932" s="52">
        <v>0</v>
      </c>
      <c r="D932" s="52">
        <v>0</v>
      </c>
      <c r="E932" s="53">
        <v>0</v>
      </c>
      <c r="F932" s="53">
        <v>0</v>
      </c>
      <c r="G932" s="53">
        <v>0</v>
      </c>
      <c r="H932" s="53">
        <v>0</v>
      </c>
      <c r="I932" s="53">
        <v>0</v>
      </c>
      <c r="J932" s="16" t="s">
        <v>5682</v>
      </c>
      <c r="K932" s="16"/>
      <c r="L932" s="75">
        <v>3.5</v>
      </c>
      <c r="M932" s="68"/>
      <c r="N932" s="95" t="s">
        <v>2887</v>
      </c>
      <c r="O932" s="95"/>
      <c r="P932" s="17"/>
      <c r="Q932" s="76" t="s">
        <v>5688</v>
      </c>
      <c r="R932" s="76"/>
      <c r="S932" s="17"/>
      <c r="T932" s="78"/>
      <c r="U932" s="79"/>
      <c r="V932" s="79"/>
      <c r="W932" s="77"/>
      <c r="X932" s="80"/>
      <c r="Y932" s="80"/>
      <c r="Z932" s="69">
        <v>932</v>
      </c>
      <c r="AA932" s="69"/>
      <c r="AB932" s="81"/>
      <c r="AC932" s="71">
        <v>8</v>
      </c>
      <c r="AD932" s="71">
        <v>0</v>
      </c>
      <c r="AE932" s="71">
        <v>3</v>
      </c>
      <c r="AF932" s="71">
        <v>0</v>
      </c>
      <c r="AG932" s="71"/>
      <c r="AH932" s="71" t="s">
        <v>2050</v>
      </c>
      <c r="AI932" s="71">
        <v>-21600</v>
      </c>
      <c r="AJ932" s="73">
        <v>40522.040532407409</v>
      </c>
      <c r="AK932" s="71" t="s">
        <v>3133</v>
      </c>
      <c r="AL932" s="71" t="s">
        <v>4063</v>
      </c>
      <c r="AM932" s="71" t="s">
        <v>4782</v>
      </c>
      <c r="AN932" s="73">
        <v>40522.045127314814</v>
      </c>
      <c r="AO932" s="71"/>
      <c r="AP932" s="71"/>
    </row>
    <row r="933" spans="1:42" ht="41.45" customHeight="1">
      <c r="A933" s="70" t="s">
        <v>1115</v>
      </c>
      <c r="C933" s="52">
        <v>0</v>
      </c>
      <c r="D933" s="52">
        <v>0</v>
      </c>
      <c r="E933" s="53">
        <v>0</v>
      </c>
      <c r="F933" s="53">
        <v>0</v>
      </c>
      <c r="G933" s="53">
        <v>0</v>
      </c>
      <c r="H933" s="53">
        <v>0</v>
      </c>
      <c r="I933" s="53">
        <v>0</v>
      </c>
      <c r="J933" s="16" t="s">
        <v>5682</v>
      </c>
      <c r="K933" s="16"/>
      <c r="L933" s="75">
        <v>3.5</v>
      </c>
      <c r="M933" s="68"/>
      <c r="N933" s="95" t="s">
        <v>3023</v>
      </c>
      <c r="O933" s="95"/>
      <c r="P933" s="17"/>
      <c r="Q933" s="76" t="s">
        <v>5688</v>
      </c>
      <c r="R933" s="76"/>
      <c r="S933" s="17"/>
      <c r="T933" s="78"/>
      <c r="U933" s="79"/>
      <c r="V933" s="79"/>
      <c r="W933" s="77"/>
      <c r="X933" s="80"/>
      <c r="Y933" s="80"/>
      <c r="Z933" s="69">
        <v>933</v>
      </c>
      <c r="AA933" s="69"/>
      <c r="AB933" s="81"/>
      <c r="AC933" s="71">
        <v>59</v>
      </c>
      <c r="AD933" s="71">
        <v>17</v>
      </c>
      <c r="AE933" s="71">
        <v>38</v>
      </c>
      <c r="AF933" s="71">
        <v>0</v>
      </c>
      <c r="AG933" s="71" t="s">
        <v>1957</v>
      </c>
      <c r="AH933" s="71" t="s">
        <v>2103</v>
      </c>
      <c r="AI933" s="71">
        <v>-18000</v>
      </c>
      <c r="AJ933" s="73">
        <v>40490.215486111112</v>
      </c>
      <c r="AK933" s="71" t="s">
        <v>3133</v>
      </c>
      <c r="AL933" s="71" t="s">
        <v>4064</v>
      </c>
      <c r="AM933" s="71" t="s">
        <v>4967</v>
      </c>
      <c r="AN933" s="73">
        <v>40522.045115740744</v>
      </c>
      <c r="AO933" s="71"/>
      <c r="AP933" s="71"/>
    </row>
    <row r="934" spans="1:42" ht="41.45" customHeight="1">
      <c r="A934" s="70" t="s">
        <v>1116</v>
      </c>
      <c r="C934" s="52">
        <v>0</v>
      </c>
      <c r="D934" s="52">
        <v>0</v>
      </c>
      <c r="E934" s="53">
        <v>0</v>
      </c>
      <c r="F934" s="53">
        <v>0</v>
      </c>
      <c r="G934" s="53">
        <v>0</v>
      </c>
      <c r="H934" s="53">
        <v>0</v>
      </c>
      <c r="I934" s="53">
        <v>0</v>
      </c>
      <c r="J934" s="16" t="s">
        <v>5682</v>
      </c>
      <c r="K934" s="16"/>
      <c r="L934" s="75">
        <v>3.5</v>
      </c>
      <c r="M934" s="68"/>
      <c r="N934" s="95" t="s">
        <v>3024</v>
      </c>
      <c r="O934" s="95"/>
      <c r="P934" s="17"/>
      <c r="Q934" s="76" t="s">
        <v>5688</v>
      </c>
      <c r="R934" s="76"/>
      <c r="S934" s="17"/>
      <c r="T934" s="78"/>
      <c r="U934" s="79"/>
      <c r="V934" s="79"/>
      <c r="W934" s="77"/>
      <c r="X934" s="80"/>
      <c r="Y934" s="80"/>
      <c r="Z934" s="69">
        <v>934</v>
      </c>
      <c r="AA934" s="69"/>
      <c r="AB934" s="81"/>
      <c r="AC934" s="71">
        <v>369</v>
      </c>
      <c r="AD934" s="71">
        <v>370</v>
      </c>
      <c r="AE934" s="71">
        <v>3907</v>
      </c>
      <c r="AF934" s="71">
        <v>0</v>
      </c>
      <c r="AG934" s="71" t="s">
        <v>1958</v>
      </c>
      <c r="AH934" s="71" t="s">
        <v>2042</v>
      </c>
      <c r="AI934" s="71">
        <v>-14400</v>
      </c>
      <c r="AJ934" s="73">
        <v>39958.551041666666</v>
      </c>
      <c r="AK934" s="71" t="s">
        <v>3133</v>
      </c>
      <c r="AL934" s="71" t="s">
        <v>4065</v>
      </c>
      <c r="AM934" s="71" t="s">
        <v>4968</v>
      </c>
      <c r="AN934" s="73">
        <v>40522.045104166667</v>
      </c>
      <c r="AO934" s="71"/>
      <c r="AP934" s="71"/>
    </row>
    <row r="935" spans="1:42" ht="41.45" customHeight="1">
      <c r="A935" s="70" t="s">
        <v>1117</v>
      </c>
      <c r="C935" s="52">
        <v>0</v>
      </c>
      <c r="D935" s="52">
        <v>0</v>
      </c>
      <c r="E935" s="53">
        <v>0</v>
      </c>
      <c r="F935" s="53">
        <v>0</v>
      </c>
      <c r="G935" s="53">
        <v>0</v>
      </c>
      <c r="H935" s="53">
        <v>0</v>
      </c>
      <c r="I935" s="53">
        <v>0</v>
      </c>
      <c r="J935" s="16" t="s">
        <v>5682</v>
      </c>
      <c r="K935" s="16"/>
      <c r="L935" s="75">
        <v>3.5</v>
      </c>
      <c r="M935" s="68"/>
      <c r="N935" s="95" t="s">
        <v>3025</v>
      </c>
      <c r="O935" s="95"/>
      <c r="P935" s="17"/>
      <c r="Q935" s="76" t="s">
        <v>5688</v>
      </c>
      <c r="R935" s="76"/>
      <c r="S935" s="17"/>
      <c r="T935" s="78"/>
      <c r="U935" s="79"/>
      <c r="V935" s="79"/>
      <c r="W935" s="77"/>
      <c r="X935" s="80"/>
      <c r="Y935" s="80"/>
      <c r="Z935" s="69">
        <v>935</v>
      </c>
      <c r="AA935" s="69"/>
      <c r="AB935" s="81"/>
      <c r="AC935" s="71">
        <v>53</v>
      </c>
      <c r="AD935" s="71">
        <v>258</v>
      </c>
      <c r="AE935" s="71">
        <v>691</v>
      </c>
      <c r="AF935" s="71">
        <v>20</v>
      </c>
      <c r="AG935" s="71" t="s">
        <v>1959</v>
      </c>
      <c r="AH935" s="71" t="s">
        <v>2051</v>
      </c>
      <c r="AI935" s="71">
        <v>3600</v>
      </c>
      <c r="AJ935" s="73">
        <v>39868.748784722222</v>
      </c>
      <c r="AK935" s="71" t="s">
        <v>3133</v>
      </c>
      <c r="AL935" s="71" t="s">
        <v>4066</v>
      </c>
      <c r="AM935" s="71" t="s">
        <v>4969</v>
      </c>
      <c r="AN935" s="73">
        <v>40522.045104166667</v>
      </c>
      <c r="AO935" s="71"/>
      <c r="AP935" s="71"/>
    </row>
    <row r="936" spans="1:42" ht="41.45" customHeight="1">
      <c r="A936" s="70" t="s">
        <v>1118</v>
      </c>
      <c r="C936" s="52">
        <v>0</v>
      </c>
      <c r="D936" s="52">
        <v>0</v>
      </c>
      <c r="E936" s="53">
        <v>0</v>
      </c>
      <c r="F936" s="53">
        <v>0</v>
      </c>
      <c r="G936" s="53">
        <v>0</v>
      </c>
      <c r="H936" s="53">
        <v>0</v>
      </c>
      <c r="I936" s="53">
        <v>0</v>
      </c>
      <c r="J936" s="16" t="s">
        <v>5682</v>
      </c>
      <c r="K936" s="16"/>
      <c r="L936" s="75">
        <v>3.5</v>
      </c>
      <c r="M936" s="68"/>
      <c r="N936" s="95" t="s">
        <v>3026</v>
      </c>
      <c r="O936" s="95"/>
      <c r="P936" s="17"/>
      <c r="Q936" s="76" t="s">
        <v>5688</v>
      </c>
      <c r="R936" s="76"/>
      <c r="S936" s="17"/>
      <c r="T936" s="78"/>
      <c r="U936" s="79"/>
      <c r="V936" s="79"/>
      <c r="W936" s="77"/>
      <c r="X936" s="80"/>
      <c r="Y936" s="80"/>
      <c r="Z936" s="69">
        <v>936</v>
      </c>
      <c r="AA936" s="69"/>
      <c r="AB936" s="81"/>
      <c r="AC936" s="71">
        <v>2000</v>
      </c>
      <c r="AD936" s="71">
        <v>1765</v>
      </c>
      <c r="AE936" s="71">
        <v>11258</v>
      </c>
      <c r="AF936" s="71">
        <v>0</v>
      </c>
      <c r="AG936" s="71" t="s">
        <v>1960</v>
      </c>
      <c r="AH936" s="71" t="s">
        <v>2039</v>
      </c>
      <c r="AI936" s="71">
        <v>0</v>
      </c>
      <c r="AJ936" s="73">
        <v>39876.348738425928</v>
      </c>
      <c r="AK936" s="71" t="s">
        <v>3133</v>
      </c>
      <c r="AL936" s="71" t="s">
        <v>4067</v>
      </c>
      <c r="AM936" s="71" t="s">
        <v>4970</v>
      </c>
      <c r="AN936" s="73">
        <v>40522.045104166667</v>
      </c>
      <c r="AO936" s="71"/>
      <c r="AP936" s="71"/>
    </row>
    <row r="937" spans="1:42" ht="41.45" customHeight="1">
      <c r="A937" s="70" t="s">
        <v>1119</v>
      </c>
      <c r="C937" s="52">
        <v>0</v>
      </c>
      <c r="D937" s="52">
        <v>0</v>
      </c>
      <c r="E937" s="53">
        <v>0</v>
      </c>
      <c r="F937" s="53">
        <v>0</v>
      </c>
      <c r="G937" s="53">
        <v>0</v>
      </c>
      <c r="H937" s="53">
        <v>0</v>
      </c>
      <c r="I937" s="53">
        <v>0</v>
      </c>
      <c r="J937" s="16" t="s">
        <v>5682</v>
      </c>
      <c r="K937" s="16"/>
      <c r="L937" s="75">
        <v>3.5</v>
      </c>
      <c r="M937" s="68"/>
      <c r="N937" s="95" t="s">
        <v>3027</v>
      </c>
      <c r="O937" s="95"/>
      <c r="P937" s="17"/>
      <c r="Q937" s="76" t="s">
        <v>5688</v>
      </c>
      <c r="R937" s="76"/>
      <c r="S937" s="17"/>
      <c r="T937" s="78"/>
      <c r="U937" s="79"/>
      <c r="V937" s="79"/>
      <c r="W937" s="77"/>
      <c r="X937" s="80"/>
      <c r="Y937" s="80"/>
      <c r="Z937" s="69">
        <v>937</v>
      </c>
      <c r="AA937" s="69"/>
      <c r="AB937" s="81"/>
      <c r="AC937" s="71">
        <v>83</v>
      </c>
      <c r="AD937" s="71">
        <v>69</v>
      </c>
      <c r="AE937" s="71">
        <v>269</v>
      </c>
      <c r="AF937" s="71">
        <v>0</v>
      </c>
      <c r="AG937" s="71" t="s">
        <v>1961</v>
      </c>
      <c r="AH937" s="71" t="s">
        <v>2042</v>
      </c>
      <c r="AI937" s="71">
        <v>-14400</v>
      </c>
      <c r="AJ937" s="73">
        <v>40054.77244212963</v>
      </c>
      <c r="AK937" s="71" t="s">
        <v>3133</v>
      </c>
      <c r="AL937" s="71" t="s">
        <v>4068</v>
      </c>
      <c r="AM937" s="71" t="s">
        <v>4971</v>
      </c>
      <c r="AN937" s="73">
        <v>40522.045069444444</v>
      </c>
      <c r="AO937" s="71"/>
      <c r="AP937" s="71"/>
    </row>
    <row r="938" spans="1:42" ht="41.45" customHeight="1">
      <c r="A938" s="70" t="s">
        <v>1120</v>
      </c>
      <c r="C938" s="52">
        <v>0</v>
      </c>
      <c r="D938" s="52">
        <v>0</v>
      </c>
      <c r="E938" s="53">
        <v>0</v>
      </c>
      <c r="F938" s="53">
        <v>0</v>
      </c>
      <c r="G938" s="53">
        <v>0</v>
      </c>
      <c r="H938" s="53">
        <v>0</v>
      </c>
      <c r="I938" s="53">
        <v>0</v>
      </c>
      <c r="J938" s="16" t="s">
        <v>5682</v>
      </c>
      <c r="K938" s="16"/>
      <c r="L938" s="75">
        <v>3.5</v>
      </c>
      <c r="M938" s="68"/>
      <c r="N938" s="95" t="s">
        <v>3028</v>
      </c>
      <c r="O938" s="95"/>
      <c r="P938" s="17"/>
      <c r="Q938" s="76" t="s">
        <v>5688</v>
      </c>
      <c r="R938" s="76"/>
      <c r="S938" s="17"/>
      <c r="T938" s="78"/>
      <c r="U938" s="79"/>
      <c r="V938" s="79"/>
      <c r="W938" s="77"/>
      <c r="X938" s="80"/>
      <c r="Y938" s="80"/>
      <c r="Z938" s="69">
        <v>938</v>
      </c>
      <c r="AA938" s="69"/>
      <c r="AB938" s="81"/>
      <c r="AC938" s="71">
        <v>0</v>
      </c>
      <c r="AD938" s="71">
        <v>13</v>
      </c>
      <c r="AE938" s="71">
        <v>1008</v>
      </c>
      <c r="AF938" s="71">
        <v>0</v>
      </c>
      <c r="AG938" s="71" t="s">
        <v>1962</v>
      </c>
      <c r="AH938" s="71" t="s">
        <v>2063</v>
      </c>
      <c r="AI938" s="71">
        <v>-36000</v>
      </c>
      <c r="AJ938" s="73">
        <v>40500.441412037035</v>
      </c>
      <c r="AK938" s="71" t="s">
        <v>3133</v>
      </c>
      <c r="AL938" s="71" t="s">
        <v>4069</v>
      </c>
      <c r="AM938" s="71" t="s">
        <v>4972</v>
      </c>
      <c r="AN938" s="73">
        <v>40522.045046296298</v>
      </c>
      <c r="AO938" s="71"/>
      <c r="AP938" s="71"/>
    </row>
    <row r="939" spans="1:42" ht="41.45" customHeight="1">
      <c r="A939" s="70" t="s">
        <v>1121</v>
      </c>
      <c r="C939" s="52">
        <v>0</v>
      </c>
      <c r="D939" s="52">
        <v>0</v>
      </c>
      <c r="E939" s="53">
        <v>0</v>
      </c>
      <c r="F939" s="53">
        <v>0</v>
      </c>
      <c r="G939" s="53">
        <v>0</v>
      </c>
      <c r="H939" s="53">
        <v>0</v>
      </c>
      <c r="I939" s="53">
        <v>0</v>
      </c>
      <c r="J939" s="16" t="s">
        <v>5682</v>
      </c>
      <c r="K939" s="16"/>
      <c r="L939" s="75">
        <v>3.5</v>
      </c>
      <c r="M939" s="68"/>
      <c r="N939" s="95" t="s">
        <v>3029</v>
      </c>
      <c r="O939" s="95"/>
      <c r="P939" s="17"/>
      <c r="Q939" s="76" t="s">
        <v>5688</v>
      </c>
      <c r="R939" s="76"/>
      <c r="S939" s="17"/>
      <c r="T939" s="78"/>
      <c r="U939" s="79"/>
      <c r="V939" s="79"/>
      <c r="W939" s="77"/>
      <c r="X939" s="80"/>
      <c r="Y939" s="80"/>
      <c r="Z939" s="69">
        <v>939</v>
      </c>
      <c r="AA939" s="69"/>
      <c r="AB939" s="81"/>
      <c r="AC939" s="71">
        <v>172</v>
      </c>
      <c r="AD939" s="71">
        <v>341</v>
      </c>
      <c r="AE939" s="71">
        <v>4618</v>
      </c>
      <c r="AF939" s="71">
        <v>0</v>
      </c>
      <c r="AG939" s="71"/>
      <c r="AH939" s="71" t="s">
        <v>2067</v>
      </c>
      <c r="AI939" s="71">
        <v>3600</v>
      </c>
      <c r="AJ939" s="73">
        <v>40187.960370370369</v>
      </c>
      <c r="AK939" s="71" t="s">
        <v>3133</v>
      </c>
      <c r="AL939" s="71" t="s">
        <v>4070</v>
      </c>
      <c r="AM939" s="71" t="s">
        <v>4973</v>
      </c>
      <c r="AN939" s="73">
        <v>40522.045046296298</v>
      </c>
      <c r="AO939" s="71"/>
      <c r="AP939" s="71"/>
    </row>
    <row r="940" spans="1:42" ht="41.45" customHeight="1">
      <c r="A940" s="70" t="s">
        <v>1122</v>
      </c>
      <c r="C940" s="52">
        <v>0</v>
      </c>
      <c r="D940" s="52">
        <v>0</v>
      </c>
      <c r="E940" s="53">
        <v>0</v>
      </c>
      <c r="F940" s="53">
        <v>0</v>
      </c>
      <c r="G940" s="53">
        <v>0</v>
      </c>
      <c r="H940" s="53">
        <v>0</v>
      </c>
      <c r="I940" s="53">
        <v>0</v>
      </c>
      <c r="J940" s="16" t="s">
        <v>5682</v>
      </c>
      <c r="K940" s="16"/>
      <c r="L940" s="75">
        <v>3.5</v>
      </c>
      <c r="M940" s="68"/>
      <c r="N940" s="95" t="s">
        <v>3030</v>
      </c>
      <c r="O940" s="95"/>
      <c r="P940" s="17"/>
      <c r="Q940" s="76" t="s">
        <v>5688</v>
      </c>
      <c r="R940" s="76"/>
      <c r="S940" s="17"/>
      <c r="T940" s="78"/>
      <c r="U940" s="79"/>
      <c r="V940" s="79"/>
      <c r="W940" s="77"/>
      <c r="X940" s="80"/>
      <c r="Y940" s="80"/>
      <c r="Z940" s="69">
        <v>940</v>
      </c>
      <c r="AA940" s="69"/>
      <c r="AB940" s="81"/>
      <c r="AC940" s="71">
        <v>90</v>
      </c>
      <c r="AD940" s="71">
        <v>159</v>
      </c>
      <c r="AE940" s="71">
        <v>10266</v>
      </c>
      <c r="AF940" s="71">
        <v>2</v>
      </c>
      <c r="AG940" s="71" t="s">
        <v>1963</v>
      </c>
      <c r="AH940" s="71" t="s">
        <v>2086</v>
      </c>
      <c r="AI940" s="71">
        <v>-21600</v>
      </c>
      <c r="AJ940" s="73">
        <v>40278.047789351855</v>
      </c>
      <c r="AK940" s="71" t="s">
        <v>3133</v>
      </c>
      <c r="AL940" s="71" t="s">
        <v>4071</v>
      </c>
      <c r="AM940" s="71" t="s">
        <v>4974</v>
      </c>
      <c r="AN940" s="73">
        <v>40522.045034722221</v>
      </c>
      <c r="AO940" s="71"/>
      <c r="AP940" s="71"/>
    </row>
    <row r="941" spans="1:42" ht="41.45" customHeight="1">
      <c r="A941" s="70" t="s">
        <v>1123</v>
      </c>
      <c r="C941" s="52">
        <v>0</v>
      </c>
      <c r="D941" s="52">
        <v>0</v>
      </c>
      <c r="E941" s="53">
        <v>0</v>
      </c>
      <c r="F941" s="53">
        <v>0</v>
      </c>
      <c r="G941" s="53">
        <v>0</v>
      </c>
      <c r="H941" s="53">
        <v>0</v>
      </c>
      <c r="I941" s="53">
        <v>0</v>
      </c>
      <c r="J941" s="16" t="s">
        <v>5682</v>
      </c>
      <c r="K941" s="16"/>
      <c r="L941" s="75">
        <v>3.5</v>
      </c>
      <c r="M941" s="68"/>
      <c r="N941" s="95" t="s">
        <v>3031</v>
      </c>
      <c r="O941" s="95"/>
      <c r="P941" s="17"/>
      <c r="Q941" s="76" t="s">
        <v>5688</v>
      </c>
      <c r="R941" s="76"/>
      <c r="S941" s="17"/>
      <c r="T941" s="78"/>
      <c r="U941" s="79"/>
      <c r="V941" s="79"/>
      <c r="W941" s="77"/>
      <c r="X941" s="80"/>
      <c r="Y941" s="80"/>
      <c r="Z941" s="69">
        <v>941</v>
      </c>
      <c r="AA941" s="69"/>
      <c r="AB941" s="81"/>
      <c r="AC941" s="71">
        <v>155</v>
      </c>
      <c r="AD941" s="71">
        <v>102</v>
      </c>
      <c r="AE941" s="71">
        <v>1315</v>
      </c>
      <c r="AF941" s="71">
        <v>9</v>
      </c>
      <c r="AG941" s="71" t="s">
        <v>1964</v>
      </c>
      <c r="AH941" s="71" t="s">
        <v>2043</v>
      </c>
      <c r="AI941" s="71">
        <v>-18000</v>
      </c>
      <c r="AJ941" s="73">
        <v>39950.111354166664</v>
      </c>
      <c r="AK941" s="71" t="s">
        <v>3133</v>
      </c>
      <c r="AL941" s="71" t="s">
        <v>4072</v>
      </c>
      <c r="AM941" s="71" t="s">
        <v>4975</v>
      </c>
      <c r="AN941" s="73">
        <v>40522.045034722221</v>
      </c>
      <c r="AO941" s="71"/>
      <c r="AP941" s="71"/>
    </row>
    <row r="942" spans="1:42" ht="41.45" customHeight="1">
      <c r="A942" s="70" t="s">
        <v>1124</v>
      </c>
      <c r="C942" s="52">
        <v>0</v>
      </c>
      <c r="D942" s="52">
        <v>0</v>
      </c>
      <c r="E942" s="53">
        <v>0</v>
      </c>
      <c r="F942" s="53">
        <v>0</v>
      </c>
      <c r="G942" s="53">
        <v>0</v>
      </c>
      <c r="H942" s="53">
        <v>0</v>
      </c>
      <c r="I942" s="53">
        <v>0</v>
      </c>
      <c r="J942" s="16" t="s">
        <v>5682</v>
      </c>
      <c r="K942" s="16"/>
      <c r="L942" s="75">
        <v>3.5</v>
      </c>
      <c r="M942" s="68"/>
      <c r="N942" s="95" t="s">
        <v>3032</v>
      </c>
      <c r="O942" s="95"/>
      <c r="P942" s="17"/>
      <c r="Q942" s="76" t="s">
        <v>5688</v>
      </c>
      <c r="R942" s="76"/>
      <c r="S942" s="17"/>
      <c r="T942" s="78"/>
      <c r="U942" s="79"/>
      <c r="V942" s="79"/>
      <c r="W942" s="77"/>
      <c r="X942" s="80"/>
      <c r="Y942" s="80"/>
      <c r="Z942" s="69">
        <v>942</v>
      </c>
      <c r="AA942" s="69"/>
      <c r="AB942" s="81"/>
      <c r="AC942" s="71">
        <v>904</v>
      </c>
      <c r="AD942" s="71">
        <v>170</v>
      </c>
      <c r="AE942" s="71">
        <v>4458</v>
      </c>
      <c r="AF942" s="71">
        <v>2</v>
      </c>
      <c r="AG942" s="71" t="s">
        <v>1965</v>
      </c>
      <c r="AH942" s="71" t="s">
        <v>2041</v>
      </c>
      <c r="AI942" s="71">
        <v>-10800</v>
      </c>
      <c r="AJ942" s="73">
        <v>40074.59337962963</v>
      </c>
      <c r="AK942" s="71" t="s">
        <v>3133</v>
      </c>
      <c r="AL942" s="71" t="s">
        <v>4073</v>
      </c>
      <c r="AM942" s="71" t="s">
        <v>4976</v>
      </c>
      <c r="AN942" s="73">
        <v>40522.045023148145</v>
      </c>
      <c r="AO942" s="71"/>
      <c r="AP942" s="71"/>
    </row>
    <row r="943" spans="1:42" ht="41.45" customHeight="1">
      <c r="A943" s="70" t="s">
        <v>1125</v>
      </c>
      <c r="C943" s="52">
        <v>0</v>
      </c>
      <c r="D943" s="52">
        <v>0</v>
      </c>
      <c r="E943" s="53">
        <v>0</v>
      </c>
      <c r="F943" s="53">
        <v>0</v>
      </c>
      <c r="G943" s="53">
        <v>0</v>
      </c>
      <c r="H943" s="53">
        <v>0</v>
      </c>
      <c r="I943" s="53">
        <v>0</v>
      </c>
      <c r="J943" s="16" t="s">
        <v>5682</v>
      </c>
      <c r="K943" s="16"/>
      <c r="L943" s="75">
        <v>3.5</v>
      </c>
      <c r="M943" s="68"/>
      <c r="N943" s="95" t="s">
        <v>3033</v>
      </c>
      <c r="O943" s="95"/>
      <c r="P943" s="17"/>
      <c r="Q943" s="76" t="s">
        <v>5688</v>
      </c>
      <c r="R943" s="76"/>
      <c r="S943" s="17"/>
      <c r="T943" s="78"/>
      <c r="U943" s="79"/>
      <c r="V943" s="79"/>
      <c r="W943" s="77"/>
      <c r="X943" s="80"/>
      <c r="Y943" s="80"/>
      <c r="Z943" s="69">
        <v>943</v>
      </c>
      <c r="AA943" s="69"/>
      <c r="AB943" s="81"/>
      <c r="AC943" s="71">
        <v>78</v>
      </c>
      <c r="AD943" s="71">
        <v>54</v>
      </c>
      <c r="AE943" s="71">
        <v>1490</v>
      </c>
      <c r="AF943" s="71">
        <v>0</v>
      </c>
      <c r="AG943" s="71"/>
      <c r="AH943" s="71" t="s">
        <v>2042</v>
      </c>
      <c r="AI943" s="71">
        <v>-14400</v>
      </c>
      <c r="AJ943" s="73">
        <v>40389.164375</v>
      </c>
      <c r="AK943" s="71" t="s">
        <v>3133</v>
      </c>
      <c r="AL943" s="71" t="s">
        <v>4074</v>
      </c>
      <c r="AM943" s="71" t="s">
        <v>4243</v>
      </c>
      <c r="AN943" s="73">
        <v>40522.045023148145</v>
      </c>
      <c r="AO943" s="71"/>
      <c r="AP943" s="71"/>
    </row>
    <row r="944" spans="1:42" ht="41.45" customHeight="1">
      <c r="A944" s="70" t="s">
        <v>1126</v>
      </c>
      <c r="C944" s="52">
        <v>0</v>
      </c>
      <c r="D944" s="52">
        <v>0</v>
      </c>
      <c r="E944" s="53">
        <v>0</v>
      </c>
      <c r="F944" s="53">
        <v>0</v>
      </c>
      <c r="G944" s="53">
        <v>0</v>
      </c>
      <c r="H944" s="53">
        <v>0</v>
      </c>
      <c r="I944" s="53">
        <v>0</v>
      </c>
      <c r="J944" s="16" t="s">
        <v>5682</v>
      </c>
      <c r="K944" s="16"/>
      <c r="L944" s="75">
        <v>3.5</v>
      </c>
      <c r="M944" s="68"/>
      <c r="N944" s="95" t="s">
        <v>2974</v>
      </c>
      <c r="O944" s="95"/>
      <c r="P944" s="17"/>
      <c r="Q944" s="76" t="s">
        <v>5688</v>
      </c>
      <c r="R944" s="76"/>
      <c r="S944" s="17"/>
      <c r="T944" s="78"/>
      <c r="U944" s="79"/>
      <c r="V944" s="79"/>
      <c r="W944" s="77"/>
      <c r="X944" s="80"/>
      <c r="Y944" s="80"/>
      <c r="Z944" s="69">
        <v>944</v>
      </c>
      <c r="AA944" s="69"/>
      <c r="AB944" s="81"/>
      <c r="AC944" s="71">
        <v>0</v>
      </c>
      <c r="AD944" s="71">
        <v>147</v>
      </c>
      <c r="AE944" s="71">
        <v>70563</v>
      </c>
      <c r="AF944" s="71">
        <v>0</v>
      </c>
      <c r="AG944" s="71"/>
      <c r="AH944" s="71" t="s">
        <v>2041</v>
      </c>
      <c r="AI944" s="71">
        <v>-10800</v>
      </c>
      <c r="AJ944" s="73">
        <v>40302.010405092595</v>
      </c>
      <c r="AK944" s="71" t="s">
        <v>3133</v>
      </c>
      <c r="AL944" s="71" t="s">
        <v>4075</v>
      </c>
      <c r="AM944" s="71" t="s">
        <v>4977</v>
      </c>
      <c r="AN944" s="73">
        <v>40522.045023148145</v>
      </c>
      <c r="AO944" s="71"/>
      <c r="AP944" s="71"/>
    </row>
    <row r="945" spans="1:42" ht="41.45" customHeight="1">
      <c r="A945" s="70" t="s">
        <v>1127</v>
      </c>
      <c r="C945" s="52">
        <v>0</v>
      </c>
      <c r="D945" s="52">
        <v>0</v>
      </c>
      <c r="E945" s="53">
        <v>0</v>
      </c>
      <c r="F945" s="53">
        <v>0</v>
      </c>
      <c r="G945" s="53">
        <v>0</v>
      </c>
      <c r="H945" s="53">
        <v>0</v>
      </c>
      <c r="I945" s="53">
        <v>0</v>
      </c>
      <c r="J945" s="16" t="s">
        <v>5682</v>
      </c>
      <c r="K945" s="16"/>
      <c r="L945" s="75">
        <v>3.5</v>
      </c>
      <c r="M945" s="68"/>
      <c r="N945" s="95" t="s">
        <v>3034</v>
      </c>
      <c r="O945" s="95"/>
      <c r="P945" s="17"/>
      <c r="Q945" s="76" t="s">
        <v>5688</v>
      </c>
      <c r="R945" s="76"/>
      <c r="S945" s="17"/>
      <c r="T945" s="78"/>
      <c r="U945" s="79"/>
      <c r="V945" s="79"/>
      <c r="W945" s="77"/>
      <c r="X945" s="80"/>
      <c r="Y945" s="80"/>
      <c r="Z945" s="69">
        <v>945</v>
      </c>
      <c r="AA945" s="69"/>
      <c r="AB945" s="81"/>
      <c r="AC945" s="71">
        <v>47</v>
      </c>
      <c r="AD945" s="71">
        <v>9</v>
      </c>
      <c r="AE945" s="71">
        <v>70</v>
      </c>
      <c r="AF945" s="71">
        <v>1</v>
      </c>
      <c r="AG945" s="71"/>
      <c r="AH945" s="71" t="s">
        <v>2050</v>
      </c>
      <c r="AI945" s="71">
        <v>-21600</v>
      </c>
      <c r="AJ945" s="73">
        <v>40454.372303240743</v>
      </c>
      <c r="AK945" s="71" t="s">
        <v>3133</v>
      </c>
      <c r="AL945" s="71" t="s">
        <v>4076</v>
      </c>
      <c r="AM945" s="71" t="s">
        <v>4978</v>
      </c>
      <c r="AN945" s="73">
        <v>40522.044999999998</v>
      </c>
      <c r="AO945" s="71"/>
      <c r="AP945" s="71"/>
    </row>
    <row r="946" spans="1:42" ht="41.45" customHeight="1">
      <c r="A946" s="70" t="s">
        <v>1128</v>
      </c>
      <c r="C946" s="52">
        <v>0</v>
      </c>
      <c r="D946" s="52">
        <v>0</v>
      </c>
      <c r="E946" s="53">
        <v>0</v>
      </c>
      <c r="F946" s="53">
        <v>0</v>
      </c>
      <c r="G946" s="53">
        <v>0</v>
      </c>
      <c r="H946" s="53">
        <v>0</v>
      </c>
      <c r="I946" s="53">
        <v>0</v>
      </c>
      <c r="J946" s="16" t="s">
        <v>5682</v>
      </c>
      <c r="K946" s="16"/>
      <c r="L946" s="75">
        <v>3.5</v>
      </c>
      <c r="M946" s="68"/>
      <c r="N946" s="95" t="s">
        <v>3035</v>
      </c>
      <c r="O946" s="95"/>
      <c r="P946" s="17"/>
      <c r="Q946" s="76" t="s">
        <v>5688</v>
      </c>
      <c r="R946" s="76"/>
      <c r="S946" s="17"/>
      <c r="T946" s="78"/>
      <c r="U946" s="79"/>
      <c r="V946" s="79"/>
      <c r="W946" s="77"/>
      <c r="X946" s="80"/>
      <c r="Y946" s="80"/>
      <c r="Z946" s="69">
        <v>946</v>
      </c>
      <c r="AA946" s="69"/>
      <c r="AB946" s="81"/>
      <c r="AC946" s="71">
        <v>49</v>
      </c>
      <c r="AD946" s="71">
        <v>30</v>
      </c>
      <c r="AE946" s="71">
        <v>726</v>
      </c>
      <c r="AF946" s="71">
        <v>5</v>
      </c>
      <c r="AG946" s="71" t="s">
        <v>1966</v>
      </c>
      <c r="AH946" s="71" t="s">
        <v>2068</v>
      </c>
      <c r="AI946" s="71">
        <v>32400</v>
      </c>
      <c r="AJ946" s="73">
        <v>40062.514791666668</v>
      </c>
      <c r="AK946" s="71" t="s">
        <v>3133</v>
      </c>
      <c r="AL946" s="71" t="s">
        <v>4077</v>
      </c>
      <c r="AM946" s="71" t="s">
        <v>4979</v>
      </c>
      <c r="AN946" s="73">
        <v>40522.044907407406</v>
      </c>
      <c r="AO946" s="71"/>
      <c r="AP946" s="71"/>
    </row>
    <row r="947" spans="1:42" ht="41.45" customHeight="1">
      <c r="A947" s="70" t="s">
        <v>1129</v>
      </c>
      <c r="C947" s="52">
        <v>0</v>
      </c>
      <c r="D947" s="52">
        <v>0</v>
      </c>
      <c r="E947" s="53">
        <v>0</v>
      </c>
      <c r="F947" s="53">
        <v>0</v>
      </c>
      <c r="G947" s="53">
        <v>0</v>
      </c>
      <c r="H947" s="53">
        <v>0</v>
      </c>
      <c r="I947" s="53">
        <v>0</v>
      </c>
      <c r="J947" s="16" t="s">
        <v>5682</v>
      </c>
      <c r="K947" s="16"/>
      <c r="L947" s="75">
        <v>3.5</v>
      </c>
      <c r="M947" s="68"/>
      <c r="N947" s="95" t="s">
        <v>3036</v>
      </c>
      <c r="O947" s="95"/>
      <c r="P947" s="17"/>
      <c r="Q947" s="76" t="s">
        <v>5688</v>
      </c>
      <c r="R947" s="76"/>
      <c r="S947" s="17"/>
      <c r="T947" s="78"/>
      <c r="U947" s="79"/>
      <c r="V947" s="79"/>
      <c r="W947" s="77"/>
      <c r="X947" s="80"/>
      <c r="Y947" s="80"/>
      <c r="Z947" s="69">
        <v>947</v>
      </c>
      <c r="AA947" s="69"/>
      <c r="AB947" s="81"/>
      <c r="AC947" s="71">
        <v>77</v>
      </c>
      <c r="AD947" s="71">
        <v>272</v>
      </c>
      <c r="AE947" s="71">
        <v>5568</v>
      </c>
      <c r="AF947" s="71">
        <v>1</v>
      </c>
      <c r="AG947" s="71" t="s">
        <v>1967</v>
      </c>
      <c r="AH947" s="71"/>
      <c r="AI947" s="71"/>
      <c r="AJ947" s="73">
        <v>40417.136018518519</v>
      </c>
      <c r="AK947" s="71" t="s">
        <v>3133</v>
      </c>
      <c r="AL947" s="71" t="s">
        <v>4078</v>
      </c>
      <c r="AM947" s="71" t="s">
        <v>4980</v>
      </c>
      <c r="AN947" s="73">
        <v>40522.044907407406</v>
      </c>
      <c r="AO947" s="71"/>
      <c r="AP947" s="71"/>
    </row>
    <row r="948" spans="1:42" ht="41.45" customHeight="1">
      <c r="A948" s="70" t="s">
        <v>1130</v>
      </c>
      <c r="C948" s="52">
        <v>0</v>
      </c>
      <c r="D948" s="52">
        <v>0</v>
      </c>
      <c r="E948" s="53">
        <v>0</v>
      </c>
      <c r="F948" s="53">
        <v>0</v>
      </c>
      <c r="G948" s="53">
        <v>0</v>
      </c>
      <c r="H948" s="53">
        <v>0</v>
      </c>
      <c r="I948" s="53">
        <v>0</v>
      </c>
      <c r="J948" s="16" t="s">
        <v>5682</v>
      </c>
      <c r="K948" s="16"/>
      <c r="L948" s="75">
        <v>3.5</v>
      </c>
      <c r="M948" s="68"/>
      <c r="N948" s="95" t="s">
        <v>3037</v>
      </c>
      <c r="O948" s="95"/>
      <c r="P948" s="17"/>
      <c r="Q948" s="76" t="s">
        <v>5688</v>
      </c>
      <c r="R948" s="76"/>
      <c r="S948" s="17"/>
      <c r="T948" s="78"/>
      <c r="U948" s="79"/>
      <c r="V948" s="79"/>
      <c r="W948" s="77"/>
      <c r="X948" s="80"/>
      <c r="Y948" s="80"/>
      <c r="Z948" s="69">
        <v>948</v>
      </c>
      <c r="AA948" s="69"/>
      <c r="AB948" s="81"/>
      <c r="AC948" s="71">
        <v>82</v>
      </c>
      <c r="AD948" s="71">
        <v>517</v>
      </c>
      <c r="AE948" s="71">
        <v>1855</v>
      </c>
      <c r="AF948" s="71">
        <v>0</v>
      </c>
      <c r="AG948" s="71" t="s">
        <v>1968</v>
      </c>
      <c r="AH948" s="71" t="s">
        <v>2048</v>
      </c>
      <c r="AI948" s="71">
        <v>36000</v>
      </c>
      <c r="AJ948" s="73">
        <v>39856.049953703703</v>
      </c>
      <c r="AK948" s="71" t="s">
        <v>3133</v>
      </c>
      <c r="AL948" s="71" t="s">
        <v>4079</v>
      </c>
      <c r="AM948" s="71" t="s">
        <v>4981</v>
      </c>
      <c r="AN948" s="73">
        <v>40522.04488425926</v>
      </c>
      <c r="AO948" s="71"/>
      <c r="AP948" s="71"/>
    </row>
    <row r="949" spans="1:42" ht="41.45" customHeight="1">
      <c r="A949" s="70" t="s">
        <v>1131</v>
      </c>
      <c r="C949" s="52">
        <v>0</v>
      </c>
      <c r="D949" s="52">
        <v>0</v>
      </c>
      <c r="E949" s="53">
        <v>0</v>
      </c>
      <c r="F949" s="53">
        <v>0</v>
      </c>
      <c r="G949" s="53">
        <v>0</v>
      </c>
      <c r="H949" s="53">
        <v>0</v>
      </c>
      <c r="I949" s="53">
        <v>0</v>
      </c>
      <c r="J949" s="16" t="s">
        <v>5682</v>
      </c>
      <c r="K949" s="16"/>
      <c r="L949" s="75">
        <v>3.5</v>
      </c>
      <c r="M949" s="68"/>
      <c r="N949" s="95" t="s">
        <v>3038</v>
      </c>
      <c r="O949" s="95"/>
      <c r="P949" s="17"/>
      <c r="Q949" s="76" t="s">
        <v>5688</v>
      </c>
      <c r="R949" s="76"/>
      <c r="S949" s="17"/>
      <c r="T949" s="78"/>
      <c r="U949" s="79"/>
      <c r="V949" s="79"/>
      <c r="W949" s="77"/>
      <c r="X949" s="80"/>
      <c r="Y949" s="80"/>
      <c r="Z949" s="69">
        <v>949</v>
      </c>
      <c r="AA949" s="69"/>
      <c r="AB949" s="81"/>
      <c r="AC949" s="71">
        <v>1171</v>
      </c>
      <c r="AD949" s="71">
        <v>2524</v>
      </c>
      <c r="AE949" s="71">
        <v>60870</v>
      </c>
      <c r="AF949" s="71">
        <v>8</v>
      </c>
      <c r="AG949" s="71" t="s">
        <v>1969</v>
      </c>
      <c r="AH949" s="71" t="s">
        <v>2060</v>
      </c>
      <c r="AI949" s="71">
        <v>3600</v>
      </c>
      <c r="AJ949" s="73">
        <v>39903.120196759257</v>
      </c>
      <c r="AK949" s="71" t="s">
        <v>3133</v>
      </c>
      <c r="AL949" s="71" t="s">
        <v>4080</v>
      </c>
      <c r="AM949" s="71" t="s">
        <v>4982</v>
      </c>
      <c r="AN949" s="73">
        <v>40522.04482638889</v>
      </c>
      <c r="AO949" s="71"/>
      <c r="AP949" s="71"/>
    </row>
    <row r="950" spans="1:42" ht="41.45" customHeight="1">
      <c r="A950" s="70" t="s">
        <v>1132</v>
      </c>
      <c r="C950" s="52">
        <v>0</v>
      </c>
      <c r="D950" s="52">
        <v>0</v>
      </c>
      <c r="E950" s="53">
        <v>0</v>
      </c>
      <c r="F950" s="53">
        <v>0</v>
      </c>
      <c r="G950" s="53">
        <v>0</v>
      </c>
      <c r="H950" s="53">
        <v>0</v>
      </c>
      <c r="I950" s="53">
        <v>0</v>
      </c>
      <c r="J950" s="16" t="s">
        <v>5682</v>
      </c>
      <c r="K950" s="16"/>
      <c r="L950" s="75">
        <v>3.5</v>
      </c>
      <c r="M950" s="68"/>
      <c r="N950" s="95" t="s">
        <v>3039</v>
      </c>
      <c r="O950" s="95"/>
      <c r="P950" s="17"/>
      <c r="Q950" s="76" t="s">
        <v>5688</v>
      </c>
      <c r="R950" s="76"/>
      <c r="S950" s="17"/>
      <c r="T950" s="78"/>
      <c r="U950" s="79"/>
      <c r="V950" s="79"/>
      <c r="W950" s="77"/>
      <c r="X950" s="80"/>
      <c r="Y950" s="80"/>
      <c r="Z950" s="69">
        <v>950</v>
      </c>
      <c r="AA950" s="69"/>
      <c r="AB950" s="81"/>
      <c r="AC950" s="71">
        <v>274</v>
      </c>
      <c r="AD950" s="71">
        <v>221</v>
      </c>
      <c r="AE950" s="71">
        <v>2969</v>
      </c>
      <c r="AF950" s="71">
        <v>0</v>
      </c>
      <c r="AG950" s="71" t="s">
        <v>1970</v>
      </c>
      <c r="AH950" s="71" t="s">
        <v>2070</v>
      </c>
      <c r="AI950" s="71">
        <v>34200</v>
      </c>
      <c r="AJ950" s="73">
        <v>39241.240949074076</v>
      </c>
      <c r="AK950" s="71" t="s">
        <v>3133</v>
      </c>
      <c r="AL950" s="71" t="s">
        <v>4081</v>
      </c>
      <c r="AM950" s="71" t="s">
        <v>4983</v>
      </c>
      <c r="AN950" s="73">
        <v>40522.04482638889</v>
      </c>
      <c r="AO950" s="71"/>
      <c r="AP950" s="71"/>
    </row>
    <row r="951" spans="1:42" ht="41.45" customHeight="1">
      <c r="A951" s="70" t="s">
        <v>1133</v>
      </c>
      <c r="C951" s="52">
        <v>0</v>
      </c>
      <c r="D951" s="52">
        <v>0</v>
      </c>
      <c r="E951" s="53">
        <v>0</v>
      </c>
      <c r="F951" s="53">
        <v>0</v>
      </c>
      <c r="G951" s="53">
        <v>0</v>
      </c>
      <c r="H951" s="53">
        <v>0</v>
      </c>
      <c r="I951" s="53">
        <v>0</v>
      </c>
      <c r="J951" s="16" t="s">
        <v>5682</v>
      </c>
      <c r="K951" s="16"/>
      <c r="L951" s="75">
        <v>3.5</v>
      </c>
      <c r="M951" s="68"/>
      <c r="N951" s="95" t="s">
        <v>3040</v>
      </c>
      <c r="O951" s="95"/>
      <c r="P951" s="17"/>
      <c r="Q951" s="76" t="s">
        <v>5688</v>
      </c>
      <c r="R951" s="76"/>
      <c r="S951" s="58"/>
      <c r="T951" s="78"/>
      <c r="U951" s="79"/>
      <c r="V951" s="79"/>
      <c r="W951" s="77"/>
      <c r="X951" s="80"/>
      <c r="Y951" s="80"/>
      <c r="Z951" s="69">
        <v>951</v>
      </c>
      <c r="AA951" s="69"/>
      <c r="AB951" s="81"/>
      <c r="AC951" s="71">
        <v>1367</v>
      </c>
      <c r="AD951" s="71">
        <v>350</v>
      </c>
      <c r="AE951" s="71">
        <v>5886</v>
      </c>
      <c r="AF951" s="71">
        <v>2</v>
      </c>
      <c r="AG951" s="71" t="s">
        <v>1971</v>
      </c>
      <c r="AH951" s="71" t="s">
        <v>2047</v>
      </c>
      <c r="AI951" s="71">
        <v>25200</v>
      </c>
      <c r="AJ951" s="73">
        <v>40421.530277777776</v>
      </c>
      <c r="AK951" s="71" t="s">
        <v>3133</v>
      </c>
      <c r="AL951" s="71" t="s">
        <v>4082</v>
      </c>
      <c r="AM951" s="71" t="s">
        <v>4313</v>
      </c>
      <c r="AN951" s="73">
        <v>40522.044803240744</v>
      </c>
      <c r="AO951" s="71"/>
      <c r="AP951" s="71"/>
    </row>
    <row r="952" spans="1:42" ht="41.45" customHeight="1">
      <c r="A952" s="70" t="s">
        <v>1134</v>
      </c>
      <c r="C952" s="52">
        <v>0</v>
      </c>
      <c r="D952" s="52">
        <v>0</v>
      </c>
      <c r="E952" s="53">
        <v>0</v>
      </c>
      <c r="F952" s="53">
        <v>0</v>
      </c>
      <c r="G952" s="53">
        <v>0</v>
      </c>
      <c r="H952" s="53">
        <v>0</v>
      </c>
      <c r="I952" s="53">
        <v>0</v>
      </c>
      <c r="J952" s="16" t="s">
        <v>5682</v>
      </c>
      <c r="K952" s="16"/>
      <c r="L952" s="75">
        <v>3.5</v>
      </c>
      <c r="M952" s="68"/>
      <c r="N952" s="95" t="s">
        <v>3041</v>
      </c>
      <c r="O952" s="95"/>
      <c r="P952" s="17"/>
      <c r="Q952" s="76" t="s">
        <v>5688</v>
      </c>
      <c r="R952" s="76"/>
      <c r="S952" s="17"/>
      <c r="T952" s="78"/>
      <c r="U952" s="79"/>
      <c r="V952" s="79"/>
      <c r="W952" s="77"/>
      <c r="X952" s="80"/>
      <c r="Y952" s="80"/>
      <c r="Z952" s="69">
        <v>952</v>
      </c>
      <c r="AA952" s="69"/>
      <c r="AB952" s="81"/>
      <c r="AC952" s="71">
        <v>71</v>
      </c>
      <c r="AD952" s="71">
        <v>153</v>
      </c>
      <c r="AE952" s="71">
        <v>2825</v>
      </c>
      <c r="AF952" s="71">
        <v>0</v>
      </c>
      <c r="AG952" s="71" t="s">
        <v>1972</v>
      </c>
      <c r="AH952" s="71" t="s">
        <v>2041</v>
      </c>
      <c r="AI952" s="71">
        <v>-10800</v>
      </c>
      <c r="AJ952" s="73">
        <v>40060.721273148149</v>
      </c>
      <c r="AK952" s="71" t="s">
        <v>3133</v>
      </c>
      <c r="AL952" s="71" t="s">
        <v>4083</v>
      </c>
      <c r="AM952" s="71" t="s">
        <v>4984</v>
      </c>
      <c r="AN952" s="73">
        <v>40522.044803240744</v>
      </c>
      <c r="AO952" s="71"/>
      <c r="AP952" s="71"/>
    </row>
    <row r="953" spans="1:42" ht="41.45" customHeight="1">
      <c r="A953" s="70" t="s">
        <v>1135</v>
      </c>
      <c r="C953" s="52">
        <v>0</v>
      </c>
      <c r="D953" s="52">
        <v>0</v>
      </c>
      <c r="E953" s="53">
        <v>0</v>
      </c>
      <c r="F953" s="53">
        <v>0</v>
      </c>
      <c r="G953" s="53">
        <v>0</v>
      </c>
      <c r="H953" s="53">
        <v>0</v>
      </c>
      <c r="I953" s="53">
        <v>0</v>
      </c>
      <c r="J953" s="16" t="s">
        <v>5682</v>
      </c>
      <c r="K953" s="16"/>
      <c r="L953" s="75">
        <v>3.5</v>
      </c>
      <c r="M953" s="68"/>
      <c r="N953" s="95" t="s">
        <v>3042</v>
      </c>
      <c r="O953" s="95"/>
      <c r="P953" s="17"/>
      <c r="Q953" s="76" t="s">
        <v>5688</v>
      </c>
      <c r="R953" s="76"/>
      <c r="S953" s="17"/>
      <c r="T953" s="78"/>
      <c r="U953" s="79"/>
      <c r="V953" s="79"/>
      <c r="W953" s="77"/>
      <c r="X953" s="80"/>
      <c r="Y953" s="80"/>
      <c r="Z953" s="69">
        <v>953</v>
      </c>
      <c r="AA953" s="69"/>
      <c r="AB953" s="81"/>
      <c r="AC953" s="71">
        <v>93</v>
      </c>
      <c r="AD953" s="71">
        <v>46</v>
      </c>
      <c r="AE953" s="71">
        <v>84</v>
      </c>
      <c r="AF953" s="71">
        <v>1</v>
      </c>
      <c r="AG953" s="71" t="s">
        <v>1973</v>
      </c>
      <c r="AH953" s="71" t="s">
        <v>2116</v>
      </c>
      <c r="AI953" s="71">
        <v>3600</v>
      </c>
      <c r="AJ953" s="73">
        <v>39945.419907407406</v>
      </c>
      <c r="AK953" s="71" t="s">
        <v>3133</v>
      </c>
      <c r="AL953" s="71" t="s">
        <v>4084</v>
      </c>
      <c r="AM953" s="71" t="s">
        <v>4985</v>
      </c>
      <c r="AN953" s="73">
        <v>40522.044803240744</v>
      </c>
      <c r="AO953" s="71"/>
      <c r="AP953" s="71"/>
    </row>
    <row r="954" spans="1:42" ht="41.45" customHeight="1">
      <c r="A954" s="70" t="s">
        <v>1136</v>
      </c>
      <c r="C954" s="52">
        <v>0</v>
      </c>
      <c r="D954" s="52">
        <v>0</v>
      </c>
      <c r="E954" s="53">
        <v>0</v>
      </c>
      <c r="F954" s="53">
        <v>0</v>
      </c>
      <c r="G954" s="53">
        <v>0</v>
      </c>
      <c r="H954" s="53">
        <v>0</v>
      </c>
      <c r="I954" s="53">
        <v>0</v>
      </c>
      <c r="J954" s="16" t="s">
        <v>5682</v>
      </c>
      <c r="K954" s="16"/>
      <c r="L954" s="75">
        <v>3.5</v>
      </c>
      <c r="M954" s="68"/>
      <c r="N954" s="95" t="s">
        <v>3043</v>
      </c>
      <c r="O954" s="95"/>
      <c r="P954" s="17"/>
      <c r="Q954" s="76" t="s">
        <v>5688</v>
      </c>
      <c r="R954" s="76"/>
      <c r="S954" s="17"/>
      <c r="T954" s="78"/>
      <c r="U954" s="79"/>
      <c r="V954" s="79"/>
      <c r="W954" s="77"/>
      <c r="X954" s="80"/>
      <c r="Y954" s="80"/>
      <c r="Z954" s="69">
        <v>954</v>
      </c>
      <c r="AA954" s="69"/>
      <c r="AB954" s="81"/>
      <c r="AC954" s="71">
        <v>61</v>
      </c>
      <c r="AD954" s="71">
        <v>21</v>
      </c>
      <c r="AE954" s="71">
        <v>552</v>
      </c>
      <c r="AF954" s="71">
        <v>0</v>
      </c>
      <c r="AG954" s="71"/>
      <c r="AH954" s="71" t="s">
        <v>2065</v>
      </c>
      <c r="AI954" s="71">
        <v>-25200</v>
      </c>
      <c r="AJ954" s="73">
        <v>40198.657523148147</v>
      </c>
      <c r="AK954" s="71" t="s">
        <v>3133</v>
      </c>
      <c r="AL954" s="71" t="s">
        <v>4085</v>
      </c>
      <c r="AM954" s="71" t="s">
        <v>4986</v>
      </c>
      <c r="AN954" s="73">
        <v>40522.045428240737</v>
      </c>
      <c r="AO954" s="71"/>
      <c r="AP954" s="71"/>
    </row>
    <row r="955" spans="1:42" ht="41.45" customHeight="1">
      <c r="A955" s="70" t="s">
        <v>1137</v>
      </c>
      <c r="C955" s="52">
        <v>0</v>
      </c>
      <c r="D955" s="52">
        <v>0</v>
      </c>
      <c r="E955" s="53">
        <v>0</v>
      </c>
      <c r="F955" s="53">
        <v>0</v>
      </c>
      <c r="G955" s="53">
        <v>0</v>
      </c>
      <c r="H955" s="53">
        <v>0</v>
      </c>
      <c r="I955" s="53">
        <v>0</v>
      </c>
      <c r="J955" s="16" t="s">
        <v>5682</v>
      </c>
      <c r="K955" s="16"/>
      <c r="L955" s="75">
        <v>3.5</v>
      </c>
      <c r="M955" s="68"/>
      <c r="N955" s="95" t="s">
        <v>3044</v>
      </c>
      <c r="O955" s="95"/>
      <c r="P955" s="17"/>
      <c r="Q955" s="76" t="s">
        <v>5688</v>
      </c>
      <c r="R955" s="76"/>
      <c r="S955" s="17"/>
      <c r="T955" s="78"/>
      <c r="U955" s="79"/>
      <c r="V955" s="79"/>
      <c r="W955" s="77"/>
      <c r="X955" s="80"/>
      <c r="Y955" s="80"/>
      <c r="Z955" s="69">
        <v>955</v>
      </c>
      <c r="AA955" s="69"/>
      <c r="AB955" s="81"/>
      <c r="AC955" s="71">
        <v>132</v>
      </c>
      <c r="AD955" s="71">
        <v>101</v>
      </c>
      <c r="AE955" s="71">
        <v>1701</v>
      </c>
      <c r="AF955" s="71">
        <v>0</v>
      </c>
      <c r="AG955" s="71" t="s">
        <v>1974</v>
      </c>
      <c r="AH955" s="71" t="s">
        <v>2050</v>
      </c>
      <c r="AI955" s="71">
        <v>-21600</v>
      </c>
      <c r="AJ955" s="73">
        <v>39874.841643518521</v>
      </c>
      <c r="AK955" s="71" t="s">
        <v>3133</v>
      </c>
      <c r="AL955" s="71" t="s">
        <v>4086</v>
      </c>
      <c r="AM955" s="71" t="s">
        <v>4987</v>
      </c>
      <c r="AN955" s="73">
        <v>40522.045405092591</v>
      </c>
      <c r="AO955" s="71"/>
      <c r="AP955" s="71"/>
    </row>
    <row r="956" spans="1:42" ht="41.45" customHeight="1">
      <c r="A956" s="70" t="s">
        <v>1138</v>
      </c>
      <c r="C956" s="52">
        <v>0</v>
      </c>
      <c r="D956" s="52">
        <v>0</v>
      </c>
      <c r="E956" s="53">
        <v>0</v>
      </c>
      <c r="F956" s="53">
        <v>0</v>
      </c>
      <c r="G956" s="53">
        <v>0</v>
      </c>
      <c r="H956" s="53">
        <v>0</v>
      </c>
      <c r="I956" s="53">
        <v>0</v>
      </c>
      <c r="J956" s="16" t="s">
        <v>5682</v>
      </c>
      <c r="K956" s="16"/>
      <c r="L956" s="75">
        <v>3.5</v>
      </c>
      <c r="M956" s="68"/>
      <c r="N956" s="95" t="s">
        <v>3045</v>
      </c>
      <c r="O956" s="95"/>
      <c r="P956" s="17"/>
      <c r="Q956" s="76" t="s">
        <v>5688</v>
      </c>
      <c r="R956" s="76"/>
      <c r="S956" s="17"/>
      <c r="T956" s="78"/>
      <c r="U956" s="79"/>
      <c r="V956" s="79"/>
      <c r="W956" s="77"/>
      <c r="X956" s="80"/>
      <c r="Y956" s="80"/>
      <c r="Z956" s="69">
        <v>956</v>
      </c>
      <c r="AA956" s="69"/>
      <c r="AB956" s="81"/>
      <c r="AC956" s="71">
        <v>22</v>
      </c>
      <c r="AD956" s="71">
        <v>65</v>
      </c>
      <c r="AE956" s="71">
        <v>1852</v>
      </c>
      <c r="AF956" s="71">
        <v>4</v>
      </c>
      <c r="AG956" s="71"/>
      <c r="AH956" s="71" t="s">
        <v>2050</v>
      </c>
      <c r="AI956" s="71">
        <v>-21600</v>
      </c>
      <c r="AJ956" s="73">
        <v>39930.661458333336</v>
      </c>
      <c r="AK956" s="71" t="s">
        <v>3133</v>
      </c>
      <c r="AL956" s="71" t="s">
        <v>4087</v>
      </c>
      <c r="AM956" s="71" t="s">
        <v>4988</v>
      </c>
      <c r="AN956" s="73">
        <v>40522.045393518521</v>
      </c>
      <c r="AO956" s="71"/>
      <c r="AP956" s="71"/>
    </row>
    <row r="957" spans="1:42" ht="41.45" customHeight="1">
      <c r="A957" s="70" t="s">
        <v>1139</v>
      </c>
      <c r="C957" s="52">
        <v>0</v>
      </c>
      <c r="D957" s="52">
        <v>0</v>
      </c>
      <c r="E957" s="53">
        <v>0</v>
      </c>
      <c r="F957" s="53">
        <v>0</v>
      </c>
      <c r="G957" s="53">
        <v>0</v>
      </c>
      <c r="H957" s="53">
        <v>0</v>
      </c>
      <c r="I957" s="53">
        <v>0</v>
      </c>
      <c r="J957" s="16" t="s">
        <v>5682</v>
      </c>
      <c r="K957" s="16"/>
      <c r="L957" s="75">
        <v>3.5</v>
      </c>
      <c r="M957" s="68"/>
      <c r="N957" s="95" t="s">
        <v>3046</v>
      </c>
      <c r="O957" s="95"/>
      <c r="P957" s="17"/>
      <c r="Q957" s="76" t="s">
        <v>5688</v>
      </c>
      <c r="R957" s="76"/>
      <c r="S957" s="17"/>
      <c r="T957" s="78"/>
      <c r="U957" s="79"/>
      <c r="V957" s="79"/>
      <c r="W957" s="77"/>
      <c r="X957" s="80"/>
      <c r="Y957" s="80"/>
      <c r="Z957" s="69">
        <v>957</v>
      </c>
      <c r="AA957" s="69"/>
      <c r="AB957" s="81"/>
      <c r="AC957" s="71">
        <v>162</v>
      </c>
      <c r="AD957" s="71">
        <v>138</v>
      </c>
      <c r="AE957" s="71">
        <v>3483</v>
      </c>
      <c r="AF957" s="71">
        <v>0</v>
      </c>
      <c r="AG957" s="71" t="s">
        <v>1975</v>
      </c>
      <c r="AH957" s="71" t="s">
        <v>2040</v>
      </c>
      <c r="AI957" s="71">
        <v>-28800</v>
      </c>
      <c r="AJ957" s="73">
        <v>40364.869270833333</v>
      </c>
      <c r="AK957" s="71" t="s">
        <v>3133</v>
      </c>
      <c r="AL957" s="71" t="s">
        <v>4088</v>
      </c>
      <c r="AM957" s="71" t="s">
        <v>4989</v>
      </c>
      <c r="AN957" s="73">
        <v>40522.045358796298</v>
      </c>
      <c r="AO957" s="71"/>
      <c r="AP957" s="71"/>
    </row>
    <row r="958" spans="1:42" ht="41.45" customHeight="1">
      <c r="A958" s="70" t="s">
        <v>1140</v>
      </c>
      <c r="C958" s="52">
        <v>0</v>
      </c>
      <c r="D958" s="52">
        <v>0</v>
      </c>
      <c r="E958" s="53">
        <v>0</v>
      </c>
      <c r="F958" s="53">
        <v>0</v>
      </c>
      <c r="G958" s="53">
        <v>0</v>
      </c>
      <c r="H958" s="53">
        <v>0</v>
      </c>
      <c r="I958" s="53">
        <v>0</v>
      </c>
      <c r="J958" s="16" t="s">
        <v>5682</v>
      </c>
      <c r="K958" s="16"/>
      <c r="L958" s="75">
        <v>3.5</v>
      </c>
      <c r="M958" s="68"/>
      <c r="N958" s="95" t="s">
        <v>3047</v>
      </c>
      <c r="O958" s="95"/>
      <c r="P958" s="17"/>
      <c r="Q958" s="76" t="s">
        <v>5688</v>
      </c>
      <c r="R958" s="76"/>
      <c r="S958" s="17"/>
      <c r="T958" s="78"/>
      <c r="U958" s="79"/>
      <c r="V958" s="79"/>
      <c r="W958" s="77"/>
      <c r="X958" s="80"/>
      <c r="Y958" s="80"/>
      <c r="Z958" s="69">
        <v>958</v>
      </c>
      <c r="AA958" s="69"/>
      <c r="AB958" s="81"/>
      <c r="AC958" s="71">
        <v>451</v>
      </c>
      <c r="AD958" s="71">
        <v>613</v>
      </c>
      <c r="AE958" s="71">
        <v>22113</v>
      </c>
      <c r="AF958" s="71">
        <v>24</v>
      </c>
      <c r="AG958" s="71" t="s">
        <v>1976</v>
      </c>
      <c r="AH958" s="71" t="s">
        <v>2076</v>
      </c>
      <c r="AI958" s="71">
        <v>-10800</v>
      </c>
      <c r="AJ958" s="73">
        <v>40110.614189814813</v>
      </c>
      <c r="AK958" s="71" t="s">
        <v>3133</v>
      </c>
      <c r="AL958" s="71" t="s">
        <v>4089</v>
      </c>
      <c r="AM958" s="71" t="s">
        <v>4990</v>
      </c>
      <c r="AN958" s="73">
        <v>40522.045347222222</v>
      </c>
      <c r="AO958" s="71"/>
      <c r="AP958" s="71"/>
    </row>
    <row r="959" spans="1:42" ht="41.45" customHeight="1">
      <c r="A959" s="70" t="s">
        <v>1141</v>
      </c>
      <c r="C959" s="52">
        <v>0</v>
      </c>
      <c r="D959" s="52">
        <v>0</v>
      </c>
      <c r="E959" s="53">
        <v>0</v>
      </c>
      <c r="F959" s="53">
        <v>0</v>
      </c>
      <c r="G959" s="53">
        <v>0</v>
      </c>
      <c r="H959" s="53">
        <v>0</v>
      </c>
      <c r="I959" s="53">
        <v>0</v>
      </c>
      <c r="J959" s="16" t="s">
        <v>5682</v>
      </c>
      <c r="K959" s="16"/>
      <c r="L959" s="75">
        <v>3.5</v>
      </c>
      <c r="M959" s="68"/>
      <c r="N959" s="95" t="s">
        <v>3048</v>
      </c>
      <c r="O959" s="95"/>
      <c r="P959" s="17"/>
      <c r="Q959" s="76" t="s">
        <v>5688</v>
      </c>
      <c r="R959" s="76"/>
      <c r="S959" s="17"/>
      <c r="T959" s="78"/>
      <c r="U959" s="79"/>
      <c r="V959" s="79"/>
      <c r="W959" s="77"/>
      <c r="X959" s="80"/>
      <c r="Y959" s="80"/>
      <c r="Z959" s="69">
        <v>959</v>
      </c>
      <c r="AA959" s="69"/>
      <c r="AB959" s="81"/>
      <c r="AC959" s="71">
        <v>219</v>
      </c>
      <c r="AD959" s="71">
        <v>62</v>
      </c>
      <c r="AE959" s="71">
        <v>171</v>
      </c>
      <c r="AF959" s="71">
        <v>0</v>
      </c>
      <c r="AG959" s="71"/>
      <c r="AH959" s="71" t="s">
        <v>2041</v>
      </c>
      <c r="AI959" s="71">
        <v>-10800</v>
      </c>
      <c r="AJ959" s="73">
        <v>40456.199166666665</v>
      </c>
      <c r="AK959" s="71" t="s">
        <v>3133</v>
      </c>
      <c r="AL959" s="71" t="s">
        <v>4090</v>
      </c>
      <c r="AM959" s="71" t="s">
        <v>4991</v>
      </c>
      <c r="AN959" s="73">
        <v>40522.045347222222</v>
      </c>
      <c r="AO959" s="71"/>
      <c r="AP959" s="71"/>
    </row>
    <row r="960" spans="1:42" ht="41.45" customHeight="1">
      <c r="A960" s="70" t="s">
        <v>1142</v>
      </c>
      <c r="C960" s="52">
        <v>0</v>
      </c>
      <c r="D960" s="52">
        <v>0</v>
      </c>
      <c r="E960" s="53">
        <v>0</v>
      </c>
      <c r="F960" s="53">
        <v>0</v>
      </c>
      <c r="G960" s="53">
        <v>0</v>
      </c>
      <c r="H960" s="53">
        <v>0</v>
      </c>
      <c r="I960" s="53">
        <v>0</v>
      </c>
      <c r="J960" s="16" t="s">
        <v>5682</v>
      </c>
      <c r="K960" s="16"/>
      <c r="L960" s="75">
        <v>3.5</v>
      </c>
      <c r="M960" s="68"/>
      <c r="N960" s="95" t="s">
        <v>3049</v>
      </c>
      <c r="O960" s="95"/>
      <c r="P960" s="17"/>
      <c r="Q960" s="76" t="s">
        <v>5688</v>
      </c>
      <c r="R960" s="76"/>
      <c r="S960" s="17"/>
      <c r="T960" s="78"/>
      <c r="U960" s="79"/>
      <c r="V960" s="79"/>
      <c r="W960" s="77"/>
      <c r="X960" s="80"/>
      <c r="Y960" s="80"/>
      <c r="Z960" s="69">
        <v>960</v>
      </c>
      <c r="AA960" s="69"/>
      <c r="AB960" s="81"/>
      <c r="AC960" s="71">
        <v>91</v>
      </c>
      <c r="AD960" s="71">
        <v>67</v>
      </c>
      <c r="AE960" s="71">
        <v>2044</v>
      </c>
      <c r="AF960" s="71">
        <v>45</v>
      </c>
      <c r="AG960" s="71" t="s">
        <v>1977</v>
      </c>
      <c r="AH960" s="71" t="s">
        <v>2041</v>
      </c>
      <c r="AI960" s="71">
        <v>-10800</v>
      </c>
      <c r="AJ960" s="73">
        <v>40084.722997685189</v>
      </c>
      <c r="AK960" s="71" t="s">
        <v>3133</v>
      </c>
      <c r="AL960" s="71" t="s">
        <v>4091</v>
      </c>
      <c r="AM960" s="71" t="s">
        <v>4992</v>
      </c>
      <c r="AN960" s="73">
        <v>40522.044872685183</v>
      </c>
      <c r="AO960" s="71"/>
      <c r="AP960" s="71"/>
    </row>
    <row r="961" spans="1:42" ht="41.45" customHeight="1">
      <c r="A961" s="70" t="s">
        <v>1143</v>
      </c>
      <c r="C961" s="52">
        <v>0</v>
      </c>
      <c r="D961" s="52">
        <v>0</v>
      </c>
      <c r="E961" s="53">
        <v>0</v>
      </c>
      <c r="F961" s="53">
        <v>0</v>
      </c>
      <c r="G961" s="53">
        <v>0</v>
      </c>
      <c r="H961" s="53">
        <v>0</v>
      </c>
      <c r="I961" s="53">
        <v>0</v>
      </c>
      <c r="J961" s="16" t="s">
        <v>5682</v>
      </c>
      <c r="K961" s="16"/>
      <c r="L961" s="75">
        <v>3.5</v>
      </c>
      <c r="M961" s="68"/>
      <c r="N961" s="95" t="s">
        <v>3050</v>
      </c>
      <c r="O961" s="95"/>
      <c r="P961" s="17"/>
      <c r="Q961" s="76" t="s">
        <v>5688</v>
      </c>
      <c r="R961" s="76"/>
      <c r="S961" s="17"/>
      <c r="T961" s="78"/>
      <c r="U961" s="79"/>
      <c r="V961" s="79"/>
      <c r="W961" s="77"/>
      <c r="X961" s="80"/>
      <c r="Y961" s="80"/>
      <c r="Z961" s="69">
        <v>961</v>
      </c>
      <c r="AA961" s="69"/>
      <c r="AB961" s="81"/>
      <c r="AC961" s="71">
        <v>6</v>
      </c>
      <c r="AD961" s="71">
        <v>4</v>
      </c>
      <c r="AE961" s="71">
        <v>58</v>
      </c>
      <c r="AF961" s="71">
        <v>0</v>
      </c>
      <c r="AG961" s="71"/>
      <c r="AH961" s="71" t="s">
        <v>2045</v>
      </c>
      <c r="AI961" s="71">
        <v>-18000</v>
      </c>
      <c r="AJ961" s="73">
        <v>40514.779166666667</v>
      </c>
      <c r="AK961" s="71" t="s">
        <v>3133</v>
      </c>
      <c r="AL961" s="71" t="s">
        <v>4092</v>
      </c>
      <c r="AM961" s="71" t="s">
        <v>4993</v>
      </c>
      <c r="AN961" s="73">
        <v>40522.044861111113</v>
      </c>
      <c r="AO961" s="71"/>
      <c r="AP961" s="71"/>
    </row>
    <row r="962" spans="1:42" ht="41.45" customHeight="1">
      <c r="A962" s="70" t="s">
        <v>1144</v>
      </c>
      <c r="C962" s="52">
        <v>0</v>
      </c>
      <c r="D962" s="52">
        <v>0</v>
      </c>
      <c r="E962" s="53">
        <v>0</v>
      </c>
      <c r="F962" s="53">
        <v>0</v>
      </c>
      <c r="G962" s="53">
        <v>0</v>
      </c>
      <c r="H962" s="53">
        <v>0</v>
      </c>
      <c r="I962" s="53">
        <v>0</v>
      </c>
      <c r="J962" s="16" t="s">
        <v>5682</v>
      </c>
      <c r="K962" s="16"/>
      <c r="L962" s="75">
        <v>3.5</v>
      </c>
      <c r="M962" s="68"/>
      <c r="N962" s="95" t="s">
        <v>2368</v>
      </c>
      <c r="O962" s="95"/>
      <c r="P962" s="17"/>
      <c r="Q962" s="76" t="s">
        <v>5688</v>
      </c>
      <c r="R962" s="76"/>
      <c r="S962" s="17"/>
      <c r="T962" s="78"/>
      <c r="U962" s="79"/>
      <c r="V962" s="79"/>
      <c r="W962" s="77"/>
      <c r="X962" s="80"/>
      <c r="Y962" s="80"/>
      <c r="Z962" s="69">
        <v>962</v>
      </c>
      <c r="AA962" s="69"/>
      <c r="AB962" s="81"/>
      <c r="AC962" s="71">
        <v>0</v>
      </c>
      <c r="AD962" s="71">
        <v>122</v>
      </c>
      <c r="AE962" s="71">
        <v>13577</v>
      </c>
      <c r="AF962" s="71">
        <v>0</v>
      </c>
      <c r="AG962" s="71"/>
      <c r="AH962" s="71"/>
      <c r="AI962" s="71"/>
      <c r="AJ962" s="73">
        <v>40112.755543981482</v>
      </c>
      <c r="AK962" s="71" t="s">
        <v>3133</v>
      </c>
      <c r="AL962" s="71" t="s">
        <v>4093</v>
      </c>
      <c r="AM962" s="71" t="s">
        <v>4994</v>
      </c>
      <c r="AN962" s="73">
        <v>40522.04478009259</v>
      </c>
      <c r="AO962" s="71"/>
      <c r="AP962" s="71"/>
    </row>
    <row r="963" spans="1:42" ht="41.45" customHeight="1">
      <c r="A963" s="70" t="s">
        <v>1145</v>
      </c>
      <c r="C963" s="52">
        <v>0</v>
      </c>
      <c r="D963" s="52">
        <v>0</v>
      </c>
      <c r="E963" s="53">
        <v>0</v>
      </c>
      <c r="F963" s="53">
        <v>0</v>
      </c>
      <c r="G963" s="53">
        <v>0</v>
      </c>
      <c r="H963" s="53">
        <v>0</v>
      </c>
      <c r="I963" s="53">
        <v>0</v>
      </c>
      <c r="J963" s="16" t="s">
        <v>5682</v>
      </c>
      <c r="K963" s="16"/>
      <c r="L963" s="75">
        <v>3.5</v>
      </c>
      <c r="M963" s="68"/>
      <c r="N963" s="95" t="s">
        <v>3051</v>
      </c>
      <c r="O963" s="95"/>
      <c r="P963" s="17"/>
      <c r="Q963" s="76" t="s">
        <v>5688</v>
      </c>
      <c r="R963" s="76"/>
      <c r="S963" s="17"/>
      <c r="T963" s="78"/>
      <c r="U963" s="79"/>
      <c r="V963" s="79"/>
      <c r="W963" s="77"/>
      <c r="X963" s="80"/>
      <c r="Y963" s="80"/>
      <c r="Z963" s="69">
        <v>963</v>
      </c>
      <c r="AA963" s="69"/>
      <c r="AB963" s="81"/>
      <c r="AC963" s="71">
        <v>334</v>
      </c>
      <c r="AD963" s="71">
        <v>750</v>
      </c>
      <c r="AE963" s="71">
        <v>31377</v>
      </c>
      <c r="AF963" s="71">
        <v>1</v>
      </c>
      <c r="AG963" s="71" t="s">
        <v>1978</v>
      </c>
      <c r="AH963" s="71" t="s">
        <v>2040</v>
      </c>
      <c r="AI963" s="71">
        <v>-28800</v>
      </c>
      <c r="AJ963" s="73">
        <v>39853.179861111108</v>
      </c>
      <c r="AK963" s="71" t="s">
        <v>3133</v>
      </c>
      <c r="AL963" s="71" t="s">
        <v>4094</v>
      </c>
      <c r="AM963" s="71" t="s">
        <v>4995</v>
      </c>
      <c r="AN963" s="73">
        <v>40522.04478009259</v>
      </c>
      <c r="AO963" s="71"/>
      <c r="AP963" s="71"/>
    </row>
    <row r="964" spans="1:42" ht="41.45" customHeight="1">
      <c r="A964" s="70" t="s">
        <v>1146</v>
      </c>
      <c r="C964" s="52">
        <v>0</v>
      </c>
      <c r="D964" s="52">
        <v>0</v>
      </c>
      <c r="E964" s="53">
        <v>0</v>
      </c>
      <c r="F964" s="53">
        <v>0</v>
      </c>
      <c r="G964" s="53">
        <v>0</v>
      </c>
      <c r="H964" s="53">
        <v>0</v>
      </c>
      <c r="I964" s="53">
        <v>0</v>
      </c>
      <c r="J964" s="16" t="s">
        <v>5682</v>
      </c>
      <c r="K964" s="16"/>
      <c r="L964" s="75">
        <v>3.5</v>
      </c>
      <c r="M964" s="68"/>
      <c r="N964" s="95" t="s">
        <v>3052</v>
      </c>
      <c r="O964" s="95"/>
      <c r="P964" s="17"/>
      <c r="Q964" s="76" t="s">
        <v>5688</v>
      </c>
      <c r="R964" s="76"/>
      <c r="S964" s="17"/>
      <c r="T964" s="78"/>
      <c r="U964" s="79"/>
      <c r="V964" s="79"/>
      <c r="W964" s="77"/>
      <c r="X964" s="80"/>
      <c r="Y964" s="80"/>
      <c r="Z964" s="69">
        <v>964</v>
      </c>
      <c r="AA964" s="69"/>
      <c r="AB964" s="81"/>
      <c r="AC964" s="71">
        <v>1673</v>
      </c>
      <c r="AD964" s="71">
        <v>2185</v>
      </c>
      <c r="AE964" s="71">
        <v>86156</v>
      </c>
      <c r="AF964" s="71">
        <v>0</v>
      </c>
      <c r="AG964" s="71" t="s">
        <v>1979</v>
      </c>
      <c r="AH964" s="71" t="s">
        <v>2043</v>
      </c>
      <c r="AI964" s="71">
        <v>-18000</v>
      </c>
      <c r="AJ964" s="73">
        <v>39996.771562499998</v>
      </c>
      <c r="AK964" s="71" t="s">
        <v>3133</v>
      </c>
      <c r="AL964" s="71" t="s">
        <v>4095</v>
      </c>
      <c r="AM964" s="71" t="s">
        <v>4996</v>
      </c>
      <c r="AN964" s="73">
        <v>40522.04478009259</v>
      </c>
      <c r="AO964" s="71"/>
      <c r="AP964" s="71"/>
    </row>
    <row r="965" spans="1:42" ht="41.45" customHeight="1">
      <c r="A965" s="70" t="s">
        <v>1147</v>
      </c>
      <c r="C965" s="52">
        <v>0</v>
      </c>
      <c r="D965" s="52">
        <v>0</v>
      </c>
      <c r="E965" s="53">
        <v>0</v>
      </c>
      <c r="F965" s="53">
        <v>0</v>
      </c>
      <c r="G965" s="53">
        <v>0</v>
      </c>
      <c r="H965" s="53">
        <v>0</v>
      </c>
      <c r="I965" s="53">
        <v>0</v>
      </c>
      <c r="J965" s="16" t="s">
        <v>5682</v>
      </c>
      <c r="K965" s="16"/>
      <c r="L965" s="75">
        <v>3.5</v>
      </c>
      <c r="M965" s="68"/>
      <c r="N965" s="95" t="s">
        <v>3053</v>
      </c>
      <c r="O965" s="95"/>
      <c r="P965" s="17"/>
      <c r="Q965" s="76" t="s">
        <v>5688</v>
      </c>
      <c r="R965" s="76"/>
      <c r="S965" s="17"/>
      <c r="T965" s="78"/>
      <c r="U965" s="79"/>
      <c r="V965" s="79"/>
      <c r="W965" s="77"/>
      <c r="X965" s="80"/>
      <c r="Y965" s="80"/>
      <c r="Z965" s="69">
        <v>965</v>
      </c>
      <c r="AA965" s="69"/>
      <c r="AB965" s="81"/>
      <c r="AC965" s="71">
        <v>50</v>
      </c>
      <c r="AD965" s="71">
        <v>8</v>
      </c>
      <c r="AE965" s="71">
        <v>81</v>
      </c>
      <c r="AF965" s="71">
        <v>5</v>
      </c>
      <c r="AG965" s="71" t="s">
        <v>1980</v>
      </c>
      <c r="AH965" s="71" t="s">
        <v>2050</v>
      </c>
      <c r="AI965" s="71">
        <v>-21600</v>
      </c>
      <c r="AJ965" s="73">
        <v>40443.317766203705</v>
      </c>
      <c r="AK965" s="71" t="s">
        <v>3133</v>
      </c>
      <c r="AL965" s="71" t="s">
        <v>4096</v>
      </c>
      <c r="AM965" s="71" t="s">
        <v>4997</v>
      </c>
      <c r="AN965" s="73">
        <v>40522.044722222221</v>
      </c>
      <c r="AO965" s="71"/>
      <c r="AP965" s="71"/>
    </row>
    <row r="966" spans="1:42" ht="41.45" customHeight="1">
      <c r="A966" s="70" t="s">
        <v>1148</v>
      </c>
      <c r="C966" s="52">
        <v>0</v>
      </c>
      <c r="D966" s="52">
        <v>0</v>
      </c>
      <c r="E966" s="53">
        <v>0</v>
      </c>
      <c r="F966" s="53">
        <v>0</v>
      </c>
      <c r="G966" s="53">
        <v>0</v>
      </c>
      <c r="H966" s="53">
        <v>0</v>
      </c>
      <c r="I966" s="53">
        <v>0</v>
      </c>
      <c r="J966" s="16" t="s">
        <v>5682</v>
      </c>
      <c r="K966" s="16"/>
      <c r="L966" s="75">
        <v>3.5</v>
      </c>
      <c r="M966" s="68"/>
      <c r="N966" s="95" t="s">
        <v>3054</v>
      </c>
      <c r="O966" s="95"/>
      <c r="P966" s="17"/>
      <c r="Q966" s="76" t="s">
        <v>5688</v>
      </c>
      <c r="R966" s="76"/>
      <c r="S966" s="17"/>
      <c r="T966" s="78"/>
      <c r="U966" s="79"/>
      <c r="V966" s="79"/>
      <c r="W966" s="77"/>
      <c r="X966" s="80"/>
      <c r="Y966" s="80"/>
      <c r="Z966" s="69">
        <v>966</v>
      </c>
      <c r="AA966" s="69"/>
      <c r="AB966" s="81"/>
      <c r="AC966" s="71">
        <v>39</v>
      </c>
      <c r="AD966" s="71">
        <v>72</v>
      </c>
      <c r="AE966" s="71">
        <v>53</v>
      </c>
      <c r="AF966" s="71">
        <v>0</v>
      </c>
      <c r="AG966" s="71" t="s">
        <v>1981</v>
      </c>
      <c r="AH966" s="71" t="s">
        <v>2040</v>
      </c>
      <c r="AI966" s="71">
        <v>-28800</v>
      </c>
      <c r="AJ966" s="73">
        <v>39623.727847222224</v>
      </c>
      <c r="AK966" s="71" t="s">
        <v>3133</v>
      </c>
      <c r="AL966" s="71" t="s">
        <v>4097</v>
      </c>
      <c r="AM966" s="71" t="s">
        <v>4998</v>
      </c>
      <c r="AN966" s="73">
        <v>40522.044722222221</v>
      </c>
      <c r="AO966" s="71"/>
      <c r="AP966" s="71"/>
    </row>
    <row r="967" spans="1:42" ht="41.45" customHeight="1">
      <c r="A967" s="70" t="s">
        <v>1149</v>
      </c>
      <c r="C967" s="52">
        <v>0</v>
      </c>
      <c r="D967" s="52">
        <v>0</v>
      </c>
      <c r="E967" s="53">
        <v>0</v>
      </c>
      <c r="F967" s="53">
        <v>0</v>
      </c>
      <c r="G967" s="53">
        <v>0</v>
      </c>
      <c r="H967" s="53">
        <v>0</v>
      </c>
      <c r="I967" s="53">
        <v>0</v>
      </c>
      <c r="J967" s="16" t="s">
        <v>5682</v>
      </c>
      <c r="K967" s="16"/>
      <c r="L967" s="75">
        <v>3.5</v>
      </c>
      <c r="M967" s="68"/>
      <c r="N967" s="95" t="s">
        <v>3055</v>
      </c>
      <c r="O967" s="95"/>
      <c r="P967" s="17"/>
      <c r="Q967" s="76" t="s">
        <v>5688</v>
      </c>
      <c r="R967" s="76"/>
      <c r="S967" s="17"/>
      <c r="T967" s="78"/>
      <c r="U967" s="79"/>
      <c r="V967" s="79"/>
      <c r="W967" s="77"/>
      <c r="X967" s="80"/>
      <c r="Y967" s="80"/>
      <c r="Z967" s="69">
        <v>967</v>
      </c>
      <c r="AA967" s="69"/>
      <c r="AB967" s="81"/>
      <c r="AC967" s="71">
        <v>456</v>
      </c>
      <c r="AD967" s="71">
        <v>720</v>
      </c>
      <c r="AE967" s="71">
        <v>27015</v>
      </c>
      <c r="AF967" s="71">
        <v>49</v>
      </c>
      <c r="AG967" s="71" t="s">
        <v>1982</v>
      </c>
      <c r="AH967" s="71" t="s">
        <v>2068</v>
      </c>
      <c r="AI967" s="71">
        <v>32400</v>
      </c>
      <c r="AJ967" s="73">
        <v>39906.323460648149</v>
      </c>
      <c r="AK967" s="71" t="s">
        <v>3133</v>
      </c>
      <c r="AL967" s="71" t="s">
        <v>4098</v>
      </c>
      <c r="AM967" s="71" t="s">
        <v>4999</v>
      </c>
      <c r="AN967" s="73">
        <v>40522.044699074075</v>
      </c>
      <c r="AO967" s="71"/>
      <c r="AP967" s="71"/>
    </row>
    <row r="968" spans="1:42" ht="41.45" customHeight="1">
      <c r="A968" s="70" t="s">
        <v>1150</v>
      </c>
      <c r="C968" s="52">
        <v>0</v>
      </c>
      <c r="D968" s="52">
        <v>0</v>
      </c>
      <c r="E968" s="53">
        <v>0</v>
      </c>
      <c r="F968" s="53">
        <v>0</v>
      </c>
      <c r="G968" s="53">
        <v>0</v>
      </c>
      <c r="H968" s="53">
        <v>0</v>
      </c>
      <c r="I968" s="53">
        <v>0</v>
      </c>
      <c r="J968" s="16" t="s">
        <v>5682</v>
      </c>
      <c r="K968" s="16"/>
      <c r="L968" s="75">
        <v>3.5</v>
      </c>
      <c r="M968" s="68"/>
      <c r="N968" s="95" t="s">
        <v>2331</v>
      </c>
      <c r="O968" s="95"/>
      <c r="P968" s="17"/>
      <c r="Q968" s="76" t="s">
        <v>5688</v>
      </c>
      <c r="R968" s="76"/>
      <c r="S968" s="17"/>
      <c r="T968" s="78"/>
      <c r="U968" s="79"/>
      <c r="V968" s="79"/>
      <c r="W968" s="77"/>
      <c r="X968" s="80"/>
      <c r="Y968" s="80"/>
      <c r="Z968" s="69">
        <v>968</v>
      </c>
      <c r="AA968" s="69"/>
      <c r="AB968" s="81"/>
      <c r="AC968" s="71">
        <v>41</v>
      </c>
      <c r="AD968" s="71">
        <v>10</v>
      </c>
      <c r="AE968" s="71">
        <v>119</v>
      </c>
      <c r="AF968" s="71">
        <v>0</v>
      </c>
      <c r="AG968" s="71" t="s">
        <v>1983</v>
      </c>
      <c r="AH968" s="71" t="s">
        <v>2052</v>
      </c>
      <c r="AI968" s="71">
        <v>-10800</v>
      </c>
      <c r="AJ968" s="73">
        <v>40424.887395833335</v>
      </c>
      <c r="AK968" s="71" t="s">
        <v>3133</v>
      </c>
      <c r="AL968" s="71" t="s">
        <v>4099</v>
      </c>
      <c r="AM968" s="71" t="s">
        <v>4262</v>
      </c>
      <c r="AN968" s="73">
        <v>40522.044687499998</v>
      </c>
      <c r="AO968" s="71"/>
      <c r="AP968" s="71"/>
    </row>
    <row r="969" spans="1:42" ht="41.45" customHeight="1">
      <c r="A969" s="70" t="s">
        <v>1151</v>
      </c>
      <c r="C969" s="52">
        <v>0</v>
      </c>
      <c r="D969" s="52">
        <v>0</v>
      </c>
      <c r="E969" s="53">
        <v>0</v>
      </c>
      <c r="F969" s="53">
        <v>0</v>
      </c>
      <c r="G969" s="53">
        <v>0</v>
      </c>
      <c r="H969" s="53">
        <v>0</v>
      </c>
      <c r="I969" s="53">
        <v>0</v>
      </c>
      <c r="J969" s="16" t="s">
        <v>5682</v>
      </c>
      <c r="K969" s="16"/>
      <c r="L969" s="75">
        <v>3.5</v>
      </c>
      <c r="M969" s="68"/>
      <c r="N969" s="95" t="s">
        <v>3056</v>
      </c>
      <c r="O969" s="95"/>
      <c r="P969" s="17"/>
      <c r="Q969" s="76" t="s">
        <v>5688</v>
      </c>
      <c r="R969" s="76"/>
      <c r="S969" s="17"/>
      <c r="T969" s="78"/>
      <c r="U969" s="79"/>
      <c r="V969" s="79"/>
      <c r="W969" s="77"/>
      <c r="X969" s="80"/>
      <c r="Y969" s="80"/>
      <c r="Z969" s="69">
        <v>969</v>
      </c>
      <c r="AA969" s="69"/>
      <c r="AB969" s="81"/>
      <c r="AC969" s="71">
        <v>0</v>
      </c>
      <c r="AD969" s="71">
        <v>650</v>
      </c>
      <c r="AE969" s="71">
        <v>61737</v>
      </c>
      <c r="AF969" s="71">
        <v>0</v>
      </c>
      <c r="AG969" s="71" t="s">
        <v>1984</v>
      </c>
      <c r="AH969" s="71" t="s">
        <v>2081</v>
      </c>
      <c r="AI969" s="71">
        <v>3600</v>
      </c>
      <c r="AJ969" s="73">
        <v>39954.857951388891</v>
      </c>
      <c r="AK969" s="71" t="s">
        <v>3133</v>
      </c>
      <c r="AL969" s="71" t="s">
        <v>4100</v>
      </c>
      <c r="AM969" s="71" t="s">
        <v>5000</v>
      </c>
      <c r="AN969" s="73">
        <v>40522.044664351852</v>
      </c>
      <c r="AO969" s="71"/>
      <c r="AP969" s="71"/>
    </row>
    <row r="970" spans="1:42" ht="41.45" customHeight="1">
      <c r="A970" s="70" t="s">
        <v>1152</v>
      </c>
      <c r="C970" s="52">
        <v>0</v>
      </c>
      <c r="D970" s="52">
        <v>0</v>
      </c>
      <c r="E970" s="53">
        <v>0</v>
      </c>
      <c r="F970" s="53">
        <v>0</v>
      </c>
      <c r="G970" s="53">
        <v>0</v>
      </c>
      <c r="H970" s="53">
        <v>0</v>
      </c>
      <c r="I970" s="53">
        <v>0</v>
      </c>
      <c r="J970" s="16" t="s">
        <v>5682</v>
      </c>
      <c r="K970" s="16"/>
      <c r="L970" s="75">
        <v>3.5</v>
      </c>
      <c r="M970" s="68"/>
      <c r="N970" s="95" t="s">
        <v>3057</v>
      </c>
      <c r="O970" s="95"/>
      <c r="P970" s="17"/>
      <c r="Q970" s="76" t="s">
        <v>5688</v>
      </c>
      <c r="R970" s="76"/>
      <c r="S970" s="17"/>
      <c r="T970" s="78"/>
      <c r="U970" s="79"/>
      <c r="V970" s="79"/>
      <c r="W970" s="77"/>
      <c r="X970" s="80"/>
      <c r="Y970" s="80"/>
      <c r="Z970" s="69">
        <v>970</v>
      </c>
      <c r="AA970" s="69"/>
      <c r="AB970" s="81"/>
      <c r="AC970" s="71">
        <v>244</v>
      </c>
      <c r="AD970" s="71">
        <v>702</v>
      </c>
      <c r="AE970" s="71">
        <v>2967</v>
      </c>
      <c r="AF970" s="71">
        <v>6</v>
      </c>
      <c r="AG970" s="71" t="s">
        <v>1985</v>
      </c>
      <c r="AH970" s="71" t="s">
        <v>2041</v>
      </c>
      <c r="AI970" s="71">
        <v>-10800</v>
      </c>
      <c r="AJ970" s="73">
        <v>39786.813020833331</v>
      </c>
      <c r="AK970" s="71" t="s">
        <v>3133</v>
      </c>
      <c r="AL970" s="71" t="s">
        <v>4101</v>
      </c>
      <c r="AM970" s="71" t="s">
        <v>5001</v>
      </c>
      <c r="AN970" s="73">
        <v>40522.044652777775</v>
      </c>
      <c r="AO970" s="71"/>
      <c r="AP970" s="71"/>
    </row>
    <row r="971" spans="1:42" ht="41.45" customHeight="1">
      <c r="A971" s="70" t="s">
        <v>1153</v>
      </c>
      <c r="C971" s="52">
        <v>0</v>
      </c>
      <c r="D971" s="52">
        <v>0</v>
      </c>
      <c r="E971" s="53">
        <v>0</v>
      </c>
      <c r="F971" s="53">
        <v>0</v>
      </c>
      <c r="G971" s="53">
        <v>0</v>
      </c>
      <c r="H971" s="53">
        <v>0</v>
      </c>
      <c r="I971" s="53">
        <v>0</v>
      </c>
      <c r="J971" s="16" t="s">
        <v>5682</v>
      </c>
      <c r="K971" s="16"/>
      <c r="L971" s="75">
        <v>3.5</v>
      </c>
      <c r="M971" s="68"/>
      <c r="N971" s="95" t="s">
        <v>2585</v>
      </c>
      <c r="O971" s="95"/>
      <c r="P971" s="17"/>
      <c r="Q971" s="76" t="s">
        <v>5688</v>
      </c>
      <c r="R971" s="76"/>
      <c r="S971" s="17"/>
      <c r="T971" s="78"/>
      <c r="U971" s="79"/>
      <c r="V971" s="79"/>
      <c r="W971" s="77"/>
      <c r="X971" s="80"/>
      <c r="Y971" s="80"/>
      <c r="Z971" s="69">
        <v>971</v>
      </c>
      <c r="AA971" s="69"/>
      <c r="AB971" s="81"/>
      <c r="AC971" s="71">
        <v>0</v>
      </c>
      <c r="AD971" s="71">
        <v>3</v>
      </c>
      <c r="AE971" s="71">
        <v>123</v>
      </c>
      <c r="AF971" s="71">
        <v>0</v>
      </c>
      <c r="AG971" s="71"/>
      <c r="AH971" s="71"/>
      <c r="AI971" s="71"/>
      <c r="AJ971" s="73">
        <v>40519.134039351855</v>
      </c>
      <c r="AK971" s="71" t="s">
        <v>3133</v>
      </c>
      <c r="AL971" s="71" t="s">
        <v>4102</v>
      </c>
      <c r="AM971" s="71" t="s">
        <v>5002</v>
      </c>
      <c r="AN971" s="73">
        <v>40522.044641203705</v>
      </c>
      <c r="AO971" s="71"/>
      <c r="AP971" s="71"/>
    </row>
    <row r="972" spans="1:42" ht="41.45" customHeight="1">
      <c r="A972" s="70" t="s">
        <v>1154</v>
      </c>
      <c r="C972" s="52">
        <v>0</v>
      </c>
      <c r="D972" s="52">
        <v>0</v>
      </c>
      <c r="E972" s="53">
        <v>0</v>
      </c>
      <c r="F972" s="53">
        <v>0</v>
      </c>
      <c r="G972" s="53">
        <v>0</v>
      </c>
      <c r="H972" s="53">
        <v>0</v>
      </c>
      <c r="I972" s="53">
        <v>0</v>
      </c>
      <c r="J972" s="16" t="s">
        <v>5682</v>
      </c>
      <c r="K972" s="16"/>
      <c r="L972" s="75">
        <v>3.5</v>
      </c>
      <c r="M972" s="68"/>
      <c r="N972" s="95" t="s">
        <v>2781</v>
      </c>
      <c r="O972" s="95"/>
      <c r="P972" s="17"/>
      <c r="Q972" s="76" t="s">
        <v>5688</v>
      </c>
      <c r="R972" s="76"/>
      <c r="S972" s="17"/>
      <c r="T972" s="78"/>
      <c r="U972" s="79"/>
      <c r="V972" s="79"/>
      <c r="W972" s="77"/>
      <c r="X972" s="80"/>
      <c r="Y972" s="80"/>
      <c r="Z972" s="69">
        <v>972</v>
      </c>
      <c r="AA972" s="69"/>
      <c r="AB972" s="81"/>
      <c r="AC972" s="71">
        <v>0</v>
      </c>
      <c r="AD972" s="71">
        <v>445</v>
      </c>
      <c r="AE972" s="71">
        <v>12965</v>
      </c>
      <c r="AF972" s="71">
        <v>0</v>
      </c>
      <c r="AG972" s="71"/>
      <c r="AH972" s="71"/>
      <c r="AI972" s="71"/>
      <c r="AJ972" s="73">
        <v>39979.75545138889</v>
      </c>
      <c r="AK972" s="71" t="s">
        <v>3133</v>
      </c>
      <c r="AL972" s="71" t="s">
        <v>4103</v>
      </c>
      <c r="AM972" s="71" t="s">
        <v>5003</v>
      </c>
      <c r="AN972" s="73">
        <v>40522.044641203705</v>
      </c>
      <c r="AO972" s="71"/>
      <c r="AP972" s="71"/>
    </row>
    <row r="973" spans="1:42" ht="41.45" customHeight="1">
      <c r="A973" s="70" t="s">
        <v>1155</v>
      </c>
      <c r="C973" s="52">
        <v>0</v>
      </c>
      <c r="D973" s="52">
        <v>0</v>
      </c>
      <c r="E973" s="53">
        <v>0</v>
      </c>
      <c r="F973" s="53">
        <v>0</v>
      </c>
      <c r="G973" s="53">
        <v>0</v>
      </c>
      <c r="H973" s="53">
        <v>0</v>
      </c>
      <c r="I973" s="53">
        <v>0</v>
      </c>
      <c r="J973" s="16" t="s">
        <v>5682</v>
      </c>
      <c r="K973" s="16"/>
      <c r="L973" s="75">
        <v>3.5</v>
      </c>
      <c r="M973" s="68"/>
      <c r="N973" s="95" t="s">
        <v>3058</v>
      </c>
      <c r="O973" s="95"/>
      <c r="P973" s="17"/>
      <c r="Q973" s="76" t="s">
        <v>5688</v>
      </c>
      <c r="R973" s="76"/>
      <c r="S973" s="17"/>
      <c r="T973" s="78"/>
      <c r="U973" s="79"/>
      <c r="V973" s="79"/>
      <c r="W973" s="77"/>
      <c r="X973" s="80"/>
      <c r="Y973" s="80"/>
      <c r="Z973" s="69">
        <v>973</v>
      </c>
      <c r="AA973" s="69"/>
      <c r="AB973" s="81"/>
      <c r="AC973" s="71">
        <v>101</v>
      </c>
      <c r="AD973" s="71">
        <v>53</v>
      </c>
      <c r="AE973" s="71">
        <v>957</v>
      </c>
      <c r="AF973" s="71">
        <v>0</v>
      </c>
      <c r="AG973" s="71"/>
      <c r="AH973" s="71" t="s">
        <v>2041</v>
      </c>
      <c r="AI973" s="71">
        <v>-10800</v>
      </c>
      <c r="AJ973" s="73">
        <v>40008.902731481481</v>
      </c>
      <c r="AK973" s="71" t="s">
        <v>3133</v>
      </c>
      <c r="AL973" s="71" t="s">
        <v>4104</v>
      </c>
      <c r="AM973" s="71" t="s">
        <v>4359</v>
      </c>
      <c r="AN973" s="73">
        <v>40522.044606481482</v>
      </c>
      <c r="AO973" s="71"/>
      <c r="AP973" s="71"/>
    </row>
    <row r="974" spans="1:42" ht="41.45" customHeight="1">
      <c r="A974" s="70" t="s">
        <v>1156</v>
      </c>
      <c r="C974" s="52">
        <v>0</v>
      </c>
      <c r="D974" s="52">
        <v>0</v>
      </c>
      <c r="E974" s="53">
        <v>0</v>
      </c>
      <c r="F974" s="53">
        <v>0</v>
      </c>
      <c r="G974" s="53">
        <v>0</v>
      </c>
      <c r="H974" s="53">
        <v>0</v>
      </c>
      <c r="I974" s="53">
        <v>0</v>
      </c>
      <c r="J974" s="16" t="s">
        <v>5682</v>
      </c>
      <c r="K974" s="16"/>
      <c r="L974" s="75">
        <v>3.5</v>
      </c>
      <c r="M974" s="68"/>
      <c r="N974" s="95" t="s">
        <v>3059</v>
      </c>
      <c r="O974" s="95"/>
      <c r="P974" s="17"/>
      <c r="Q974" s="76" t="s">
        <v>5688</v>
      </c>
      <c r="R974" s="76"/>
      <c r="S974" s="17"/>
      <c r="T974" s="78"/>
      <c r="U974" s="79"/>
      <c r="V974" s="79"/>
      <c r="W974" s="77"/>
      <c r="X974" s="80"/>
      <c r="Y974" s="80"/>
      <c r="Z974" s="69">
        <v>974</v>
      </c>
      <c r="AA974" s="69"/>
      <c r="AB974" s="81"/>
      <c r="AC974" s="71">
        <v>5</v>
      </c>
      <c r="AD974" s="71">
        <v>0</v>
      </c>
      <c r="AE974" s="71">
        <v>2</v>
      </c>
      <c r="AF974" s="71">
        <v>0</v>
      </c>
      <c r="AG974" s="71"/>
      <c r="AH974" s="71"/>
      <c r="AI974" s="71"/>
      <c r="AJ974" s="73">
        <v>40522.027662037035</v>
      </c>
      <c r="AK974" s="71" t="s">
        <v>3133</v>
      </c>
      <c r="AL974" s="71" t="s">
        <v>4105</v>
      </c>
      <c r="AM974" s="71" t="s">
        <v>5004</v>
      </c>
      <c r="AN974" s="73">
        <v>40522.044594907406</v>
      </c>
      <c r="AO974" s="71"/>
      <c r="AP974" s="71"/>
    </row>
    <row r="975" spans="1:42" ht="41.45" customHeight="1">
      <c r="A975" s="70" t="s">
        <v>1157</v>
      </c>
      <c r="C975" s="52">
        <v>0</v>
      </c>
      <c r="D975" s="52">
        <v>0</v>
      </c>
      <c r="E975" s="53">
        <v>0</v>
      </c>
      <c r="F975" s="53">
        <v>0</v>
      </c>
      <c r="G975" s="53">
        <v>0</v>
      </c>
      <c r="H975" s="53">
        <v>0</v>
      </c>
      <c r="I975" s="53">
        <v>0</v>
      </c>
      <c r="J975" s="16" t="s">
        <v>5682</v>
      </c>
      <c r="K975" s="16"/>
      <c r="L975" s="75">
        <v>3.5</v>
      </c>
      <c r="M975" s="68"/>
      <c r="N975" s="95" t="s">
        <v>2781</v>
      </c>
      <c r="O975" s="95"/>
      <c r="P975" s="17"/>
      <c r="Q975" s="76" t="s">
        <v>5688</v>
      </c>
      <c r="R975" s="76"/>
      <c r="S975" s="17"/>
      <c r="T975" s="78"/>
      <c r="U975" s="79"/>
      <c r="V975" s="79"/>
      <c r="W975" s="77"/>
      <c r="X975" s="80"/>
      <c r="Y975" s="80"/>
      <c r="Z975" s="69">
        <v>975</v>
      </c>
      <c r="AA975" s="69"/>
      <c r="AB975" s="81"/>
      <c r="AC975" s="71">
        <v>1</v>
      </c>
      <c r="AD975" s="71">
        <v>123</v>
      </c>
      <c r="AE975" s="71">
        <v>18994</v>
      </c>
      <c r="AF975" s="71">
        <v>0</v>
      </c>
      <c r="AG975" s="71" t="s">
        <v>1986</v>
      </c>
      <c r="AH975" s="71"/>
      <c r="AI975" s="71"/>
      <c r="AJ975" s="73">
        <v>40381.372013888889</v>
      </c>
      <c r="AK975" s="71" t="s">
        <v>3133</v>
      </c>
      <c r="AL975" s="71" t="s">
        <v>4106</v>
      </c>
      <c r="AM975" s="71" t="s">
        <v>5005</v>
      </c>
      <c r="AN975" s="73">
        <v>40522.044583333336</v>
      </c>
      <c r="AO975" s="71"/>
      <c r="AP975" s="71"/>
    </row>
    <row r="976" spans="1:42" ht="41.45" customHeight="1">
      <c r="A976" s="70" t="s">
        <v>1158</v>
      </c>
      <c r="C976" s="52">
        <v>0</v>
      </c>
      <c r="D976" s="52">
        <v>0</v>
      </c>
      <c r="E976" s="53">
        <v>0</v>
      </c>
      <c r="F976" s="53">
        <v>0</v>
      </c>
      <c r="G976" s="53">
        <v>0</v>
      </c>
      <c r="H976" s="53">
        <v>0</v>
      </c>
      <c r="I976" s="53">
        <v>0</v>
      </c>
      <c r="J976" s="16" t="s">
        <v>5682</v>
      </c>
      <c r="K976" s="16"/>
      <c r="L976" s="75">
        <v>3.5</v>
      </c>
      <c r="M976" s="68"/>
      <c r="N976" s="95" t="s">
        <v>3060</v>
      </c>
      <c r="O976" s="95"/>
      <c r="P976" s="17"/>
      <c r="Q976" s="76" t="s">
        <v>5688</v>
      </c>
      <c r="R976" s="76"/>
      <c r="S976" s="17"/>
      <c r="T976" s="78"/>
      <c r="U976" s="79"/>
      <c r="V976" s="79"/>
      <c r="W976" s="77"/>
      <c r="X976" s="80"/>
      <c r="Y976" s="80"/>
      <c r="Z976" s="69">
        <v>976</v>
      </c>
      <c r="AA976" s="69"/>
      <c r="AB976" s="81"/>
      <c r="AC976" s="71">
        <v>298</v>
      </c>
      <c r="AD976" s="71">
        <v>85</v>
      </c>
      <c r="AE976" s="71">
        <v>1012</v>
      </c>
      <c r="AF976" s="71">
        <v>0</v>
      </c>
      <c r="AG976" s="71" t="s">
        <v>1987</v>
      </c>
      <c r="AH976" s="71" t="s">
        <v>2050</v>
      </c>
      <c r="AI976" s="71">
        <v>-21600</v>
      </c>
      <c r="AJ976" s="73">
        <v>40076.524942129632</v>
      </c>
      <c r="AK976" s="71" t="s">
        <v>3133</v>
      </c>
      <c r="AL976" s="71" t="s">
        <v>4107</v>
      </c>
      <c r="AM976" s="71" t="s">
        <v>5006</v>
      </c>
      <c r="AN976" s="73">
        <v>40522.044560185182</v>
      </c>
      <c r="AO976" s="71"/>
      <c r="AP976" s="71"/>
    </row>
    <row r="977" spans="1:42" ht="41.45" customHeight="1">
      <c r="A977" s="70" t="s">
        <v>1159</v>
      </c>
      <c r="C977" s="52">
        <v>0</v>
      </c>
      <c r="D977" s="52">
        <v>0</v>
      </c>
      <c r="E977" s="53">
        <v>0</v>
      </c>
      <c r="F977" s="53">
        <v>0</v>
      </c>
      <c r="G977" s="53">
        <v>0</v>
      </c>
      <c r="H977" s="53">
        <v>0</v>
      </c>
      <c r="I977" s="53">
        <v>0</v>
      </c>
      <c r="J977" s="16" t="s">
        <v>5682</v>
      </c>
      <c r="K977" s="16"/>
      <c r="L977" s="75">
        <v>3.5</v>
      </c>
      <c r="M977" s="68"/>
      <c r="N977" s="95" t="s">
        <v>3061</v>
      </c>
      <c r="O977" s="95"/>
      <c r="P977" s="17"/>
      <c r="Q977" s="76" t="s">
        <v>5688</v>
      </c>
      <c r="R977" s="76"/>
      <c r="S977" s="17"/>
      <c r="T977" s="78"/>
      <c r="U977" s="79"/>
      <c r="V977" s="79"/>
      <c r="W977" s="77"/>
      <c r="X977" s="80"/>
      <c r="Y977" s="80"/>
      <c r="Z977" s="69">
        <v>977</v>
      </c>
      <c r="AA977" s="69"/>
      <c r="AB977" s="81"/>
      <c r="AC977" s="71">
        <v>60</v>
      </c>
      <c r="AD977" s="71">
        <v>34</v>
      </c>
      <c r="AE977" s="71">
        <v>51</v>
      </c>
      <c r="AF977" s="71">
        <v>0</v>
      </c>
      <c r="AG977" s="71"/>
      <c r="AH977" s="71" t="s">
        <v>2050</v>
      </c>
      <c r="AI977" s="71">
        <v>-21600</v>
      </c>
      <c r="AJ977" s="73">
        <v>39816.061932870369</v>
      </c>
      <c r="AK977" s="71" t="s">
        <v>3133</v>
      </c>
      <c r="AL977" s="71" t="s">
        <v>4108</v>
      </c>
      <c r="AM977" s="71" t="s">
        <v>4243</v>
      </c>
      <c r="AN977" s="73">
        <v>40522.044548611113</v>
      </c>
      <c r="AO977" s="71"/>
      <c r="AP977" s="71"/>
    </row>
    <row r="978" spans="1:42" ht="41.45" customHeight="1">
      <c r="A978" s="70" t="s">
        <v>1160</v>
      </c>
      <c r="C978" s="52">
        <v>0</v>
      </c>
      <c r="D978" s="52">
        <v>0</v>
      </c>
      <c r="E978" s="53">
        <v>0</v>
      </c>
      <c r="F978" s="53">
        <v>0</v>
      </c>
      <c r="G978" s="53">
        <v>0</v>
      </c>
      <c r="H978" s="53">
        <v>0</v>
      </c>
      <c r="I978" s="53">
        <v>0</v>
      </c>
      <c r="J978" s="16" t="s">
        <v>5682</v>
      </c>
      <c r="K978" s="16"/>
      <c r="L978" s="75">
        <v>3.5</v>
      </c>
      <c r="M978" s="68"/>
      <c r="N978" s="95" t="s">
        <v>3062</v>
      </c>
      <c r="O978" s="95"/>
      <c r="P978" s="17"/>
      <c r="Q978" s="76" t="s">
        <v>5688</v>
      </c>
      <c r="R978" s="76"/>
      <c r="S978" s="17"/>
      <c r="T978" s="78"/>
      <c r="U978" s="79"/>
      <c r="V978" s="79"/>
      <c r="W978" s="77"/>
      <c r="X978" s="80"/>
      <c r="Y978" s="80"/>
      <c r="Z978" s="69">
        <v>978</v>
      </c>
      <c r="AA978" s="69"/>
      <c r="AB978" s="81"/>
      <c r="AC978" s="71">
        <v>54</v>
      </c>
      <c r="AD978" s="71">
        <v>18</v>
      </c>
      <c r="AE978" s="71">
        <v>72</v>
      </c>
      <c r="AF978" s="71">
        <v>1</v>
      </c>
      <c r="AG978" s="71"/>
      <c r="AH978" s="71" t="s">
        <v>2086</v>
      </c>
      <c r="AI978" s="71">
        <v>-21600</v>
      </c>
      <c r="AJ978" s="73">
        <v>40228.166354166664</v>
      </c>
      <c r="AK978" s="71" t="s">
        <v>3133</v>
      </c>
      <c r="AL978" s="71" t="s">
        <v>4109</v>
      </c>
      <c r="AM978" s="71" t="s">
        <v>4243</v>
      </c>
      <c r="AN978" s="73">
        <v>40522.04451388889</v>
      </c>
      <c r="AO978" s="71"/>
      <c r="AP978" s="71"/>
    </row>
    <row r="979" spans="1:42" ht="41.45" customHeight="1">
      <c r="A979" s="70" t="s">
        <v>1161</v>
      </c>
      <c r="C979" s="52">
        <v>0</v>
      </c>
      <c r="D979" s="52">
        <v>0</v>
      </c>
      <c r="E979" s="53">
        <v>0</v>
      </c>
      <c r="F979" s="53">
        <v>0</v>
      </c>
      <c r="G979" s="53">
        <v>0</v>
      </c>
      <c r="H979" s="53">
        <v>0</v>
      </c>
      <c r="I979" s="53">
        <v>0</v>
      </c>
      <c r="J979" s="16" t="s">
        <v>5682</v>
      </c>
      <c r="K979" s="16"/>
      <c r="L979" s="75">
        <v>3.5</v>
      </c>
      <c r="M979" s="68"/>
      <c r="N979" s="95" t="s">
        <v>3063</v>
      </c>
      <c r="O979" s="95"/>
      <c r="P979" s="17"/>
      <c r="Q979" s="76" t="s">
        <v>5688</v>
      </c>
      <c r="R979" s="76"/>
      <c r="S979" s="17"/>
      <c r="T979" s="78"/>
      <c r="U979" s="79"/>
      <c r="V979" s="79"/>
      <c r="W979" s="77"/>
      <c r="X979" s="80"/>
      <c r="Y979" s="80"/>
      <c r="Z979" s="69">
        <v>979</v>
      </c>
      <c r="AA979" s="69"/>
      <c r="AB979" s="81"/>
      <c r="AC979" s="71">
        <v>341</v>
      </c>
      <c r="AD979" s="71">
        <v>49</v>
      </c>
      <c r="AE979" s="71">
        <v>627</v>
      </c>
      <c r="AF979" s="71">
        <v>1</v>
      </c>
      <c r="AG979" s="71"/>
      <c r="AH979" s="71" t="s">
        <v>2050</v>
      </c>
      <c r="AI979" s="71">
        <v>-21600</v>
      </c>
      <c r="AJ979" s="73">
        <v>40444.839212962965</v>
      </c>
      <c r="AK979" s="71" t="s">
        <v>3133</v>
      </c>
      <c r="AL979" s="71" t="s">
        <v>4110</v>
      </c>
      <c r="AM979" s="71" t="s">
        <v>5007</v>
      </c>
      <c r="AN979" s="73">
        <v>40522.044502314813</v>
      </c>
      <c r="AO979" s="71"/>
      <c r="AP979" s="71"/>
    </row>
    <row r="980" spans="1:42" ht="41.45" customHeight="1">
      <c r="A980" s="70" t="s">
        <v>1162</v>
      </c>
      <c r="C980" s="52">
        <v>0</v>
      </c>
      <c r="D980" s="52">
        <v>0</v>
      </c>
      <c r="E980" s="53">
        <v>0</v>
      </c>
      <c r="F980" s="53">
        <v>0</v>
      </c>
      <c r="G980" s="53">
        <v>0</v>
      </c>
      <c r="H980" s="53">
        <v>0</v>
      </c>
      <c r="I980" s="53">
        <v>0</v>
      </c>
      <c r="J980" s="16" t="s">
        <v>5682</v>
      </c>
      <c r="K980" s="16"/>
      <c r="L980" s="75">
        <v>3.5</v>
      </c>
      <c r="M980" s="68"/>
      <c r="N980" s="95" t="s">
        <v>3064</v>
      </c>
      <c r="O980" s="95"/>
      <c r="P980" s="17"/>
      <c r="Q980" s="76" t="s">
        <v>5688</v>
      </c>
      <c r="R980" s="76"/>
      <c r="S980" s="17"/>
      <c r="T980" s="78"/>
      <c r="U980" s="79"/>
      <c r="V980" s="79"/>
      <c r="W980" s="77"/>
      <c r="X980" s="80"/>
      <c r="Y980" s="80"/>
      <c r="Z980" s="69">
        <v>980</v>
      </c>
      <c r="AA980" s="69"/>
      <c r="AB980" s="81"/>
      <c r="AC980" s="71">
        <v>142</v>
      </c>
      <c r="AD980" s="71">
        <v>288</v>
      </c>
      <c r="AE980" s="71">
        <v>3121</v>
      </c>
      <c r="AF980" s="71">
        <v>9</v>
      </c>
      <c r="AG980" s="71" t="s">
        <v>1988</v>
      </c>
      <c r="AH980" s="71" t="s">
        <v>2040</v>
      </c>
      <c r="AI980" s="71">
        <v>-28800</v>
      </c>
      <c r="AJ980" s="73">
        <v>39801.298368055555</v>
      </c>
      <c r="AK980" s="71" t="s">
        <v>3133</v>
      </c>
      <c r="AL980" s="71" t="s">
        <v>4111</v>
      </c>
      <c r="AM980" s="71" t="s">
        <v>5008</v>
      </c>
      <c r="AN980" s="73">
        <v>40522.04446759259</v>
      </c>
      <c r="AO980" s="71"/>
      <c r="AP980" s="71"/>
    </row>
    <row r="981" spans="1:42" ht="41.45" customHeight="1">
      <c r="A981" s="70" t="s">
        <v>1163</v>
      </c>
      <c r="C981" s="52">
        <v>0</v>
      </c>
      <c r="D981" s="52">
        <v>0</v>
      </c>
      <c r="E981" s="53">
        <v>0</v>
      </c>
      <c r="F981" s="53">
        <v>0</v>
      </c>
      <c r="G981" s="53">
        <v>0</v>
      </c>
      <c r="H981" s="53">
        <v>0</v>
      </c>
      <c r="I981" s="53">
        <v>0</v>
      </c>
      <c r="J981" s="16" t="s">
        <v>5682</v>
      </c>
      <c r="K981" s="16"/>
      <c r="L981" s="75">
        <v>3.5</v>
      </c>
      <c r="M981" s="68"/>
      <c r="N981" s="95" t="s">
        <v>3065</v>
      </c>
      <c r="O981" s="95"/>
      <c r="P981" s="17"/>
      <c r="Q981" s="76" t="s">
        <v>5688</v>
      </c>
      <c r="R981" s="76"/>
      <c r="S981" s="17"/>
      <c r="T981" s="78"/>
      <c r="U981" s="79"/>
      <c r="V981" s="79"/>
      <c r="W981" s="77"/>
      <c r="X981" s="80"/>
      <c r="Y981" s="80"/>
      <c r="Z981" s="69">
        <v>981</v>
      </c>
      <c r="AA981" s="69"/>
      <c r="AB981" s="81"/>
      <c r="AC981" s="71">
        <v>364</v>
      </c>
      <c r="AD981" s="71">
        <v>770</v>
      </c>
      <c r="AE981" s="71">
        <v>4459</v>
      </c>
      <c r="AF981" s="71">
        <v>0</v>
      </c>
      <c r="AG981" s="71" t="s">
        <v>1989</v>
      </c>
      <c r="AH981" s="71" t="s">
        <v>2096</v>
      </c>
      <c r="AI981" s="71">
        <v>3600</v>
      </c>
      <c r="AJ981" s="73">
        <v>39853.968194444446</v>
      </c>
      <c r="AK981" s="71" t="s">
        <v>3133</v>
      </c>
      <c r="AL981" s="71" t="s">
        <v>4112</v>
      </c>
      <c r="AM981" s="71" t="s">
        <v>5009</v>
      </c>
      <c r="AN981" s="73">
        <v>40522.044456018521</v>
      </c>
      <c r="AO981" s="71"/>
      <c r="AP981" s="71"/>
    </row>
    <row r="982" spans="1:42" ht="41.45" customHeight="1">
      <c r="A982" s="70" t="s">
        <v>1164</v>
      </c>
      <c r="C982" s="52">
        <v>0</v>
      </c>
      <c r="D982" s="52">
        <v>0</v>
      </c>
      <c r="E982" s="53">
        <v>0</v>
      </c>
      <c r="F982" s="53">
        <v>0</v>
      </c>
      <c r="G982" s="53">
        <v>0</v>
      </c>
      <c r="H982" s="53">
        <v>0</v>
      </c>
      <c r="I982" s="53">
        <v>0</v>
      </c>
      <c r="J982" s="16" t="s">
        <v>5682</v>
      </c>
      <c r="K982" s="16"/>
      <c r="L982" s="75">
        <v>3.5</v>
      </c>
      <c r="M982" s="68"/>
      <c r="N982" s="95" t="s">
        <v>3066</v>
      </c>
      <c r="O982" s="95"/>
      <c r="P982" s="17"/>
      <c r="Q982" s="76" t="s">
        <v>5688</v>
      </c>
      <c r="R982" s="76"/>
      <c r="S982" s="17"/>
      <c r="T982" s="78"/>
      <c r="U982" s="79"/>
      <c r="V982" s="79"/>
      <c r="W982" s="77"/>
      <c r="X982" s="80"/>
      <c r="Y982" s="80"/>
      <c r="Z982" s="69">
        <v>982</v>
      </c>
      <c r="AA982" s="69"/>
      <c r="AB982" s="81"/>
      <c r="AC982" s="71">
        <v>61</v>
      </c>
      <c r="AD982" s="71">
        <v>68</v>
      </c>
      <c r="AE982" s="71">
        <v>116</v>
      </c>
      <c r="AF982" s="71">
        <v>4</v>
      </c>
      <c r="AG982" s="71" t="s">
        <v>1990</v>
      </c>
      <c r="AH982" s="71" t="s">
        <v>2045</v>
      </c>
      <c r="AI982" s="71">
        <v>-18000</v>
      </c>
      <c r="AJ982" s="73">
        <v>39926.768229166664</v>
      </c>
      <c r="AK982" s="71" t="s">
        <v>3133</v>
      </c>
      <c r="AL982" s="71" t="s">
        <v>4113</v>
      </c>
      <c r="AM982" s="71" t="s">
        <v>5010</v>
      </c>
      <c r="AN982" s="73">
        <v>40522.044456018521</v>
      </c>
      <c r="AO982" s="71"/>
      <c r="AP982" s="71"/>
    </row>
    <row r="983" spans="1:42" ht="41.45" customHeight="1">
      <c r="A983" s="70" t="s">
        <v>1165</v>
      </c>
      <c r="C983" s="52">
        <v>0</v>
      </c>
      <c r="D983" s="52">
        <v>0</v>
      </c>
      <c r="E983" s="53">
        <v>0</v>
      </c>
      <c r="F983" s="53">
        <v>0</v>
      </c>
      <c r="G983" s="53">
        <v>0</v>
      </c>
      <c r="H983" s="53">
        <v>0</v>
      </c>
      <c r="I983" s="53">
        <v>0</v>
      </c>
      <c r="J983" s="16" t="s">
        <v>5682</v>
      </c>
      <c r="K983" s="16"/>
      <c r="L983" s="75">
        <v>3.5</v>
      </c>
      <c r="M983" s="68"/>
      <c r="N983" s="95" t="s">
        <v>3067</v>
      </c>
      <c r="O983" s="95"/>
      <c r="P983" s="17"/>
      <c r="Q983" s="76" t="s">
        <v>5688</v>
      </c>
      <c r="R983" s="76"/>
      <c r="S983" s="17"/>
      <c r="T983" s="78"/>
      <c r="U983" s="79"/>
      <c r="V983" s="79"/>
      <c r="W983" s="77"/>
      <c r="X983" s="80"/>
      <c r="Y983" s="80"/>
      <c r="Z983" s="69">
        <v>983</v>
      </c>
      <c r="AA983" s="69"/>
      <c r="AB983" s="81"/>
      <c r="AC983" s="71">
        <v>258</v>
      </c>
      <c r="AD983" s="71">
        <v>276</v>
      </c>
      <c r="AE983" s="71">
        <v>4580</v>
      </c>
      <c r="AF983" s="71">
        <v>0</v>
      </c>
      <c r="AG983" s="71" t="s">
        <v>1991</v>
      </c>
      <c r="AH983" s="71" t="s">
        <v>2040</v>
      </c>
      <c r="AI983" s="71">
        <v>-28800</v>
      </c>
      <c r="AJ983" s="73">
        <v>39816.04215277778</v>
      </c>
      <c r="AK983" s="71" t="s">
        <v>3133</v>
      </c>
      <c r="AL983" s="71" t="s">
        <v>4114</v>
      </c>
      <c r="AM983" s="71" t="s">
        <v>5011</v>
      </c>
      <c r="AN983" s="73">
        <v>40522.044409722221</v>
      </c>
      <c r="AO983" s="71"/>
      <c r="AP983" s="71"/>
    </row>
    <row r="984" spans="1:42" ht="41.45" customHeight="1">
      <c r="A984" s="70" t="s">
        <v>1166</v>
      </c>
      <c r="C984" s="52">
        <v>0</v>
      </c>
      <c r="D984" s="52">
        <v>0</v>
      </c>
      <c r="E984" s="53">
        <v>0</v>
      </c>
      <c r="F984" s="53">
        <v>0</v>
      </c>
      <c r="G984" s="53">
        <v>0</v>
      </c>
      <c r="H984" s="53">
        <v>0</v>
      </c>
      <c r="I984" s="53">
        <v>0</v>
      </c>
      <c r="J984" s="16" t="s">
        <v>5682</v>
      </c>
      <c r="K984" s="16"/>
      <c r="L984" s="75">
        <v>3.5</v>
      </c>
      <c r="M984" s="68"/>
      <c r="N984" s="95" t="s">
        <v>2936</v>
      </c>
      <c r="O984" s="95"/>
      <c r="P984" s="17"/>
      <c r="Q984" s="76" t="s">
        <v>5688</v>
      </c>
      <c r="R984" s="76"/>
      <c r="S984" s="17"/>
      <c r="T984" s="78"/>
      <c r="U984" s="79"/>
      <c r="V984" s="79"/>
      <c r="W984" s="77"/>
      <c r="X984" s="80"/>
      <c r="Y984" s="80"/>
      <c r="Z984" s="69">
        <v>984</v>
      </c>
      <c r="AA984" s="69"/>
      <c r="AB984" s="81"/>
      <c r="AC984" s="71">
        <v>33</v>
      </c>
      <c r="AD984" s="71">
        <v>39</v>
      </c>
      <c r="AE984" s="71">
        <v>628</v>
      </c>
      <c r="AF984" s="71">
        <v>2</v>
      </c>
      <c r="AG984" s="71">
        <v>1983</v>
      </c>
      <c r="AH984" s="71" t="s">
        <v>2114</v>
      </c>
      <c r="AI984" s="71">
        <v>32400</v>
      </c>
      <c r="AJ984" s="73">
        <v>40185.365023148152</v>
      </c>
      <c r="AK984" s="71" t="s">
        <v>3133</v>
      </c>
      <c r="AL984" s="71" t="s">
        <v>4115</v>
      </c>
      <c r="AM984" s="71" t="s">
        <v>4554</v>
      </c>
      <c r="AN984" s="73">
        <v>40522.044386574074</v>
      </c>
      <c r="AO984" s="71"/>
      <c r="AP984" s="71"/>
    </row>
    <row r="985" spans="1:42" ht="41.45" customHeight="1">
      <c r="A985" s="70" t="s">
        <v>1167</v>
      </c>
      <c r="C985" s="52">
        <v>0</v>
      </c>
      <c r="D985" s="52">
        <v>0</v>
      </c>
      <c r="E985" s="53">
        <v>0</v>
      </c>
      <c r="F985" s="53">
        <v>0</v>
      </c>
      <c r="G985" s="53">
        <v>0</v>
      </c>
      <c r="H985" s="53">
        <v>0</v>
      </c>
      <c r="I985" s="53">
        <v>0</v>
      </c>
      <c r="J985" s="16" t="s">
        <v>5682</v>
      </c>
      <c r="K985" s="16"/>
      <c r="L985" s="75">
        <v>3.5</v>
      </c>
      <c r="M985" s="68"/>
      <c r="N985" s="95" t="s">
        <v>3068</v>
      </c>
      <c r="O985" s="95"/>
      <c r="P985" s="17"/>
      <c r="Q985" s="76" t="s">
        <v>5688</v>
      </c>
      <c r="R985" s="76"/>
      <c r="S985" s="17"/>
      <c r="T985" s="78"/>
      <c r="U985" s="79"/>
      <c r="V985" s="79"/>
      <c r="W985" s="77"/>
      <c r="X985" s="80"/>
      <c r="Y985" s="80"/>
      <c r="Z985" s="69">
        <v>985</v>
      </c>
      <c r="AA985" s="69"/>
      <c r="AB985" s="81"/>
      <c r="AC985" s="71">
        <v>118</v>
      </c>
      <c r="AD985" s="71">
        <v>115</v>
      </c>
      <c r="AE985" s="71">
        <v>1518</v>
      </c>
      <c r="AF985" s="71">
        <v>23</v>
      </c>
      <c r="AG985" s="71" t="s">
        <v>1992</v>
      </c>
      <c r="AH985" s="71" t="s">
        <v>2068</v>
      </c>
      <c r="AI985" s="71">
        <v>32400</v>
      </c>
      <c r="AJ985" s="73">
        <v>40229.995011574072</v>
      </c>
      <c r="AK985" s="71" t="s">
        <v>3133</v>
      </c>
      <c r="AL985" s="71" t="s">
        <v>4116</v>
      </c>
      <c r="AM985" s="71" t="s">
        <v>4534</v>
      </c>
      <c r="AN985" s="73">
        <v>40522.044374999998</v>
      </c>
      <c r="AO985" s="71"/>
      <c r="AP985" s="71"/>
    </row>
    <row r="986" spans="1:42" ht="41.45" customHeight="1">
      <c r="A986" s="70" t="s">
        <v>1168</v>
      </c>
      <c r="C986" s="52">
        <v>0</v>
      </c>
      <c r="D986" s="52">
        <v>0</v>
      </c>
      <c r="E986" s="53">
        <v>0</v>
      </c>
      <c r="F986" s="53">
        <v>0</v>
      </c>
      <c r="G986" s="53">
        <v>0</v>
      </c>
      <c r="H986" s="53">
        <v>0</v>
      </c>
      <c r="I986" s="53">
        <v>0</v>
      </c>
      <c r="J986" s="16" t="s">
        <v>5682</v>
      </c>
      <c r="K986" s="16"/>
      <c r="L986" s="75">
        <v>3.5</v>
      </c>
      <c r="M986" s="68"/>
      <c r="N986" s="95" t="s">
        <v>3069</v>
      </c>
      <c r="O986" s="95"/>
      <c r="P986" s="17"/>
      <c r="Q986" s="76" t="s">
        <v>5688</v>
      </c>
      <c r="R986" s="76"/>
      <c r="S986" s="17"/>
      <c r="T986" s="78"/>
      <c r="U986" s="79"/>
      <c r="V986" s="79"/>
      <c r="W986" s="77"/>
      <c r="X986" s="80"/>
      <c r="Y986" s="80"/>
      <c r="Z986" s="69">
        <v>986</v>
      </c>
      <c r="AA986" s="69"/>
      <c r="AB986" s="81"/>
      <c r="AC986" s="71">
        <v>0</v>
      </c>
      <c r="AD986" s="71">
        <v>7</v>
      </c>
      <c r="AE986" s="71">
        <v>154</v>
      </c>
      <c r="AF986" s="71">
        <v>0</v>
      </c>
      <c r="AG986" s="71" t="s">
        <v>1993</v>
      </c>
      <c r="AH986" s="71"/>
      <c r="AI986" s="71"/>
      <c r="AJ986" s="73">
        <v>40520.580810185187</v>
      </c>
      <c r="AK986" s="71" t="s">
        <v>3133</v>
      </c>
      <c r="AL986" s="71" t="s">
        <v>4117</v>
      </c>
      <c r="AM986" s="71" t="s">
        <v>5012</v>
      </c>
      <c r="AN986" s="73">
        <v>40522.044363425928</v>
      </c>
      <c r="AO986" s="71"/>
      <c r="AP986" s="71"/>
    </row>
    <row r="987" spans="1:42" ht="41.45" customHeight="1">
      <c r="A987" s="70" t="s">
        <v>1169</v>
      </c>
      <c r="C987" s="52">
        <v>0</v>
      </c>
      <c r="D987" s="52">
        <v>0</v>
      </c>
      <c r="E987" s="53">
        <v>0</v>
      </c>
      <c r="F987" s="53">
        <v>0</v>
      </c>
      <c r="G987" s="53">
        <v>0</v>
      </c>
      <c r="H987" s="53">
        <v>0</v>
      </c>
      <c r="I987" s="53">
        <v>0</v>
      </c>
      <c r="J987" s="16" t="s">
        <v>5682</v>
      </c>
      <c r="K987" s="16"/>
      <c r="L987" s="75">
        <v>3.5</v>
      </c>
      <c r="M987" s="68"/>
      <c r="N987" s="95" t="s">
        <v>3070</v>
      </c>
      <c r="O987" s="95"/>
      <c r="P987" s="17"/>
      <c r="Q987" s="76" t="s">
        <v>5688</v>
      </c>
      <c r="R987" s="76"/>
      <c r="S987" s="17"/>
      <c r="T987" s="78"/>
      <c r="U987" s="79"/>
      <c r="V987" s="79"/>
      <c r="W987" s="77"/>
      <c r="X987" s="80"/>
      <c r="Y987" s="80"/>
      <c r="Z987" s="69">
        <v>987</v>
      </c>
      <c r="AA987" s="69"/>
      <c r="AB987" s="81"/>
      <c r="AC987" s="71">
        <v>1424</v>
      </c>
      <c r="AD987" s="71">
        <v>670</v>
      </c>
      <c r="AE987" s="71">
        <v>964</v>
      </c>
      <c r="AF987" s="71">
        <v>0</v>
      </c>
      <c r="AG987" s="71" t="s">
        <v>1994</v>
      </c>
      <c r="AH987" s="71"/>
      <c r="AI987" s="71"/>
      <c r="AJ987" s="73">
        <v>40502.215555555558</v>
      </c>
      <c r="AK987" s="71" t="s">
        <v>3133</v>
      </c>
      <c r="AL987" s="71" t="s">
        <v>4118</v>
      </c>
      <c r="AM987" s="71" t="s">
        <v>5013</v>
      </c>
      <c r="AN987" s="73">
        <v>40522.044351851851</v>
      </c>
      <c r="AO987" s="71"/>
      <c r="AP987" s="71"/>
    </row>
    <row r="988" spans="1:42" ht="41.45" customHeight="1">
      <c r="A988" s="70" t="s">
        <v>1170</v>
      </c>
      <c r="C988" s="52">
        <v>0</v>
      </c>
      <c r="D988" s="52">
        <v>0</v>
      </c>
      <c r="E988" s="53">
        <v>0</v>
      </c>
      <c r="F988" s="53">
        <v>0</v>
      </c>
      <c r="G988" s="53">
        <v>0</v>
      </c>
      <c r="H988" s="53">
        <v>0</v>
      </c>
      <c r="I988" s="53">
        <v>0</v>
      </c>
      <c r="J988" s="16" t="s">
        <v>5682</v>
      </c>
      <c r="K988" s="16"/>
      <c r="L988" s="75">
        <v>3.5</v>
      </c>
      <c r="M988" s="68"/>
      <c r="N988" s="95" t="s">
        <v>3071</v>
      </c>
      <c r="O988" s="95"/>
      <c r="P988" s="17"/>
      <c r="Q988" s="76" t="s">
        <v>5688</v>
      </c>
      <c r="R988" s="76"/>
      <c r="S988" s="17"/>
      <c r="T988" s="78"/>
      <c r="U988" s="79"/>
      <c r="V988" s="79"/>
      <c r="W988" s="77"/>
      <c r="X988" s="80"/>
      <c r="Y988" s="80"/>
      <c r="Z988" s="69">
        <v>988</v>
      </c>
      <c r="AA988" s="69"/>
      <c r="AB988" s="81"/>
      <c r="AC988" s="71">
        <v>50</v>
      </c>
      <c r="AD988" s="71">
        <v>20</v>
      </c>
      <c r="AE988" s="71">
        <v>9</v>
      </c>
      <c r="AF988" s="71">
        <v>0</v>
      </c>
      <c r="AG988" s="71"/>
      <c r="AH988" s="71" t="s">
        <v>2050</v>
      </c>
      <c r="AI988" s="71">
        <v>-21600</v>
      </c>
      <c r="AJ988" s="73">
        <v>40160.086261574077</v>
      </c>
      <c r="AK988" s="71" t="s">
        <v>3133</v>
      </c>
      <c r="AL988" s="71" t="s">
        <v>4119</v>
      </c>
      <c r="AM988" s="71" t="s">
        <v>5014</v>
      </c>
      <c r="AN988" s="73">
        <v>40522.044328703705</v>
      </c>
      <c r="AO988" s="71"/>
      <c r="AP988" s="71"/>
    </row>
    <row r="989" spans="1:42" ht="41.45" customHeight="1">
      <c r="A989" s="70" t="s">
        <v>1171</v>
      </c>
      <c r="C989" s="52">
        <v>0</v>
      </c>
      <c r="D989" s="52">
        <v>0</v>
      </c>
      <c r="E989" s="53">
        <v>0</v>
      </c>
      <c r="F989" s="53">
        <v>0</v>
      </c>
      <c r="G989" s="53">
        <v>0</v>
      </c>
      <c r="H989" s="53">
        <v>0</v>
      </c>
      <c r="I989" s="53">
        <v>0</v>
      </c>
      <c r="J989" s="16" t="s">
        <v>5682</v>
      </c>
      <c r="K989" s="16"/>
      <c r="L989" s="75">
        <v>3.5</v>
      </c>
      <c r="M989" s="68"/>
      <c r="N989" s="95" t="s">
        <v>3072</v>
      </c>
      <c r="O989" s="95"/>
      <c r="P989" s="17"/>
      <c r="Q989" s="76" t="s">
        <v>5688</v>
      </c>
      <c r="R989" s="76"/>
      <c r="S989" s="17"/>
      <c r="T989" s="78"/>
      <c r="U989" s="79"/>
      <c r="V989" s="79"/>
      <c r="W989" s="77"/>
      <c r="X989" s="80"/>
      <c r="Y989" s="80"/>
      <c r="Z989" s="69">
        <v>989</v>
      </c>
      <c r="AA989" s="69"/>
      <c r="AB989" s="81"/>
      <c r="AC989" s="71">
        <v>127</v>
      </c>
      <c r="AD989" s="71">
        <v>167</v>
      </c>
      <c r="AE989" s="71">
        <v>7988</v>
      </c>
      <c r="AF989" s="71">
        <v>4</v>
      </c>
      <c r="AG989" s="71" t="s">
        <v>1995</v>
      </c>
      <c r="AH989" s="71" t="s">
        <v>2064</v>
      </c>
      <c r="AI989" s="71">
        <v>12600</v>
      </c>
      <c r="AJ989" s="73">
        <v>39210.527395833335</v>
      </c>
      <c r="AK989" s="71" t="s">
        <v>3133</v>
      </c>
      <c r="AL989" s="71" t="s">
        <v>4120</v>
      </c>
      <c r="AM989" s="71" t="s">
        <v>5015</v>
      </c>
      <c r="AN989" s="73">
        <v>40522.044317129628</v>
      </c>
      <c r="AO989" s="71"/>
      <c r="AP989" s="71"/>
    </row>
    <row r="990" spans="1:42" ht="41.45" customHeight="1">
      <c r="A990" s="70" t="s">
        <v>1172</v>
      </c>
      <c r="C990" s="52">
        <v>0</v>
      </c>
      <c r="D990" s="52">
        <v>0</v>
      </c>
      <c r="E990" s="53">
        <v>0</v>
      </c>
      <c r="F990" s="53">
        <v>0</v>
      </c>
      <c r="G990" s="53">
        <v>0</v>
      </c>
      <c r="H990" s="53">
        <v>0</v>
      </c>
      <c r="I990" s="53">
        <v>0</v>
      </c>
      <c r="J990" s="16" t="s">
        <v>5682</v>
      </c>
      <c r="K990" s="16"/>
      <c r="L990" s="75">
        <v>3.5</v>
      </c>
      <c r="M990" s="68"/>
      <c r="N990" s="95" t="s">
        <v>3073</v>
      </c>
      <c r="O990" s="95"/>
      <c r="P990" s="17"/>
      <c r="Q990" s="76" t="s">
        <v>5688</v>
      </c>
      <c r="R990" s="76"/>
      <c r="S990" s="17"/>
      <c r="T990" s="78"/>
      <c r="U990" s="79"/>
      <c r="V990" s="79"/>
      <c r="W990" s="77"/>
      <c r="X990" s="80"/>
      <c r="Y990" s="80"/>
      <c r="Z990" s="69">
        <v>990</v>
      </c>
      <c r="AA990" s="69"/>
      <c r="AB990" s="81"/>
      <c r="AC990" s="71">
        <v>323</v>
      </c>
      <c r="AD990" s="71">
        <v>122</v>
      </c>
      <c r="AE990" s="71">
        <v>865</v>
      </c>
      <c r="AF990" s="71">
        <v>0</v>
      </c>
      <c r="AG990" s="71"/>
      <c r="AH990" s="71" t="s">
        <v>2110</v>
      </c>
      <c r="AI990" s="71">
        <v>28800</v>
      </c>
      <c r="AJ990" s="73">
        <v>40141.561018518521</v>
      </c>
      <c r="AK990" s="71" t="s">
        <v>3133</v>
      </c>
      <c r="AL990" s="71" t="s">
        <v>4121</v>
      </c>
      <c r="AM990" s="71" t="s">
        <v>5016</v>
      </c>
      <c r="AN990" s="73">
        <v>40522.044293981482</v>
      </c>
      <c r="AO990" s="71"/>
      <c r="AP990" s="71"/>
    </row>
    <row r="991" spans="1:42" ht="41.45" customHeight="1">
      <c r="A991" s="70" t="s">
        <v>1173</v>
      </c>
      <c r="C991" s="52">
        <v>0</v>
      </c>
      <c r="D991" s="52">
        <v>0</v>
      </c>
      <c r="E991" s="53">
        <v>0</v>
      </c>
      <c r="F991" s="53">
        <v>0</v>
      </c>
      <c r="G991" s="53">
        <v>0</v>
      </c>
      <c r="H991" s="53">
        <v>0</v>
      </c>
      <c r="I991" s="53">
        <v>0</v>
      </c>
      <c r="J991" s="16" t="s">
        <v>5682</v>
      </c>
      <c r="K991" s="16"/>
      <c r="L991" s="75">
        <v>3.5</v>
      </c>
      <c r="M991" s="68"/>
      <c r="N991" s="95" t="s">
        <v>3074</v>
      </c>
      <c r="O991" s="95"/>
      <c r="P991" s="17"/>
      <c r="Q991" s="76" t="s">
        <v>5688</v>
      </c>
      <c r="R991" s="76"/>
      <c r="S991" s="17"/>
      <c r="T991" s="78"/>
      <c r="U991" s="79"/>
      <c r="V991" s="79"/>
      <c r="W991" s="77"/>
      <c r="X991" s="80"/>
      <c r="Y991" s="80"/>
      <c r="Z991" s="69">
        <v>991</v>
      </c>
      <c r="AA991" s="69"/>
      <c r="AB991" s="81"/>
      <c r="AC991" s="71">
        <v>14</v>
      </c>
      <c r="AD991" s="71">
        <v>24</v>
      </c>
      <c r="AE991" s="71">
        <v>1636</v>
      </c>
      <c r="AF991" s="71">
        <v>0</v>
      </c>
      <c r="AG991" s="71" t="s">
        <v>1996</v>
      </c>
      <c r="AH991" s="71"/>
      <c r="AI991" s="71"/>
      <c r="AJ991" s="73">
        <v>40487.063784722224</v>
      </c>
      <c r="AK991" s="71" t="s">
        <v>3133</v>
      </c>
      <c r="AL991" s="71" t="s">
        <v>4122</v>
      </c>
      <c r="AM991" s="71" t="s">
        <v>5017</v>
      </c>
      <c r="AN991" s="73">
        <v>40522.044293981482</v>
      </c>
      <c r="AO991" s="71"/>
      <c r="AP991" s="71"/>
    </row>
    <row r="992" spans="1:42" ht="41.45" customHeight="1">
      <c r="A992" s="70" t="s">
        <v>1174</v>
      </c>
      <c r="C992" s="52">
        <v>0</v>
      </c>
      <c r="D992" s="52">
        <v>0</v>
      </c>
      <c r="E992" s="53">
        <v>0</v>
      </c>
      <c r="F992" s="53">
        <v>0</v>
      </c>
      <c r="G992" s="53">
        <v>0</v>
      </c>
      <c r="H992" s="53">
        <v>0</v>
      </c>
      <c r="I992" s="53">
        <v>0</v>
      </c>
      <c r="J992" s="16" t="s">
        <v>5682</v>
      </c>
      <c r="K992" s="16"/>
      <c r="L992" s="75">
        <v>3.5</v>
      </c>
      <c r="M992" s="68"/>
      <c r="N992" s="95" t="s">
        <v>3075</v>
      </c>
      <c r="O992" s="95"/>
      <c r="P992" s="17"/>
      <c r="Q992" s="76" t="s">
        <v>5688</v>
      </c>
      <c r="R992" s="76"/>
      <c r="S992" s="17"/>
      <c r="T992" s="78"/>
      <c r="U992" s="79"/>
      <c r="V992" s="79"/>
      <c r="W992" s="77"/>
      <c r="X992" s="80"/>
      <c r="Y992" s="80"/>
      <c r="Z992" s="69">
        <v>992</v>
      </c>
      <c r="AA992" s="69"/>
      <c r="AB992" s="81"/>
      <c r="AC992" s="71">
        <v>191</v>
      </c>
      <c r="AD992" s="71">
        <v>82</v>
      </c>
      <c r="AE992" s="71">
        <v>1148</v>
      </c>
      <c r="AF992" s="71">
        <v>3</v>
      </c>
      <c r="AG992" s="71" t="s">
        <v>1997</v>
      </c>
      <c r="AH992" s="71" t="s">
        <v>2103</v>
      </c>
      <c r="AI992" s="71">
        <v>-18000</v>
      </c>
      <c r="AJ992" s="73">
        <v>39652.822916666664</v>
      </c>
      <c r="AK992" s="71" t="s">
        <v>3133</v>
      </c>
      <c r="AL992" s="71" t="s">
        <v>4123</v>
      </c>
      <c r="AM992" s="71" t="s">
        <v>5018</v>
      </c>
      <c r="AN992" s="73">
        <v>40522.044293981482</v>
      </c>
      <c r="AO992" s="71"/>
      <c r="AP992" s="71"/>
    </row>
    <row r="993" spans="1:42" ht="41.45" customHeight="1">
      <c r="A993" s="70" t="s">
        <v>1175</v>
      </c>
      <c r="C993" s="52">
        <v>0</v>
      </c>
      <c r="D993" s="52">
        <v>0</v>
      </c>
      <c r="E993" s="53">
        <v>0</v>
      </c>
      <c r="F993" s="53">
        <v>0</v>
      </c>
      <c r="G993" s="53">
        <v>0</v>
      </c>
      <c r="H993" s="53">
        <v>0</v>
      </c>
      <c r="I993" s="53">
        <v>0</v>
      </c>
      <c r="J993" s="16" t="s">
        <v>5682</v>
      </c>
      <c r="K993" s="16"/>
      <c r="L993" s="75">
        <v>3.5</v>
      </c>
      <c r="M993" s="68"/>
      <c r="N993" s="95" t="s">
        <v>3076</v>
      </c>
      <c r="O993" s="95"/>
      <c r="P993" s="17"/>
      <c r="Q993" s="76" t="s">
        <v>5688</v>
      </c>
      <c r="R993" s="76"/>
      <c r="S993" s="17"/>
      <c r="T993" s="78"/>
      <c r="U993" s="79"/>
      <c r="V993" s="79"/>
      <c r="W993" s="77"/>
      <c r="X993" s="80"/>
      <c r="Y993" s="80"/>
      <c r="Z993" s="69">
        <v>993</v>
      </c>
      <c r="AA993" s="69"/>
      <c r="AB993" s="81"/>
      <c r="AC993" s="71">
        <v>52</v>
      </c>
      <c r="AD993" s="71">
        <v>59</v>
      </c>
      <c r="AE993" s="71">
        <v>1203</v>
      </c>
      <c r="AF993" s="71">
        <v>1</v>
      </c>
      <c r="AG993" s="71" t="s">
        <v>1998</v>
      </c>
      <c r="AH993" s="71" t="s">
        <v>2081</v>
      </c>
      <c r="AI993" s="71">
        <v>3600</v>
      </c>
      <c r="AJ993" s="73">
        <v>40202.837199074071</v>
      </c>
      <c r="AK993" s="71" t="s">
        <v>3133</v>
      </c>
      <c r="AL993" s="71" t="s">
        <v>4124</v>
      </c>
      <c r="AM993" s="71" t="s">
        <v>5019</v>
      </c>
      <c r="AN993" s="73">
        <v>40522.044282407405</v>
      </c>
      <c r="AO993" s="71"/>
      <c r="AP993" s="71"/>
    </row>
    <row r="994" spans="1:42" ht="41.45" customHeight="1">
      <c r="A994" s="70" t="s">
        <v>1176</v>
      </c>
      <c r="C994" s="52">
        <v>0</v>
      </c>
      <c r="D994" s="52">
        <v>0</v>
      </c>
      <c r="E994" s="53">
        <v>0</v>
      </c>
      <c r="F994" s="53">
        <v>0</v>
      </c>
      <c r="G994" s="53">
        <v>0</v>
      </c>
      <c r="H994" s="53">
        <v>0</v>
      </c>
      <c r="I994" s="53">
        <v>0</v>
      </c>
      <c r="J994" s="16" t="s">
        <v>5682</v>
      </c>
      <c r="K994" s="16"/>
      <c r="L994" s="75">
        <v>3.5</v>
      </c>
      <c r="M994" s="68"/>
      <c r="N994" s="95" t="s">
        <v>3077</v>
      </c>
      <c r="O994" s="95"/>
      <c r="P994" s="17"/>
      <c r="Q994" s="76" t="s">
        <v>5688</v>
      </c>
      <c r="R994" s="76"/>
      <c r="S994" s="17"/>
      <c r="T994" s="78"/>
      <c r="U994" s="79"/>
      <c r="V994" s="79"/>
      <c r="W994" s="77"/>
      <c r="X994" s="80"/>
      <c r="Y994" s="80"/>
      <c r="Z994" s="69">
        <v>994</v>
      </c>
      <c r="AA994" s="69"/>
      <c r="AB994" s="81"/>
      <c r="AC994" s="71">
        <v>0</v>
      </c>
      <c r="AD994" s="71">
        <v>247</v>
      </c>
      <c r="AE994" s="71">
        <v>33311</v>
      </c>
      <c r="AF994" s="71">
        <v>1</v>
      </c>
      <c r="AG994" s="71" t="s">
        <v>1999</v>
      </c>
      <c r="AH994" s="71" t="s">
        <v>2040</v>
      </c>
      <c r="AI994" s="71">
        <v>-28800</v>
      </c>
      <c r="AJ994" s="73">
        <v>40135.79142361111</v>
      </c>
      <c r="AK994" s="71" t="s">
        <v>3133</v>
      </c>
      <c r="AL994" s="71" t="s">
        <v>4125</v>
      </c>
      <c r="AM994" s="71" t="s">
        <v>5020</v>
      </c>
      <c r="AN994" s="73">
        <v>40522.044270833336</v>
      </c>
      <c r="AO994" s="71"/>
      <c r="AP994" s="71"/>
    </row>
    <row r="995" spans="1:42" ht="41.45" customHeight="1">
      <c r="A995" s="70" t="s">
        <v>1177</v>
      </c>
      <c r="C995" s="52">
        <v>0</v>
      </c>
      <c r="D995" s="52">
        <v>0</v>
      </c>
      <c r="E995" s="53">
        <v>0</v>
      </c>
      <c r="F995" s="53">
        <v>0</v>
      </c>
      <c r="G995" s="53">
        <v>0</v>
      </c>
      <c r="H995" s="53">
        <v>0</v>
      </c>
      <c r="I995" s="53">
        <v>0</v>
      </c>
      <c r="J995" s="16" t="s">
        <v>5682</v>
      </c>
      <c r="K995" s="16"/>
      <c r="L995" s="75">
        <v>3.5</v>
      </c>
      <c r="M995" s="68"/>
      <c r="N995" s="95" t="s">
        <v>3078</v>
      </c>
      <c r="O995" s="95"/>
      <c r="P995" s="17"/>
      <c r="Q995" s="76" t="s">
        <v>5688</v>
      </c>
      <c r="R995" s="76"/>
      <c r="S995" s="17"/>
      <c r="T995" s="78"/>
      <c r="U995" s="79"/>
      <c r="V995" s="79"/>
      <c r="W995" s="77"/>
      <c r="X995" s="80"/>
      <c r="Y995" s="80"/>
      <c r="Z995" s="69">
        <v>995</v>
      </c>
      <c r="AA995" s="69"/>
      <c r="AB995" s="81"/>
      <c r="AC995" s="71">
        <v>0</v>
      </c>
      <c r="AD995" s="71">
        <v>9</v>
      </c>
      <c r="AE995" s="71">
        <v>1662</v>
      </c>
      <c r="AF995" s="71">
        <v>0</v>
      </c>
      <c r="AG995" s="71" t="s">
        <v>2000</v>
      </c>
      <c r="AH995" s="71" t="s">
        <v>2051</v>
      </c>
      <c r="AI995" s="71">
        <v>3600</v>
      </c>
      <c r="AJ995" s="73">
        <v>40042.982546296298</v>
      </c>
      <c r="AK995" s="71" t="s">
        <v>3133</v>
      </c>
      <c r="AL995" s="71" t="s">
        <v>4126</v>
      </c>
      <c r="AM995" s="71" t="s">
        <v>5021</v>
      </c>
      <c r="AN995" s="73">
        <v>40522.044270833336</v>
      </c>
      <c r="AO995" s="71"/>
      <c r="AP995" s="71"/>
    </row>
    <row r="996" spans="1:42" ht="41.45" customHeight="1">
      <c r="A996" s="70" t="s">
        <v>1178</v>
      </c>
      <c r="C996" s="52">
        <v>0</v>
      </c>
      <c r="D996" s="52">
        <v>0</v>
      </c>
      <c r="E996" s="53">
        <v>0</v>
      </c>
      <c r="F996" s="53">
        <v>0</v>
      </c>
      <c r="G996" s="53">
        <v>0</v>
      </c>
      <c r="H996" s="53">
        <v>0</v>
      </c>
      <c r="I996" s="53">
        <v>0</v>
      </c>
      <c r="J996" s="16" t="s">
        <v>5682</v>
      </c>
      <c r="K996" s="16"/>
      <c r="L996" s="75">
        <v>3.5</v>
      </c>
      <c r="M996" s="68"/>
      <c r="N996" s="95" t="s">
        <v>3079</v>
      </c>
      <c r="O996" s="95"/>
      <c r="P996" s="17"/>
      <c r="Q996" s="76" t="s">
        <v>5688</v>
      </c>
      <c r="R996" s="76"/>
      <c r="S996" s="17"/>
      <c r="T996" s="78"/>
      <c r="U996" s="79"/>
      <c r="V996" s="79"/>
      <c r="W996" s="77"/>
      <c r="X996" s="80"/>
      <c r="Y996" s="80"/>
      <c r="Z996" s="69">
        <v>996</v>
      </c>
      <c r="AA996" s="69"/>
      <c r="AB996" s="81"/>
      <c r="AC996" s="71">
        <v>11</v>
      </c>
      <c r="AD996" s="71">
        <v>1</v>
      </c>
      <c r="AE996" s="71">
        <v>10</v>
      </c>
      <c r="AF996" s="71">
        <v>0</v>
      </c>
      <c r="AG996" s="71" t="s">
        <v>2001</v>
      </c>
      <c r="AH996" s="71"/>
      <c r="AI996" s="71"/>
      <c r="AJ996" s="73">
        <v>40426.61582175926</v>
      </c>
      <c r="AK996" s="71" t="s">
        <v>3133</v>
      </c>
      <c r="AL996" s="71" t="s">
        <v>4127</v>
      </c>
      <c r="AM996" s="71" t="s">
        <v>5022</v>
      </c>
      <c r="AN996" s="73">
        <v>40522.044270833336</v>
      </c>
      <c r="AO996" s="71"/>
      <c r="AP996" s="71"/>
    </row>
    <row r="997" spans="1:42" ht="41.45" customHeight="1">
      <c r="A997" s="70" t="s">
        <v>1179</v>
      </c>
      <c r="C997" s="52">
        <v>0</v>
      </c>
      <c r="D997" s="52">
        <v>0</v>
      </c>
      <c r="E997" s="53">
        <v>0</v>
      </c>
      <c r="F997" s="53">
        <v>0</v>
      </c>
      <c r="G997" s="53">
        <v>0</v>
      </c>
      <c r="H997" s="53">
        <v>0</v>
      </c>
      <c r="I997" s="53">
        <v>0</v>
      </c>
      <c r="J997" s="16" t="s">
        <v>5682</v>
      </c>
      <c r="K997" s="16"/>
      <c r="L997" s="75">
        <v>3.5</v>
      </c>
      <c r="M997" s="68"/>
      <c r="N997" s="95" t="s">
        <v>3080</v>
      </c>
      <c r="O997" s="95"/>
      <c r="P997" s="17"/>
      <c r="Q997" s="76" t="s">
        <v>5688</v>
      </c>
      <c r="R997" s="76"/>
      <c r="S997" s="17"/>
      <c r="T997" s="78"/>
      <c r="U997" s="79"/>
      <c r="V997" s="79"/>
      <c r="W997" s="77"/>
      <c r="X997" s="80"/>
      <c r="Y997" s="80"/>
      <c r="Z997" s="69">
        <v>997</v>
      </c>
      <c r="AA997" s="69"/>
      <c r="AB997" s="81"/>
      <c r="AC997" s="71">
        <v>0</v>
      </c>
      <c r="AD997" s="71">
        <v>5</v>
      </c>
      <c r="AE997" s="71">
        <v>661</v>
      </c>
      <c r="AF997" s="71">
        <v>0</v>
      </c>
      <c r="AG997" s="71"/>
      <c r="AH997" s="71"/>
      <c r="AI997" s="71"/>
      <c r="AJ997" s="73">
        <v>40518.842326388891</v>
      </c>
      <c r="AK997" s="71" t="s">
        <v>3133</v>
      </c>
      <c r="AL997" s="71" t="s">
        <v>4128</v>
      </c>
      <c r="AM997" s="71" t="s">
        <v>5023</v>
      </c>
      <c r="AN997" s="73">
        <v>40522.044259259259</v>
      </c>
      <c r="AO997" s="71"/>
      <c r="AP997" s="71"/>
    </row>
    <row r="998" spans="1:42" ht="41.45" customHeight="1">
      <c r="A998" s="70" t="s">
        <v>1180</v>
      </c>
      <c r="C998" s="52">
        <v>0</v>
      </c>
      <c r="D998" s="52">
        <v>0</v>
      </c>
      <c r="E998" s="53">
        <v>0</v>
      </c>
      <c r="F998" s="53">
        <v>0</v>
      </c>
      <c r="G998" s="53">
        <v>0</v>
      </c>
      <c r="H998" s="53">
        <v>0</v>
      </c>
      <c r="I998" s="53">
        <v>0</v>
      </c>
      <c r="J998" s="16" t="s">
        <v>5682</v>
      </c>
      <c r="K998" s="16"/>
      <c r="L998" s="75">
        <v>3.5</v>
      </c>
      <c r="M998" s="68"/>
      <c r="N998" s="95" t="s">
        <v>3081</v>
      </c>
      <c r="O998" s="95"/>
      <c r="P998" s="17"/>
      <c r="Q998" s="76" t="s">
        <v>5688</v>
      </c>
      <c r="R998" s="76"/>
      <c r="S998" s="17"/>
      <c r="T998" s="78"/>
      <c r="U998" s="79"/>
      <c r="V998" s="79"/>
      <c r="W998" s="77"/>
      <c r="X998" s="80"/>
      <c r="Y998" s="80"/>
      <c r="Z998" s="69">
        <v>998</v>
      </c>
      <c r="AA998" s="69"/>
      <c r="AB998" s="81"/>
      <c r="AC998" s="71">
        <v>30</v>
      </c>
      <c r="AD998" s="71">
        <v>32</v>
      </c>
      <c r="AE998" s="71">
        <v>432</v>
      </c>
      <c r="AF998" s="71">
        <v>0</v>
      </c>
      <c r="AG998" s="71"/>
      <c r="AH998" s="71" t="s">
        <v>2041</v>
      </c>
      <c r="AI998" s="71">
        <v>-10800</v>
      </c>
      <c r="AJ998" s="73">
        <v>39997.11755787037</v>
      </c>
      <c r="AK998" s="71" t="s">
        <v>3133</v>
      </c>
      <c r="AL998" s="71" t="s">
        <v>4129</v>
      </c>
      <c r="AM998" s="71" t="s">
        <v>5024</v>
      </c>
      <c r="AN998" s="73">
        <v>40522.044259259259</v>
      </c>
      <c r="AO998" s="71"/>
      <c r="AP998" s="71"/>
    </row>
    <row r="999" spans="1:42" ht="41.45" customHeight="1">
      <c r="A999" s="70" t="s">
        <v>1181</v>
      </c>
      <c r="C999" s="52">
        <v>0</v>
      </c>
      <c r="D999" s="52">
        <v>0</v>
      </c>
      <c r="E999" s="53">
        <v>0</v>
      </c>
      <c r="F999" s="53">
        <v>0</v>
      </c>
      <c r="G999" s="53">
        <v>0</v>
      </c>
      <c r="H999" s="53">
        <v>0</v>
      </c>
      <c r="I999" s="53">
        <v>0</v>
      </c>
      <c r="J999" s="16" t="s">
        <v>5682</v>
      </c>
      <c r="K999" s="16"/>
      <c r="L999" s="75">
        <v>3.5</v>
      </c>
      <c r="M999" s="68"/>
      <c r="N999" s="95" t="s">
        <v>3082</v>
      </c>
      <c r="O999" s="95"/>
      <c r="P999" s="17"/>
      <c r="Q999" s="76" t="s">
        <v>5688</v>
      </c>
      <c r="R999" s="76"/>
      <c r="S999" s="17"/>
      <c r="T999" s="78"/>
      <c r="U999" s="79"/>
      <c r="V999" s="79"/>
      <c r="W999" s="77"/>
      <c r="X999" s="80"/>
      <c r="Y999" s="80"/>
      <c r="Z999" s="69">
        <v>999</v>
      </c>
      <c r="AA999" s="69"/>
      <c r="AB999" s="81"/>
      <c r="AC999" s="71">
        <v>502</v>
      </c>
      <c r="AD999" s="71">
        <v>742</v>
      </c>
      <c r="AE999" s="71">
        <v>16196</v>
      </c>
      <c r="AF999" s="71">
        <v>342</v>
      </c>
      <c r="AG999" s="71" t="s">
        <v>2002</v>
      </c>
      <c r="AH999" s="71" t="s">
        <v>2045</v>
      </c>
      <c r="AI999" s="71">
        <v>-18000</v>
      </c>
      <c r="AJ999" s="73">
        <v>39776.819155092591</v>
      </c>
      <c r="AK999" s="71" t="s">
        <v>3133</v>
      </c>
      <c r="AL999" s="71" t="s">
        <v>4130</v>
      </c>
      <c r="AM999" s="71" t="s">
        <v>5025</v>
      </c>
      <c r="AN999" s="73">
        <v>40522.044247685182</v>
      </c>
      <c r="AO999" s="71"/>
      <c r="AP999" s="71"/>
    </row>
    <row r="1000" spans="1:42" ht="41.45" customHeight="1">
      <c r="A1000" s="70" t="s">
        <v>1182</v>
      </c>
      <c r="C1000" s="52">
        <v>0</v>
      </c>
      <c r="D1000" s="52">
        <v>0</v>
      </c>
      <c r="E1000" s="53">
        <v>0</v>
      </c>
      <c r="F1000" s="53">
        <v>0</v>
      </c>
      <c r="G1000" s="53">
        <v>0</v>
      </c>
      <c r="H1000" s="53">
        <v>0</v>
      </c>
      <c r="I1000" s="53">
        <v>0</v>
      </c>
      <c r="J1000" s="16" t="s">
        <v>5682</v>
      </c>
      <c r="K1000" s="16"/>
      <c r="L1000" s="75">
        <v>3.5</v>
      </c>
      <c r="M1000" s="68"/>
      <c r="N1000" s="95" t="s">
        <v>3083</v>
      </c>
      <c r="O1000" s="95"/>
      <c r="P1000" s="17"/>
      <c r="Q1000" s="76" t="s">
        <v>5688</v>
      </c>
      <c r="R1000" s="76"/>
      <c r="S1000" s="17"/>
      <c r="T1000" s="78"/>
      <c r="U1000" s="79"/>
      <c r="V1000" s="79"/>
      <c r="W1000" s="77"/>
      <c r="X1000" s="80"/>
      <c r="Y1000" s="80"/>
      <c r="Z1000" s="69">
        <v>1000</v>
      </c>
      <c r="AA1000" s="69"/>
      <c r="AB1000" s="81"/>
      <c r="AC1000" s="71">
        <v>28</v>
      </c>
      <c r="AD1000" s="71">
        <v>12</v>
      </c>
      <c r="AE1000" s="71">
        <v>1411</v>
      </c>
      <c r="AF1000" s="71">
        <v>0</v>
      </c>
      <c r="AG1000" s="71" t="s">
        <v>2003</v>
      </c>
      <c r="AH1000" s="71" t="s">
        <v>2041</v>
      </c>
      <c r="AI1000" s="71">
        <v>-10800</v>
      </c>
      <c r="AJ1000" s="73">
        <v>40140.723263888889</v>
      </c>
      <c r="AK1000" s="71" t="s">
        <v>3133</v>
      </c>
      <c r="AL1000" s="71" t="s">
        <v>4131</v>
      </c>
      <c r="AM1000" s="71" t="s">
        <v>5026</v>
      </c>
      <c r="AN1000" s="73">
        <v>40522.044236111113</v>
      </c>
      <c r="AO1000" s="71"/>
      <c r="AP1000" s="71"/>
    </row>
    <row r="1001" spans="1:42" ht="41.45" customHeight="1">
      <c r="A1001" s="70" t="s">
        <v>1183</v>
      </c>
      <c r="C1001" s="52">
        <v>0</v>
      </c>
      <c r="D1001" s="52">
        <v>0</v>
      </c>
      <c r="E1001" s="53">
        <v>0</v>
      </c>
      <c r="F1001" s="53">
        <v>0</v>
      </c>
      <c r="G1001" s="53">
        <v>0</v>
      </c>
      <c r="H1001" s="53">
        <v>0</v>
      </c>
      <c r="I1001" s="53">
        <v>0</v>
      </c>
      <c r="J1001" s="16" t="s">
        <v>5682</v>
      </c>
      <c r="K1001" s="16"/>
      <c r="L1001" s="75">
        <v>3.5</v>
      </c>
      <c r="M1001" s="68"/>
      <c r="N1001" s="95" t="s">
        <v>3084</v>
      </c>
      <c r="O1001" s="95"/>
      <c r="P1001" s="17"/>
      <c r="Q1001" s="76" t="s">
        <v>5688</v>
      </c>
      <c r="R1001" s="76"/>
      <c r="S1001" s="17"/>
      <c r="T1001" s="78"/>
      <c r="U1001" s="79"/>
      <c r="V1001" s="79"/>
      <c r="W1001" s="77"/>
      <c r="X1001" s="80"/>
      <c r="Y1001" s="80"/>
      <c r="Z1001" s="69">
        <v>1001</v>
      </c>
      <c r="AA1001" s="69"/>
      <c r="AB1001" s="81"/>
      <c r="AC1001" s="71">
        <v>16</v>
      </c>
      <c r="AD1001" s="71">
        <v>215</v>
      </c>
      <c r="AE1001" s="71">
        <v>6688</v>
      </c>
      <c r="AF1001" s="71">
        <v>0</v>
      </c>
      <c r="AG1001" s="71"/>
      <c r="AH1001" s="71" t="s">
        <v>2042</v>
      </c>
      <c r="AI1001" s="71">
        <v>-14400</v>
      </c>
      <c r="AJ1001" s="73">
        <v>39832.313298611109</v>
      </c>
      <c r="AK1001" s="71" t="s">
        <v>3133</v>
      </c>
      <c r="AL1001" s="71" t="s">
        <v>4132</v>
      </c>
      <c r="AM1001" s="71" t="s">
        <v>5027</v>
      </c>
      <c r="AN1001" s="73">
        <v>40522.04420138889</v>
      </c>
      <c r="AO1001" s="71"/>
      <c r="AP1001" s="71"/>
    </row>
    <row r="1002" spans="1:42" ht="41.45" customHeight="1">
      <c r="A1002" s="70" t="s">
        <v>1184</v>
      </c>
      <c r="C1002" s="52">
        <v>0</v>
      </c>
      <c r="D1002" s="52">
        <v>0</v>
      </c>
      <c r="E1002" s="53">
        <v>0</v>
      </c>
      <c r="F1002" s="53">
        <v>0</v>
      </c>
      <c r="G1002" s="53">
        <v>0</v>
      </c>
      <c r="H1002" s="53">
        <v>0</v>
      </c>
      <c r="I1002" s="53">
        <v>0</v>
      </c>
      <c r="J1002" s="16" t="s">
        <v>5682</v>
      </c>
      <c r="K1002" s="16"/>
      <c r="L1002" s="75">
        <v>3.5</v>
      </c>
      <c r="M1002" s="68"/>
      <c r="N1002" s="95" t="s">
        <v>3085</v>
      </c>
      <c r="O1002" s="95"/>
      <c r="P1002" s="17"/>
      <c r="Q1002" s="76" t="s">
        <v>5688</v>
      </c>
      <c r="R1002" s="76"/>
      <c r="S1002" s="17"/>
      <c r="T1002" s="78"/>
      <c r="U1002" s="79"/>
      <c r="V1002" s="79"/>
      <c r="W1002" s="77"/>
      <c r="X1002" s="80"/>
      <c r="Y1002" s="80"/>
      <c r="Z1002" s="69">
        <v>1002</v>
      </c>
      <c r="AA1002" s="69"/>
      <c r="AB1002" s="81"/>
      <c r="AC1002" s="71">
        <v>37</v>
      </c>
      <c r="AD1002" s="71">
        <v>19</v>
      </c>
      <c r="AE1002" s="71">
        <v>379</v>
      </c>
      <c r="AF1002" s="71">
        <v>0</v>
      </c>
      <c r="AG1002" s="71"/>
      <c r="AH1002" s="71" t="s">
        <v>2048</v>
      </c>
      <c r="AI1002" s="71">
        <v>36000</v>
      </c>
      <c r="AJ1002" s="73">
        <v>40021.255115740743</v>
      </c>
      <c r="AK1002" s="71" t="s">
        <v>3133</v>
      </c>
      <c r="AL1002" s="71" t="s">
        <v>4133</v>
      </c>
      <c r="AM1002" s="71" t="s">
        <v>5028</v>
      </c>
      <c r="AN1002" s="73">
        <v>40522.04409722222</v>
      </c>
      <c r="AO1002" s="71"/>
      <c r="AP1002" s="71"/>
    </row>
    <row r="1003" spans="1:42" ht="41.45" customHeight="1">
      <c r="A1003" s="70" t="s">
        <v>1185</v>
      </c>
      <c r="C1003" s="52">
        <v>0</v>
      </c>
      <c r="D1003" s="52">
        <v>0</v>
      </c>
      <c r="E1003" s="53">
        <v>0</v>
      </c>
      <c r="F1003" s="53">
        <v>0</v>
      </c>
      <c r="G1003" s="53">
        <v>0</v>
      </c>
      <c r="H1003" s="53">
        <v>0</v>
      </c>
      <c r="I1003" s="53">
        <v>0</v>
      </c>
      <c r="J1003" s="16" t="s">
        <v>5682</v>
      </c>
      <c r="K1003" s="16"/>
      <c r="L1003" s="75">
        <v>3.5</v>
      </c>
      <c r="M1003" s="68"/>
      <c r="N1003" s="95" t="s">
        <v>3086</v>
      </c>
      <c r="O1003" s="95"/>
      <c r="P1003" s="17"/>
      <c r="Q1003" s="76" t="s">
        <v>5688</v>
      </c>
      <c r="R1003" s="76"/>
      <c r="S1003" s="58"/>
      <c r="T1003" s="78"/>
      <c r="U1003" s="79"/>
      <c r="V1003" s="79"/>
      <c r="W1003" s="77"/>
      <c r="X1003" s="80"/>
      <c r="Y1003" s="80"/>
      <c r="Z1003" s="69">
        <v>1003</v>
      </c>
      <c r="AA1003" s="69"/>
      <c r="AB1003" s="81"/>
      <c r="AC1003" s="71">
        <v>108</v>
      </c>
      <c r="AD1003" s="71">
        <v>41</v>
      </c>
      <c r="AE1003" s="71">
        <v>472</v>
      </c>
      <c r="AF1003" s="71">
        <v>9</v>
      </c>
      <c r="AG1003" s="71"/>
      <c r="AH1003" s="71" t="s">
        <v>2068</v>
      </c>
      <c r="AI1003" s="71">
        <v>32400</v>
      </c>
      <c r="AJ1003" s="73">
        <v>40018.176018518519</v>
      </c>
      <c r="AK1003" s="71" t="s">
        <v>3133</v>
      </c>
      <c r="AL1003" s="71" t="s">
        <v>4134</v>
      </c>
      <c r="AM1003" s="71" t="s">
        <v>5029</v>
      </c>
      <c r="AN1003" s="73">
        <v>40522.044074074074</v>
      </c>
      <c r="AO1003" s="71"/>
      <c r="AP1003" s="71"/>
    </row>
    <row r="1004" spans="1:42" ht="41.45" customHeight="1">
      <c r="A1004" s="70" t="s">
        <v>1186</v>
      </c>
      <c r="C1004" s="52">
        <v>0</v>
      </c>
      <c r="D1004" s="52">
        <v>0</v>
      </c>
      <c r="E1004" s="53">
        <v>0</v>
      </c>
      <c r="F1004" s="53">
        <v>0</v>
      </c>
      <c r="G1004" s="53">
        <v>0</v>
      </c>
      <c r="H1004" s="53">
        <v>0</v>
      </c>
      <c r="I1004" s="53">
        <v>0</v>
      </c>
      <c r="J1004" s="16" t="s">
        <v>5682</v>
      </c>
      <c r="K1004" s="16"/>
      <c r="L1004" s="75">
        <v>3.5</v>
      </c>
      <c r="M1004" s="68"/>
      <c r="N1004" s="95" t="s">
        <v>3087</v>
      </c>
      <c r="O1004" s="95"/>
      <c r="P1004" s="17"/>
      <c r="Q1004" s="76" t="s">
        <v>5688</v>
      </c>
      <c r="R1004" s="76"/>
      <c r="S1004" s="17"/>
      <c r="T1004" s="78"/>
      <c r="U1004" s="79"/>
      <c r="V1004" s="79"/>
      <c r="W1004" s="77"/>
      <c r="X1004" s="80"/>
      <c r="Y1004" s="80"/>
      <c r="Z1004" s="69">
        <v>1004</v>
      </c>
      <c r="AA1004" s="69"/>
      <c r="AB1004" s="81"/>
      <c r="AC1004" s="71">
        <v>15</v>
      </c>
      <c r="AD1004" s="71">
        <v>5</v>
      </c>
      <c r="AE1004" s="71">
        <v>7</v>
      </c>
      <c r="AF1004" s="71">
        <v>0</v>
      </c>
      <c r="AG1004" s="71"/>
      <c r="AH1004" s="71"/>
      <c r="AI1004" s="71"/>
      <c r="AJ1004" s="73">
        <v>39955.410914351851</v>
      </c>
      <c r="AK1004" s="71" t="s">
        <v>3133</v>
      </c>
      <c r="AL1004" s="71" t="s">
        <v>4135</v>
      </c>
      <c r="AM1004" s="71" t="s">
        <v>5030</v>
      </c>
      <c r="AN1004" s="73">
        <v>40522.044062499997</v>
      </c>
      <c r="AO1004" s="71"/>
      <c r="AP1004" s="71"/>
    </row>
    <row r="1005" spans="1:42" ht="41.45" customHeight="1">
      <c r="A1005" s="70" t="s">
        <v>1187</v>
      </c>
      <c r="C1005" s="52">
        <v>0</v>
      </c>
      <c r="D1005" s="52">
        <v>0</v>
      </c>
      <c r="E1005" s="53">
        <v>0</v>
      </c>
      <c r="F1005" s="53">
        <v>0</v>
      </c>
      <c r="G1005" s="53">
        <v>0</v>
      </c>
      <c r="H1005" s="53">
        <v>0</v>
      </c>
      <c r="I1005" s="53">
        <v>0</v>
      </c>
      <c r="J1005" s="16" t="s">
        <v>5682</v>
      </c>
      <c r="K1005" s="16"/>
      <c r="L1005" s="75">
        <v>3.5</v>
      </c>
      <c r="M1005" s="68"/>
      <c r="N1005" s="95" t="s">
        <v>3088</v>
      </c>
      <c r="O1005" s="95"/>
      <c r="P1005" s="17"/>
      <c r="Q1005" s="76" t="s">
        <v>5688</v>
      </c>
      <c r="R1005" s="76"/>
      <c r="S1005" s="17"/>
      <c r="T1005" s="78"/>
      <c r="U1005" s="79"/>
      <c r="V1005" s="79"/>
      <c r="W1005" s="77"/>
      <c r="X1005" s="80"/>
      <c r="Y1005" s="80"/>
      <c r="Z1005" s="69">
        <v>1005</v>
      </c>
      <c r="AA1005" s="69"/>
      <c r="AB1005" s="81"/>
      <c r="AC1005" s="71">
        <v>62</v>
      </c>
      <c r="AD1005" s="71">
        <v>1257</v>
      </c>
      <c r="AE1005" s="71">
        <v>696</v>
      </c>
      <c r="AF1005" s="71">
        <v>1</v>
      </c>
      <c r="AG1005" s="71" t="s">
        <v>2004</v>
      </c>
      <c r="AH1005" s="71" t="s">
        <v>2040</v>
      </c>
      <c r="AI1005" s="71">
        <v>-28800</v>
      </c>
      <c r="AJ1005" s="73">
        <v>39201.64234953704</v>
      </c>
      <c r="AK1005" s="71" t="s">
        <v>3133</v>
      </c>
      <c r="AL1005" s="71" t="s">
        <v>4136</v>
      </c>
      <c r="AM1005" s="71" t="s">
        <v>5031</v>
      </c>
      <c r="AN1005" s="73">
        <v>40522.044062499997</v>
      </c>
      <c r="AO1005" s="71"/>
      <c r="AP1005" s="71"/>
    </row>
    <row r="1006" spans="1:42" ht="41.45" customHeight="1">
      <c r="A1006" s="70" t="s">
        <v>1188</v>
      </c>
      <c r="C1006" s="52">
        <v>0</v>
      </c>
      <c r="D1006" s="52">
        <v>0</v>
      </c>
      <c r="E1006" s="53">
        <v>0</v>
      </c>
      <c r="F1006" s="53">
        <v>0</v>
      </c>
      <c r="G1006" s="53">
        <v>0</v>
      </c>
      <c r="H1006" s="53">
        <v>0</v>
      </c>
      <c r="I1006" s="53">
        <v>0</v>
      </c>
      <c r="J1006" s="16" t="s">
        <v>5682</v>
      </c>
      <c r="K1006" s="16"/>
      <c r="L1006" s="75">
        <v>3.5</v>
      </c>
      <c r="M1006" s="68"/>
      <c r="N1006" s="95" t="s">
        <v>3089</v>
      </c>
      <c r="O1006" s="95"/>
      <c r="P1006" s="17"/>
      <c r="Q1006" s="76" t="s">
        <v>5688</v>
      </c>
      <c r="R1006" s="76"/>
      <c r="S1006" s="17"/>
      <c r="T1006" s="78"/>
      <c r="U1006" s="79"/>
      <c r="V1006" s="79"/>
      <c r="W1006" s="77"/>
      <c r="X1006" s="80"/>
      <c r="Y1006" s="80"/>
      <c r="Z1006" s="69">
        <v>1006</v>
      </c>
      <c r="AA1006" s="69"/>
      <c r="AB1006" s="81"/>
      <c r="AC1006" s="71">
        <v>790</v>
      </c>
      <c r="AD1006" s="71">
        <v>588</v>
      </c>
      <c r="AE1006" s="71">
        <v>576</v>
      </c>
      <c r="AF1006" s="71">
        <v>0</v>
      </c>
      <c r="AG1006" s="71" t="s">
        <v>2005</v>
      </c>
      <c r="AH1006" s="71" t="s">
        <v>2040</v>
      </c>
      <c r="AI1006" s="71">
        <v>-28800</v>
      </c>
      <c r="AJ1006" s="73">
        <v>39911.190578703703</v>
      </c>
      <c r="AK1006" s="71" t="s">
        <v>3133</v>
      </c>
      <c r="AL1006" s="71" t="s">
        <v>4137</v>
      </c>
      <c r="AM1006" s="71" t="s">
        <v>5032</v>
      </c>
      <c r="AN1006" s="73">
        <v>40522.044004629628</v>
      </c>
      <c r="AO1006" s="71"/>
      <c r="AP1006" s="71"/>
    </row>
    <row r="1007" spans="1:42" ht="41.45" customHeight="1">
      <c r="A1007" s="70" t="s">
        <v>1189</v>
      </c>
      <c r="C1007" s="52">
        <v>0</v>
      </c>
      <c r="D1007" s="52">
        <v>0</v>
      </c>
      <c r="E1007" s="53">
        <v>0</v>
      </c>
      <c r="F1007" s="53">
        <v>0</v>
      </c>
      <c r="G1007" s="53">
        <v>0</v>
      </c>
      <c r="H1007" s="53">
        <v>0</v>
      </c>
      <c r="I1007" s="53">
        <v>0</v>
      </c>
      <c r="J1007" s="16" t="s">
        <v>5682</v>
      </c>
      <c r="K1007" s="16"/>
      <c r="L1007" s="75">
        <v>3.5</v>
      </c>
      <c r="M1007" s="68"/>
      <c r="N1007" s="95" t="s">
        <v>3090</v>
      </c>
      <c r="O1007" s="95"/>
      <c r="P1007" s="17"/>
      <c r="Q1007" s="76" t="s">
        <v>5688</v>
      </c>
      <c r="R1007" s="76"/>
      <c r="S1007" s="58"/>
      <c r="T1007" s="78"/>
      <c r="U1007" s="79"/>
      <c r="V1007" s="79"/>
      <c r="W1007" s="77"/>
      <c r="X1007" s="80"/>
      <c r="Y1007" s="80"/>
      <c r="Z1007" s="69">
        <v>1007</v>
      </c>
      <c r="AA1007" s="69"/>
      <c r="AB1007" s="81"/>
      <c r="AC1007" s="71">
        <v>0</v>
      </c>
      <c r="AD1007" s="71">
        <v>73</v>
      </c>
      <c r="AE1007" s="71">
        <v>2169</v>
      </c>
      <c r="AF1007" s="71">
        <v>0</v>
      </c>
      <c r="AG1007" s="71" t="s">
        <v>2006</v>
      </c>
      <c r="AH1007" s="71"/>
      <c r="AI1007" s="71"/>
      <c r="AJ1007" s="73">
        <v>40357.162141203706</v>
      </c>
      <c r="AK1007" s="71" t="s">
        <v>3133</v>
      </c>
      <c r="AL1007" s="71" t="s">
        <v>4138</v>
      </c>
      <c r="AM1007" s="71" t="s">
        <v>5033</v>
      </c>
      <c r="AN1007" s="73">
        <v>40522.043993055559</v>
      </c>
      <c r="AO1007" s="71"/>
      <c r="AP1007" s="71"/>
    </row>
    <row r="1008" spans="1:42" ht="41.45" customHeight="1">
      <c r="A1008" s="70" t="s">
        <v>1190</v>
      </c>
      <c r="C1008" s="52">
        <v>0</v>
      </c>
      <c r="D1008" s="52">
        <v>0</v>
      </c>
      <c r="E1008" s="53">
        <v>0</v>
      </c>
      <c r="F1008" s="53">
        <v>0</v>
      </c>
      <c r="G1008" s="53">
        <v>0</v>
      </c>
      <c r="H1008" s="53">
        <v>0</v>
      </c>
      <c r="I1008" s="53">
        <v>0</v>
      </c>
      <c r="J1008" s="16" t="s">
        <v>5682</v>
      </c>
      <c r="K1008" s="16"/>
      <c r="L1008" s="75">
        <v>3.5</v>
      </c>
      <c r="M1008" s="68"/>
      <c r="N1008" s="95" t="s">
        <v>3091</v>
      </c>
      <c r="O1008" s="95"/>
      <c r="P1008" s="17"/>
      <c r="Q1008" s="76" t="s">
        <v>5688</v>
      </c>
      <c r="R1008" s="76"/>
      <c r="S1008" s="17"/>
      <c r="T1008" s="78"/>
      <c r="U1008" s="79"/>
      <c r="V1008" s="79"/>
      <c r="W1008" s="77"/>
      <c r="X1008" s="80"/>
      <c r="Y1008" s="80"/>
      <c r="Z1008" s="69">
        <v>1008</v>
      </c>
      <c r="AA1008" s="69"/>
      <c r="AB1008" s="81"/>
      <c r="AC1008" s="71">
        <v>0</v>
      </c>
      <c r="AD1008" s="71">
        <v>25</v>
      </c>
      <c r="AE1008" s="71">
        <v>1105</v>
      </c>
      <c r="AF1008" s="71">
        <v>0</v>
      </c>
      <c r="AG1008" s="71" t="s">
        <v>2007</v>
      </c>
      <c r="AH1008" s="71"/>
      <c r="AI1008" s="71"/>
      <c r="AJ1008" s="73">
        <v>40501.573703703703</v>
      </c>
      <c r="AK1008" s="71" t="s">
        <v>3133</v>
      </c>
      <c r="AL1008" s="71" t="s">
        <v>4139</v>
      </c>
      <c r="AM1008" s="71" t="s">
        <v>5034</v>
      </c>
      <c r="AN1008" s="73">
        <v>40522.043981481482</v>
      </c>
      <c r="AO1008" s="71"/>
      <c r="AP1008" s="71"/>
    </row>
    <row r="1009" spans="1:42" ht="41.45" customHeight="1">
      <c r="A1009" s="70" t="s">
        <v>1191</v>
      </c>
      <c r="C1009" s="52">
        <v>0</v>
      </c>
      <c r="D1009" s="52">
        <v>0</v>
      </c>
      <c r="E1009" s="53">
        <v>0</v>
      </c>
      <c r="F1009" s="53">
        <v>0</v>
      </c>
      <c r="G1009" s="53">
        <v>0</v>
      </c>
      <c r="H1009" s="53">
        <v>0</v>
      </c>
      <c r="I1009" s="53">
        <v>0</v>
      </c>
      <c r="J1009" s="16" t="s">
        <v>5682</v>
      </c>
      <c r="K1009" s="16"/>
      <c r="L1009" s="75">
        <v>3.5</v>
      </c>
      <c r="M1009" s="68"/>
      <c r="N1009" s="95" t="s">
        <v>3092</v>
      </c>
      <c r="O1009" s="95"/>
      <c r="P1009" s="17"/>
      <c r="Q1009" s="76" t="s">
        <v>5688</v>
      </c>
      <c r="R1009" s="76"/>
      <c r="S1009" s="17"/>
      <c r="T1009" s="78"/>
      <c r="U1009" s="79"/>
      <c r="V1009" s="79"/>
      <c r="W1009" s="77"/>
      <c r="X1009" s="80"/>
      <c r="Y1009" s="80"/>
      <c r="Z1009" s="69">
        <v>1009</v>
      </c>
      <c r="AA1009" s="69"/>
      <c r="AB1009" s="81"/>
      <c r="AC1009" s="71">
        <v>0</v>
      </c>
      <c r="AD1009" s="71">
        <v>265</v>
      </c>
      <c r="AE1009" s="71">
        <v>12277</v>
      </c>
      <c r="AF1009" s="71">
        <v>0</v>
      </c>
      <c r="AG1009" s="71" t="s">
        <v>2008</v>
      </c>
      <c r="AH1009" s="71" t="s">
        <v>2086</v>
      </c>
      <c r="AI1009" s="71">
        <v>-21600</v>
      </c>
      <c r="AJ1009" s="73">
        <v>40265.870891203704</v>
      </c>
      <c r="AK1009" s="71" t="s">
        <v>3133</v>
      </c>
      <c r="AL1009" s="71" t="s">
        <v>4140</v>
      </c>
      <c r="AM1009" s="71" t="s">
        <v>5035</v>
      </c>
      <c r="AN1009" s="73">
        <v>40522.043981481482</v>
      </c>
      <c r="AO1009" s="71"/>
      <c r="AP1009" s="71"/>
    </row>
    <row r="1010" spans="1:42" ht="41.45" customHeight="1">
      <c r="A1010" s="70" t="s">
        <v>1192</v>
      </c>
      <c r="C1010" s="52">
        <v>0</v>
      </c>
      <c r="D1010" s="52">
        <v>0</v>
      </c>
      <c r="E1010" s="53">
        <v>0</v>
      </c>
      <c r="F1010" s="53">
        <v>0</v>
      </c>
      <c r="G1010" s="53">
        <v>0</v>
      </c>
      <c r="H1010" s="53">
        <v>0</v>
      </c>
      <c r="I1010" s="53">
        <v>0</v>
      </c>
      <c r="J1010" s="16" t="s">
        <v>5682</v>
      </c>
      <c r="K1010" s="16"/>
      <c r="L1010" s="75">
        <v>3.5</v>
      </c>
      <c r="M1010" s="68"/>
      <c r="N1010" s="95" t="s">
        <v>3093</v>
      </c>
      <c r="O1010" s="95"/>
      <c r="P1010" s="17"/>
      <c r="Q1010" s="76" t="s">
        <v>5688</v>
      </c>
      <c r="R1010" s="76"/>
      <c r="S1010" s="17"/>
      <c r="T1010" s="78"/>
      <c r="U1010" s="79"/>
      <c r="V1010" s="79"/>
      <c r="W1010" s="77"/>
      <c r="X1010" s="80"/>
      <c r="Y1010" s="80"/>
      <c r="Z1010" s="69">
        <v>1010</v>
      </c>
      <c r="AA1010" s="69"/>
      <c r="AB1010" s="81"/>
      <c r="AC1010" s="71">
        <v>44</v>
      </c>
      <c r="AD1010" s="71">
        <v>22</v>
      </c>
      <c r="AE1010" s="71">
        <v>166</v>
      </c>
      <c r="AF1010" s="71">
        <v>3</v>
      </c>
      <c r="AG1010" s="71"/>
      <c r="AH1010" s="71" t="s">
        <v>2041</v>
      </c>
      <c r="AI1010" s="71">
        <v>-10800</v>
      </c>
      <c r="AJ1010" s="73">
        <v>39923.111979166664</v>
      </c>
      <c r="AK1010" s="71" t="s">
        <v>3133</v>
      </c>
      <c r="AL1010" s="71" t="s">
        <v>4141</v>
      </c>
      <c r="AM1010" s="71" t="s">
        <v>5036</v>
      </c>
      <c r="AN1010" s="73">
        <v>40522.043969907405</v>
      </c>
      <c r="AO1010" s="71"/>
      <c r="AP1010" s="71"/>
    </row>
    <row r="1011" spans="1:42" ht="41.45" customHeight="1">
      <c r="A1011" s="70" t="s">
        <v>1193</v>
      </c>
      <c r="C1011" s="52">
        <v>0</v>
      </c>
      <c r="D1011" s="52">
        <v>0</v>
      </c>
      <c r="E1011" s="53">
        <v>0</v>
      </c>
      <c r="F1011" s="53">
        <v>0</v>
      </c>
      <c r="G1011" s="53">
        <v>0</v>
      </c>
      <c r="H1011" s="53">
        <v>0</v>
      </c>
      <c r="I1011" s="53">
        <v>0</v>
      </c>
      <c r="J1011" s="16" t="s">
        <v>5682</v>
      </c>
      <c r="K1011" s="16"/>
      <c r="L1011" s="75">
        <v>3.5</v>
      </c>
      <c r="M1011" s="68"/>
      <c r="N1011" s="95" t="s">
        <v>3094</v>
      </c>
      <c r="O1011" s="95"/>
      <c r="P1011" s="17"/>
      <c r="Q1011" s="76" t="s">
        <v>5688</v>
      </c>
      <c r="R1011" s="76"/>
      <c r="S1011" s="17"/>
      <c r="T1011" s="78"/>
      <c r="U1011" s="79"/>
      <c r="V1011" s="79"/>
      <c r="W1011" s="77"/>
      <c r="X1011" s="80"/>
      <c r="Y1011" s="80"/>
      <c r="Z1011" s="69">
        <v>1011</v>
      </c>
      <c r="AA1011" s="69"/>
      <c r="AB1011" s="81"/>
      <c r="AC1011" s="71">
        <v>669</v>
      </c>
      <c r="AD1011" s="71">
        <v>219</v>
      </c>
      <c r="AE1011" s="71">
        <v>2016</v>
      </c>
      <c r="AF1011" s="71">
        <v>0</v>
      </c>
      <c r="AG1011" s="71"/>
      <c r="AH1011" s="71" t="s">
        <v>2040</v>
      </c>
      <c r="AI1011" s="71">
        <v>-28800</v>
      </c>
      <c r="AJ1011" s="73">
        <v>40436.256967592592</v>
      </c>
      <c r="AK1011" s="71" t="s">
        <v>3133</v>
      </c>
      <c r="AL1011" s="71" t="s">
        <v>4142</v>
      </c>
      <c r="AM1011" s="71" t="s">
        <v>5037</v>
      </c>
      <c r="AN1011" s="73">
        <v>40522.043958333335</v>
      </c>
      <c r="AO1011" s="71"/>
      <c r="AP1011" s="71"/>
    </row>
    <row r="1012" spans="1:42" ht="41.45" customHeight="1">
      <c r="A1012" s="70" t="s">
        <v>1194</v>
      </c>
      <c r="C1012" s="52">
        <v>0</v>
      </c>
      <c r="D1012" s="52">
        <v>0</v>
      </c>
      <c r="E1012" s="53">
        <v>0</v>
      </c>
      <c r="F1012" s="53">
        <v>0</v>
      </c>
      <c r="G1012" s="53">
        <v>0</v>
      </c>
      <c r="H1012" s="53">
        <v>0</v>
      </c>
      <c r="I1012" s="53">
        <v>0</v>
      </c>
      <c r="J1012" s="16" t="s">
        <v>5682</v>
      </c>
      <c r="K1012" s="16"/>
      <c r="L1012" s="75">
        <v>3.5</v>
      </c>
      <c r="M1012" s="68"/>
      <c r="N1012" s="95" t="s">
        <v>3095</v>
      </c>
      <c r="O1012" s="95"/>
      <c r="P1012" s="17"/>
      <c r="Q1012" s="76" t="s">
        <v>5688</v>
      </c>
      <c r="R1012" s="76"/>
      <c r="S1012" s="17"/>
      <c r="T1012" s="78"/>
      <c r="U1012" s="79"/>
      <c r="V1012" s="79"/>
      <c r="W1012" s="77"/>
      <c r="X1012" s="80"/>
      <c r="Y1012" s="80"/>
      <c r="Z1012" s="69">
        <v>1012</v>
      </c>
      <c r="AA1012" s="69"/>
      <c r="AB1012" s="81"/>
      <c r="AC1012" s="71">
        <v>4</v>
      </c>
      <c r="AD1012" s="71">
        <v>3</v>
      </c>
      <c r="AE1012" s="71">
        <v>25</v>
      </c>
      <c r="AF1012" s="71">
        <v>0</v>
      </c>
      <c r="AG1012" s="71" t="s">
        <v>2009</v>
      </c>
      <c r="AH1012" s="71" t="s">
        <v>2050</v>
      </c>
      <c r="AI1012" s="71">
        <v>-21600</v>
      </c>
      <c r="AJ1012" s="73">
        <v>40490.711284722223</v>
      </c>
      <c r="AK1012" s="71" t="s">
        <v>3133</v>
      </c>
      <c r="AL1012" s="71" t="s">
        <v>4143</v>
      </c>
      <c r="AM1012" s="71" t="s">
        <v>5038</v>
      </c>
      <c r="AN1012" s="73">
        <v>40522.043946759259</v>
      </c>
      <c r="AO1012" s="71"/>
      <c r="AP1012" s="71"/>
    </row>
    <row r="1013" spans="1:42" ht="41.45" customHeight="1">
      <c r="A1013" s="70" t="s">
        <v>1195</v>
      </c>
      <c r="C1013" s="52">
        <v>0</v>
      </c>
      <c r="D1013" s="52">
        <v>0</v>
      </c>
      <c r="E1013" s="53">
        <v>0</v>
      </c>
      <c r="F1013" s="53">
        <v>0</v>
      </c>
      <c r="G1013" s="53">
        <v>0</v>
      </c>
      <c r="H1013" s="53">
        <v>0</v>
      </c>
      <c r="I1013" s="53">
        <v>0</v>
      </c>
      <c r="J1013" s="16" t="s">
        <v>5682</v>
      </c>
      <c r="K1013" s="16"/>
      <c r="L1013" s="75">
        <v>3.5</v>
      </c>
      <c r="M1013" s="68"/>
      <c r="N1013" s="95" t="s">
        <v>3096</v>
      </c>
      <c r="O1013" s="95"/>
      <c r="P1013" s="17"/>
      <c r="Q1013" s="76" t="s">
        <v>5688</v>
      </c>
      <c r="R1013" s="76"/>
      <c r="S1013" s="17"/>
      <c r="T1013" s="78"/>
      <c r="U1013" s="79"/>
      <c r="V1013" s="79"/>
      <c r="W1013" s="77"/>
      <c r="X1013" s="80"/>
      <c r="Y1013" s="80"/>
      <c r="Z1013" s="69">
        <v>1013</v>
      </c>
      <c r="AA1013" s="69"/>
      <c r="AB1013" s="81"/>
      <c r="AC1013" s="71">
        <v>135</v>
      </c>
      <c r="AD1013" s="71">
        <v>93</v>
      </c>
      <c r="AE1013" s="71">
        <v>1826</v>
      </c>
      <c r="AF1013" s="71">
        <v>2016</v>
      </c>
      <c r="AG1013" s="71" t="s">
        <v>2010</v>
      </c>
      <c r="AH1013" s="71" t="s">
        <v>2050</v>
      </c>
      <c r="AI1013" s="71">
        <v>-21600</v>
      </c>
      <c r="AJ1013" s="73">
        <v>39728.677604166667</v>
      </c>
      <c r="AK1013" s="71" t="s">
        <v>3133</v>
      </c>
      <c r="AL1013" s="71" t="s">
        <v>4144</v>
      </c>
      <c r="AM1013" s="71" t="s">
        <v>5039</v>
      </c>
      <c r="AN1013" s="73">
        <v>40522.043946759259</v>
      </c>
      <c r="AO1013" s="71"/>
      <c r="AP1013" s="71"/>
    </row>
    <row r="1014" spans="1:42" ht="41.45" customHeight="1">
      <c r="A1014" s="70" t="s">
        <v>1196</v>
      </c>
      <c r="C1014" s="52">
        <v>0</v>
      </c>
      <c r="D1014" s="52">
        <v>0</v>
      </c>
      <c r="E1014" s="53">
        <v>0</v>
      </c>
      <c r="F1014" s="53">
        <v>0</v>
      </c>
      <c r="G1014" s="53">
        <v>0</v>
      </c>
      <c r="H1014" s="53">
        <v>0</v>
      </c>
      <c r="I1014" s="53">
        <v>0</v>
      </c>
      <c r="J1014" s="16" t="s">
        <v>5682</v>
      </c>
      <c r="K1014" s="16"/>
      <c r="L1014" s="75">
        <v>3.5</v>
      </c>
      <c r="M1014" s="68"/>
      <c r="N1014" s="95" t="s">
        <v>3097</v>
      </c>
      <c r="O1014" s="95"/>
      <c r="P1014" s="17"/>
      <c r="Q1014" s="76" t="s">
        <v>5688</v>
      </c>
      <c r="R1014" s="76"/>
      <c r="S1014" s="17"/>
      <c r="T1014" s="78"/>
      <c r="U1014" s="79"/>
      <c r="V1014" s="79"/>
      <c r="W1014" s="77"/>
      <c r="X1014" s="80"/>
      <c r="Y1014" s="80"/>
      <c r="Z1014" s="69">
        <v>1014</v>
      </c>
      <c r="AA1014" s="69"/>
      <c r="AB1014" s="81"/>
      <c r="AC1014" s="71">
        <v>165</v>
      </c>
      <c r="AD1014" s="71">
        <v>121</v>
      </c>
      <c r="AE1014" s="71">
        <v>1957</v>
      </c>
      <c r="AF1014" s="71">
        <v>2</v>
      </c>
      <c r="AG1014" s="71" t="s">
        <v>2011</v>
      </c>
      <c r="AH1014" s="71" t="s">
        <v>2047</v>
      </c>
      <c r="AI1014" s="71">
        <v>25200</v>
      </c>
      <c r="AJ1014" s="73">
        <v>40017.432256944441</v>
      </c>
      <c r="AK1014" s="71" t="s">
        <v>3133</v>
      </c>
      <c r="AL1014" s="71" t="s">
        <v>4145</v>
      </c>
      <c r="AM1014" s="71" t="s">
        <v>5040</v>
      </c>
      <c r="AN1014" s="73">
        <v>40522.043935185182</v>
      </c>
      <c r="AO1014" s="71"/>
      <c r="AP1014" s="71"/>
    </row>
    <row r="1015" spans="1:42" ht="41.45" customHeight="1">
      <c r="A1015" s="70" t="s">
        <v>1197</v>
      </c>
      <c r="C1015" s="52">
        <v>0</v>
      </c>
      <c r="D1015" s="52">
        <v>0</v>
      </c>
      <c r="E1015" s="53">
        <v>0</v>
      </c>
      <c r="F1015" s="53">
        <v>0</v>
      </c>
      <c r="G1015" s="53">
        <v>0</v>
      </c>
      <c r="H1015" s="53">
        <v>0</v>
      </c>
      <c r="I1015" s="53">
        <v>0</v>
      </c>
      <c r="J1015" s="16" t="s">
        <v>5682</v>
      </c>
      <c r="K1015" s="16"/>
      <c r="L1015" s="75">
        <v>3.5</v>
      </c>
      <c r="M1015" s="68"/>
      <c r="N1015" s="95" t="s">
        <v>3098</v>
      </c>
      <c r="O1015" s="95"/>
      <c r="P1015" s="17"/>
      <c r="Q1015" s="76" t="s">
        <v>5688</v>
      </c>
      <c r="R1015" s="76"/>
      <c r="S1015" s="58"/>
      <c r="T1015" s="78"/>
      <c r="U1015" s="79"/>
      <c r="V1015" s="79"/>
      <c r="W1015" s="77"/>
      <c r="X1015" s="80"/>
      <c r="Y1015" s="80"/>
      <c r="Z1015" s="69">
        <v>1015</v>
      </c>
      <c r="AA1015" s="69"/>
      <c r="AB1015" s="81"/>
      <c r="AC1015" s="71">
        <v>181</v>
      </c>
      <c r="AD1015" s="71">
        <v>64</v>
      </c>
      <c r="AE1015" s="71">
        <v>677</v>
      </c>
      <c r="AF1015" s="71">
        <v>0</v>
      </c>
      <c r="AG1015" s="71" t="s">
        <v>2012</v>
      </c>
      <c r="AH1015" s="71" t="s">
        <v>2068</v>
      </c>
      <c r="AI1015" s="71">
        <v>32400</v>
      </c>
      <c r="AJ1015" s="73">
        <v>40193.316620370373</v>
      </c>
      <c r="AK1015" s="71" t="s">
        <v>3133</v>
      </c>
      <c r="AL1015" s="71" t="s">
        <v>4146</v>
      </c>
      <c r="AM1015" s="71" t="s">
        <v>5041</v>
      </c>
      <c r="AN1015" s="73">
        <v>40522.043912037036</v>
      </c>
      <c r="AO1015" s="71"/>
      <c r="AP1015" s="71"/>
    </row>
    <row r="1016" spans="1:42" ht="41.45" customHeight="1">
      <c r="A1016" s="70" t="s">
        <v>1198</v>
      </c>
      <c r="C1016" s="52">
        <v>0</v>
      </c>
      <c r="D1016" s="52">
        <v>0</v>
      </c>
      <c r="E1016" s="53">
        <v>0</v>
      </c>
      <c r="F1016" s="53">
        <v>0</v>
      </c>
      <c r="G1016" s="53">
        <v>0</v>
      </c>
      <c r="H1016" s="53">
        <v>0</v>
      </c>
      <c r="I1016" s="53">
        <v>0</v>
      </c>
      <c r="J1016" s="16" t="s">
        <v>5682</v>
      </c>
      <c r="K1016" s="16"/>
      <c r="L1016" s="75">
        <v>3.5</v>
      </c>
      <c r="M1016" s="68"/>
      <c r="N1016" s="95" t="s">
        <v>3099</v>
      </c>
      <c r="O1016" s="95"/>
      <c r="P1016" s="17"/>
      <c r="Q1016" s="76" t="s">
        <v>5688</v>
      </c>
      <c r="R1016" s="76"/>
      <c r="S1016" s="17"/>
      <c r="T1016" s="78"/>
      <c r="U1016" s="79"/>
      <c r="V1016" s="79"/>
      <c r="W1016" s="77"/>
      <c r="X1016" s="80"/>
      <c r="Y1016" s="80"/>
      <c r="Z1016" s="69">
        <v>1016</v>
      </c>
      <c r="AA1016" s="69"/>
      <c r="AB1016" s="81"/>
      <c r="AC1016" s="71">
        <v>186</v>
      </c>
      <c r="AD1016" s="71">
        <v>198</v>
      </c>
      <c r="AE1016" s="71">
        <v>1364</v>
      </c>
      <c r="AF1016" s="71">
        <v>0</v>
      </c>
      <c r="AG1016" s="71"/>
      <c r="AH1016" s="71" t="s">
        <v>2041</v>
      </c>
      <c r="AI1016" s="71">
        <v>-10800</v>
      </c>
      <c r="AJ1016" s="73">
        <v>40283.614699074074</v>
      </c>
      <c r="AK1016" s="71" t="s">
        <v>3133</v>
      </c>
      <c r="AL1016" s="71" t="s">
        <v>4147</v>
      </c>
      <c r="AM1016" s="71" t="s">
        <v>4623</v>
      </c>
      <c r="AN1016" s="73">
        <v>40522.043900462966</v>
      </c>
      <c r="AO1016" s="71"/>
      <c r="AP1016" s="71"/>
    </row>
    <row r="1017" spans="1:42" ht="41.45" customHeight="1">
      <c r="A1017" s="70" t="s">
        <v>1199</v>
      </c>
      <c r="C1017" s="52">
        <v>0</v>
      </c>
      <c r="D1017" s="52">
        <v>0</v>
      </c>
      <c r="E1017" s="53">
        <v>0</v>
      </c>
      <c r="F1017" s="53">
        <v>0</v>
      </c>
      <c r="G1017" s="53">
        <v>0</v>
      </c>
      <c r="H1017" s="53">
        <v>0</v>
      </c>
      <c r="I1017" s="53">
        <v>0</v>
      </c>
      <c r="J1017" s="16" t="s">
        <v>5682</v>
      </c>
      <c r="K1017" s="16"/>
      <c r="L1017" s="75">
        <v>3.5</v>
      </c>
      <c r="M1017" s="68"/>
      <c r="N1017" s="95" t="s">
        <v>3100</v>
      </c>
      <c r="O1017" s="95"/>
      <c r="P1017" s="17"/>
      <c r="Q1017" s="76" t="s">
        <v>5688</v>
      </c>
      <c r="R1017" s="76"/>
      <c r="S1017" s="17"/>
      <c r="T1017" s="78"/>
      <c r="U1017" s="79"/>
      <c r="V1017" s="79"/>
      <c r="W1017" s="77"/>
      <c r="X1017" s="80"/>
      <c r="Y1017" s="80"/>
      <c r="Z1017" s="69">
        <v>1017</v>
      </c>
      <c r="AA1017" s="69"/>
      <c r="AB1017" s="81"/>
      <c r="AC1017" s="71">
        <v>236</v>
      </c>
      <c r="AD1017" s="71">
        <v>381</v>
      </c>
      <c r="AE1017" s="71">
        <v>3902</v>
      </c>
      <c r="AF1017" s="71">
        <v>2</v>
      </c>
      <c r="AG1017" s="71" t="s">
        <v>2013</v>
      </c>
      <c r="AH1017" s="71" t="s">
        <v>2039</v>
      </c>
      <c r="AI1017" s="71">
        <v>0</v>
      </c>
      <c r="AJ1017" s="73">
        <v>39915.508240740739</v>
      </c>
      <c r="AK1017" s="71" t="s">
        <v>3133</v>
      </c>
      <c r="AL1017" s="71" t="s">
        <v>4148</v>
      </c>
      <c r="AM1017" s="71" t="s">
        <v>5042</v>
      </c>
      <c r="AN1017" s="73">
        <v>40522.043877314813</v>
      </c>
      <c r="AO1017" s="71"/>
      <c r="AP1017" s="71"/>
    </row>
    <row r="1018" spans="1:42" ht="41.45" customHeight="1">
      <c r="A1018" s="70" t="s">
        <v>1200</v>
      </c>
      <c r="C1018" s="52">
        <v>0</v>
      </c>
      <c r="D1018" s="52">
        <v>0</v>
      </c>
      <c r="E1018" s="53">
        <v>0</v>
      </c>
      <c r="F1018" s="53">
        <v>0</v>
      </c>
      <c r="G1018" s="53">
        <v>0</v>
      </c>
      <c r="H1018" s="53">
        <v>0</v>
      </c>
      <c r="I1018" s="53">
        <v>0</v>
      </c>
      <c r="J1018" s="16" t="s">
        <v>5682</v>
      </c>
      <c r="K1018" s="16"/>
      <c r="L1018" s="75">
        <v>3.5</v>
      </c>
      <c r="M1018" s="68"/>
      <c r="N1018" s="95" t="s">
        <v>3101</v>
      </c>
      <c r="O1018" s="95"/>
      <c r="P1018" s="17"/>
      <c r="Q1018" s="76" t="s">
        <v>5688</v>
      </c>
      <c r="R1018" s="76"/>
      <c r="S1018" s="17"/>
      <c r="T1018" s="78"/>
      <c r="U1018" s="79"/>
      <c r="V1018" s="79"/>
      <c r="W1018" s="77"/>
      <c r="X1018" s="80"/>
      <c r="Y1018" s="80"/>
      <c r="Z1018" s="69">
        <v>1018</v>
      </c>
      <c r="AA1018" s="69"/>
      <c r="AB1018" s="81"/>
      <c r="AC1018" s="71">
        <v>60</v>
      </c>
      <c r="AD1018" s="71">
        <v>128</v>
      </c>
      <c r="AE1018" s="71">
        <v>2749</v>
      </c>
      <c r="AF1018" s="71">
        <v>10</v>
      </c>
      <c r="AG1018" s="71" t="s">
        <v>2014</v>
      </c>
      <c r="AH1018" s="71" t="s">
        <v>2045</v>
      </c>
      <c r="AI1018" s="71">
        <v>-18000</v>
      </c>
      <c r="AJ1018" s="73">
        <v>39813.951689814814</v>
      </c>
      <c r="AK1018" s="71" t="s">
        <v>3133</v>
      </c>
      <c r="AL1018" s="71" t="s">
        <v>4149</v>
      </c>
      <c r="AM1018" s="71" t="s">
        <v>5043</v>
      </c>
      <c r="AN1018" s="73">
        <v>40522.043865740743</v>
      </c>
      <c r="AO1018" s="71"/>
      <c r="AP1018" s="71"/>
    </row>
    <row r="1019" spans="1:42" ht="41.45" customHeight="1">
      <c r="A1019" s="70" t="s">
        <v>1201</v>
      </c>
      <c r="C1019" s="52">
        <v>0</v>
      </c>
      <c r="D1019" s="52">
        <v>0</v>
      </c>
      <c r="E1019" s="53">
        <v>0</v>
      </c>
      <c r="F1019" s="53">
        <v>0</v>
      </c>
      <c r="G1019" s="53">
        <v>0</v>
      </c>
      <c r="H1019" s="53">
        <v>0</v>
      </c>
      <c r="I1019" s="53">
        <v>0</v>
      </c>
      <c r="J1019" s="16" t="s">
        <v>5682</v>
      </c>
      <c r="K1019" s="16"/>
      <c r="L1019" s="75">
        <v>3.5</v>
      </c>
      <c r="M1019" s="68"/>
      <c r="N1019" s="95" t="s">
        <v>3102</v>
      </c>
      <c r="O1019" s="95"/>
      <c r="P1019" s="17"/>
      <c r="Q1019" s="76" t="s">
        <v>5688</v>
      </c>
      <c r="R1019" s="76"/>
      <c r="S1019" s="17"/>
      <c r="T1019" s="78"/>
      <c r="U1019" s="79"/>
      <c r="V1019" s="79"/>
      <c r="W1019" s="77"/>
      <c r="X1019" s="80"/>
      <c r="Y1019" s="80"/>
      <c r="Z1019" s="69">
        <v>1019</v>
      </c>
      <c r="AA1019" s="69"/>
      <c r="AB1019" s="81"/>
      <c r="AC1019" s="71">
        <v>1</v>
      </c>
      <c r="AD1019" s="71">
        <v>2652</v>
      </c>
      <c r="AE1019" s="71">
        <v>107</v>
      </c>
      <c r="AF1019" s="71">
        <v>0</v>
      </c>
      <c r="AG1019" s="71" t="s">
        <v>2015</v>
      </c>
      <c r="AH1019" s="71" t="s">
        <v>2080</v>
      </c>
      <c r="AI1019" s="71">
        <v>-25200</v>
      </c>
      <c r="AJ1019" s="73">
        <v>39971.994375000002</v>
      </c>
      <c r="AK1019" s="71" t="s">
        <v>3133</v>
      </c>
      <c r="AL1019" s="71" t="s">
        <v>4150</v>
      </c>
      <c r="AM1019" s="71" t="s">
        <v>5044</v>
      </c>
      <c r="AN1019" s="73">
        <v>40522.043854166666</v>
      </c>
      <c r="AO1019" s="71"/>
      <c r="AP1019" s="71"/>
    </row>
    <row r="1020" spans="1:42" ht="41.45" customHeight="1">
      <c r="A1020" s="70" t="s">
        <v>1202</v>
      </c>
      <c r="C1020" s="52">
        <v>0</v>
      </c>
      <c r="D1020" s="52">
        <v>0</v>
      </c>
      <c r="E1020" s="53">
        <v>0</v>
      </c>
      <c r="F1020" s="53">
        <v>0</v>
      </c>
      <c r="G1020" s="53">
        <v>0</v>
      </c>
      <c r="H1020" s="53">
        <v>0</v>
      </c>
      <c r="I1020" s="53">
        <v>0</v>
      </c>
      <c r="J1020" s="16" t="s">
        <v>5682</v>
      </c>
      <c r="K1020" s="16"/>
      <c r="L1020" s="75">
        <v>3.5</v>
      </c>
      <c r="M1020" s="68"/>
      <c r="N1020" s="95" t="s">
        <v>3103</v>
      </c>
      <c r="O1020" s="95"/>
      <c r="P1020" s="17"/>
      <c r="Q1020" s="76" t="s">
        <v>5688</v>
      </c>
      <c r="R1020" s="76"/>
      <c r="S1020" s="17"/>
      <c r="T1020" s="78"/>
      <c r="U1020" s="79"/>
      <c r="V1020" s="79"/>
      <c r="W1020" s="77"/>
      <c r="X1020" s="80"/>
      <c r="Y1020" s="80"/>
      <c r="Z1020" s="69">
        <v>1020</v>
      </c>
      <c r="AA1020" s="69"/>
      <c r="AB1020" s="81"/>
      <c r="AC1020" s="71">
        <v>86</v>
      </c>
      <c r="AD1020" s="71">
        <v>102</v>
      </c>
      <c r="AE1020" s="71">
        <v>1781</v>
      </c>
      <c r="AF1020" s="71">
        <v>0</v>
      </c>
      <c r="AG1020" s="71" t="s">
        <v>2016</v>
      </c>
      <c r="AH1020" s="71" t="s">
        <v>2063</v>
      </c>
      <c r="AI1020" s="71">
        <v>-36000</v>
      </c>
      <c r="AJ1020" s="73">
        <v>40083.358229166668</v>
      </c>
      <c r="AK1020" s="71" t="s">
        <v>3133</v>
      </c>
      <c r="AL1020" s="71" t="s">
        <v>4151</v>
      </c>
      <c r="AM1020" s="71" t="s">
        <v>5045</v>
      </c>
      <c r="AN1020" s="73">
        <v>40522.043842592589</v>
      </c>
      <c r="AO1020" s="71"/>
      <c r="AP1020" s="71"/>
    </row>
    <row r="1021" spans="1:42" ht="41.45" customHeight="1">
      <c r="A1021" s="70" t="s">
        <v>1203</v>
      </c>
      <c r="C1021" s="52">
        <v>0</v>
      </c>
      <c r="D1021" s="52">
        <v>0</v>
      </c>
      <c r="E1021" s="53">
        <v>0</v>
      </c>
      <c r="F1021" s="53">
        <v>0</v>
      </c>
      <c r="G1021" s="53">
        <v>0</v>
      </c>
      <c r="H1021" s="53">
        <v>0</v>
      </c>
      <c r="I1021" s="53">
        <v>0</v>
      </c>
      <c r="J1021" s="16" t="s">
        <v>5682</v>
      </c>
      <c r="K1021" s="16"/>
      <c r="L1021" s="75">
        <v>3.5</v>
      </c>
      <c r="M1021" s="68"/>
      <c r="N1021" s="95" t="s">
        <v>3104</v>
      </c>
      <c r="O1021" s="95"/>
      <c r="P1021" s="17"/>
      <c r="Q1021" s="76" t="s">
        <v>5688</v>
      </c>
      <c r="R1021" s="76"/>
      <c r="S1021" s="17"/>
      <c r="T1021" s="78"/>
      <c r="U1021" s="79"/>
      <c r="V1021" s="79"/>
      <c r="W1021" s="77"/>
      <c r="X1021" s="80"/>
      <c r="Y1021" s="80"/>
      <c r="Z1021" s="69">
        <v>1021</v>
      </c>
      <c r="AA1021" s="69"/>
      <c r="AB1021" s="81"/>
      <c r="AC1021" s="71">
        <v>71</v>
      </c>
      <c r="AD1021" s="71">
        <v>23</v>
      </c>
      <c r="AE1021" s="71">
        <v>319</v>
      </c>
      <c r="AF1021" s="71">
        <v>0</v>
      </c>
      <c r="AG1021" s="71" t="s">
        <v>2017</v>
      </c>
      <c r="AH1021" s="71" t="s">
        <v>2041</v>
      </c>
      <c r="AI1021" s="71">
        <v>-10800</v>
      </c>
      <c r="AJ1021" s="73">
        <v>39956.999699074076</v>
      </c>
      <c r="AK1021" s="71" t="s">
        <v>3133</v>
      </c>
      <c r="AL1021" s="71" t="s">
        <v>4152</v>
      </c>
      <c r="AM1021" s="71" t="s">
        <v>5046</v>
      </c>
      <c r="AN1021" s="73">
        <v>40522.04383101852</v>
      </c>
      <c r="AO1021" s="71"/>
      <c r="AP1021" s="71"/>
    </row>
    <row r="1022" spans="1:42" ht="41.45" customHeight="1">
      <c r="A1022" s="70" t="s">
        <v>1204</v>
      </c>
      <c r="C1022" s="52">
        <v>0</v>
      </c>
      <c r="D1022" s="52">
        <v>0</v>
      </c>
      <c r="E1022" s="53">
        <v>0</v>
      </c>
      <c r="F1022" s="53">
        <v>0</v>
      </c>
      <c r="G1022" s="53">
        <v>0</v>
      </c>
      <c r="H1022" s="53">
        <v>0</v>
      </c>
      <c r="I1022" s="53">
        <v>0</v>
      </c>
      <c r="J1022" s="16" t="s">
        <v>5682</v>
      </c>
      <c r="K1022" s="16"/>
      <c r="L1022" s="75">
        <v>3.5</v>
      </c>
      <c r="M1022" s="68"/>
      <c r="N1022" s="95" t="s">
        <v>3105</v>
      </c>
      <c r="O1022" s="95"/>
      <c r="P1022" s="17"/>
      <c r="Q1022" s="76" t="s">
        <v>5688</v>
      </c>
      <c r="R1022" s="76"/>
      <c r="S1022" s="17"/>
      <c r="T1022" s="78"/>
      <c r="U1022" s="79"/>
      <c r="V1022" s="79"/>
      <c r="W1022" s="77"/>
      <c r="X1022" s="80"/>
      <c r="Y1022" s="80"/>
      <c r="Z1022" s="69">
        <v>1022</v>
      </c>
      <c r="AA1022" s="69"/>
      <c r="AB1022" s="81"/>
      <c r="AC1022" s="71">
        <v>73</v>
      </c>
      <c r="AD1022" s="71">
        <v>63</v>
      </c>
      <c r="AE1022" s="71">
        <v>1115</v>
      </c>
      <c r="AF1022" s="71">
        <v>3</v>
      </c>
      <c r="AG1022" s="71" t="s">
        <v>2018</v>
      </c>
      <c r="AH1022" s="71" t="s">
        <v>2050</v>
      </c>
      <c r="AI1022" s="71">
        <v>-21600</v>
      </c>
      <c r="AJ1022" s="73">
        <v>39827.930775462963</v>
      </c>
      <c r="AK1022" s="71" t="s">
        <v>3133</v>
      </c>
      <c r="AL1022" s="71" t="s">
        <v>4153</v>
      </c>
      <c r="AM1022" s="71" t="s">
        <v>5047</v>
      </c>
      <c r="AN1022" s="73">
        <v>40522.04378472222</v>
      </c>
      <c r="AO1022" s="71"/>
      <c r="AP1022" s="71"/>
    </row>
    <row r="1023" spans="1:42" ht="41.45" customHeight="1">
      <c r="A1023" s="70" t="s">
        <v>1205</v>
      </c>
      <c r="C1023" s="52">
        <v>0</v>
      </c>
      <c r="D1023" s="52">
        <v>0</v>
      </c>
      <c r="E1023" s="53">
        <v>0</v>
      </c>
      <c r="F1023" s="53">
        <v>0</v>
      </c>
      <c r="G1023" s="53">
        <v>0</v>
      </c>
      <c r="H1023" s="53">
        <v>0</v>
      </c>
      <c r="I1023" s="53">
        <v>0</v>
      </c>
      <c r="J1023" s="16" t="s">
        <v>5682</v>
      </c>
      <c r="K1023" s="16"/>
      <c r="L1023" s="75">
        <v>3.5</v>
      </c>
      <c r="M1023" s="68"/>
      <c r="N1023" s="95" t="s">
        <v>3106</v>
      </c>
      <c r="O1023" s="95"/>
      <c r="P1023" s="17"/>
      <c r="Q1023" s="76" t="s">
        <v>5688</v>
      </c>
      <c r="R1023" s="76"/>
      <c r="S1023" s="17"/>
      <c r="T1023" s="78"/>
      <c r="U1023" s="79"/>
      <c r="V1023" s="79"/>
      <c r="W1023" s="77"/>
      <c r="X1023" s="80"/>
      <c r="Y1023" s="80"/>
      <c r="Z1023" s="69">
        <v>1023</v>
      </c>
      <c r="AA1023" s="69"/>
      <c r="AB1023" s="81"/>
      <c r="AC1023" s="71">
        <v>19</v>
      </c>
      <c r="AD1023" s="71">
        <v>18</v>
      </c>
      <c r="AE1023" s="71">
        <v>1120</v>
      </c>
      <c r="AF1023" s="71">
        <v>0</v>
      </c>
      <c r="AG1023" s="71" t="s">
        <v>2019</v>
      </c>
      <c r="AH1023" s="71" t="s">
        <v>2045</v>
      </c>
      <c r="AI1023" s="71">
        <v>-18000</v>
      </c>
      <c r="AJ1023" s="73">
        <v>40186.100798611114</v>
      </c>
      <c r="AK1023" s="71" t="s">
        <v>3133</v>
      </c>
      <c r="AL1023" s="71" t="s">
        <v>4154</v>
      </c>
      <c r="AM1023" s="71" t="s">
        <v>5048</v>
      </c>
      <c r="AN1023" s="73">
        <v>40522.043749999997</v>
      </c>
      <c r="AO1023" s="71"/>
      <c r="AP1023" s="71"/>
    </row>
    <row r="1024" spans="1:42" ht="41.45" customHeight="1">
      <c r="A1024" s="70" t="s">
        <v>1206</v>
      </c>
      <c r="C1024" s="52">
        <v>0</v>
      </c>
      <c r="D1024" s="52">
        <v>0</v>
      </c>
      <c r="E1024" s="53">
        <v>0</v>
      </c>
      <c r="F1024" s="53">
        <v>0</v>
      </c>
      <c r="G1024" s="53">
        <v>0</v>
      </c>
      <c r="H1024" s="53">
        <v>0</v>
      </c>
      <c r="I1024" s="53">
        <v>0</v>
      </c>
      <c r="J1024" s="16" t="s">
        <v>5682</v>
      </c>
      <c r="K1024" s="16"/>
      <c r="L1024" s="75">
        <v>3.5</v>
      </c>
      <c r="M1024" s="68"/>
      <c r="N1024" s="95" t="s">
        <v>3107</v>
      </c>
      <c r="O1024" s="95"/>
      <c r="P1024" s="17"/>
      <c r="Q1024" s="76" t="s">
        <v>5688</v>
      </c>
      <c r="R1024" s="76"/>
      <c r="S1024" s="17"/>
      <c r="T1024" s="78"/>
      <c r="U1024" s="79"/>
      <c r="V1024" s="79"/>
      <c r="W1024" s="77"/>
      <c r="X1024" s="80"/>
      <c r="Y1024" s="80"/>
      <c r="Z1024" s="69">
        <v>1024</v>
      </c>
      <c r="AA1024" s="69"/>
      <c r="AB1024" s="81"/>
      <c r="AC1024" s="71">
        <v>12</v>
      </c>
      <c r="AD1024" s="71">
        <v>15</v>
      </c>
      <c r="AE1024" s="71">
        <v>287</v>
      </c>
      <c r="AF1024" s="71">
        <v>0</v>
      </c>
      <c r="AG1024" s="71"/>
      <c r="AH1024" s="71" t="s">
        <v>2040</v>
      </c>
      <c r="AI1024" s="71">
        <v>-28800</v>
      </c>
      <c r="AJ1024" s="73">
        <v>40490.542210648149</v>
      </c>
      <c r="AK1024" s="71" t="s">
        <v>3133</v>
      </c>
      <c r="AL1024" s="71" t="s">
        <v>4155</v>
      </c>
      <c r="AM1024" s="71" t="s">
        <v>5049</v>
      </c>
      <c r="AN1024" s="73">
        <v>40522.043738425928</v>
      </c>
      <c r="AO1024" s="71"/>
      <c r="AP1024" s="71"/>
    </row>
    <row r="1025" spans="1:42" ht="41.45" customHeight="1">
      <c r="A1025" s="70" t="s">
        <v>1207</v>
      </c>
      <c r="C1025" s="52">
        <v>0</v>
      </c>
      <c r="D1025" s="52">
        <v>0</v>
      </c>
      <c r="E1025" s="53">
        <v>0</v>
      </c>
      <c r="F1025" s="53">
        <v>0</v>
      </c>
      <c r="G1025" s="53">
        <v>0</v>
      </c>
      <c r="H1025" s="53">
        <v>0</v>
      </c>
      <c r="I1025" s="53">
        <v>0</v>
      </c>
      <c r="J1025" s="16" t="s">
        <v>5682</v>
      </c>
      <c r="K1025" s="16"/>
      <c r="L1025" s="75">
        <v>3.5</v>
      </c>
      <c r="M1025" s="68"/>
      <c r="N1025" s="95" t="s">
        <v>3108</v>
      </c>
      <c r="O1025" s="95"/>
      <c r="P1025" s="17"/>
      <c r="Q1025" s="76" t="s">
        <v>5688</v>
      </c>
      <c r="R1025" s="76"/>
      <c r="S1025" s="17"/>
      <c r="T1025" s="78"/>
      <c r="U1025" s="79"/>
      <c r="V1025" s="79"/>
      <c r="W1025" s="77"/>
      <c r="X1025" s="80"/>
      <c r="Y1025" s="80"/>
      <c r="Z1025" s="69">
        <v>1025</v>
      </c>
      <c r="AA1025" s="69"/>
      <c r="AB1025" s="81"/>
      <c r="AC1025" s="71">
        <v>151</v>
      </c>
      <c r="AD1025" s="71">
        <v>39</v>
      </c>
      <c r="AE1025" s="71">
        <v>547</v>
      </c>
      <c r="AF1025" s="71">
        <v>0</v>
      </c>
      <c r="AG1025" s="71" t="s">
        <v>2020</v>
      </c>
      <c r="AH1025" s="71" t="s">
        <v>2042</v>
      </c>
      <c r="AI1025" s="71">
        <v>-14400</v>
      </c>
      <c r="AJ1025" s="73">
        <v>40178.686782407407</v>
      </c>
      <c r="AK1025" s="71" t="s">
        <v>3133</v>
      </c>
      <c r="AL1025" s="71" t="s">
        <v>4156</v>
      </c>
      <c r="AM1025" s="71" t="s">
        <v>5050</v>
      </c>
      <c r="AN1025" s="73">
        <v>40522.043657407405</v>
      </c>
      <c r="AO1025" s="71"/>
      <c r="AP1025" s="71"/>
    </row>
    <row r="1026" spans="1:42" ht="41.45" customHeight="1">
      <c r="A1026" s="70" t="s">
        <v>1208</v>
      </c>
      <c r="C1026" s="52">
        <v>0</v>
      </c>
      <c r="D1026" s="52">
        <v>0</v>
      </c>
      <c r="E1026" s="53">
        <v>0</v>
      </c>
      <c r="F1026" s="53">
        <v>0</v>
      </c>
      <c r="G1026" s="53">
        <v>0</v>
      </c>
      <c r="H1026" s="53">
        <v>0</v>
      </c>
      <c r="I1026" s="53">
        <v>0</v>
      </c>
      <c r="J1026" s="16" t="s">
        <v>5682</v>
      </c>
      <c r="K1026" s="16"/>
      <c r="L1026" s="75">
        <v>3.5</v>
      </c>
      <c r="M1026" s="68"/>
      <c r="N1026" s="95" t="s">
        <v>3109</v>
      </c>
      <c r="O1026" s="95"/>
      <c r="P1026" s="17"/>
      <c r="Q1026" s="76" t="s">
        <v>5688</v>
      </c>
      <c r="R1026" s="76"/>
      <c r="S1026" s="17"/>
      <c r="T1026" s="78"/>
      <c r="U1026" s="79"/>
      <c r="V1026" s="79"/>
      <c r="W1026" s="77"/>
      <c r="X1026" s="80"/>
      <c r="Y1026" s="80"/>
      <c r="Z1026" s="69">
        <v>1026</v>
      </c>
      <c r="AA1026" s="69"/>
      <c r="AB1026" s="81"/>
      <c r="AC1026" s="71">
        <v>189</v>
      </c>
      <c r="AD1026" s="71">
        <v>68</v>
      </c>
      <c r="AE1026" s="71">
        <v>153</v>
      </c>
      <c r="AF1026" s="71">
        <v>0</v>
      </c>
      <c r="AG1026" s="71" t="s">
        <v>2021</v>
      </c>
      <c r="AH1026" s="71" t="s">
        <v>2076</v>
      </c>
      <c r="AI1026" s="71">
        <v>-10800</v>
      </c>
      <c r="AJ1026" s="73">
        <v>40471.187094907407</v>
      </c>
      <c r="AK1026" s="71" t="s">
        <v>3133</v>
      </c>
      <c r="AL1026" s="71" t="s">
        <v>4157</v>
      </c>
      <c r="AM1026" s="71" t="s">
        <v>5051</v>
      </c>
      <c r="AN1026" s="73">
        <v>40522.043645833335</v>
      </c>
      <c r="AO1026" s="71"/>
      <c r="AP1026" s="71"/>
    </row>
    <row r="1027" spans="1:42" ht="41.45" customHeight="1">
      <c r="A1027" s="70" t="s">
        <v>1209</v>
      </c>
      <c r="C1027" s="52">
        <v>0</v>
      </c>
      <c r="D1027" s="52">
        <v>0</v>
      </c>
      <c r="E1027" s="53">
        <v>0</v>
      </c>
      <c r="F1027" s="53">
        <v>0</v>
      </c>
      <c r="G1027" s="53">
        <v>0</v>
      </c>
      <c r="H1027" s="53">
        <v>0</v>
      </c>
      <c r="I1027" s="53">
        <v>0</v>
      </c>
      <c r="J1027" s="16" t="s">
        <v>5682</v>
      </c>
      <c r="K1027" s="16"/>
      <c r="L1027" s="75">
        <v>3.5</v>
      </c>
      <c r="M1027" s="68"/>
      <c r="N1027" s="95" t="s">
        <v>3110</v>
      </c>
      <c r="O1027" s="95"/>
      <c r="P1027" s="17"/>
      <c r="Q1027" s="76" t="s">
        <v>5688</v>
      </c>
      <c r="R1027" s="76"/>
      <c r="S1027" s="17"/>
      <c r="T1027" s="78"/>
      <c r="U1027" s="79"/>
      <c r="V1027" s="79"/>
      <c r="W1027" s="77"/>
      <c r="X1027" s="80"/>
      <c r="Y1027" s="80"/>
      <c r="Z1027" s="69">
        <v>1027</v>
      </c>
      <c r="AA1027" s="69"/>
      <c r="AB1027" s="81"/>
      <c r="AC1027" s="71">
        <v>192</v>
      </c>
      <c r="AD1027" s="71">
        <v>1903</v>
      </c>
      <c r="AE1027" s="71">
        <v>51926</v>
      </c>
      <c r="AF1027" s="71">
        <v>0</v>
      </c>
      <c r="AG1027" s="71" t="s">
        <v>2022</v>
      </c>
      <c r="AH1027" s="71" t="s">
        <v>2039</v>
      </c>
      <c r="AI1027" s="71">
        <v>0</v>
      </c>
      <c r="AJ1027" s="73">
        <v>40178.030787037038</v>
      </c>
      <c r="AK1027" s="71" t="s">
        <v>3133</v>
      </c>
      <c r="AL1027" s="71" t="s">
        <v>4158</v>
      </c>
      <c r="AM1027" s="71" t="s">
        <v>5052</v>
      </c>
      <c r="AN1027" s="73">
        <v>40522.043634259258</v>
      </c>
      <c r="AO1027" s="71"/>
      <c r="AP1027" s="71"/>
    </row>
    <row r="1028" spans="1:42" ht="41.45" customHeight="1">
      <c r="A1028" s="70" t="s">
        <v>1210</v>
      </c>
      <c r="C1028" s="52">
        <v>0</v>
      </c>
      <c r="D1028" s="52">
        <v>0</v>
      </c>
      <c r="E1028" s="53">
        <v>0</v>
      </c>
      <c r="F1028" s="53">
        <v>0</v>
      </c>
      <c r="G1028" s="53">
        <v>0</v>
      </c>
      <c r="H1028" s="53">
        <v>0</v>
      </c>
      <c r="I1028" s="53">
        <v>0</v>
      </c>
      <c r="J1028" s="16" t="s">
        <v>5682</v>
      </c>
      <c r="K1028" s="16"/>
      <c r="L1028" s="75">
        <v>3.5</v>
      </c>
      <c r="M1028" s="68"/>
      <c r="N1028" s="95" t="s">
        <v>3001</v>
      </c>
      <c r="O1028" s="95"/>
      <c r="P1028" s="17"/>
      <c r="Q1028" s="76" t="s">
        <v>5688</v>
      </c>
      <c r="R1028" s="76"/>
      <c r="S1028" s="17"/>
      <c r="T1028" s="78"/>
      <c r="U1028" s="79"/>
      <c r="V1028" s="79"/>
      <c r="W1028" s="77"/>
      <c r="X1028" s="80"/>
      <c r="Y1028" s="80"/>
      <c r="Z1028" s="69">
        <v>1028</v>
      </c>
      <c r="AA1028" s="69"/>
      <c r="AB1028" s="81"/>
      <c r="AC1028" s="71">
        <v>95</v>
      </c>
      <c r="AD1028" s="71">
        <v>57</v>
      </c>
      <c r="AE1028" s="71">
        <v>124</v>
      </c>
      <c r="AF1028" s="71">
        <v>0</v>
      </c>
      <c r="AG1028" s="71" t="s">
        <v>2023</v>
      </c>
      <c r="AH1028" s="71" t="s">
        <v>2050</v>
      </c>
      <c r="AI1028" s="71">
        <v>-21600</v>
      </c>
      <c r="AJ1028" s="73">
        <v>40138.967407407406</v>
      </c>
      <c r="AK1028" s="71" t="s">
        <v>3133</v>
      </c>
      <c r="AL1028" s="71" t="s">
        <v>4159</v>
      </c>
      <c r="AM1028" s="71" t="s">
        <v>5053</v>
      </c>
      <c r="AN1028" s="73">
        <v>40522.043622685182</v>
      </c>
      <c r="AO1028" s="71"/>
      <c r="AP1028" s="71"/>
    </row>
    <row r="1029" spans="1:42" ht="41.45" customHeight="1">
      <c r="A1029" s="70" t="s">
        <v>1211</v>
      </c>
      <c r="C1029" s="52">
        <v>0</v>
      </c>
      <c r="D1029" s="52">
        <v>0</v>
      </c>
      <c r="E1029" s="53">
        <v>0</v>
      </c>
      <c r="F1029" s="53">
        <v>0</v>
      </c>
      <c r="G1029" s="53">
        <v>0</v>
      </c>
      <c r="H1029" s="53">
        <v>0</v>
      </c>
      <c r="I1029" s="53">
        <v>0</v>
      </c>
      <c r="J1029" s="16" t="s">
        <v>5682</v>
      </c>
      <c r="K1029" s="16"/>
      <c r="L1029" s="75">
        <v>3.5</v>
      </c>
      <c r="M1029" s="68"/>
      <c r="N1029" s="95" t="s">
        <v>3111</v>
      </c>
      <c r="O1029" s="95"/>
      <c r="P1029" s="17"/>
      <c r="Q1029" s="76" t="s">
        <v>5688</v>
      </c>
      <c r="R1029" s="76"/>
      <c r="S1029" s="17"/>
      <c r="T1029" s="78"/>
      <c r="U1029" s="79"/>
      <c r="V1029" s="79"/>
      <c r="W1029" s="77"/>
      <c r="X1029" s="80"/>
      <c r="Y1029" s="80"/>
      <c r="Z1029" s="69">
        <v>1029</v>
      </c>
      <c r="AA1029" s="69"/>
      <c r="AB1029" s="81"/>
      <c r="AC1029" s="71">
        <v>73</v>
      </c>
      <c r="AD1029" s="71">
        <v>53</v>
      </c>
      <c r="AE1029" s="71">
        <v>150</v>
      </c>
      <c r="AF1029" s="71">
        <v>0</v>
      </c>
      <c r="AG1029" s="71" t="s">
        <v>2024</v>
      </c>
      <c r="AH1029" s="71" t="s">
        <v>2047</v>
      </c>
      <c r="AI1029" s="71">
        <v>25200</v>
      </c>
      <c r="AJ1029" s="73">
        <v>40092.273865740739</v>
      </c>
      <c r="AK1029" s="71" t="s">
        <v>3133</v>
      </c>
      <c r="AL1029" s="71" t="s">
        <v>4160</v>
      </c>
      <c r="AM1029" s="71" t="s">
        <v>5054</v>
      </c>
      <c r="AN1029" s="73">
        <v>40522.043622685182</v>
      </c>
      <c r="AO1029" s="71"/>
      <c r="AP1029" s="71"/>
    </row>
    <row r="1030" spans="1:42" ht="41.45" customHeight="1">
      <c r="A1030" s="70" t="s">
        <v>1212</v>
      </c>
      <c r="C1030" s="52">
        <v>0</v>
      </c>
      <c r="D1030" s="52">
        <v>0</v>
      </c>
      <c r="E1030" s="53">
        <v>0</v>
      </c>
      <c r="F1030" s="53">
        <v>0</v>
      </c>
      <c r="G1030" s="53">
        <v>0</v>
      </c>
      <c r="H1030" s="53">
        <v>0</v>
      </c>
      <c r="I1030" s="53">
        <v>0</v>
      </c>
      <c r="J1030" s="16" t="s">
        <v>5682</v>
      </c>
      <c r="K1030" s="16"/>
      <c r="L1030" s="75">
        <v>3.5</v>
      </c>
      <c r="M1030" s="68"/>
      <c r="N1030" s="95" t="s">
        <v>3112</v>
      </c>
      <c r="O1030" s="95"/>
      <c r="P1030" s="17"/>
      <c r="Q1030" s="76" t="s">
        <v>5688</v>
      </c>
      <c r="R1030" s="76"/>
      <c r="S1030" s="17"/>
      <c r="T1030" s="78"/>
      <c r="U1030" s="79"/>
      <c r="V1030" s="79"/>
      <c r="W1030" s="77"/>
      <c r="X1030" s="80"/>
      <c r="Y1030" s="80"/>
      <c r="Z1030" s="69">
        <v>1030</v>
      </c>
      <c r="AA1030" s="69"/>
      <c r="AB1030" s="81"/>
      <c r="AC1030" s="71">
        <v>1443</v>
      </c>
      <c r="AD1030" s="71">
        <v>1042</v>
      </c>
      <c r="AE1030" s="71">
        <v>216</v>
      </c>
      <c r="AF1030" s="71">
        <v>1</v>
      </c>
      <c r="AG1030" s="71" t="s">
        <v>2025</v>
      </c>
      <c r="AH1030" s="71" t="s">
        <v>2068</v>
      </c>
      <c r="AI1030" s="71">
        <v>32400</v>
      </c>
      <c r="AJ1030" s="73">
        <v>40028.165023148147</v>
      </c>
      <c r="AK1030" s="71" t="s">
        <v>3133</v>
      </c>
      <c r="AL1030" s="71" t="s">
        <v>4161</v>
      </c>
      <c r="AM1030" s="71" t="s">
        <v>5055</v>
      </c>
      <c r="AN1030" s="73">
        <v>40522.043611111112</v>
      </c>
      <c r="AO1030" s="71"/>
      <c r="AP1030" s="71"/>
    </row>
    <row r="1031" spans="1:42" ht="41.45" customHeight="1">
      <c r="A1031" s="70" t="s">
        <v>1213</v>
      </c>
      <c r="C1031" s="52">
        <v>0</v>
      </c>
      <c r="D1031" s="52">
        <v>0</v>
      </c>
      <c r="E1031" s="53">
        <v>0</v>
      </c>
      <c r="F1031" s="53">
        <v>0</v>
      </c>
      <c r="G1031" s="53">
        <v>0</v>
      </c>
      <c r="H1031" s="53">
        <v>0</v>
      </c>
      <c r="I1031" s="53">
        <v>0</v>
      </c>
      <c r="J1031" s="16" t="s">
        <v>5682</v>
      </c>
      <c r="K1031" s="16"/>
      <c r="L1031" s="75">
        <v>3.5</v>
      </c>
      <c r="M1031" s="68"/>
      <c r="N1031" s="95" t="s">
        <v>3113</v>
      </c>
      <c r="O1031" s="95"/>
      <c r="P1031" s="17"/>
      <c r="Q1031" s="76" t="s">
        <v>5688</v>
      </c>
      <c r="R1031" s="76"/>
      <c r="S1031" s="17"/>
      <c r="T1031" s="78"/>
      <c r="U1031" s="79"/>
      <c r="V1031" s="79"/>
      <c r="W1031" s="77"/>
      <c r="X1031" s="80"/>
      <c r="Y1031" s="80"/>
      <c r="Z1031" s="69">
        <v>1031</v>
      </c>
      <c r="AA1031" s="69"/>
      <c r="AB1031" s="81"/>
      <c r="AC1031" s="71">
        <v>287</v>
      </c>
      <c r="AD1031" s="71">
        <v>294</v>
      </c>
      <c r="AE1031" s="71">
        <v>1316</v>
      </c>
      <c r="AF1031" s="71">
        <v>12</v>
      </c>
      <c r="AG1031" s="71" t="s">
        <v>2026</v>
      </c>
      <c r="AH1031" s="71" t="s">
        <v>2050</v>
      </c>
      <c r="AI1031" s="71">
        <v>-21600</v>
      </c>
      <c r="AJ1031" s="73">
        <v>39799.947546296295</v>
      </c>
      <c r="AK1031" s="71" t="s">
        <v>3133</v>
      </c>
      <c r="AL1031" s="71" t="s">
        <v>4162</v>
      </c>
      <c r="AM1031" s="71" t="s">
        <v>5056</v>
      </c>
      <c r="AN1031" s="73">
        <v>40522.043599537035</v>
      </c>
      <c r="AO1031" s="71"/>
      <c r="AP1031" s="71"/>
    </row>
    <row r="1032" spans="1:42" ht="41.45" customHeight="1">
      <c r="A1032" s="70" t="s">
        <v>1214</v>
      </c>
      <c r="C1032" s="52">
        <v>0</v>
      </c>
      <c r="D1032" s="52">
        <v>0</v>
      </c>
      <c r="E1032" s="53">
        <v>0</v>
      </c>
      <c r="F1032" s="53">
        <v>0</v>
      </c>
      <c r="G1032" s="53">
        <v>0</v>
      </c>
      <c r="H1032" s="53">
        <v>0</v>
      </c>
      <c r="I1032" s="53">
        <v>0</v>
      </c>
      <c r="J1032" s="16" t="s">
        <v>5682</v>
      </c>
      <c r="K1032" s="16"/>
      <c r="L1032" s="75">
        <v>3.5</v>
      </c>
      <c r="M1032" s="68"/>
      <c r="N1032" s="95" t="s">
        <v>3114</v>
      </c>
      <c r="O1032" s="95"/>
      <c r="P1032" s="17"/>
      <c r="Q1032" s="76" t="s">
        <v>5688</v>
      </c>
      <c r="R1032" s="76"/>
      <c r="S1032" s="17"/>
      <c r="T1032" s="78"/>
      <c r="U1032" s="79"/>
      <c r="V1032" s="79"/>
      <c r="W1032" s="77"/>
      <c r="X1032" s="80"/>
      <c r="Y1032" s="80"/>
      <c r="Z1032" s="69">
        <v>1032</v>
      </c>
      <c r="AA1032" s="69"/>
      <c r="AB1032" s="81"/>
      <c r="AC1032" s="71">
        <v>237</v>
      </c>
      <c r="AD1032" s="71">
        <v>244</v>
      </c>
      <c r="AE1032" s="71">
        <v>441</v>
      </c>
      <c r="AF1032" s="71">
        <v>17</v>
      </c>
      <c r="AG1032" s="71" t="s">
        <v>2027</v>
      </c>
      <c r="AH1032" s="71" t="s">
        <v>2046</v>
      </c>
      <c r="AI1032" s="71">
        <v>-16200</v>
      </c>
      <c r="AJ1032" s="73">
        <v>40071.818252314813</v>
      </c>
      <c r="AK1032" s="71" t="s">
        <v>3133</v>
      </c>
      <c r="AL1032" s="71" t="s">
        <v>4163</v>
      </c>
      <c r="AM1032" s="71" t="s">
        <v>5057</v>
      </c>
      <c r="AN1032" s="73">
        <v>40522.043587962966</v>
      </c>
      <c r="AO1032" s="71"/>
      <c r="AP1032" s="71"/>
    </row>
    <row r="1033" spans="1:42" ht="41.45" customHeight="1">
      <c r="A1033" s="70" t="s">
        <v>1215</v>
      </c>
      <c r="C1033" s="52">
        <v>0</v>
      </c>
      <c r="D1033" s="52">
        <v>0</v>
      </c>
      <c r="E1033" s="53">
        <v>0</v>
      </c>
      <c r="F1033" s="53">
        <v>0</v>
      </c>
      <c r="G1033" s="53">
        <v>0</v>
      </c>
      <c r="H1033" s="53">
        <v>0</v>
      </c>
      <c r="I1033" s="53">
        <v>0</v>
      </c>
      <c r="J1033" s="16" t="s">
        <v>5682</v>
      </c>
      <c r="K1033" s="16"/>
      <c r="L1033" s="75">
        <v>3.5</v>
      </c>
      <c r="M1033" s="68"/>
      <c r="N1033" s="95" t="s">
        <v>3115</v>
      </c>
      <c r="O1033" s="95"/>
      <c r="P1033" s="17"/>
      <c r="Q1033" s="76" t="s">
        <v>5688</v>
      </c>
      <c r="R1033" s="76"/>
      <c r="S1033" s="17"/>
      <c r="T1033" s="78"/>
      <c r="U1033" s="79"/>
      <c r="V1033" s="79"/>
      <c r="W1033" s="77"/>
      <c r="X1033" s="80"/>
      <c r="Y1033" s="80"/>
      <c r="Z1033" s="69">
        <v>1033</v>
      </c>
      <c r="AA1033" s="69"/>
      <c r="AB1033" s="81"/>
      <c r="AC1033" s="71">
        <v>47</v>
      </c>
      <c r="AD1033" s="71">
        <v>39</v>
      </c>
      <c r="AE1033" s="71">
        <v>100</v>
      </c>
      <c r="AF1033" s="71">
        <v>0</v>
      </c>
      <c r="AG1033" s="71"/>
      <c r="AH1033" s="71" t="s">
        <v>2041</v>
      </c>
      <c r="AI1033" s="71">
        <v>-10800</v>
      </c>
      <c r="AJ1033" s="73">
        <v>39963.025810185187</v>
      </c>
      <c r="AK1033" s="71" t="s">
        <v>3133</v>
      </c>
      <c r="AL1033" s="71" t="s">
        <v>4164</v>
      </c>
      <c r="AM1033" s="71" t="s">
        <v>5058</v>
      </c>
      <c r="AN1033" s="73">
        <v>40522.043576388889</v>
      </c>
      <c r="AO1033" s="71"/>
      <c r="AP1033" s="71"/>
    </row>
    <row r="1034" spans="1:42" ht="41.45" customHeight="1">
      <c r="A1034" s="70" t="s">
        <v>1216</v>
      </c>
      <c r="C1034" s="52">
        <v>0</v>
      </c>
      <c r="D1034" s="52">
        <v>0</v>
      </c>
      <c r="E1034" s="53">
        <v>0</v>
      </c>
      <c r="F1034" s="53">
        <v>0</v>
      </c>
      <c r="G1034" s="53">
        <v>0</v>
      </c>
      <c r="H1034" s="53">
        <v>0</v>
      </c>
      <c r="I1034" s="53">
        <v>0</v>
      </c>
      <c r="J1034" s="16" t="s">
        <v>5682</v>
      </c>
      <c r="K1034" s="16"/>
      <c r="L1034" s="75">
        <v>3.5</v>
      </c>
      <c r="M1034" s="68"/>
      <c r="N1034" s="95" t="s">
        <v>3116</v>
      </c>
      <c r="O1034" s="95"/>
      <c r="P1034" s="17"/>
      <c r="Q1034" s="76" t="s">
        <v>5688</v>
      </c>
      <c r="R1034" s="76"/>
      <c r="S1034" s="17"/>
      <c r="T1034" s="78"/>
      <c r="U1034" s="79"/>
      <c r="V1034" s="79"/>
      <c r="W1034" s="77"/>
      <c r="X1034" s="80"/>
      <c r="Y1034" s="80"/>
      <c r="Z1034" s="69">
        <v>1034</v>
      </c>
      <c r="AA1034" s="69"/>
      <c r="AB1034" s="81"/>
      <c r="AC1034" s="71">
        <v>30</v>
      </c>
      <c r="AD1034" s="71">
        <v>4</v>
      </c>
      <c r="AE1034" s="71">
        <v>130</v>
      </c>
      <c r="AF1034" s="71">
        <v>0</v>
      </c>
      <c r="AG1034" s="71" t="s">
        <v>2028</v>
      </c>
      <c r="AH1034" s="71"/>
      <c r="AI1034" s="71"/>
      <c r="AJ1034" s="73">
        <v>40492.468645833331</v>
      </c>
      <c r="AK1034" s="71" t="s">
        <v>3133</v>
      </c>
      <c r="AL1034" s="71" t="s">
        <v>4165</v>
      </c>
      <c r="AM1034" s="71" t="s">
        <v>5059</v>
      </c>
      <c r="AN1034" s="73">
        <v>40522.043576388889</v>
      </c>
      <c r="AO1034" s="71"/>
      <c r="AP1034" s="71"/>
    </row>
    <row r="1035" spans="1:42" ht="41.45" customHeight="1">
      <c r="A1035" s="70" t="s">
        <v>1217</v>
      </c>
      <c r="C1035" s="52">
        <v>0</v>
      </c>
      <c r="D1035" s="52">
        <v>0</v>
      </c>
      <c r="E1035" s="53">
        <v>0</v>
      </c>
      <c r="F1035" s="53">
        <v>0</v>
      </c>
      <c r="G1035" s="53">
        <v>0</v>
      </c>
      <c r="H1035" s="53">
        <v>0</v>
      </c>
      <c r="I1035" s="53">
        <v>0</v>
      </c>
      <c r="J1035" s="16" t="s">
        <v>5682</v>
      </c>
      <c r="K1035" s="16"/>
      <c r="L1035" s="75">
        <v>3.5</v>
      </c>
      <c r="M1035" s="68"/>
      <c r="N1035" s="95" t="s">
        <v>3117</v>
      </c>
      <c r="O1035" s="95"/>
      <c r="P1035" s="17"/>
      <c r="Q1035" s="76" t="s">
        <v>5688</v>
      </c>
      <c r="R1035" s="76"/>
      <c r="S1035" s="17"/>
      <c r="T1035" s="78"/>
      <c r="U1035" s="79"/>
      <c r="V1035" s="79"/>
      <c r="W1035" s="77"/>
      <c r="X1035" s="80"/>
      <c r="Y1035" s="80"/>
      <c r="Z1035" s="69">
        <v>1035</v>
      </c>
      <c r="AA1035" s="69"/>
      <c r="AB1035" s="81"/>
      <c r="AC1035" s="71">
        <v>103</v>
      </c>
      <c r="AD1035" s="71">
        <v>25</v>
      </c>
      <c r="AE1035" s="71">
        <v>541</v>
      </c>
      <c r="AF1035" s="71">
        <v>114</v>
      </c>
      <c r="AG1035" s="71" t="s">
        <v>2029</v>
      </c>
      <c r="AH1035" s="71" t="s">
        <v>2086</v>
      </c>
      <c r="AI1035" s="71">
        <v>-21600</v>
      </c>
      <c r="AJ1035" s="73">
        <v>40105.99082175926</v>
      </c>
      <c r="AK1035" s="71" t="s">
        <v>3133</v>
      </c>
      <c r="AL1035" s="71" t="s">
        <v>4166</v>
      </c>
      <c r="AM1035" s="71" t="s">
        <v>4913</v>
      </c>
      <c r="AN1035" s="73">
        <v>40522.043564814812</v>
      </c>
      <c r="AO1035" s="71"/>
      <c r="AP1035" s="71"/>
    </row>
    <row r="1036" spans="1:42" ht="41.45" customHeight="1">
      <c r="A1036" s="70" t="s">
        <v>1218</v>
      </c>
      <c r="C1036" s="52">
        <v>0</v>
      </c>
      <c r="D1036" s="52">
        <v>0</v>
      </c>
      <c r="E1036" s="53">
        <v>0</v>
      </c>
      <c r="F1036" s="53">
        <v>0</v>
      </c>
      <c r="G1036" s="53">
        <v>0</v>
      </c>
      <c r="H1036" s="53">
        <v>0</v>
      </c>
      <c r="I1036" s="53">
        <v>0</v>
      </c>
      <c r="J1036" s="16" t="s">
        <v>5682</v>
      </c>
      <c r="K1036" s="16"/>
      <c r="L1036" s="75">
        <v>3.5</v>
      </c>
      <c r="M1036" s="68"/>
      <c r="N1036" s="95" t="s">
        <v>3118</v>
      </c>
      <c r="O1036" s="95"/>
      <c r="P1036" s="17"/>
      <c r="Q1036" s="76" t="s">
        <v>5688</v>
      </c>
      <c r="R1036" s="76"/>
      <c r="S1036" s="17"/>
      <c r="T1036" s="78"/>
      <c r="U1036" s="79"/>
      <c r="V1036" s="79"/>
      <c r="W1036" s="77"/>
      <c r="X1036" s="80"/>
      <c r="Y1036" s="80"/>
      <c r="Z1036" s="69">
        <v>1036</v>
      </c>
      <c r="AA1036" s="69"/>
      <c r="AB1036" s="81"/>
      <c r="AC1036" s="71">
        <v>38</v>
      </c>
      <c r="AD1036" s="71">
        <v>22</v>
      </c>
      <c r="AE1036" s="71">
        <v>434</v>
      </c>
      <c r="AF1036" s="71">
        <v>32</v>
      </c>
      <c r="AG1036" s="71" t="s">
        <v>2030</v>
      </c>
      <c r="AH1036" s="71" t="s">
        <v>2049</v>
      </c>
      <c r="AI1036" s="71">
        <v>36000</v>
      </c>
      <c r="AJ1036" s="73">
        <v>40076.144143518519</v>
      </c>
      <c r="AK1036" s="71" t="s">
        <v>3133</v>
      </c>
      <c r="AL1036" s="71" t="s">
        <v>4167</v>
      </c>
      <c r="AM1036" s="71" t="s">
        <v>5060</v>
      </c>
      <c r="AN1036" s="73">
        <v>40522.043564814812</v>
      </c>
      <c r="AO1036" s="71"/>
      <c r="AP1036" s="71"/>
    </row>
    <row r="1037" spans="1:42" ht="41.45" customHeight="1">
      <c r="A1037" s="70" t="s">
        <v>1219</v>
      </c>
      <c r="C1037" s="52">
        <v>0</v>
      </c>
      <c r="D1037" s="52">
        <v>0</v>
      </c>
      <c r="E1037" s="53">
        <v>0</v>
      </c>
      <c r="F1037" s="53">
        <v>0</v>
      </c>
      <c r="G1037" s="53">
        <v>0</v>
      </c>
      <c r="H1037" s="53">
        <v>0</v>
      </c>
      <c r="I1037" s="53">
        <v>0</v>
      </c>
      <c r="J1037" s="16" t="s">
        <v>5682</v>
      </c>
      <c r="K1037" s="16"/>
      <c r="L1037" s="75">
        <v>3.5</v>
      </c>
      <c r="M1037" s="68"/>
      <c r="N1037" s="95" t="s">
        <v>3119</v>
      </c>
      <c r="O1037" s="95"/>
      <c r="P1037" s="17"/>
      <c r="Q1037" s="76" t="s">
        <v>5688</v>
      </c>
      <c r="R1037" s="76"/>
      <c r="S1037" s="17"/>
      <c r="T1037" s="78"/>
      <c r="U1037" s="79"/>
      <c r="V1037" s="79"/>
      <c r="W1037" s="77"/>
      <c r="X1037" s="80"/>
      <c r="Y1037" s="80"/>
      <c r="Z1037" s="69">
        <v>1037</v>
      </c>
      <c r="AA1037" s="69"/>
      <c r="AB1037" s="81"/>
      <c r="AC1037" s="71">
        <v>57</v>
      </c>
      <c r="AD1037" s="71">
        <v>24</v>
      </c>
      <c r="AE1037" s="71">
        <v>229</v>
      </c>
      <c r="AF1037" s="71">
        <v>0</v>
      </c>
      <c r="AG1037" s="71"/>
      <c r="AH1037" s="71" t="s">
        <v>2043</v>
      </c>
      <c r="AI1037" s="71">
        <v>-18000</v>
      </c>
      <c r="AJ1037" s="73">
        <v>39924.826909722222</v>
      </c>
      <c r="AK1037" s="71" t="s">
        <v>3133</v>
      </c>
      <c r="AL1037" s="71" t="s">
        <v>4168</v>
      </c>
      <c r="AM1037" s="71" t="s">
        <v>5061</v>
      </c>
      <c r="AN1037" s="73">
        <v>40522.043553240743</v>
      </c>
      <c r="AO1037" s="71"/>
      <c r="AP1037" s="71"/>
    </row>
    <row r="1038" spans="1:42" ht="41.45" customHeight="1">
      <c r="A1038" s="70" t="s">
        <v>1220</v>
      </c>
      <c r="C1038" s="52">
        <v>0</v>
      </c>
      <c r="D1038" s="52">
        <v>0</v>
      </c>
      <c r="E1038" s="53">
        <v>0</v>
      </c>
      <c r="F1038" s="53">
        <v>0</v>
      </c>
      <c r="G1038" s="53">
        <v>0</v>
      </c>
      <c r="H1038" s="53">
        <v>0</v>
      </c>
      <c r="I1038" s="53">
        <v>0</v>
      </c>
      <c r="J1038" s="16" t="s">
        <v>5682</v>
      </c>
      <c r="K1038" s="16"/>
      <c r="L1038" s="75">
        <v>3.5</v>
      </c>
      <c r="M1038" s="68"/>
      <c r="N1038" s="95" t="s">
        <v>2331</v>
      </c>
      <c r="O1038" s="95"/>
      <c r="P1038" s="17"/>
      <c r="Q1038" s="76" t="s">
        <v>5688</v>
      </c>
      <c r="R1038" s="76"/>
      <c r="S1038" s="17"/>
      <c r="T1038" s="78"/>
      <c r="U1038" s="79"/>
      <c r="V1038" s="79"/>
      <c r="W1038" s="77"/>
      <c r="X1038" s="80"/>
      <c r="Y1038" s="80"/>
      <c r="Z1038" s="69">
        <v>1038</v>
      </c>
      <c r="AA1038" s="69"/>
      <c r="AB1038" s="81"/>
      <c r="AC1038" s="71">
        <v>279</v>
      </c>
      <c r="AD1038" s="71">
        <v>192</v>
      </c>
      <c r="AE1038" s="71">
        <v>3307</v>
      </c>
      <c r="AF1038" s="71">
        <v>13</v>
      </c>
      <c r="AG1038" s="71" t="s">
        <v>2031</v>
      </c>
      <c r="AH1038" s="71" t="s">
        <v>2046</v>
      </c>
      <c r="AI1038" s="71">
        <v>-16200</v>
      </c>
      <c r="AJ1038" s="73">
        <v>40192.964699074073</v>
      </c>
      <c r="AK1038" s="71" t="s">
        <v>3133</v>
      </c>
      <c r="AL1038" s="71" t="s">
        <v>4169</v>
      </c>
      <c r="AM1038" s="71" t="s">
        <v>5062</v>
      </c>
      <c r="AN1038" s="73">
        <v>40522.04351851852</v>
      </c>
      <c r="AO1038" s="71"/>
      <c r="AP1038" s="71"/>
    </row>
    <row r="1039" spans="1:42" ht="41.45" customHeight="1">
      <c r="A1039" s="70" t="s">
        <v>1221</v>
      </c>
      <c r="C1039" s="52">
        <v>0</v>
      </c>
      <c r="D1039" s="52">
        <v>0</v>
      </c>
      <c r="E1039" s="53">
        <v>0</v>
      </c>
      <c r="F1039" s="53">
        <v>0</v>
      </c>
      <c r="G1039" s="53">
        <v>0</v>
      </c>
      <c r="H1039" s="53">
        <v>0</v>
      </c>
      <c r="I1039" s="53">
        <v>0</v>
      </c>
      <c r="J1039" s="16" t="s">
        <v>5682</v>
      </c>
      <c r="K1039" s="16"/>
      <c r="L1039" s="75">
        <v>3.5</v>
      </c>
      <c r="M1039" s="68"/>
      <c r="N1039" s="95" t="s">
        <v>3120</v>
      </c>
      <c r="O1039" s="95"/>
      <c r="P1039" s="17"/>
      <c r="Q1039" s="76" t="s">
        <v>5688</v>
      </c>
      <c r="R1039" s="76"/>
      <c r="S1039" s="17"/>
      <c r="T1039" s="78"/>
      <c r="U1039" s="79"/>
      <c r="V1039" s="79"/>
      <c r="W1039" s="77"/>
      <c r="X1039" s="80"/>
      <c r="Y1039" s="80"/>
      <c r="Z1039" s="69">
        <v>1039</v>
      </c>
      <c r="AA1039" s="69"/>
      <c r="AB1039" s="81"/>
      <c r="AC1039" s="71">
        <v>111</v>
      </c>
      <c r="AD1039" s="71">
        <v>45</v>
      </c>
      <c r="AE1039" s="71">
        <v>138</v>
      </c>
      <c r="AF1039" s="71">
        <v>0</v>
      </c>
      <c r="AG1039" s="71"/>
      <c r="AH1039" s="71"/>
      <c r="AI1039" s="71"/>
      <c r="AJ1039" s="73">
        <v>40423.852638888886</v>
      </c>
      <c r="AK1039" s="71" t="s">
        <v>3133</v>
      </c>
      <c r="AL1039" s="71" t="s">
        <v>4170</v>
      </c>
      <c r="AM1039" s="71" t="s">
        <v>5063</v>
      </c>
      <c r="AN1039" s="73">
        <v>40522.043495370373</v>
      </c>
      <c r="AO1039" s="71"/>
      <c r="AP1039" s="71"/>
    </row>
    <row r="1040" spans="1:42" ht="41.45" customHeight="1">
      <c r="A1040" s="70" t="s">
        <v>1222</v>
      </c>
      <c r="C1040" s="52">
        <v>0</v>
      </c>
      <c r="D1040" s="52">
        <v>0</v>
      </c>
      <c r="E1040" s="53">
        <v>0</v>
      </c>
      <c r="F1040" s="53">
        <v>0</v>
      </c>
      <c r="G1040" s="53">
        <v>0</v>
      </c>
      <c r="H1040" s="53">
        <v>0</v>
      </c>
      <c r="I1040" s="53">
        <v>0</v>
      </c>
      <c r="J1040" s="16" t="s">
        <v>5682</v>
      </c>
      <c r="K1040" s="16"/>
      <c r="L1040" s="75">
        <v>3.5</v>
      </c>
      <c r="M1040" s="68"/>
      <c r="N1040" s="95" t="s">
        <v>3121</v>
      </c>
      <c r="O1040" s="95"/>
      <c r="P1040" s="17"/>
      <c r="Q1040" s="76" t="s">
        <v>5688</v>
      </c>
      <c r="R1040" s="76"/>
      <c r="S1040" s="17"/>
      <c r="T1040" s="78"/>
      <c r="U1040" s="79"/>
      <c r="V1040" s="79"/>
      <c r="W1040" s="77"/>
      <c r="X1040" s="80"/>
      <c r="Y1040" s="80"/>
      <c r="Z1040" s="69">
        <v>1040</v>
      </c>
      <c r="AA1040" s="69"/>
      <c r="AB1040" s="81"/>
      <c r="AC1040" s="71">
        <v>11</v>
      </c>
      <c r="AD1040" s="71">
        <v>4</v>
      </c>
      <c r="AE1040" s="71">
        <v>23</v>
      </c>
      <c r="AF1040" s="71">
        <v>0</v>
      </c>
      <c r="AG1040" s="71" t="s">
        <v>2032</v>
      </c>
      <c r="AH1040" s="71" t="s">
        <v>2042</v>
      </c>
      <c r="AI1040" s="71">
        <v>-14400</v>
      </c>
      <c r="AJ1040" s="73">
        <v>40123.887928240743</v>
      </c>
      <c r="AK1040" s="71" t="s">
        <v>3133</v>
      </c>
      <c r="AL1040" s="71" t="s">
        <v>4171</v>
      </c>
      <c r="AM1040" s="71" t="s">
        <v>5064</v>
      </c>
      <c r="AN1040" s="73">
        <v>40522.043483796297</v>
      </c>
      <c r="AO1040" s="71"/>
      <c r="AP1040" s="71"/>
    </row>
    <row r="1041" spans="1:43" ht="41.45" customHeight="1">
      <c r="A1041" s="70" t="s">
        <v>1223</v>
      </c>
      <c r="C1041" s="52">
        <v>0</v>
      </c>
      <c r="D1041" s="52">
        <v>0</v>
      </c>
      <c r="E1041" s="53">
        <v>0</v>
      </c>
      <c r="F1041" s="53">
        <v>0</v>
      </c>
      <c r="G1041" s="53">
        <v>0</v>
      </c>
      <c r="H1041" s="53">
        <v>0</v>
      </c>
      <c r="I1041" s="53">
        <v>0</v>
      </c>
      <c r="J1041" s="16" t="s">
        <v>5682</v>
      </c>
      <c r="K1041" s="16"/>
      <c r="L1041" s="75">
        <v>3.5</v>
      </c>
      <c r="M1041" s="68"/>
      <c r="N1041" s="95" t="s">
        <v>3122</v>
      </c>
      <c r="O1041" s="95"/>
      <c r="P1041" s="17"/>
      <c r="Q1041" s="76" t="s">
        <v>5688</v>
      </c>
      <c r="R1041" s="76"/>
      <c r="S1041" s="17"/>
      <c r="T1041" s="78"/>
      <c r="U1041" s="79"/>
      <c r="V1041" s="79"/>
      <c r="W1041" s="77"/>
      <c r="X1041" s="80"/>
      <c r="Y1041" s="80"/>
      <c r="Z1041" s="69">
        <v>1041</v>
      </c>
      <c r="AA1041" s="69"/>
      <c r="AB1041" s="81"/>
      <c r="AC1041" s="71">
        <v>264</v>
      </c>
      <c r="AD1041" s="71">
        <v>116</v>
      </c>
      <c r="AE1041" s="71">
        <v>1490</v>
      </c>
      <c r="AF1041" s="71">
        <v>12</v>
      </c>
      <c r="AG1041" s="71"/>
      <c r="AH1041" s="71" t="s">
        <v>2047</v>
      </c>
      <c r="AI1041" s="71">
        <v>25200</v>
      </c>
      <c r="AJ1041" s="73">
        <v>40165.72552083333</v>
      </c>
      <c r="AK1041" s="71" t="s">
        <v>3133</v>
      </c>
      <c r="AL1041" s="71" t="s">
        <v>4172</v>
      </c>
      <c r="AM1041" s="71" t="s">
        <v>5065</v>
      </c>
      <c r="AN1041" s="73">
        <v>40522.04347222222</v>
      </c>
      <c r="AO1041" s="71"/>
      <c r="AP1041" s="71"/>
    </row>
    <row r="1042" spans="1:43" ht="41.45" customHeight="1">
      <c r="A1042" s="70" t="s">
        <v>1224</v>
      </c>
      <c r="C1042" s="52">
        <v>0</v>
      </c>
      <c r="D1042" s="52">
        <v>0</v>
      </c>
      <c r="E1042" s="53">
        <v>0</v>
      </c>
      <c r="F1042" s="53">
        <v>0</v>
      </c>
      <c r="G1042" s="53">
        <v>0</v>
      </c>
      <c r="H1042" s="53">
        <v>0</v>
      </c>
      <c r="I1042" s="53">
        <v>0</v>
      </c>
      <c r="J1042" s="16" t="s">
        <v>5682</v>
      </c>
      <c r="K1042" s="16"/>
      <c r="L1042" s="75">
        <v>3.5</v>
      </c>
      <c r="M1042" s="68"/>
      <c r="N1042" s="95" t="s">
        <v>3123</v>
      </c>
      <c r="O1042" s="95"/>
      <c r="P1042" s="17"/>
      <c r="Q1042" s="76" t="s">
        <v>5688</v>
      </c>
      <c r="R1042" s="76"/>
      <c r="S1042" s="17"/>
      <c r="T1042" s="78"/>
      <c r="U1042" s="79"/>
      <c r="V1042" s="79"/>
      <c r="W1042" s="77"/>
      <c r="X1042" s="80"/>
      <c r="Y1042" s="80"/>
      <c r="Z1042" s="69">
        <v>1042</v>
      </c>
      <c r="AA1042" s="69"/>
      <c r="AB1042" s="81"/>
      <c r="AC1042" s="71">
        <v>668</v>
      </c>
      <c r="AD1042" s="71">
        <v>967</v>
      </c>
      <c r="AE1042" s="71">
        <v>9785</v>
      </c>
      <c r="AF1042" s="71">
        <v>10</v>
      </c>
      <c r="AG1042" s="71" t="s">
        <v>2033</v>
      </c>
      <c r="AH1042" s="71" t="s">
        <v>2050</v>
      </c>
      <c r="AI1042" s="71">
        <v>-21600</v>
      </c>
      <c r="AJ1042" s="73">
        <v>39595.790300925924</v>
      </c>
      <c r="AK1042" s="71" t="s">
        <v>3133</v>
      </c>
      <c r="AL1042" s="71" t="s">
        <v>4173</v>
      </c>
      <c r="AM1042" s="71" t="s">
        <v>5066</v>
      </c>
      <c r="AN1042" s="73">
        <v>40522.04347222222</v>
      </c>
      <c r="AO1042" s="71"/>
      <c r="AP1042" s="71"/>
    </row>
    <row r="1043" spans="1:43" ht="41.45" customHeight="1">
      <c r="A1043" s="70" t="s">
        <v>1225</v>
      </c>
      <c r="C1043" s="52">
        <v>0</v>
      </c>
      <c r="D1043" s="52">
        <v>0</v>
      </c>
      <c r="E1043" s="53">
        <v>0</v>
      </c>
      <c r="F1043" s="53">
        <v>0</v>
      </c>
      <c r="G1043" s="53">
        <v>0</v>
      </c>
      <c r="H1043" s="53">
        <v>0</v>
      </c>
      <c r="I1043" s="53">
        <v>0</v>
      </c>
      <c r="J1043" s="16" t="s">
        <v>5682</v>
      </c>
      <c r="K1043" s="16"/>
      <c r="L1043" s="75">
        <v>3.5</v>
      </c>
      <c r="M1043" s="68"/>
      <c r="N1043" s="95" t="s">
        <v>3124</v>
      </c>
      <c r="O1043" s="95"/>
      <c r="P1043" s="17"/>
      <c r="Q1043" s="76" t="s">
        <v>5688</v>
      </c>
      <c r="R1043" s="76"/>
      <c r="S1043" s="17"/>
      <c r="T1043" s="78"/>
      <c r="U1043" s="79"/>
      <c r="V1043" s="79"/>
      <c r="W1043" s="77"/>
      <c r="X1043" s="80"/>
      <c r="Y1043" s="80"/>
      <c r="Z1043" s="69">
        <v>1043</v>
      </c>
      <c r="AA1043" s="69"/>
      <c r="AB1043" s="81"/>
      <c r="AC1043" s="71">
        <v>3893</v>
      </c>
      <c r="AD1043" s="71">
        <v>3540</v>
      </c>
      <c r="AE1043" s="71">
        <v>14702</v>
      </c>
      <c r="AF1043" s="71">
        <v>0</v>
      </c>
      <c r="AG1043" s="71" t="s">
        <v>2034</v>
      </c>
      <c r="AH1043" s="71"/>
      <c r="AI1043" s="71"/>
      <c r="AJ1043" s="73">
        <v>40393.789178240739</v>
      </c>
      <c r="AK1043" s="71" t="s">
        <v>3133</v>
      </c>
      <c r="AL1043" s="71" t="s">
        <v>4174</v>
      </c>
      <c r="AM1043" s="71" t="s">
        <v>5067</v>
      </c>
      <c r="AN1043" s="73">
        <v>40522.04347222222</v>
      </c>
      <c r="AO1043" s="71"/>
      <c r="AP1043" s="71"/>
    </row>
    <row r="1044" spans="1:43" ht="41.45" customHeight="1">
      <c r="A1044" s="70" t="s">
        <v>1226</v>
      </c>
      <c r="C1044" s="52">
        <v>0</v>
      </c>
      <c r="D1044" s="52">
        <v>0</v>
      </c>
      <c r="E1044" s="53">
        <v>0</v>
      </c>
      <c r="F1044" s="53">
        <v>0</v>
      </c>
      <c r="G1044" s="53">
        <v>0</v>
      </c>
      <c r="H1044" s="53">
        <v>0</v>
      </c>
      <c r="I1044" s="53">
        <v>0</v>
      </c>
      <c r="J1044" s="16" t="s">
        <v>5682</v>
      </c>
      <c r="K1044" s="16"/>
      <c r="L1044" s="75">
        <v>3.5</v>
      </c>
      <c r="M1044" s="68"/>
      <c r="N1044" s="95" t="s">
        <v>3125</v>
      </c>
      <c r="O1044" s="95"/>
      <c r="P1044" s="17"/>
      <c r="Q1044" s="76" t="s">
        <v>5688</v>
      </c>
      <c r="R1044" s="76"/>
      <c r="S1044" s="17"/>
      <c r="T1044" s="78"/>
      <c r="U1044" s="79"/>
      <c r="V1044" s="79"/>
      <c r="W1044" s="77"/>
      <c r="X1044" s="80"/>
      <c r="Y1044" s="80"/>
      <c r="Z1044" s="69">
        <v>1044</v>
      </c>
      <c r="AA1044" s="69"/>
      <c r="AB1044" s="81"/>
      <c r="AC1044" s="71">
        <v>32</v>
      </c>
      <c r="AD1044" s="71">
        <v>32</v>
      </c>
      <c r="AE1044" s="71">
        <v>112</v>
      </c>
      <c r="AF1044" s="71">
        <v>0</v>
      </c>
      <c r="AG1044" s="71" t="s">
        <v>2035</v>
      </c>
      <c r="AH1044" s="71"/>
      <c r="AI1044" s="71"/>
      <c r="AJ1044" s="73">
        <v>40384.613888888889</v>
      </c>
      <c r="AK1044" s="71" t="s">
        <v>3133</v>
      </c>
      <c r="AL1044" s="71" t="s">
        <v>4175</v>
      </c>
      <c r="AM1044" s="71" t="s">
        <v>5068</v>
      </c>
      <c r="AN1044" s="73">
        <v>40522.04346064815</v>
      </c>
      <c r="AO1044" s="71"/>
      <c r="AP1044" s="71"/>
    </row>
    <row r="1045" spans="1:43" ht="41.45" customHeight="1">
      <c r="A1045" s="70" t="s">
        <v>1227</v>
      </c>
      <c r="C1045" s="52">
        <v>0</v>
      </c>
      <c r="D1045" s="52">
        <v>0</v>
      </c>
      <c r="E1045" s="53">
        <v>0</v>
      </c>
      <c r="F1045" s="53">
        <v>0</v>
      </c>
      <c r="G1045" s="53">
        <v>0</v>
      </c>
      <c r="H1045" s="53">
        <v>0</v>
      </c>
      <c r="I1045" s="53">
        <v>0</v>
      </c>
      <c r="J1045" s="16" t="s">
        <v>5682</v>
      </c>
      <c r="K1045" s="16"/>
      <c r="L1045" s="75">
        <v>3.5</v>
      </c>
      <c r="M1045" s="68"/>
      <c r="N1045" s="95" t="s">
        <v>3126</v>
      </c>
      <c r="O1045" s="95"/>
      <c r="P1045" s="17"/>
      <c r="Q1045" s="76" t="s">
        <v>5688</v>
      </c>
      <c r="R1045" s="76"/>
      <c r="S1045" s="17"/>
      <c r="T1045" s="78"/>
      <c r="U1045" s="79"/>
      <c r="V1045" s="79"/>
      <c r="W1045" s="77"/>
      <c r="X1045" s="80"/>
      <c r="Y1045" s="80"/>
      <c r="Z1045" s="69">
        <v>1045</v>
      </c>
      <c r="AA1045" s="69"/>
      <c r="AB1045" s="81"/>
      <c r="AC1045" s="71">
        <v>182</v>
      </c>
      <c r="AD1045" s="71">
        <v>304</v>
      </c>
      <c r="AE1045" s="71">
        <v>2278</v>
      </c>
      <c r="AF1045" s="71">
        <v>9</v>
      </c>
      <c r="AG1045" s="71"/>
      <c r="AH1045" s="71" t="s">
        <v>2068</v>
      </c>
      <c r="AI1045" s="71">
        <v>32400</v>
      </c>
      <c r="AJ1045" s="73">
        <v>40219.272534722222</v>
      </c>
      <c r="AK1045" s="71" t="s">
        <v>3133</v>
      </c>
      <c r="AL1045" s="71" t="s">
        <v>4176</v>
      </c>
      <c r="AM1045" s="71" t="s">
        <v>4306</v>
      </c>
      <c r="AN1045" s="73">
        <v>40522.043437499997</v>
      </c>
      <c r="AO1045" s="71"/>
      <c r="AP1045" s="71"/>
    </row>
    <row r="1046" spans="1:43" ht="41.45" customHeight="1">
      <c r="A1046" s="70" t="s">
        <v>1228</v>
      </c>
      <c r="C1046" s="52">
        <v>0</v>
      </c>
      <c r="D1046" s="52">
        <v>0</v>
      </c>
      <c r="E1046" s="53">
        <v>0</v>
      </c>
      <c r="F1046" s="53">
        <v>0</v>
      </c>
      <c r="G1046" s="53">
        <v>0</v>
      </c>
      <c r="H1046" s="53">
        <v>0</v>
      </c>
      <c r="I1046" s="53">
        <v>0</v>
      </c>
      <c r="J1046" s="16" t="s">
        <v>5682</v>
      </c>
      <c r="K1046" s="16"/>
      <c r="L1046" s="75">
        <v>3.5</v>
      </c>
      <c r="M1046" s="68"/>
      <c r="N1046" s="95" t="s">
        <v>3127</v>
      </c>
      <c r="O1046" s="95"/>
      <c r="P1046" s="17"/>
      <c r="Q1046" s="76" t="s">
        <v>5688</v>
      </c>
      <c r="R1046" s="76"/>
      <c r="S1046" s="17"/>
      <c r="T1046" s="78"/>
      <c r="U1046" s="79"/>
      <c r="V1046" s="79"/>
      <c r="W1046" s="77"/>
      <c r="X1046" s="80"/>
      <c r="Y1046" s="80"/>
      <c r="Z1046" s="69">
        <v>1046</v>
      </c>
      <c r="AA1046" s="69"/>
      <c r="AB1046" s="81"/>
      <c r="AC1046" s="71">
        <v>413</v>
      </c>
      <c r="AD1046" s="71">
        <v>370</v>
      </c>
      <c r="AE1046" s="71">
        <v>3946</v>
      </c>
      <c r="AF1046" s="71">
        <v>0</v>
      </c>
      <c r="AG1046" s="71"/>
      <c r="AH1046" s="71"/>
      <c r="AI1046" s="71"/>
      <c r="AJ1046" s="73">
        <v>40330.807754629626</v>
      </c>
      <c r="AK1046" s="71" t="s">
        <v>3133</v>
      </c>
      <c r="AL1046" s="71" t="s">
        <v>4177</v>
      </c>
      <c r="AM1046" s="71" t="s">
        <v>5069</v>
      </c>
      <c r="AN1046" s="73">
        <v>40522.043437499997</v>
      </c>
      <c r="AO1046" s="71"/>
      <c r="AP1046" s="71"/>
    </row>
    <row r="1047" spans="1:43" ht="41.45" customHeight="1">
      <c r="A1047" s="70" t="s">
        <v>1229</v>
      </c>
      <c r="C1047" s="52">
        <v>0</v>
      </c>
      <c r="D1047" s="52">
        <v>0</v>
      </c>
      <c r="E1047" s="53">
        <v>0</v>
      </c>
      <c r="F1047" s="53">
        <v>0</v>
      </c>
      <c r="G1047" s="53">
        <v>0</v>
      </c>
      <c r="H1047" s="53">
        <v>0</v>
      </c>
      <c r="I1047" s="53">
        <v>0</v>
      </c>
      <c r="J1047" s="16" t="s">
        <v>5682</v>
      </c>
      <c r="K1047" s="16"/>
      <c r="L1047" s="75">
        <v>3.5</v>
      </c>
      <c r="M1047" s="68"/>
      <c r="N1047" s="95" t="s">
        <v>2869</v>
      </c>
      <c r="O1047" s="95"/>
      <c r="P1047" s="17"/>
      <c r="Q1047" s="76" t="s">
        <v>5688</v>
      </c>
      <c r="R1047" s="76"/>
      <c r="S1047" s="17"/>
      <c r="T1047" s="78"/>
      <c r="U1047" s="79"/>
      <c r="V1047" s="79"/>
      <c r="W1047" s="77"/>
      <c r="X1047" s="80"/>
      <c r="Y1047" s="80"/>
      <c r="Z1047" s="69">
        <v>1047</v>
      </c>
      <c r="AA1047" s="69"/>
      <c r="AB1047" s="81"/>
      <c r="AC1047" s="71">
        <v>0</v>
      </c>
      <c r="AD1047" s="71">
        <v>23</v>
      </c>
      <c r="AE1047" s="71">
        <v>1720</v>
      </c>
      <c r="AF1047" s="71">
        <v>0</v>
      </c>
      <c r="AG1047" s="71"/>
      <c r="AH1047" s="71"/>
      <c r="AI1047" s="71"/>
      <c r="AJ1047" s="73">
        <v>40401.897685185184</v>
      </c>
      <c r="AK1047" s="71" t="s">
        <v>3133</v>
      </c>
      <c r="AL1047" s="71" t="s">
        <v>4178</v>
      </c>
      <c r="AM1047" s="71" t="s">
        <v>5070</v>
      </c>
      <c r="AN1047" s="73">
        <v>40522.043402777781</v>
      </c>
      <c r="AO1047" s="71"/>
      <c r="AP1047" s="71"/>
    </row>
    <row r="1048" spans="1:43" ht="41.45" customHeight="1">
      <c r="A1048" s="70" t="s">
        <v>1230</v>
      </c>
      <c r="C1048" s="52">
        <v>0</v>
      </c>
      <c r="D1048" s="52">
        <v>0</v>
      </c>
      <c r="E1048" s="53">
        <v>0</v>
      </c>
      <c r="F1048" s="53">
        <v>0</v>
      </c>
      <c r="G1048" s="53">
        <v>0</v>
      </c>
      <c r="H1048" s="53">
        <v>0</v>
      </c>
      <c r="I1048" s="53">
        <v>0</v>
      </c>
      <c r="J1048" s="16" t="s">
        <v>5682</v>
      </c>
      <c r="K1048" s="16"/>
      <c r="L1048" s="75">
        <v>3.5</v>
      </c>
      <c r="M1048" s="68"/>
      <c r="N1048" s="95" t="s">
        <v>3128</v>
      </c>
      <c r="O1048" s="95"/>
      <c r="P1048" s="17"/>
      <c r="Q1048" s="76" t="s">
        <v>5688</v>
      </c>
      <c r="R1048" s="76"/>
      <c r="S1048" s="17"/>
      <c r="T1048" s="78"/>
      <c r="U1048" s="79"/>
      <c r="V1048" s="79"/>
      <c r="W1048" s="77"/>
      <c r="X1048" s="80"/>
      <c r="Y1048" s="80"/>
      <c r="Z1048" s="69">
        <v>1048</v>
      </c>
      <c r="AA1048" s="69"/>
      <c r="AB1048" s="81"/>
      <c r="AC1048" s="71">
        <v>74</v>
      </c>
      <c r="AD1048" s="71">
        <v>23</v>
      </c>
      <c r="AE1048" s="71">
        <v>188</v>
      </c>
      <c r="AF1048" s="71">
        <v>1</v>
      </c>
      <c r="AG1048" s="71" t="s">
        <v>2036</v>
      </c>
      <c r="AH1048" s="71" t="s">
        <v>2046</v>
      </c>
      <c r="AI1048" s="71">
        <v>-16200</v>
      </c>
      <c r="AJ1048" s="73">
        <v>40276.717986111114</v>
      </c>
      <c r="AK1048" s="71" t="s">
        <v>3133</v>
      </c>
      <c r="AL1048" s="71" t="s">
        <v>4179</v>
      </c>
      <c r="AM1048" s="71" t="s">
        <v>5071</v>
      </c>
      <c r="AN1048" s="73">
        <v>40522.043368055558</v>
      </c>
      <c r="AO1048" s="71"/>
      <c r="AP1048" s="71"/>
    </row>
    <row r="1049" spans="1:43" ht="41.45" customHeight="1">
      <c r="A1049" s="70" t="s">
        <v>1231</v>
      </c>
      <c r="C1049" s="52">
        <v>0</v>
      </c>
      <c r="D1049" s="52">
        <v>0</v>
      </c>
      <c r="E1049" s="53">
        <v>0</v>
      </c>
      <c r="F1049" s="53">
        <v>0</v>
      </c>
      <c r="G1049" s="53">
        <v>0</v>
      </c>
      <c r="H1049" s="53">
        <v>0</v>
      </c>
      <c r="I1049" s="53">
        <v>0</v>
      </c>
      <c r="J1049" s="16" t="s">
        <v>5682</v>
      </c>
      <c r="K1049" s="16"/>
      <c r="L1049" s="75">
        <v>3.5</v>
      </c>
      <c r="M1049" s="68"/>
      <c r="N1049" s="95" t="s">
        <v>3129</v>
      </c>
      <c r="O1049" s="95"/>
      <c r="P1049" s="17"/>
      <c r="Q1049" s="76" t="s">
        <v>5688</v>
      </c>
      <c r="R1049" s="76"/>
      <c r="S1049" s="17"/>
      <c r="T1049" s="78"/>
      <c r="U1049" s="79"/>
      <c r="V1049" s="79"/>
      <c r="W1049" s="77"/>
      <c r="X1049" s="80"/>
      <c r="Y1049" s="80"/>
      <c r="Z1049" s="69">
        <v>1049</v>
      </c>
      <c r="AA1049" s="69"/>
      <c r="AB1049" s="81"/>
      <c r="AC1049" s="71">
        <v>172</v>
      </c>
      <c r="AD1049" s="71">
        <v>149</v>
      </c>
      <c r="AE1049" s="71">
        <v>14906</v>
      </c>
      <c r="AF1049" s="71">
        <v>0</v>
      </c>
      <c r="AG1049" s="71" t="s">
        <v>2037</v>
      </c>
      <c r="AH1049" s="71" t="s">
        <v>2049</v>
      </c>
      <c r="AI1049" s="71">
        <v>36000</v>
      </c>
      <c r="AJ1049" s="73">
        <v>39804.3049537037</v>
      </c>
      <c r="AK1049" s="71" t="s">
        <v>3133</v>
      </c>
      <c r="AL1049" s="71" t="s">
        <v>4180</v>
      </c>
      <c r="AM1049" s="71" t="s">
        <v>5072</v>
      </c>
      <c r="AN1049" s="73">
        <v>40522.043368055558</v>
      </c>
      <c r="AO1049" s="71"/>
      <c r="AP1049" s="71"/>
    </row>
    <row r="1050" spans="1:43" ht="41.45" customHeight="1">
      <c r="A1050" s="70" t="s">
        <v>1232</v>
      </c>
      <c r="C1050" s="52">
        <v>0</v>
      </c>
      <c r="D1050" s="52">
        <v>0</v>
      </c>
      <c r="E1050" s="53">
        <v>0</v>
      </c>
      <c r="F1050" s="53">
        <v>0</v>
      </c>
      <c r="G1050" s="53">
        <v>0</v>
      </c>
      <c r="H1050" s="53">
        <v>0</v>
      </c>
      <c r="I1050" s="53">
        <v>0</v>
      </c>
      <c r="J1050" s="16" t="s">
        <v>5682</v>
      </c>
      <c r="K1050" s="16"/>
      <c r="L1050" s="75">
        <v>3.5</v>
      </c>
      <c r="M1050" s="68"/>
      <c r="N1050" s="95" t="s">
        <v>3130</v>
      </c>
      <c r="O1050" s="95"/>
      <c r="P1050" s="17"/>
      <c r="Q1050" s="76" t="s">
        <v>5688</v>
      </c>
      <c r="R1050" s="76"/>
      <c r="S1050" s="17"/>
      <c r="T1050" s="78"/>
      <c r="U1050" s="79"/>
      <c r="V1050" s="79"/>
      <c r="W1050" s="77"/>
      <c r="X1050" s="80"/>
      <c r="Y1050" s="80"/>
      <c r="Z1050" s="69">
        <v>1050</v>
      </c>
      <c r="AA1050" s="69"/>
      <c r="AB1050" s="81"/>
      <c r="AC1050" s="71">
        <v>100</v>
      </c>
      <c r="AD1050" s="71">
        <v>145</v>
      </c>
      <c r="AE1050" s="71">
        <v>189</v>
      </c>
      <c r="AF1050" s="71">
        <v>3</v>
      </c>
      <c r="AG1050" s="71"/>
      <c r="AH1050" s="71" t="s">
        <v>2041</v>
      </c>
      <c r="AI1050" s="71">
        <v>-10800</v>
      </c>
      <c r="AJ1050" s="73">
        <v>39553.951874999999</v>
      </c>
      <c r="AK1050" s="71" t="s">
        <v>3133</v>
      </c>
      <c r="AL1050" s="71" t="s">
        <v>4181</v>
      </c>
      <c r="AM1050" s="71" t="s">
        <v>4728</v>
      </c>
      <c r="AN1050" s="73">
        <v>40522.043356481481</v>
      </c>
      <c r="AO1050" s="71"/>
      <c r="AP1050" s="71"/>
    </row>
    <row r="1051" spans="1:43" ht="41.45" customHeight="1">
      <c r="A1051" s="70" t="s">
        <v>1233</v>
      </c>
      <c r="C1051" s="52">
        <v>0</v>
      </c>
      <c r="D1051" s="52">
        <v>0</v>
      </c>
      <c r="E1051" s="53">
        <v>0</v>
      </c>
      <c r="F1051" s="53">
        <v>0</v>
      </c>
      <c r="G1051" s="53">
        <v>0</v>
      </c>
      <c r="H1051" s="53">
        <v>0</v>
      </c>
      <c r="I1051" s="53">
        <v>0</v>
      </c>
      <c r="J1051" s="16" t="s">
        <v>5682</v>
      </c>
      <c r="K1051" s="16"/>
      <c r="L1051" s="75">
        <v>3.5</v>
      </c>
      <c r="M1051" s="68"/>
      <c r="N1051" s="95" t="s">
        <v>3131</v>
      </c>
      <c r="O1051" s="95"/>
      <c r="P1051" s="17"/>
      <c r="Q1051" s="76" t="s">
        <v>5688</v>
      </c>
      <c r="R1051" s="76"/>
      <c r="S1051" s="17"/>
      <c r="T1051" s="78"/>
      <c r="U1051" s="79"/>
      <c r="V1051" s="79"/>
      <c r="W1051" s="77"/>
      <c r="X1051" s="80"/>
      <c r="Y1051" s="80"/>
      <c r="Z1051" s="69">
        <v>1051</v>
      </c>
      <c r="AA1051" s="69"/>
      <c r="AB1051" s="81"/>
      <c r="AC1051" s="71">
        <v>980</v>
      </c>
      <c r="AD1051" s="71">
        <v>823</v>
      </c>
      <c r="AE1051" s="71">
        <v>14241</v>
      </c>
      <c r="AF1051" s="71">
        <v>0</v>
      </c>
      <c r="AG1051" s="71"/>
      <c r="AH1051" s="71" t="s">
        <v>2063</v>
      </c>
      <c r="AI1051" s="71">
        <v>-36000</v>
      </c>
      <c r="AJ1051" s="73">
        <v>40128.611226851855</v>
      </c>
      <c r="AK1051" s="71" t="s">
        <v>3133</v>
      </c>
      <c r="AL1051" s="71" t="s">
        <v>4182</v>
      </c>
      <c r="AM1051" s="71" t="s">
        <v>5073</v>
      </c>
      <c r="AN1051" s="73">
        <v>40522.043333333335</v>
      </c>
      <c r="AO1051" s="71"/>
      <c r="AP1051" s="71"/>
    </row>
    <row r="1052" spans="1:43" ht="41.45" customHeight="1">
      <c r="A1052" s="94" t="s">
        <v>1234</v>
      </c>
      <c r="C1052" s="52">
        <v>0</v>
      </c>
      <c r="D1052" s="52">
        <v>0</v>
      </c>
      <c r="E1052" s="53">
        <v>0</v>
      </c>
      <c r="F1052" s="53">
        <v>0</v>
      </c>
      <c r="G1052" s="53">
        <v>0</v>
      </c>
      <c r="H1052" s="53">
        <v>0</v>
      </c>
      <c r="I1052" s="53">
        <v>0</v>
      </c>
      <c r="J1052" s="83" t="s">
        <v>5682</v>
      </c>
      <c r="K1052" s="83"/>
      <c r="L1052" s="84">
        <v>3.5</v>
      </c>
      <c r="M1052" s="85"/>
      <c r="N1052" s="96" t="s">
        <v>3132</v>
      </c>
      <c r="O1052" s="96"/>
      <c r="P1052" s="86"/>
      <c r="Q1052" s="87" t="s">
        <v>5688</v>
      </c>
      <c r="R1052" s="87"/>
      <c r="S1052" s="86"/>
      <c r="T1052" s="88"/>
      <c r="U1052" s="89"/>
      <c r="V1052" s="89"/>
      <c r="W1052" s="90"/>
      <c r="X1052" s="91"/>
      <c r="Y1052" s="91"/>
      <c r="Z1052" s="92">
        <v>1052</v>
      </c>
      <c r="AA1052" s="92"/>
      <c r="AB1052" s="93"/>
      <c r="AC1052" s="71">
        <v>43</v>
      </c>
      <c r="AD1052" s="71">
        <v>31</v>
      </c>
      <c r="AE1052" s="71">
        <v>564</v>
      </c>
      <c r="AF1052" s="71">
        <v>0</v>
      </c>
      <c r="AG1052" s="71" t="s">
        <v>2038</v>
      </c>
      <c r="AH1052" s="71"/>
      <c r="AI1052" s="71"/>
      <c r="AJ1052" s="73">
        <v>40387.323831018519</v>
      </c>
      <c r="AK1052" s="71" t="s">
        <v>3133</v>
      </c>
      <c r="AL1052" s="71" t="s">
        <v>4183</v>
      </c>
      <c r="AM1052" s="71" t="s">
        <v>5074</v>
      </c>
      <c r="AN1052" s="73">
        <v>40522.043310185189</v>
      </c>
      <c r="AO1052" s="71"/>
      <c r="AP1052" s="71"/>
    </row>
    <row r="1053" spans="1:43">
      <c r="A1053" s="15" t="s">
        <v>5406</v>
      </c>
      <c r="B1053" s="110"/>
      <c r="C1053" s="100"/>
      <c r="D1053" s="100"/>
      <c r="E1053" s="101"/>
      <c r="F1053" s="101"/>
      <c r="G1053" s="101"/>
      <c r="H1053" s="53"/>
      <c r="I1053" s="101"/>
      <c r="J1053" s="108"/>
      <c r="K1053" s="16"/>
      <c r="L1053" s="75"/>
      <c r="M1053" s="103"/>
      <c r="N1053" s="95"/>
      <c r="O1053" s="108"/>
      <c r="P1053" s="17"/>
      <c r="Q1053" s="76"/>
      <c r="R1053" s="76"/>
      <c r="S1053" s="17"/>
      <c r="T1053" s="78"/>
      <c r="U1053" s="79">
        <v>6355.19677734375</v>
      </c>
      <c r="V1053" s="79">
        <v>7794.34619140625</v>
      </c>
      <c r="W1053" s="77"/>
      <c r="X1053" s="80"/>
      <c r="Y1053" s="80"/>
      <c r="Z1053" s="69">
        <v>1053</v>
      </c>
      <c r="AA1053" s="69"/>
      <c r="AB1053" s="81"/>
      <c r="AC1053" s="72"/>
      <c r="AD1053" s="72"/>
      <c r="AE1053" s="72"/>
      <c r="AF1053" s="72"/>
      <c r="AG1053" s="72"/>
      <c r="AH1053" s="72"/>
      <c r="AI1053" s="72"/>
      <c r="AJ1053" s="72"/>
      <c r="AK1053" s="72"/>
      <c r="AL1053" s="72"/>
      <c r="AM1053" s="72"/>
      <c r="AN1053" s="72"/>
      <c r="AO1053" s="72"/>
      <c r="AP1053" s="72"/>
      <c r="AQ1053" s="106"/>
    </row>
    <row r="1054" spans="1:43">
      <c r="A1054" s="15" t="s">
        <v>5407</v>
      </c>
      <c r="B1054" s="110"/>
      <c r="C1054" s="100"/>
      <c r="D1054" s="100"/>
      <c r="E1054" s="101"/>
      <c r="F1054" s="101"/>
      <c r="G1054" s="101"/>
      <c r="H1054" s="53"/>
      <c r="I1054" s="101"/>
      <c r="J1054" s="108"/>
      <c r="K1054" s="16"/>
      <c r="L1054" s="75"/>
      <c r="M1054" s="103"/>
      <c r="N1054" s="95"/>
      <c r="O1054" s="108"/>
      <c r="P1054" s="17"/>
      <c r="Q1054" s="76"/>
      <c r="R1054" s="76"/>
      <c r="S1054" s="17"/>
      <c r="T1054" s="78"/>
      <c r="U1054" s="79">
        <v>5632.564453125</v>
      </c>
      <c r="V1054" s="79">
        <v>7067.36181640625</v>
      </c>
      <c r="W1054" s="77"/>
      <c r="X1054" s="80"/>
      <c r="Y1054" s="80"/>
      <c r="Z1054" s="69">
        <v>1054</v>
      </c>
      <c r="AA1054" s="69"/>
      <c r="AB1054" s="81"/>
      <c r="AC1054" s="72"/>
      <c r="AD1054" s="72"/>
      <c r="AE1054" s="72"/>
      <c r="AF1054" s="72"/>
      <c r="AG1054" s="72"/>
      <c r="AH1054" s="72"/>
      <c r="AI1054" s="72"/>
      <c r="AJ1054" s="72"/>
      <c r="AK1054" s="72"/>
      <c r="AL1054" s="72"/>
      <c r="AM1054" s="72"/>
      <c r="AN1054" s="72"/>
      <c r="AO1054" s="72"/>
      <c r="AP1054" s="72"/>
      <c r="AQ1054" s="106"/>
    </row>
    <row r="1055" spans="1:43">
      <c r="A1055" s="15" t="s">
        <v>5408</v>
      </c>
      <c r="B1055" s="110"/>
      <c r="C1055" s="100"/>
      <c r="D1055" s="100"/>
      <c r="E1055" s="101"/>
      <c r="F1055" s="101"/>
      <c r="G1055" s="101"/>
      <c r="H1055" s="53"/>
      <c r="I1055" s="101"/>
      <c r="J1055" s="108"/>
      <c r="K1055" s="16"/>
      <c r="L1055" s="75"/>
      <c r="M1055" s="103"/>
      <c r="N1055" s="95"/>
      <c r="O1055" s="108"/>
      <c r="P1055" s="17"/>
      <c r="Q1055" s="76"/>
      <c r="R1055" s="76"/>
      <c r="S1055" s="17"/>
      <c r="T1055" s="78"/>
      <c r="U1055" s="79">
        <v>1728.7462158203125</v>
      </c>
      <c r="V1055" s="79">
        <v>8874.01953125</v>
      </c>
      <c r="W1055" s="77"/>
      <c r="X1055" s="80"/>
      <c r="Y1055" s="80"/>
      <c r="Z1055" s="69">
        <v>1055</v>
      </c>
      <c r="AA1055" s="69"/>
      <c r="AB1055" s="81"/>
      <c r="AC1055" s="72"/>
      <c r="AD1055" s="72"/>
      <c r="AE1055" s="72"/>
      <c r="AF1055" s="72"/>
      <c r="AG1055" s="72"/>
      <c r="AH1055" s="72"/>
      <c r="AI1055" s="72"/>
      <c r="AJ1055" s="72"/>
      <c r="AK1055" s="72"/>
      <c r="AL1055" s="72"/>
      <c r="AM1055" s="72"/>
      <c r="AN1055" s="72"/>
      <c r="AO1055" s="72"/>
      <c r="AP1055" s="72"/>
      <c r="AQ1055" s="106"/>
    </row>
    <row r="1056" spans="1:43">
      <c r="A1056" s="15" t="s">
        <v>5409</v>
      </c>
      <c r="B1056" s="110"/>
      <c r="C1056" s="100"/>
      <c r="D1056" s="100"/>
      <c r="E1056" s="101"/>
      <c r="F1056" s="101"/>
      <c r="G1056" s="101"/>
      <c r="H1056" s="53"/>
      <c r="I1056" s="101"/>
      <c r="J1056" s="108"/>
      <c r="K1056" s="16"/>
      <c r="L1056" s="75"/>
      <c r="M1056" s="103"/>
      <c r="N1056" s="95"/>
      <c r="O1056" s="108"/>
      <c r="P1056" s="17"/>
      <c r="Q1056" s="76"/>
      <c r="R1056" s="76"/>
      <c r="S1056" s="17"/>
      <c r="T1056" s="78"/>
      <c r="U1056" s="79">
        <v>3060.562744140625</v>
      </c>
      <c r="V1056" s="79">
        <v>8589.806640625</v>
      </c>
      <c r="W1056" s="77"/>
      <c r="X1056" s="80"/>
      <c r="Y1056" s="80"/>
      <c r="Z1056" s="69">
        <v>1056</v>
      </c>
      <c r="AA1056" s="69"/>
      <c r="AB1056" s="81"/>
      <c r="AC1056" s="72"/>
      <c r="AD1056" s="72"/>
      <c r="AE1056" s="72"/>
      <c r="AF1056" s="72"/>
      <c r="AG1056" s="72"/>
      <c r="AH1056" s="72"/>
      <c r="AI1056" s="72"/>
      <c r="AJ1056" s="72"/>
      <c r="AK1056" s="72"/>
      <c r="AL1056" s="72"/>
      <c r="AM1056" s="72"/>
      <c r="AN1056" s="72"/>
      <c r="AO1056" s="72"/>
      <c r="AP1056" s="72"/>
      <c r="AQ1056" s="106"/>
    </row>
    <row r="1057" spans="1:43">
      <c r="A1057" s="15" t="s">
        <v>5410</v>
      </c>
      <c r="B1057" s="110"/>
      <c r="C1057" s="100"/>
      <c r="D1057" s="100"/>
      <c r="E1057" s="101"/>
      <c r="F1057" s="101"/>
      <c r="G1057" s="101"/>
      <c r="H1057" s="53"/>
      <c r="I1057" s="101"/>
      <c r="J1057" s="108"/>
      <c r="K1057" s="16"/>
      <c r="L1057" s="75"/>
      <c r="M1057" s="103"/>
      <c r="N1057" s="95"/>
      <c r="O1057" s="108"/>
      <c r="P1057" s="17"/>
      <c r="Q1057" s="76"/>
      <c r="R1057" s="76"/>
      <c r="S1057" s="17"/>
      <c r="T1057" s="78"/>
      <c r="U1057" s="79">
        <v>5873.4990234375</v>
      </c>
      <c r="V1057" s="79">
        <v>7893.47998046875</v>
      </c>
      <c r="W1057" s="77"/>
      <c r="X1057" s="80"/>
      <c r="Y1057" s="80"/>
      <c r="Z1057" s="69">
        <v>1057</v>
      </c>
      <c r="AA1057" s="69"/>
      <c r="AB1057" s="81"/>
      <c r="AC1057" s="72"/>
      <c r="AD1057" s="72"/>
      <c r="AE1057" s="72"/>
      <c r="AF1057" s="72"/>
      <c r="AG1057" s="72"/>
      <c r="AH1057" s="72"/>
      <c r="AI1057" s="72"/>
      <c r="AJ1057" s="72"/>
      <c r="AK1057" s="72"/>
      <c r="AL1057" s="72"/>
      <c r="AM1057" s="72"/>
      <c r="AN1057" s="72"/>
      <c r="AO1057" s="72"/>
      <c r="AP1057" s="72"/>
      <c r="AQ1057" s="106"/>
    </row>
    <row r="1058" spans="1:43">
      <c r="A1058" s="15" t="s">
        <v>5411</v>
      </c>
      <c r="B1058" s="110"/>
      <c r="C1058" s="100"/>
      <c r="D1058" s="100"/>
      <c r="E1058" s="101"/>
      <c r="F1058" s="101"/>
      <c r="G1058" s="101"/>
      <c r="H1058" s="53"/>
      <c r="I1058" s="101"/>
      <c r="J1058" s="108"/>
      <c r="K1058" s="16"/>
      <c r="L1058" s="75"/>
      <c r="M1058" s="103"/>
      <c r="N1058" s="95"/>
      <c r="O1058" s="108"/>
      <c r="P1058" s="17"/>
      <c r="Q1058" s="76"/>
      <c r="R1058" s="76"/>
      <c r="S1058" s="17"/>
      <c r="T1058" s="78"/>
      <c r="U1058" s="79">
        <v>3020.437744140625</v>
      </c>
      <c r="V1058" s="79">
        <v>3765.588623046875</v>
      </c>
      <c r="W1058" s="77"/>
      <c r="X1058" s="80"/>
      <c r="Y1058" s="80"/>
      <c r="Z1058" s="69">
        <v>1058</v>
      </c>
      <c r="AA1058" s="69"/>
      <c r="AB1058" s="81"/>
      <c r="AC1058" s="72"/>
      <c r="AD1058" s="72"/>
      <c r="AE1058" s="72"/>
      <c r="AF1058" s="72"/>
      <c r="AG1058" s="72"/>
      <c r="AH1058" s="72"/>
      <c r="AI1058" s="72"/>
      <c r="AJ1058" s="72"/>
      <c r="AK1058" s="72"/>
      <c r="AL1058" s="72"/>
      <c r="AM1058" s="72"/>
      <c r="AN1058" s="72"/>
      <c r="AO1058" s="72"/>
      <c r="AP1058" s="72"/>
      <c r="AQ1058" s="106"/>
    </row>
    <row r="1059" spans="1:43">
      <c r="A1059" s="15" t="s">
        <v>5412</v>
      </c>
      <c r="B1059" s="110"/>
      <c r="C1059" s="100"/>
      <c r="D1059" s="100"/>
      <c r="E1059" s="101"/>
      <c r="F1059" s="101"/>
      <c r="G1059" s="101"/>
      <c r="H1059" s="53"/>
      <c r="I1059" s="101"/>
      <c r="J1059" s="108"/>
      <c r="K1059" s="16"/>
      <c r="L1059" s="75"/>
      <c r="M1059" s="103"/>
      <c r="N1059" s="95"/>
      <c r="O1059" s="108"/>
      <c r="P1059" s="17"/>
      <c r="Q1059" s="76"/>
      <c r="R1059" s="76"/>
      <c r="S1059" s="17"/>
      <c r="T1059" s="78"/>
      <c r="U1059" s="79">
        <v>2031.5096435546875</v>
      </c>
      <c r="V1059" s="79">
        <v>3158.13427734375</v>
      </c>
      <c r="W1059" s="77"/>
      <c r="X1059" s="80"/>
      <c r="Y1059" s="80"/>
      <c r="Z1059" s="69">
        <v>1059</v>
      </c>
      <c r="AA1059" s="69"/>
      <c r="AB1059" s="81"/>
      <c r="AC1059" s="72"/>
      <c r="AD1059" s="72"/>
      <c r="AE1059" s="72"/>
      <c r="AF1059" s="72"/>
      <c r="AG1059" s="72"/>
      <c r="AH1059" s="72"/>
      <c r="AI1059" s="72"/>
      <c r="AJ1059" s="72"/>
      <c r="AK1059" s="72"/>
      <c r="AL1059" s="72"/>
      <c r="AM1059" s="72"/>
      <c r="AN1059" s="72"/>
      <c r="AO1059" s="72"/>
      <c r="AP1059" s="72"/>
      <c r="AQ1059" s="106"/>
    </row>
    <row r="1060" spans="1:43">
      <c r="A1060" s="15" t="s">
        <v>5413</v>
      </c>
      <c r="B1060" s="110"/>
      <c r="C1060" s="100"/>
      <c r="D1060" s="100"/>
      <c r="E1060" s="101"/>
      <c r="F1060" s="101"/>
      <c r="G1060" s="101"/>
      <c r="H1060" s="53"/>
      <c r="I1060" s="101"/>
      <c r="J1060" s="108"/>
      <c r="K1060" s="16"/>
      <c r="L1060" s="75"/>
      <c r="M1060" s="103"/>
      <c r="N1060" s="95"/>
      <c r="O1060" s="108"/>
      <c r="P1060" s="17"/>
      <c r="Q1060" s="76"/>
      <c r="R1060" s="76"/>
      <c r="S1060" s="17"/>
      <c r="T1060" s="78"/>
      <c r="U1060" s="79">
        <v>1845.20947265625</v>
      </c>
      <c r="V1060" s="79">
        <v>3492.1552734375</v>
      </c>
      <c r="W1060" s="77"/>
      <c r="X1060" s="80"/>
      <c r="Y1060" s="80"/>
      <c r="Z1060" s="69">
        <v>1060</v>
      </c>
      <c r="AA1060" s="69"/>
      <c r="AB1060" s="81"/>
      <c r="AC1060" s="72"/>
      <c r="AD1060" s="72"/>
      <c r="AE1060" s="72"/>
      <c r="AF1060" s="72"/>
      <c r="AG1060" s="72"/>
      <c r="AH1060" s="72"/>
      <c r="AI1060" s="72"/>
      <c r="AJ1060" s="72"/>
      <c r="AK1060" s="72"/>
      <c r="AL1060" s="72"/>
      <c r="AM1060" s="72"/>
      <c r="AN1060" s="72"/>
      <c r="AO1060" s="72"/>
      <c r="AP1060" s="72"/>
      <c r="AQ1060" s="106"/>
    </row>
    <row r="1061" spans="1:43">
      <c r="A1061" s="15" t="s">
        <v>5414</v>
      </c>
      <c r="B1061" s="110"/>
      <c r="C1061" s="100"/>
      <c r="D1061" s="100"/>
      <c r="E1061" s="101"/>
      <c r="F1061" s="101"/>
      <c r="G1061" s="101"/>
      <c r="H1061" s="53"/>
      <c r="I1061" s="101"/>
      <c r="J1061" s="108"/>
      <c r="K1061" s="16"/>
      <c r="L1061" s="75"/>
      <c r="M1061" s="103"/>
      <c r="N1061" s="95"/>
      <c r="O1061" s="108"/>
      <c r="P1061" s="17"/>
      <c r="Q1061" s="76"/>
      <c r="R1061" s="76"/>
      <c r="S1061" s="17"/>
      <c r="T1061" s="78"/>
      <c r="U1061" s="79">
        <v>2774.100830078125</v>
      </c>
      <c r="V1061" s="79">
        <v>4211.57958984375</v>
      </c>
      <c r="W1061" s="77"/>
      <c r="X1061" s="80"/>
      <c r="Y1061" s="80"/>
      <c r="Z1061" s="69">
        <v>1061</v>
      </c>
      <c r="AA1061" s="69"/>
      <c r="AB1061" s="81"/>
      <c r="AC1061" s="72"/>
      <c r="AD1061" s="72"/>
      <c r="AE1061" s="72"/>
      <c r="AF1061" s="72"/>
      <c r="AG1061" s="72"/>
      <c r="AH1061" s="72"/>
      <c r="AI1061" s="72"/>
      <c r="AJ1061" s="72"/>
      <c r="AK1061" s="72"/>
      <c r="AL1061" s="72"/>
      <c r="AM1061" s="72"/>
      <c r="AN1061" s="72"/>
      <c r="AO1061" s="72"/>
      <c r="AP1061" s="72"/>
      <c r="AQ1061" s="106"/>
    </row>
    <row r="1062" spans="1:43">
      <c r="A1062" s="15" t="s">
        <v>5415</v>
      </c>
      <c r="B1062" s="110"/>
      <c r="C1062" s="100"/>
      <c r="D1062" s="100"/>
      <c r="E1062" s="101"/>
      <c r="F1062" s="101"/>
      <c r="G1062" s="101"/>
      <c r="H1062" s="53"/>
      <c r="I1062" s="101"/>
      <c r="J1062" s="108"/>
      <c r="K1062" s="16"/>
      <c r="L1062" s="75"/>
      <c r="M1062" s="103"/>
      <c r="N1062" s="95"/>
      <c r="O1062" s="108"/>
      <c r="P1062" s="17"/>
      <c r="Q1062" s="76"/>
      <c r="R1062" s="76"/>
      <c r="S1062" s="17"/>
      <c r="T1062" s="78"/>
      <c r="U1062" s="79">
        <v>4172.970703125</v>
      </c>
      <c r="V1062" s="79">
        <v>4221.14404296875</v>
      </c>
      <c r="W1062" s="77"/>
      <c r="X1062" s="80"/>
      <c r="Y1062" s="80"/>
      <c r="Z1062" s="69">
        <v>1062</v>
      </c>
      <c r="AA1062" s="69"/>
      <c r="AB1062" s="81"/>
      <c r="AC1062" s="72"/>
      <c r="AD1062" s="72"/>
      <c r="AE1062" s="72"/>
      <c r="AF1062" s="72"/>
      <c r="AG1062" s="72"/>
      <c r="AH1062" s="72"/>
      <c r="AI1062" s="72"/>
      <c r="AJ1062" s="72"/>
      <c r="AK1062" s="72"/>
      <c r="AL1062" s="72"/>
      <c r="AM1062" s="72"/>
      <c r="AN1062" s="72"/>
      <c r="AO1062" s="72"/>
      <c r="AP1062" s="72"/>
      <c r="AQ1062" s="106"/>
    </row>
    <row r="1063" spans="1:43">
      <c r="A1063" s="15" t="s">
        <v>5416</v>
      </c>
      <c r="B1063" s="110"/>
      <c r="C1063" s="100"/>
      <c r="D1063" s="100"/>
      <c r="E1063" s="101"/>
      <c r="F1063" s="101"/>
      <c r="G1063" s="101"/>
      <c r="H1063" s="53"/>
      <c r="I1063" s="101"/>
      <c r="J1063" s="108"/>
      <c r="K1063" s="16"/>
      <c r="L1063" s="75"/>
      <c r="M1063" s="103"/>
      <c r="N1063" s="95"/>
      <c r="O1063" s="108"/>
      <c r="P1063" s="17"/>
      <c r="Q1063" s="76"/>
      <c r="R1063" s="76"/>
      <c r="S1063" s="17"/>
      <c r="T1063" s="78"/>
      <c r="U1063" s="79">
        <v>2929.497314453125</v>
      </c>
      <c r="V1063" s="79">
        <v>2269.318359375</v>
      </c>
      <c r="W1063" s="77"/>
      <c r="X1063" s="80"/>
      <c r="Y1063" s="80"/>
      <c r="Z1063" s="69">
        <v>1063</v>
      </c>
      <c r="AA1063" s="69"/>
      <c r="AB1063" s="81"/>
      <c r="AC1063" s="72"/>
      <c r="AD1063" s="72"/>
      <c r="AE1063" s="72"/>
      <c r="AF1063" s="72"/>
      <c r="AG1063" s="72"/>
      <c r="AH1063" s="72"/>
      <c r="AI1063" s="72"/>
      <c r="AJ1063" s="72"/>
      <c r="AK1063" s="72"/>
      <c r="AL1063" s="72"/>
      <c r="AM1063" s="72"/>
      <c r="AN1063" s="72"/>
      <c r="AO1063" s="72"/>
      <c r="AP1063" s="72"/>
      <c r="AQ1063" s="106"/>
    </row>
    <row r="1064" spans="1:43">
      <c r="A1064" s="15" t="s">
        <v>5417</v>
      </c>
      <c r="B1064" s="110"/>
      <c r="C1064" s="100"/>
      <c r="D1064" s="100"/>
      <c r="E1064" s="101"/>
      <c r="F1064" s="101"/>
      <c r="G1064" s="101"/>
      <c r="H1064" s="53"/>
      <c r="I1064" s="101"/>
      <c r="J1064" s="108"/>
      <c r="K1064" s="16"/>
      <c r="L1064" s="75"/>
      <c r="M1064" s="103"/>
      <c r="N1064" s="95"/>
      <c r="O1064" s="108"/>
      <c r="P1064" s="17"/>
      <c r="Q1064" s="76"/>
      <c r="R1064" s="76"/>
      <c r="S1064" s="17"/>
      <c r="T1064" s="78"/>
      <c r="U1064" s="79">
        <v>2681.592529296875</v>
      </c>
      <c r="V1064" s="79">
        <v>2436.3984375</v>
      </c>
      <c r="W1064" s="77"/>
      <c r="X1064" s="80"/>
      <c r="Y1064" s="80"/>
      <c r="Z1064" s="69">
        <v>1064</v>
      </c>
      <c r="AA1064" s="69"/>
      <c r="AB1064" s="81"/>
      <c r="AC1064" s="72"/>
      <c r="AD1064" s="72"/>
      <c r="AE1064" s="72"/>
      <c r="AF1064" s="72"/>
      <c r="AG1064" s="72"/>
      <c r="AH1064" s="72"/>
      <c r="AI1064" s="72"/>
      <c r="AJ1064" s="72"/>
      <c r="AK1064" s="72"/>
      <c r="AL1064" s="72"/>
      <c r="AM1064" s="72"/>
      <c r="AN1064" s="72"/>
      <c r="AO1064" s="72"/>
      <c r="AP1064" s="72"/>
      <c r="AQ1064" s="106"/>
    </row>
    <row r="1065" spans="1:43">
      <c r="A1065" s="15" t="s">
        <v>5418</v>
      </c>
      <c r="B1065" s="110"/>
      <c r="C1065" s="100"/>
      <c r="D1065" s="100"/>
      <c r="E1065" s="101"/>
      <c r="F1065" s="101"/>
      <c r="G1065" s="101"/>
      <c r="H1065" s="53"/>
      <c r="I1065" s="101"/>
      <c r="J1065" s="108"/>
      <c r="K1065" s="16"/>
      <c r="L1065" s="75"/>
      <c r="M1065" s="103"/>
      <c r="N1065" s="95"/>
      <c r="O1065" s="108"/>
      <c r="P1065" s="17"/>
      <c r="Q1065" s="76"/>
      <c r="R1065" s="76"/>
      <c r="S1065" s="17"/>
      <c r="T1065" s="78"/>
      <c r="U1065" s="79">
        <v>3717.717529296875</v>
      </c>
      <c r="V1065" s="79">
        <v>4926.22314453125</v>
      </c>
      <c r="W1065" s="77"/>
      <c r="X1065" s="80"/>
      <c r="Y1065" s="80"/>
      <c r="Z1065" s="69">
        <v>1065</v>
      </c>
      <c r="AA1065" s="69"/>
      <c r="AB1065" s="81"/>
      <c r="AC1065" s="72"/>
      <c r="AD1065" s="72"/>
      <c r="AE1065" s="72"/>
      <c r="AF1065" s="72"/>
      <c r="AG1065" s="72"/>
      <c r="AH1065" s="72"/>
      <c r="AI1065" s="72"/>
      <c r="AJ1065" s="72"/>
      <c r="AK1065" s="72"/>
      <c r="AL1065" s="72"/>
      <c r="AM1065" s="72"/>
      <c r="AN1065" s="72"/>
      <c r="AO1065" s="72"/>
      <c r="AP1065" s="72"/>
      <c r="AQ1065" s="106"/>
    </row>
    <row r="1066" spans="1:43">
      <c r="A1066" s="15" t="s">
        <v>5419</v>
      </c>
      <c r="B1066" s="110"/>
      <c r="C1066" s="100"/>
      <c r="D1066" s="100"/>
      <c r="E1066" s="101"/>
      <c r="F1066" s="101"/>
      <c r="G1066" s="101"/>
      <c r="H1066" s="53"/>
      <c r="I1066" s="101"/>
      <c r="J1066" s="108"/>
      <c r="K1066" s="16"/>
      <c r="L1066" s="75"/>
      <c r="M1066" s="103"/>
      <c r="N1066" s="95"/>
      <c r="O1066" s="108"/>
      <c r="P1066" s="17"/>
      <c r="Q1066" s="76"/>
      <c r="R1066" s="76"/>
      <c r="S1066" s="17"/>
      <c r="T1066" s="78"/>
      <c r="U1066" s="79">
        <v>2233.041015625</v>
      </c>
      <c r="V1066" s="79">
        <v>2872.32861328125</v>
      </c>
      <c r="W1066" s="77"/>
      <c r="X1066" s="80"/>
      <c r="Y1066" s="80"/>
      <c r="Z1066" s="69">
        <v>1066</v>
      </c>
      <c r="AA1066" s="69"/>
      <c r="AB1066" s="81"/>
      <c r="AC1066" s="72"/>
      <c r="AD1066" s="72"/>
      <c r="AE1066" s="72"/>
      <c r="AF1066" s="72"/>
      <c r="AG1066" s="72"/>
      <c r="AH1066" s="72"/>
      <c r="AI1066" s="72"/>
      <c r="AJ1066" s="72"/>
      <c r="AK1066" s="72"/>
      <c r="AL1066" s="72"/>
      <c r="AM1066" s="72"/>
      <c r="AN1066" s="72"/>
      <c r="AO1066" s="72"/>
      <c r="AP1066" s="72"/>
      <c r="AQ1066" s="106"/>
    </row>
    <row r="1067" spans="1:43">
      <c r="A1067" s="15" t="s">
        <v>5420</v>
      </c>
      <c r="B1067" s="110"/>
      <c r="C1067" s="100"/>
      <c r="D1067" s="100"/>
      <c r="E1067" s="101"/>
      <c r="F1067" s="101"/>
      <c r="G1067" s="101"/>
      <c r="H1067" s="53"/>
      <c r="I1067" s="101"/>
      <c r="J1067" s="108"/>
      <c r="K1067" s="16"/>
      <c r="L1067" s="75"/>
      <c r="M1067" s="103"/>
      <c r="N1067" s="95"/>
      <c r="O1067" s="108"/>
      <c r="P1067" s="17"/>
      <c r="Q1067" s="76"/>
      <c r="R1067" s="76"/>
      <c r="S1067" s="17"/>
      <c r="T1067" s="78"/>
      <c r="U1067" s="79">
        <v>3318.135986328125</v>
      </c>
      <c r="V1067" s="79">
        <v>3476.981689453125</v>
      </c>
      <c r="W1067" s="77"/>
      <c r="X1067" s="80"/>
      <c r="Y1067" s="80"/>
      <c r="Z1067" s="69">
        <v>1067</v>
      </c>
      <c r="AA1067" s="69"/>
      <c r="AB1067" s="81"/>
      <c r="AC1067" s="72"/>
      <c r="AD1067" s="72"/>
      <c r="AE1067" s="72"/>
      <c r="AF1067" s="72"/>
      <c r="AG1067" s="72"/>
      <c r="AH1067" s="72"/>
      <c r="AI1067" s="72"/>
      <c r="AJ1067" s="72"/>
      <c r="AK1067" s="72"/>
      <c r="AL1067" s="72"/>
      <c r="AM1067" s="72"/>
      <c r="AN1067" s="72"/>
      <c r="AO1067" s="72"/>
      <c r="AP1067" s="72"/>
      <c r="AQ1067" s="106"/>
    </row>
    <row r="1068" spans="1:43">
      <c r="A1068" s="15" t="s">
        <v>5421</v>
      </c>
      <c r="B1068" s="110"/>
      <c r="C1068" s="100"/>
      <c r="D1068" s="100"/>
      <c r="E1068" s="101"/>
      <c r="F1068" s="101"/>
      <c r="G1068" s="101"/>
      <c r="H1068" s="53"/>
      <c r="I1068" s="101"/>
      <c r="J1068" s="108"/>
      <c r="K1068" s="16"/>
      <c r="L1068" s="75"/>
      <c r="M1068" s="103"/>
      <c r="N1068" s="95"/>
      <c r="O1068" s="108"/>
      <c r="P1068" s="17"/>
      <c r="Q1068" s="76"/>
      <c r="R1068" s="76"/>
      <c r="S1068" s="17"/>
      <c r="T1068" s="78"/>
      <c r="U1068" s="79">
        <v>2496.1474609375</v>
      </c>
      <c r="V1068" s="79">
        <v>2677.85009765625</v>
      </c>
      <c r="W1068" s="77"/>
      <c r="X1068" s="80"/>
      <c r="Y1068" s="80"/>
      <c r="Z1068" s="69">
        <v>1068</v>
      </c>
      <c r="AA1068" s="69"/>
      <c r="AB1068" s="81"/>
      <c r="AC1068" s="72"/>
      <c r="AD1068" s="72"/>
      <c r="AE1068" s="72"/>
      <c r="AF1068" s="72"/>
      <c r="AG1068" s="72"/>
      <c r="AH1068" s="72"/>
      <c r="AI1068" s="72"/>
      <c r="AJ1068" s="72"/>
      <c r="AK1068" s="72"/>
      <c r="AL1068" s="72"/>
      <c r="AM1068" s="72"/>
      <c r="AN1068" s="72"/>
      <c r="AO1068" s="72"/>
      <c r="AP1068" s="72"/>
      <c r="AQ1068" s="106"/>
    </row>
    <row r="1069" spans="1:43">
      <c r="A1069" s="15" t="s">
        <v>5422</v>
      </c>
      <c r="B1069" s="110"/>
      <c r="C1069" s="100"/>
      <c r="D1069" s="100"/>
      <c r="E1069" s="101"/>
      <c r="F1069" s="101"/>
      <c r="G1069" s="101"/>
      <c r="H1069" s="53"/>
      <c r="I1069" s="101"/>
      <c r="J1069" s="108"/>
      <c r="K1069" s="16"/>
      <c r="L1069" s="75"/>
      <c r="M1069" s="103"/>
      <c r="N1069" s="95"/>
      <c r="O1069" s="108"/>
      <c r="P1069" s="17"/>
      <c r="Q1069" s="76"/>
      <c r="R1069" s="76"/>
      <c r="S1069" s="17"/>
      <c r="T1069" s="78"/>
      <c r="U1069" s="79">
        <v>7603.13134765625</v>
      </c>
      <c r="V1069" s="79">
        <v>5045.6142578125</v>
      </c>
      <c r="W1069" s="77"/>
      <c r="X1069" s="80"/>
      <c r="Y1069" s="80"/>
      <c r="Z1069" s="69">
        <v>1069</v>
      </c>
      <c r="AA1069" s="69"/>
      <c r="AB1069" s="81"/>
      <c r="AC1069" s="72"/>
      <c r="AD1069" s="72"/>
      <c r="AE1069" s="72"/>
      <c r="AF1069" s="72"/>
      <c r="AG1069" s="72"/>
      <c r="AH1069" s="72"/>
      <c r="AI1069" s="72"/>
      <c r="AJ1069" s="72"/>
      <c r="AK1069" s="72"/>
      <c r="AL1069" s="72"/>
      <c r="AM1069" s="72"/>
      <c r="AN1069" s="72"/>
      <c r="AO1069" s="72"/>
      <c r="AP1069" s="72"/>
      <c r="AQ1069" s="106"/>
    </row>
    <row r="1070" spans="1:43">
      <c r="A1070" s="15" t="s">
        <v>5423</v>
      </c>
      <c r="B1070" s="110"/>
      <c r="C1070" s="100"/>
      <c r="D1070" s="100"/>
      <c r="E1070" s="101"/>
      <c r="F1070" s="101"/>
      <c r="G1070" s="101"/>
      <c r="H1070" s="53"/>
      <c r="I1070" s="101"/>
      <c r="J1070" s="108"/>
      <c r="K1070" s="16"/>
      <c r="L1070" s="75"/>
      <c r="M1070" s="103"/>
      <c r="N1070" s="95"/>
      <c r="O1070" s="108"/>
      <c r="P1070" s="17"/>
      <c r="Q1070" s="76"/>
      <c r="R1070" s="76"/>
      <c r="S1070" s="17"/>
      <c r="T1070" s="78"/>
      <c r="U1070" s="79">
        <v>6702.09130859375</v>
      </c>
      <c r="V1070" s="79">
        <v>5517.6943359375</v>
      </c>
      <c r="W1070" s="77"/>
      <c r="X1070" s="80"/>
      <c r="Y1070" s="80"/>
      <c r="Z1070" s="69">
        <v>1070</v>
      </c>
      <c r="AA1070" s="69"/>
      <c r="AB1070" s="81"/>
      <c r="AC1070" s="72"/>
      <c r="AD1070" s="72"/>
      <c r="AE1070" s="72"/>
      <c r="AF1070" s="72"/>
      <c r="AG1070" s="72"/>
      <c r="AH1070" s="72"/>
      <c r="AI1070" s="72"/>
      <c r="AJ1070" s="72"/>
      <c r="AK1070" s="72"/>
      <c r="AL1070" s="72"/>
      <c r="AM1070" s="72"/>
      <c r="AN1070" s="72"/>
      <c r="AO1070" s="72"/>
      <c r="AP1070" s="72"/>
      <c r="AQ1070" s="106"/>
    </row>
    <row r="1071" spans="1:43">
      <c r="A1071" s="15" t="s">
        <v>5424</v>
      </c>
      <c r="B1071" s="110"/>
      <c r="C1071" s="100"/>
      <c r="D1071" s="100"/>
      <c r="E1071" s="101"/>
      <c r="F1071" s="101"/>
      <c r="G1071" s="101"/>
      <c r="H1071" s="53"/>
      <c r="I1071" s="101"/>
      <c r="J1071" s="108"/>
      <c r="K1071" s="16"/>
      <c r="L1071" s="75"/>
      <c r="M1071" s="103"/>
      <c r="N1071" s="95"/>
      <c r="O1071" s="108"/>
      <c r="P1071" s="17"/>
      <c r="Q1071" s="76"/>
      <c r="R1071" s="76"/>
      <c r="S1071" s="17"/>
      <c r="T1071" s="78"/>
      <c r="U1071" s="79">
        <v>5716.8544921875</v>
      </c>
      <c r="V1071" s="79">
        <v>7021.5966796875</v>
      </c>
      <c r="W1071" s="77"/>
      <c r="X1071" s="80"/>
      <c r="Y1071" s="80"/>
      <c r="Z1071" s="69">
        <v>1071</v>
      </c>
      <c r="AA1071" s="69"/>
      <c r="AB1071" s="81"/>
      <c r="AC1071" s="72"/>
      <c r="AD1071" s="72"/>
      <c r="AE1071" s="72"/>
      <c r="AF1071" s="72"/>
      <c r="AG1071" s="72"/>
      <c r="AH1071" s="72"/>
      <c r="AI1071" s="72"/>
      <c r="AJ1071" s="72"/>
      <c r="AK1071" s="72"/>
      <c r="AL1071" s="72"/>
      <c r="AM1071" s="72"/>
      <c r="AN1071" s="72"/>
      <c r="AO1071" s="72"/>
      <c r="AP1071" s="72"/>
      <c r="AQ1071" s="106"/>
    </row>
    <row r="1072" spans="1:43">
      <c r="A1072" s="15" t="s">
        <v>5425</v>
      </c>
      <c r="B1072" s="110"/>
      <c r="C1072" s="100"/>
      <c r="D1072" s="100"/>
      <c r="E1072" s="101"/>
      <c r="F1072" s="101"/>
      <c r="G1072" s="101"/>
      <c r="H1072" s="53"/>
      <c r="I1072" s="101"/>
      <c r="J1072" s="108"/>
      <c r="K1072" s="16"/>
      <c r="L1072" s="75"/>
      <c r="M1072" s="103"/>
      <c r="N1072" s="95"/>
      <c r="O1072" s="108"/>
      <c r="P1072" s="17"/>
      <c r="Q1072" s="76"/>
      <c r="R1072" s="76"/>
      <c r="S1072" s="17"/>
      <c r="T1072" s="78"/>
      <c r="U1072" s="79">
        <v>5497.69091796875</v>
      </c>
      <c r="V1072" s="79">
        <v>6017.5595703125</v>
      </c>
      <c r="W1072" s="77"/>
      <c r="X1072" s="80"/>
      <c r="Y1072" s="80"/>
      <c r="Z1072" s="69">
        <v>1072</v>
      </c>
      <c r="AA1072" s="69"/>
      <c r="AB1072" s="81"/>
      <c r="AC1072" s="72"/>
      <c r="AD1072" s="72"/>
      <c r="AE1072" s="72"/>
      <c r="AF1072" s="72"/>
      <c r="AG1072" s="72"/>
      <c r="AH1072" s="72"/>
      <c r="AI1072" s="72"/>
      <c r="AJ1072" s="72"/>
      <c r="AK1072" s="72"/>
      <c r="AL1072" s="72"/>
      <c r="AM1072" s="72"/>
      <c r="AN1072" s="72"/>
      <c r="AO1072" s="72"/>
      <c r="AP1072" s="72"/>
      <c r="AQ1072" s="106"/>
    </row>
    <row r="1073" spans="1:43">
      <c r="A1073" s="15" t="s">
        <v>5426</v>
      </c>
      <c r="B1073" s="110"/>
      <c r="C1073" s="100"/>
      <c r="D1073" s="100"/>
      <c r="E1073" s="101"/>
      <c r="F1073" s="101"/>
      <c r="G1073" s="101"/>
      <c r="H1073" s="53"/>
      <c r="I1073" s="101"/>
      <c r="J1073" s="108"/>
      <c r="K1073" s="16"/>
      <c r="L1073" s="75"/>
      <c r="M1073" s="103"/>
      <c r="N1073" s="95"/>
      <c r="O1073" s="108"/>
      <c r="P1073" s="17"/>
      <c r="Q1073" s="76"/>
      <c r="R1073" s="76"/>
      <c r="S1073" s="17"/>
      <c r="T1073" s="78"/>
      <c r="U1073" s="79">
        <v>5682.876953125</v>
      </c>
      <c r="V1073" s="79">
        <v>7144.623046875</v>
      </c>
      <c r="W1073" s="77"/>
      <c r="X1073" s="80"/>
      <c r="Y1073" s="80"/>
      <c r="Z1073" s="69">
        <v>1073</v>
      </c>
      <c r="AA1073" s="69"/>
      <c r="AB1073" s="81"/>
      <c r="AC1073" s="72"/>
      <c r="AD1073" s="72"/>
      <c r="AE1073" s="72"/>
      <c r="AF1073" s="72"/>
      <c r="AG1073" s="72"/>
      <c r="AH1073" s="72"/>
      <c r="AI1073" s="72"/>
      <c r="AJ1073" s="72"/>
      <c r="AK1073" s="72"/>
      <c r="AL1073" s="72"/>
      <c r="AM1073" s="72"/>
      <c r="AN1073" s="72"/>
      <c r="AO1073" s="72"/>
      <c r="AP1073" s="72"/>
      <c r="AQ1073" s="106"/>
    </row>
    <row r="1074" spans="1:43">
      <c r="A1074" s="15" t="s">
        <v>5427</v>
      </c>
      <c r="B1074" s="110"/>
      <c r="C1074" s="100"/>
      <c r="D1074" s="100"/>
      <c r="E1074" s="101"/>
      <c r="F1074" s="101"/>
      <c r="G1074" s="101"/>
      <c r="H1074" s="53"/>
      <c r="I1074" s="101"/>
      <c r="J1074" s="108"/>
      <c r="K1074" s="16"/>
      <c r="L1074" s="75"/>
      <c r="M1074" s="103"/>
      <c r="N1074" s="95"/>
      <c r="O1074" s="108"/>
      <c r="P1074" s="17"/>
      <c r="Q1074" s="76"/>
      <c r="R1074" s="76"/>
      <c r="S1074" s="17"/>
      <c r="T1074" s="78"/>
      <c r="U1074" s="79">
        <v>6635.97021484375</v>
      </c>
      <c r="V1074" s="79">
        <v>7515.9765625</v>
      </c>
      <c r="W1074" s="77"/>
      <c r="X1074" s="80"/>
      <c r="Y1074" s="80"/>
      <c r="Z1074" s="69">
        <v>1074</v>
      </c>
      <c r="AA1074" s="69"/>
      <c r="AB1074" s="81"/>
      <c r="AC1074" s="72"/>
      <c r="AD1074" s="72"/>
      <c r="AE1074" s="72"/>
      <c r="AF1074" s="72"/>
      <c r="AG1074" s="72"/>
      <c r="AH1074" s="72"/>
      <c r="AI1074" s="72"/>
      <c r="AJ1074" s="72"/>
      <c r="AK1074" s="72"/>
      <c r="AL1074" s="72"/>
      <c r="AM1074" s="72"/>
      <c r="AN1074" s="72"/>
      <c r="AO1074" s="72"/>
      <c r="AP1074" s="72"/>
      <c r="AQ1074" s="106"/>
    </row>
    <row r="1075" spans="1:43">
      <c r="A1075" s="15" t="s">
        <v>5428</v>
      </c>
      <c r="B1075" s="110"/>
      <c r="C1075" s="100"/>
      <c r="D1075" s="100"/>
      <c r="E1075" s="101"/>
      <c r="F1075" s="101"/>
      <c r="G1075" s="101"/>
      <c r="H1075" s="53"/>
      <c r="I1075" s="101"/>
      <c r="J1075" s="108"/>
      <c r="K1075" s="16"/>
      <c r="L1075" s="75"/>
      <c r="M1075" s="103"/>
      <c r="N1075" s="95"/>
      <c r="O1075" s="108"/>
      <c r="P1075" s="17"/>
      <c r="Q1075" s="76"/>
      <c r="R1075" s="76"/>
      <c r="S1075" s="17"/>
      <c r="T1075" s="78"/>
      <c r="U1075" s="79">
        <v>4601.87548828125</v>
      </c>
      <c r="V1075" s="79">
        <v>7190.53466796875</v>
      </c>
      <c r="W1075" s="77"/>
      <c r="X1075" s="80"/>
      <c r="Y1075" s="80"/>
      <c r="Z1075" s="69">
        <v>1075</v>
      </c>
      <c r="AA1075" s="69"/>
      <c r="AB1075" s="81"/>
      <c r="AC1075" s="72"/>
      <c r="AD1075" s="72"/>
      <c r="AE1075" s="72"/>
      <c r="AF1075" s="72"/>
      <c r="AG1075" s="72"/>
      <c r="AH1075" s="72"/>
      <c r="AI1075" s="72"/>
      <c r="AJ1075" s="72"/>
      <c r="AK1075" s="72"/>
      <c r="AL1075" s="72"/>
      <c r="AM1075" s="72"/>
      <c r="AN1075" s="72"/>
      <c r="AO1075" s="72"/>
      <c r="AP1075" s="72"/>
      <c r="AQ1075" s="106"/>
    </row>
    <row r="1076" spans="1:43">
      <c r="A1076" s="15" t="s">
        <v>5429</v>
      </c>
      <c r="B1076" s="110"/>
      <c r="C1076" s="100"/>
      <c r="D1076" s="100"/>
      <c r="E1076" s="101"/>
      <c r="F1076" s="101"/>
      <c r="G1076" s="101"/>
      <c r="H1076" s="53"/>
      <c r="I1076" s="101"/>
      <c r="J1076" s="108"/>
      <c r="K1076" s="16"/>
      <c r="L1076" s="75"/>
      <c r="M1076" s="103"/>
      <c r="N1076" s="95"/>
      <c r="O1076" s="108"/>
      <c r="P1076" s="17"/>
      <c r="Q1076" s="76"/>
      <c r="R1076" s="76"/>
      <c r="S1076" s="17"/>
      <c r="T1076" s="78"/>
      <c r="U1076" s="79">
        <v>5613.65478515625</v>
      </c>
      <c r="V1076" s="79">
        <v>7044.67041015625</v>
      </c>
      <c r="W1076" s="77"/>
      <c r="X1076" s="80"/>
      <c r="Y1076" s="80"/>
      <c r="Z1076" s="69">
        <v>1076</v>
      </c>
      <c r="AA1076" s="69"/>
      <c r="AB1076" s="81"/>
      <c r="AC1076" s="72"/>
      <c r="AD1076" s="72"/>
      <c r="AE1076" s="72"/>
      <c r="AF1076" s="72"/>
      <c r="AG1076" s="72"/>
      <c r="AH1076" s="72"/>
      <c r="AI1076" s="72"/>
      <c r="AJ1076" s="72"/>
      <c r="AK1076" s="72"/>
      <c r="AL1076" s="72"/>
      <c r="AM1076" s="72"/>
      <c r="AN1076" s="72"/>
      <c r="AO1076" s="72"/>
      <c r="AP1076" s="72"/>
      <c r="AQ1076" s="106"/>
    </row>
    <row r="1077" spans="1:43">
      <c r="A1077" s="15" t="s">
        <v>5430</v>
      </c>
      <c r="B1077" s="110"/>
      <c r="C1077" s="100"/>
      <c r="D1077" s="100"/>
      <c r="E1077" s="101"/>
      <c r="F1077" s="101"/>
      <c r="G1077" s="101"/>
      <c r="H1077" s="53"/>
      <c r="I1077" s="101"/>
      <c r="J1077" s="108"/>
      <c r="K1077" s="16"/>
      <c r="L1077" s="75"/>
      <c r="M1077" s="103"/>
      <c r="N1077" s="95"/>
      <c r="O1077" s="108"/>
      <c r="P1077" s="17"/>
      <c r="Q1077" s="76"/>
      <c r="R1077" s="76"/>
      <c r="S1077" s="17"/>
      <c r="T1077" s="78"/>
      <c r="U1077" s="79">
        <v>5308.24365234375</v>
      </c>
      <c r="V1077" s="79">
        <v>6134.478515625</v>
      </c>
      <c r="W1077" s="77"/>
      <c r="X1077" s="80"/>
      <c r="Y1077" s="80"/>
      <c r="Z1077" s="69">
        <v>1077</v>
      </c>
      <c r="AA1077" s="69"/>
      <c r="AB1077" s="81"/>
      <c r="AC1077" s="72"/>
      <c r="AD1077" s="72"/>
      <c r="AE1077" s="72"/>
      <c r="AF1077" s="72"/>
      <c r="AG1077" s="72"/>
      <c r="AH1077" s="72"/>
      <c r="AI1077" s="72"/>
      <c r="AJ1077" s="72"/>
      <c r="AK1077" s="72"/>
      <c r="AL1077" s="72"/>
      <c r="AM1077" s="72"/>
      <c r="AN1077" s="72"/>
      <c r="AO1077" s="72"/>
      <c r="AP1077" s="72"/>
      <c r="AQ1077" s="106"/>
    </row>
    <row r="1078" spans="1:43">
      <c r="A1078" s="15" t="s">
        <v>5431</v>
      </c>
      <c r="B1078" s="110"/>
      <c r="C1078" s="100"/>
      <c r="D1078" s="100"/>
      <c r="E1078" s="101"/>
      <c r="F1078" s="101"/>
      <c r="G1078" s="101"/>
      <c r="H1078" s="53"/>
      <c r="I1078" s="101"/>
      <c r="J1078" s="108"/>
      <c r="K1078" s="16"/>
      <c r="L1078" s="75"/>
      <c r="M1078" s="103"/>
      <c r="N1078" s="95"/>
      <c r="O1078" s="108"/>
      <c r="P1078" s="17"/>
      <c r="Q1078" s="76"/>
      <c r="R1078" s="76"/>
      <c r="S1078" s="17"/>
      <c r="T1078" s="78"/>
      <c r="U1078" s="79">
        <v>5692.4873046875</v>
      </c>
      <c r="V1078" s="79">
        <v>7087.0224609375</v>
      </c>
      <c r="W1078" s="77"/>
      <c r="X1078" s="80"/>
      <c r="Y1078" s="80"/>
      <c r="Z1078" s="69">
        <v>1078</v>
      </c>
      <c r="AA1078" s="69"/>
      <c r="AB1078" s="81"/>
      <c r="AC1078" s="72"/>
      <c r="AD1078" s="72"/>
      <c r="AE1078" s="72"/>
      <c r="AF1078" s="72"/>
      <c r="AG1078" s="72"/>
      <c r="AH1078" s="72"/>
      <c r="AI1078" s="72"/>
      <c r="AJ1078" s="72"/>
      <c r="AK1078" s="72"/>
      <c r="AL1078" s="72"/>
      <c r="AM1078" s="72"/>
      <c r="AN1078" s="72"/>
      <c r="AO1078" s="72"/>
      <c r="AP1078" s="72"/>
      <c r="AQ1078" s="106"/>
    </row>
    <row r="1079" spans="1:43">
      <c r="A1079" s="15" t="s">
        <v>5432</v>
      </c>
      <c r="B1079" s="110"/>
      <c r="C1079" s="100"/>
      <c r="D1079" s="100"/>
      <c r="E1079" s="101"/>
      <c r="F1079" s="101"/>
      <c r="G1079" s="101"/>
      <c r="H1079" s="53"/>
      <c r="I1079" s="101"/>
      <c r="J1079" s="108"/>
      <c r="K1079" s="16"/>
      <c r="L1079" s="75"/>
      <c r="M1079" s="103"/>
      <c r="N1079" s="95"/>
      <c r="O1079" s="108"/>
      <c r="P1079" s="17"/>
      <c r="Q1079" s="76"/>
      <c r="R1079" s="76"/>
      <c r="S1079" s="17"/>
      <c r="T1079" s="78"/>
      <c r="U1079" s="79">
        <v>5049.18408203125</v>
      </c>
      <c r="V1079" s="79">
        <v>6297.2646484375</v>
      </c>
      <c r="W1079" s="77"/>
      <c r="X1079" s="80"/>
      <c r="Y1079" s="80"/>
      <c r="Z1079" s="69">
        <v>1079</v>
      </c>
      <c r="AA1079" s="69"/>
      <c r="AB1079" s="81"/>
      <c r="AC1079" s="72"/>
      <c r="AD1079" s="72"/>
      <c r="AE1079" s="72"/>
      <c r="AF1079" s="72"/>
      <c r="AG1079" s="72"/>
      <c r="AH1079" s="72"/>
      <c r="AI1079" s="72"/>
      <c r="AJ1079" s="72"/>
      <c r="AK1079" s="72"/>
      <c r="AL1079" s="72"/>
      <c r="AM1079" s="72"/>
      <c r="AN1079" s="72"/>
      <c r="AO1079" s="72"/>
      <c r="AP1079" s="72"/>
      <c r="AQ1079" s="106"/>
    </row>
    <row r="1080" spans="1:43">
      <c r="A1080" s="15" t="s">
        <v>5433</v>
      </c>
      <c r="B1080" s="110"/>
      <c r="C1080" s="100"/>
      <c r="D1080" s="100"/>
      <c r="E1080" s="101"/>
      <c r="F1080" s="101"/>
      <c r="G1080" s="101"/>
      <c r="H1080" s="53"/>
      <c r="I1080" s="101"/>
      <c r="J1080" s="108"/>
      <c r="K1080" s="16"/>
      <c r="L1080" s="75"/>
      <c r="M1080" s="103"/>
      <c r="N1080" s="95"/>
      <c r="O1080" s="108"/>
      <c r="P1080" s="17"/>
      <c r="Q1080" s="76"/>
      <c r="R1080" s="76"/>
      <c r="S1080" s="17"/>
      <c r="T1080" s="78"/>
      <c r="U1080" s="79">
        <v>3939.543212890625</v>
      </c>
      <c r="V1080" s="79">
        <v>7028.8515625</v>
      </c>
      <c r="W1080" s="77"/>
      <c r="X1080" s="80"/>
      <c r="Y1080" s="80"/>
      <c r="Z1080" s="69">
        <v>1080</v>
      </c>
      <c r="AA1080" s="69"/>
      <c r="AB1080" s="81"/>
      <c r="AC1080" s="72"/>
      <c r="AD1080" s="72"/>
      <c r="AE1080" s="72"/>
      <c r="AF1080" s="72"/>
      <c r="AG1080" s="72"/>
      <c r="AH1080" s="72"/>
      <c r="AI1080" s="72"/>
      <c r="AJ1080" s="72"/>
      <c r="AK1080" s="72"/>
      <c r="AL1080" s="72"/>
      <c r="AM1080" s="72"/>
      <c r="AN1080" s="72"/>
      <c r="AO1080" s="72"/>
      <c r="AP1080" s="72"/>
      <c r="AQ1080" s="106"/>
    </row>
    <row r="1081" spans="1:43">
      <c r="A1081" s="15" t="s">
        <v>5434</v>
      </c>
      <c r="B1081" s="110"/>
      <c r="C1081" s="100"/>
      <c r="D1081" s="100"/>
      <c r="E1081" s="101"/>
      <c r="F1081" s="101"/>
      <c r="G1081" s="101"/>
      <c r="H1081" s="53"/>
      <c r="I1081" s="101"/>
      <c r="J1081" s="108"/>
      <c r="K1081" s="16"/>
      <c r="L1081" s="75"/>
      <c r="M1081" s="103"/>
      <c r="N1081" s="95"/>
      <c r="O1081" s="108"/>
      <c r="P1081" s="17"/>
      <c r="Q1081" s="76"/>
      <c r="R1081" s="76"/>
      <c r="S1081" s="17"/>
      <c r="T1081" s="78"/>
      <c r="U1081" s="79">
        <v>5594.03857421875</v>
      </c>
      <c r="V1081" s="79">
        <v>6130.8291015625</v>
      </c>
      <c r="W1081" s="77"/>
      <c r="X1081" s="80"/>
      <c r="Y1081" s="80"/>
      <c r="Z1081" s="69">
        <v>1081</v>
      </c>
      <c r="AA1081" s="69"/>
      <c r="AB1081" s="81"/>
      <c r="AC1081" s="72"/>
      <c r="AD1081" s="72"/>
      <c r="AE1081" s="72"/>
      <c r="AF1081" s="72"/>
      <c r="AG1081" s="72"/>
      <c r="AH1081" s="72"/>
      <c r="AI1081" s="72"/>
      <c r="AJ1081" s="72"/>
      <c r="AK1081" s="72"/>
      <c r="AL1081" s="72"/>
      <c r="AM1081" s="72"/>
      <c r="AN1081" s="72"/>
      <c r="AO1081" s="72"/>
      <c r="AP1081" s="72"/>
      <c r="AQ1081" s="106"/>
    </row>
    <row r="1082" spans="1:43">
      <c r="A1082" s="15" t="s">
        <v>5435</v>
      </c>
      <c r="B1082" s="110"/>
      <c r="C1082" s="100"/>
      <c r="D1082" s="100"/>
      <c r="E1082" s="101"/>
      <c r="F1082" s="101"/>
      <c r="G1082" s="101"/>
      <c r="H1082" s="53"/>
      <c r="I1082" s="101"/>
      <c r="J1082" s="108"/>
      <c r="K1082" s="16"/>
      <c r="L1082" s="75"/>
      <c r="M1082" s="103"/>
      <c r="N1082" s="95"/>
      <c r="O1082" s="108"/>
      <c r="P1082" s="17"/>
      <c r="Q1082" s="76"/>
      <c r="R1082" s="76"/>
      <c r="S1082" s="17"/>
      <c r="T1082" s="78"/>
      <c r="U1082" s="79">
        <v>4109.15771484375</v>
      </c>
      <c r="V1082" s="79">
        <v>7143.42578125</v>
      </c>
      <c r="W1082" s="77"/>
      <c r="X1082" s="80"/>
      <c r="Y1082" s="80"/>
      <c r="Z1082" s="69">
        <v>1082</v>
      </c>
      <c r="AA1082" s="69"/>
      <c r="AB1082" s="81"/>
      <c r="AC1082" s="72"/>
      <c r="AD1082" s="72"/>
      <c r="AE1082" s="72"/>
      <c r="AF1082" s="72"/>
      <c r="AG1082" s="72"/>
      <c r="AH1082" s="72"/>
      <c r="AI1082" s="72"/>
      <c r="AJ1082" s="72"/>
      <c r="AK1082" s="72"/>
      <c r="AL1082" s="72"/>
      <c r="AM1082" s="72"/>
      <c r="AN1082" s="72"/>
      <c r="AO1082" s="72"/>
      <c r="AP1082" s="72"/>
      <c r="AQ1082" s="106"/>
    </row>
    <row r="1083" spans="1:43">
      <c r="A1083" s="15" t="s">
        <v>5436</v>
      </c>
      <c r="B1083" s="110"/>
      <c r="C1083" s="100"/>
      <c r="D1083" s="100"/>
      <c r="E1083" s="101"/>
      <c r="F1083" s="101"/>
      <c r="G1083" s="101"/>
      <c r="H1083" s="53"/>
      <c r="I1083" s="101"/>
      <c r="J1083" s="108"/>
      <c r="K1083" s="16"/>
      <c r="L1083" s="75"/>
      <c r="M1083" s="103"/>
      <c r="N1083" s="95"/>
      <c r="O1083" s="108"/>
      <c r="P1083" s="17"/>
      <c r="Q1083" s="76"/>
      <c r="R1083" s="76"/>
      <c r="S1083" s="17"/>
      <c r="T1083" s="78"/>
      <c r="U1083" s="79">
        <v>5762.75537109375</v>
      </c>
      <c r="V1083" s="79">
        <v>7154.5087890625</v>
      </c>
      <c r="W1083" s="77"/>
      <c r="X1083" s="80"/>
      <c r="Y1083" s="80"/>
      <c r="Z1083" s="69">
        <v>1083</v>
      </c>
      <c r="AA1083" s="69"/>
      <c r="AB1083" s="81"/>
      <c r="AC1083" s="72"/>
      <c r="AD1083" s="72"/>
      <c r="AE1083" s="72"/>
      <c r="AF1083" s="72"/>
      <c r="AG1083" s="72"/>
      <c r="AH1083" s="72"/>
      <c r="AI1083" s="72"/>
      <c r="AJ1083" s="72"/>
      <c r="AK1083" s="72"/>
      <c r="AL1083" s="72"/>
      <c r="AM1083" s="72"/>
      <c r="AN1083" s="72"/>
      <c r="AO1083" s="72"/>
      <c r="AP1083" s="72"/>
      <c r="AQ1083" s="106"/>
    </row>
    <row r="1084" spans="1:43">
      <c r="A1084" s="15" t="s">
        <v>5437</v>
      </c>
      <c r="B1084" s="110"/>
      <c r="C1084" s="100"/>
      <c r="D1084" s="100"/>
      <c r="E1084" s="101"/>
      <c r="F1084" s="101"/>
      <c r="G1084" s="101"/>
      <c r="H1084" s="53"/>
      <c r="I1084" s="101"/>
      <c r="J1084" s="108"/>
      <c r="K1084" s="16"/>
      <c r="L1084" s="75"/>
      <c r="M1084" s="103"/>
      <c r="N1084" s="95"/>
      <c r="O1084" s="108"/>
      <c r="P1084" s="17"/>
      <c r="Q1084" s="76"/>
      <c r="R1084" s="76"/>
      <c r="S1084" s="17"/>
      <c r="T1084" s="78"/>
      <c r="U1084" s="79">
        <v>6649.5556640625</v>
      </c>
      <c r="V1084" s="79">
        <v>7665.65478515625</v>
      </c>
      <c r="W1084" s="77"/>
      <c r="X1084" s="80"/>
      <c r="Y1084" s="80"/>
      <c r="Z1084" s="69">
        <v>1084</v>
      </c>
      <c r="AA1084" s="69"/>
      <c r="AB1084" s="81"/>
      <c r="AC1084" s="72"/>
      <c r="AD1084" s="72"/>
      <c r="AE1084" s="72"/>
      <c r="AF1084" s="72"/>
      <c r="AG1084" s="72"/>
      <c r="AH1084" s="72"/>
      <c r="AI1084" s="72"/>
      <c r="AJ1084" s="72"/>
      <c r="AK1084" s="72"/>
      <c r="AL1084" s="72"/>
      <c r="AM1084" s="72"/>
      <c r="AN1084" s="72"/>
      <c r="AO1084" s="72"/>
      <c r="AP1084" s="72"/>
      <c r="AQ1084" s="106"/>
    </row>
    <row r="1085" spans="1:43">
      <c r="A1085" s="15" t="s">
        <v>5438</v>
      </c>
      <c r="B1085" s="110"/>
      <c r="C1085" s="100"/>
      <c r="D1085" s="100"/>
      <c r="E1085" s="101"/>
      <c r="F1085" s="101"/>
      <c r="G1085" s="101"/>
      <c r="H1085" s="53"/>
      <c r="I1085" s="101"/>
      <c r="J1085" s="108"/>
      <c r="K1085" s="16"/>
      <c r="L1085" s="75"/>
      <c r="M1085" s="103"/>
      <c r="N1085" s="95"/>
      <c r="O1085" s="108"/>
      <c r="P1085" s="17"/>
      <c r="Q1085" s="76"/>
      <c r="R1085" s="76"/>
      <c r="S1085" s="17"/>
      <c r="T1085" s="78"/>
      <c r="U1085" s="79">
        <v>4810.267578125</v>
      </c>
      <c r="V1085" s="79">
        <v>7669.24755859375</v>
      </c>
      <c r="W1085" s="77"/>
      <c r="X1085" s="80"/>
      <c r="Y1085" s="80"/>
      <c r="Z1085" s="69">
        <v>1085</v>
      </c>
      <c r="AA1085" s="69"/>
      <c r="AB1085" s="81"/>
      <c r="AC1085" s="72"/>
      <c r="AD1085" s="72"/>
      <c r="AE1085" s="72"/>
      <c r="AF1085" s="72"/>
      <c r="AG1085" s="72"/>
      <c r="AH1085" s="72"/>
      <c r="AI1085" s="72"/>
      <c r="AJ1085" s="72"/>
      <c r="AK1085" s="72"/>
      <c r="AL1085" s="72"/>
      <c r="AM1085" s="72"/>
      <c r="AN1085" s="72"/>
      <c r="AO1085" s="72"/>
      <c r="AP1085" s="72"/>
      <c r="AQ1085" s="106"/>
    </row>
    <row r="1086" spans="1:43">
      <c r="A1086" s="15" t="s">
        <v>5439</v>
      </c>
      <c r="B1086" s="110"/>
      <c r="C1086" s="100"/>
      <c r="D1086" s="100"/>
      <c r="E1086" s="101"/>
      <c r="F1086" s="101"/>
      <c r="G1086" s="101"/>
      <c r="H1086" s="53"/>
      <c r="I1086" s="101"/>
      <c r="J1086" s="108"/>
      <c r="K1086" s="16"/>
      <c r="L1086" s="75"/>
      <c r="M1086" s="103"/>
      <c r="N1086" s="95"/>
      <c r="O1086" s="108"/>
      <c r="P1086" s="17"/>
      <c r="Q1086" s="76"/>
      <c r="R1086" s="76"/>
      <c r="S1086" s="17"/>
      <c r="T1086" s="78"/>
      <c r="U1086" s="79">
        <v>5688.728515625</v>
      </c>
      <c r="V1086" s="79">
        <v>7143.73876953125</v>
      </c>
      <c r="W1086" s="77"/>
      <c r="X1086" s="80"/>
      <c r="Y1086" s="80"/>
      <c r="Z1086" s="69">
        <v>1086</v>
      </c>
      <c r="AA1086" s="69"/>
      <c r="AB1086" s="81"/>
      <c r="AC1086" s="72"/>
      <c r="AD1086" s="72"/>
      <c r="AE1086" s="72"/>
      <c r="AF1086" s="72"/>
      <c r="AG1086" s="72"/>
      <c r="AH1086" s="72"/>
      <c r="AI1086" s="72"/>
      <c r="AJ1086" s="72"/>
      <c r="AK1086" s="72"/>
      <c r="AL1086" s="72"/>
      <c r="AM1086" s="72"/>
      <c r="AN1086" s="72"/>
      <c r="AO1086" s="72"/>
      <c r="AP1086" s="72"/>
      <c r="AQ1086" s="106"/>
    </row>
    <row r="1087" spans="1:43">
      <c r="A1087" s="15" t="s">
        <v>5440</v>
      </c>
      <c r="B1087" s="110"/>
      <c r="C1087" s="100"/>
      <c r="D1087" s="100"/>
      <c r="E1087" s="101"/>
      <c r="F1087" s="101"/>
      <c r="G1087" s="101"/>
      <c r="H1087" s="53"/>
      <c r="I1087" s="101"/>
      <c r="J1087" s="108"/>
      <c r="K1087" s="16"/>
      <c r="L1087" s="75"/>
      <c r="M1087" s="103"/>
      <c r="N1087" s="95"/>
      <c r="O1087" s="108"/>
      <c r="P1087" s="17"/>
      <c r="Q1087" s="76"/>
      <c r="R1087" s="76"/>
      <c r="S1087" s="17"/>
      <c r="T1087" s="78"/>
      <c r="U1087" s="79">
        <v>4980.6943359375</v>
      </c>
      <c r="V1087" s="79">
        <v>7866.64208984375</v>
      </c>
      <c r="W1087" s="77"/>
      <c r="X1087" s="80"/>
      <c r="Y1087" s="80"/>
      <c r="Z1087" s="69">
        <v>1087</v>
      </c>
      <c r="AA1087" s="69"/>
      <c r="AB1087" s="81"/>
      <c r="AC1087" s="72"/>
      <c r="AD1087" s="72"/>
      <c r="AE1087" s="72"/>
      <c r="AF1087" s="72"/>
      <c r="AG1087" s="72"/>
      <c r="AH1087" s="72"/>
      <c r="AI1087" s="72"/>
      <c r="AJ1087" s="72"/>
      <c r="AK1087" s="72"/>
      <c r="AL1087" s="72"/>
      <c r="AM1087" s="72"/>
      <c r="AN1087" s="72"/>
      <c r="AO1087" s="72"/>
      <c r="AP1087" s="72"/>
      <c r="AQ1087" s="106"/>
    </row>
    <row r="1088" spans="1:43">
      <c r="A1088" s="15" t="s">
        <v>5441</v>
      </c>
      <c r="B1088" s="110"/>
      <c r="C1088" s="100"/>
      <c r="D1088" s="100"/>
      <c r="E1088" s="101"/>
      <c r="F1088" s="101"/>
      <c r="G1088" s="101"/>
      <c r="H1088" s="53"/>
      <c r="I1088" s="101"/>
      <c r="J1088" s="108"/>
      <c r="K1088" s="16"/>
      <c r="L1088" s="75"/>
      <c r="M1088" s="103"/>
      <c r="N1088" s="95"/>
      <c r="O1088" s="108"/>
      <c r="P1088" s="17"/>
      <c r="Q1088" s="76"/>
      <c r="R1088" s="76"/>
      <c r="S1088" s="17"/>
      <c r="T1088" s="78"/>
      <c r="U1088" s="79">
        <v>4223.39599609375</v>
      </c>
      <c r="V1088" s="79">
        <v>7175.93212890625</v>
      </c>
      <c r="W1088" s="77"/>
      <c r="X1088" s="80"/>
      <c r="Y1088" s="80"/>
      <c r="Z1088" s="69">
        <v>1088</v>
      </c>
      <c r="AA1088" s="69"/>
      <c r="AB1088" s="81"/>
      <c r="AC1088" s="72"/>
      <c r="AD1088" s="72"/>
      <c r="AE1088" s="72"/>
      <c r="AF1088" s="72"/>
      <c r="AG1088" s="72"/>
      <c r="AH1088" s="72"/>
      <c r="AI1088" s="72"/>
      <c r="AJ1088" s="72"/>
      <c r="AK1088" s="72"/>
      <c r="AL1088" s="72"/>
      <c r="AM1088" s="72"/>
      <c r="AN1088" s="72"/>
      <c r="AO1088" s="72"/>
      <c r="AP1088" s="72"/>
      <c r="AQ1088" s="106"/>
    </row>
    <row r="1089" spans="1:43">
      <c r="A1089" s="15" t="s">
        <v>5442</v>
      </c>
      <c r="B1089" s="110"/>
      <c r="C1089" s="100"/>
      <c r="D1089" s="100"/>
      <c r="E1089" s="101"/>
      <c r="F1089" s="101"/>
      <c r="G1089" s="101"/>
      <c r="H1089" s="53"/>
      <c r="I1089" s="101"/>
      <c r="J1089" s="108"/>
      <c r="K1089" s="16"/>
      <c r="L1089" s="75"/>
      <c r="M1089" s="103"/>
      <c r="N1089" s="95"/>
      <c r="O1089" s="108"/>
      <c r="P1089" s="17"/>
      <c r="Q1089" s="76"/>
      <c r="R1089" s="76"/>
      <c r="S1089" s="17"/>
      <c r="T1089" s="78"/>
      <c r="U1089" s="79">
        <v>6433.51171875</v>
      </c>
      <c r="V1089" s="79">
        <v>6895.25927734375</v>
      </c>
      <c r="W1089" s="77"/>
      <c r="X1089" s="80"/>
      <c r="Y1089" s="80"/>
      <c r="Z1089" s="69">
        <v>1089</v>
      </c>
      <c r="AA1089" s="69"/>
      <c r="AB1089" s="81"/>
      <c r="AC1089" s="72"/>
      <c r="AD1089" s="72"/>
      <c r="AE1089" s="72"/>
      <c r="AF1089" s="72"/>
      <c r="AG1089" s="72"/>
      <c r="AH1089" s="72"/>
      <c r="AI1089" s="72"/>
      <c r="AJ1089" s="72"/>
      <c r="AK1089" s="72"/>
      <c r="AL1089" s="72"/>
      <c r="AM1089" s="72"/>
      <c r="AN1089" s="72"/>
      <c r="AO1089" s="72"/>
      <c r="AP1089" s="72"/>
      <c r="AQ1089" s="106"/>
    </row>
    <row r="1090" spans="1:43">
      <c r="A1090" s="15" t="s">
        <v>5443</v>
      </c>
      <c r="B1090" s="110"/>
      <c r="C1090" s="100"/>
      <c r="D1090" s="100"/>
      <c r="E1090" s="101"/>
      <c r="F1090" s="101"/>
      <c r="G1090" s="101"/>
      <c r="H1090" s="53"/>
      <c r="I1090" s="101"/>
      <c r="J1090" s="108"/>
      <c r="K1090" s="16"/>
      <c r="L1090" s="75"/>
      <c r="M1090" s="103"/>
      <c r="N1090" s="95"/>
      <c r="O1090" s="108"/>
      <c r="P1090" s="17"/>
      <c r="Q1090" s="76"/>
      <c r="R1090" s="76"/>
      <c r="S1090" s="17"/>
      <c r="T1090" s="78"/>
      <c r="U1090" s="79">
        <v>7374.01123046875</v>
      </c>
      <c r="V1090" s="79">
        <v>7896.791015625</v>
      </c>
      <c r="W1090" s="77"/>
      <c r="X1090" s="80"/>
      <c r="Y1090" s="80"/>
      <c r="Z1090" s="69">
        <v>1090</v>
      </c>
      <c r="AA1090" s="69"/>
      <c r="AB1090" s="81"/>
      <c r="AC1090" s="72"/>
      <c r="AD1090" s="72"/>
      <c r="AE1090" s="72"/>
      <c r="AF1090" s="72"/>
      <c r="AG1090" s="72"/>
      <c r="AH1090" s="72"/>
      <c r="AI1090" s="72"/>
      <c r="AJ1090" s="72"/>
      <c r="AK1090" s="72"/>
      <c r="AL1090" s="72"/>
      <c r="AM1090" s="72"/>
      <c r="AN1090" s="72"/>
      <c r="AO1090" s="72"/>
      <c r="AP1090" s="72"/>
      <c r="AQ1090" s="106"/>
    </row>
    <row r="1091" spans="1:43">
      <c r="A1091" s="15" t="s">
        <v>5444</v>
      </c>
      <c r="B1091" s="110"/>
      <c r="C1091" s="100"/>
      <c r="D1091" s="100"/>
      <c r="E1091" s="101"/>
      <c r="F1091" s="101"/>
      <c r="G1091" s="101"/>
      <c r="H1091" s="53"/>
      <c r="I1091" s="101"/>
      <c r="J1091" s="108"/>
      <c r="K1091" s="16"/>
      <c r="L1091" s="75"/>
      <c r="M1091" s="103"/>
      <c r="N1091" s="95"/>
      <c r="O1091" s="108"/>
      <c r="P1091" s="17"/>
      <c r="Q1091" s="76"/>
      <c r="R1091" s="76"/>
      <c r="S1091" s="17"/>
      <c r="T1091" s="78"/>
      <c r="U1091" s="79">
        <v>6447.58154296875</v>
      </c>
      <c r="V1091" s="79">
        <v>7950.76708984375</v>
      </c>
      <c r="W1091" s="77"/>
      <c r="X1091" s="80"/>
      <c r="Y1091" s="80"/>
      <c r="Z1091" s="69">
        <v>1091</v>
      </c>
      <c r="AA1091" s="69"/>
      <c r="AB1091" s="81"/>
      <c r="AC1091" s="72"/>
      <c r="AD1091" s="72"/>
      <c r="AE1091" s="72"/>
      <c r="AF1091" s="72"/>
      <c r="AG1091" s="72"/>
      <c r="AH1091" s="72"/>
      <c r="AI1091" s="72"/>
      <c r="AJ1091" s="72"/>
      <c r="AK1091" s="72"/>
      <c r="AL1091" s="72"/>
      <c r="AM1091" s="72"/>
      <c r="AN1091" s="72"/>
      <c r="AO1091" s="72"/>
      <c r="AP1091" s="72"/>
      <c r="AQ1091" s="106"/>
    </row>
    <row r="1092" spans="1:43">
      <c r="A1092" s="15" t="s">
        <v>5445</v>
      </c>
      <c r="B1092" s="110"/>
      <c r="C1092" s="100"/>
      <c r="D1092" s="100"/>
      <c r="E1092" s="101"/>
      <c r="F1092" s="101"/>
      <c r="G1092" s="101"/>
      <c r="H1092" s="53"/>
      <c r="I1092" s="101"/>
      <c r="J1092" s="108"/>
      <c r="K1092" s="16"/>
      <c r="L1092" s="75"/>
      <c r="M1092" s="103"/>
      <c r="N1092" s="95"/>
      <c r="O1092" s="108"/>
      <c r="P1092" s="17"/>
      <c r="Q1092" s="76"/>
      <c r="R1092" s="76"/>
      <c r="S1092" s="17"/>
      <c r="T1092" s="78"/>
      <c r="U1092" s="79">
        <v>6997.130859375</v>
      </c>
      <c r="V1092" s="79">
        <v>7903.09521484375</v>
      </c>
      <c r="W1092" s="77"/>
      <c r="X1092" s="80"/>
      <c r="Y1092" s="80"/>
      <c r="Z1092" s="69">
        <v>1092</v>
      </c>
      <c r="AA1092" s="69"/>
      <c r="AB1092" s="81"/>
      <c r="AC1092" s="72"/>
      <c r="AD1092" s="72"/>
      <c r="AE1092" s="72"/>
      <c r="AF1092" s="72"/>
      <c r="AG1092" s="72"/>
      <c r="AH1092" s="72"/>
      <c r="AI1092" s="72"/>
      <c r="AJ1092" s="72"/>
      <c r="AK1092" s="72"/>
      <c r="AL1092" s="72"/>
      <c r="AM1092" s="72"/>
      <c r="AN1092" s="72"/>
      <c r="AO1092" s="72"/>
      <c r="AP1092" s="72"/>
      <c r="AQ1092" s="106"/>
    </row>
    <row r="1093" spans="1:43">
      <c r="A1093" s="15" t="s">
        <v>5446</v>
      </c>
      <c r="B1093" s="110"/>
      <c r="C1093" s="100"/>
      <c r="D1093" s="100"/>
      <c r="E1093" s="101"/>
      <c r="F1093" s="101"/>
      <c r="G1093" s="101"/>
      <c r="H1093" s="53"/>
      <c r="I1093" s="101"/>
      <c r="J1093" s="108"/>
      <c r="K1093" s="16"/>
      <c r="L1093" s="75"/>
      <c r="M1093" s="103"/>
      <c r="N1093" s="95"/>
      <c r="O1093" s="108"/>
      <c r="P1093" s="17"/>
      <c r="Q1093" s="76"/>
      <c r="R1093" s="76"/>
      <c r="S1093" s="17"/>
      <c r="T1093" s="78"/>
      <c r="U1093" s="79">
        <v>6700.69970703125</v>
      </c>
      <c r="V1093" s="79">
        <v>7849.21142578125</v>
      </c>
      <c r="W1093" s="77"/>
      <c r="X1093" s="80"/>
      <c r="Y1093" s="80"/>
      <c r="Z1093" s="69">
        <v>1093</v>
      </c>
      <c r="AA1093" s="69"/>
      <c r="AB1093" s="81"/>
      <c r="AC1093" s="72"/>
      <c r="AD1093" s="72"/>
      <c r="AE1093" s="72"/>
      <c r="AF1093" s="72"/>
      <c r="AG1093" s="72"/>
      <c r="AH1093" s="72"/>
      <c r="AI1093" s="72"/>
      <c r="AJ1093" s="72"/>
      <c r="AK1093" s="72"/>
      <c r="AL1093" s="72"/>
      <c r="AM1093" s="72"/>
      <c r="AN1093" s="72"/>
      <c r="AO1093" s="72"/>
      <c r="AP1093" s="72"/>
      <c r="AQ1093" s="106"/>
    </row>
    <row r="1094" spans="1:43">
      <c r="A1094" s="15" t="s">
        <v>5447</v>
      </c>
      <c r="B1094" s="110"/>
      <c r="C1094" s="100"/>
      <c r="D1094" s="100"/>
      <c r="E1094" s="101"/>
      <c r="F1094" s="101"/>
      <c r="G1094" s="101"/>
      <c r="H1094" s="53"/>
      <c r="I1094" s="101"/>
      <c r="J1094" s="108"/>
      <c r="K1094" s="16"/>
      <c r="L1094" s="75"/>
      <c r="M1094" s="103"/>
      <c r="N1094" s="95"/>
      <c r="O1094" s="108"/>
      <c r="P1094" s="17"/>
      <c r="Q1094" s="76"/>
      <c r="R1094" s="76"/>
      <c r="S1094" s="17"/>
      <c r="T1094" s="78"/>
      <c r="U1094" s="79">
        <v>6106.8330078125</v>
      </c>
      <c r="V1094" s="79">
        <v>6011.796875</v>
      </c>
      <c r="W1094" s="77"/>
      <c r="X1094" s="80"/>
      <c r="Y1094" s="80"/>
      <c r="Z1094" s="69">
        <v>1094</v>
      </c>
      <c r="AA1094" s="69"/>
      <c r="AB1094" s="81"/>
      <c r="AC1094" s="72"/>
      <c r="AD1094" s="72"/>
      <c r="AE1094" s="72"/>
      <c r="AF1094" s="72"/>
      <c r="AG1094" s="72"/>
      <c r="AH1094" s="72"/>
      <c r="AI1094" s="72"/>
      <c r="AJ1094" s="72"/>
      <c r="AK1094" s="72"/>
      <c r="AL1094" s="72"/>
      <c r="AM1094" s="72"/>
      <c r="AN1094" s="72"/>
      <c r="AO1094" s="72"/>
      <c r="AP1094" s="72"/>
      <c r="AQ1094" s="106"/>
    </row>
    <row r="1095" spans="1:43">
      <c r="A1095" s="15" t="s">
        <v>5448</v>
      </c>
      <c r="B1095" s="110"/>
      <c r="C1095" s="100"/>
      <c r="D1095" s="100"/>
      <c r="E1095" s="101"/>
      <c r="F1095" s="101"/>
      <c r="G1095" s="101"/>
      <c r="H1095" s="53"/>
      <c r="I1095" s="101"/>
      <c r="J1095" s="108"/>
      <c r="K1095" s="16"/>
      <c r="L1095" s="75"/>
      <c r="M1095" s="103"/>
      <c r="N1095" s="95"/>
      <c r="O1095" s="108"/>
      <c r="P1095" s="17"/>
      <c r="Q1095" s="76"/>
      <c r="R1095" s="76"/>
      <c r="S1095" s="17"/>
      <c r="T1095" s="78"/>
      <c r="U1095" s="79">
        <v>5806.173828125</v>
      </c>
      <c r="V1095" s="79">
        <v>6364.427734375</v>
      </c>
      <c r="W1095" s="77"/>
      <c r="X1095" s="80"/>
      <c r="Y1095" s="80"/>
      <c r="Z1095" s="69">
        <v>1095</v>
      </c>
      <c r="AA1095" s="69"/>
      <c r="AB1095" s="81"/>
      <c r="AC1095" s="72"/>
      <c r="AD1095" s="72"/>
      <c r="AE1095" s="72"/>
      <c r="AF1095" s="72"/>
      <c r="AG1095" s="72"/>
      <c r="AH1095" s="72"/>
      <c r="AI1095" s="72"/>
      <c r="AJ1095" s="72"/>
      <c r="AK1095" s="72"/>
      <c r="AL1095" s="72"/>
      <c r="AM1095" s="72"/>
      <c r="AN1095" s="72"/>
      <c r="AO1095" s="72"/>
      <c r="AP1095" s="72"/>
      <c r="AQ1095" s="106"/>
    </row>
    <row r="1096" spans="1:43">
      <c r="A1096" s="15" t="s">
        <v>5449</v>
      </c>
      <c r="B1096" s="110"/>
      <c r="C1096" s="100"/>
      <c r="D1096" s="100"/>
      <c r="E1096" s="101"/>
      <c r="F1096" s="101"/>
      <c r="G1096" s="101"/>
      <c r="H1096" s="53"/>
      <c r="I1096" s="101"/>
      <c r="J1096" s="108"/>
      <c r="K1096" s="16"/>
      <c r="L1096" s="75"/>
      <c r="M1096" s="103"/>
      <c r="N1096" s="95"/>
      <c r="O1096" s="108"/>
      <c r="P1096" s="17"/>
      <c r="Q1096" s="76"/>
      <c r="R1096" s="76"/>
      <c r="S1096" s="17"/>
      <c r="T1096" s="78"/>
      <c r="U1096" s="79">
        <v>6837.56787109375</v>
      </c>
      <c r="V1096" s="79">
        <v>8175.4501953125</v>
      </c>
      <c r="W1096" s="77"/>
      <c r="X1096" s="80"/>
      <c r="Y1096" s="80"/>
      <c r="Z1096" s="69">
        <v>1096</v>
      </c>
      <c r="AA1096" s="69"/>
      <c r="AB1096" s="81"/>
      <c r="AC1096" s="72"/>
      <c r="AD1096" s="72"/>
      <c r="AE1096" s="72"/>
      <c r="AF1096" s="72"/>
      <c r="AG1096" s="72"/>
      <c r="AH1096" s="72"/>
      <c r="AI1096" s="72"/>
      <c r="AJ1096" s="72"/>
      <c r="AK1096" s="72"/>
      <c r="AL1096" s="72"/>
      <c r="AM1096" s="72"/>
      <c r="AN1096" s="72"/>
      <c r="AO1096" s="72"/>
      <c r="AP1096" s="72"/>
      <c r="AQ1096" s="106"/>
    </row>
    <row r="1097" spans="1:43">
      <c r="A1097" s="15" t="s">
        <v>5450</v>
      </c>
      <c r="B1097" s="110"/>
      <c r="C1097" s="100"/>
      <c r="D1097" s="100"/>
      <c r="E1097" s="101"/>
      <c r="F1097" s="101"/>
      <c r="G1097" s="101"/>
      <c r="H1097" s="53"/>
      <c r="I1097" s="101"/>
      <c r="J1097" s="108"/>
      <c r="K1097" s="16"/>
      <c r="L1097" s="75"/>
      <c r="M1097" s="103"/>
      <c r="N1097" s="95"/>
      <c r="O1097" s="108"/>
      <c r="P1097" s="17"/>
      <c r="Q1097" s="76"/>
      <c r="R1097" s="76"/>
      <c r="S1097" s="17"/>
      <c r="T1097" s="78"/>
      <c r="U1097" s="79">
        <v>6265.65771484375</v>
      </c>
      <c r="V1097" s="79">
        <v>5809.4853515625</v>
      </c>
      <c r="W1097" s="77"/>
      <c r="X1097" s="80"/>
      <c r="Y1097" s="80"/>
      <c r="Z1097" s="69">
        <v>1097</v>
      </c>
      <c r="AA1097" s="69"/>
      <c r="AB1097" s="81"/>
      <c r="AC1097" s="72"/>
      <c r="AD1097" s="72"/>
      <c r="AE1097" s="72"/>
      <c r="AF1097" s="72"/>
      <c r="AG1097" s="72"/>
      <c r="AH1097" s="72"/>
      <c r="AI1097" s="72"/>
      <c r="AJ1097" s="72"/>
      <c r="AK1097" s="72"/>
      <c r="AL1097" s="72"/>
      <c r="AM1097" s="72"/>
      <c r="AN1097" s="72"/>
      <c r="AO1097" s="72"/>
      <c r="AP1097" s="72"/>
      <c r="AQ1097" s="106"/>
    </row>
    <row r="1098" spans="1:43">
      <c r="A1098" s="15" t="s">
        <v>5451</v>
      </c>
      <c r="B1098" s="110"/>
      <c r="C1098" s="100"/>
      <c r="D1098" s="100"/>
      <c r="E1098" s="101"/>
      <c r="F1098" s="101"/>
      <c r="G1098" s="101"/>
      <c r="H1098" s="53"/>
      <c r="I1098" s="101"/>
      <c r="J1098" s="108"/>
      <c r="K1098" s="16"/>
      <c r="L1098" s="75"/>
      <c r="M1098" s="103"/>
      <c r="N1098" s="95"/>
      <c r="O1098" s="108"/>
      <c r="P1098" s="17"/>
      <c r="Q1098" s="76"/>
      <c r="R1098" s="76"/>
      <c r="S1098" s="17"/>
      <c r="T1098" s="78"/>
      <c r="U1098" s="79">
        <v>7500.2109375</v>
      </c>
      <c r="V1098" s="79">
        <v>7156.3759765625</v>
      </c>
      <c r="W1098" s="77"/>
      <c r="X1098" s="80"/>
      <c r="Y1098" s="80"/>
      <c r="Z1098" s="69">
        <v>1098</v>
      </c>
      <c r="AA1098" s="69"/>
      <c r="AB1098" s="81"/>
      <c r="AC1098" s="72"/>
      <c r="AD1098" s="72"/>
      <c r="AE1098" s="72"/>
      <c r="AF1098" s="72"/>
      <c r="AG1098" s="72"/>
      <c r="AH1098" s="72"/>
      <c r="AI1098" s="72"/>
      <c r="AJ1098" s="72"/>
      <c r="AK1098" s="72"/>
      <c r="AL1098" s="72"/>
      <c r="AM1098" s="72"/>
      <c r="AN1098" s="72"/>
      <c r="AO1098" s="72"/>
      <c r="AP1098" s="72"/>
      <c r="AQ1098" s="106"/>
    </row>
    <row r="1099" spans="1:43">
      <c r="A1099" s="15" t="s">
        <v>5452</v>
      </c>
      <c r="B1099" s="110"/>
      <c r="C1099" s="100"/>
      <c r="D1099" s="100"/>
      <c r="E1099" s="101"/>
      <c r="F1099" s="101"/>
      <c r="G1099" s="101"/>
      <c r="H1099" s="53"/>
      <c r="I1099" s="101"/>
      <c r="J1099" s="108"/>
      <c r="K1099" s="16"/>
      <c r="L1099" s="75"/>
      <c r="M1099" s="103"/>
      <c r="N1099" s="95"/>
      <c r="O1099" s="108"/>
      <c r="P1099" s="17"/>
      <c r="Q1099" s="76"/>
      <c r="R1099" s="76"/>
      <c r="S1099" s="17"/>
      <c r="T1099" s="78"/>
      <c r="U1099" s="79">
        <v>5166.7294921875</v>
      </c>
      <c r="V1099" s="79">
        <v>6367.208984375</v>
      </c>
      <c r="W1099" s="77"/>
      <c r="X1099" s="80"/>
      <c r="Y1099" s="80"/>
      <c r="Z1099" s="69">
        <v>1099</v>
      </c>
      <c r="AA1099" s="69"/>
      <c r="AB1099" s="81"/>
      <c r="AC1099" s="72"/>
      <c r="AD1099" s="72"/>
      <c r="AE1099" s="72"/>
      <c r="AF1099" s="72"/>
      <c r="AG1099" s="72"/>
      <c r="AH1099" s="72"/>
      <c r="AI1099" s="72"/>
      <c r="AJ1099" s="72"/>
      <c r="AK1099" s="72"/>
      <c r="AL1099" s="72"/>
      <c r="AM1099" s="72"/>
      <c r="AN1099" s="72"/>
      <c r="AO1099" s="72"/>
      <c r="AP1099" s="72"/>
      <c r="AQ1099" s="106"/>
    </row>
    <row r="1100" spans="1:43">
      <c r="A1100" s="15" t="s">
        <v>5453</v>
      </c>
      <c r="B1100" s="110"/>
      <c r="C1100" s="100"/>
      <c r="D1100" s="100"/>
      <c r="E1100" s="101"/>
      <c r="F1100" s="101"/>
      <c r="G1100" s="101"/>
      <c r="H1100" s="53"/>
      <c r="I1100" s="101"/>
      <c r="J1100" s="108"/>
      <c r="K1100" s="16"/>
      <c r="L1100" s="75"/>
      <c r="M1100" s="103"/>
      <c r="N1100" s="95"/>
      <c r="O1100" s="108"/>
      <c r="P1100" s="17"/>
      <c r="Q1100" s="76"/>
      <c r="R1100" s="76"/>
      <c r="S1100" s="17"/>
      <c r="T1100" s="78"/>
      <c r="U1100" s="79">
        <v>7263.82470703125</v>
      </c>
      <c r="V1100" s="79">
        <v>7343.8916015625</v>
      </c>
      <c r="W1100" s="77"/>
      <c r="X1100" s="80"/>
      <c r="Y1100" s="80"/>
      <c r="Z1100" s="69">
        <v>1100</v>
      </c>
      <c r="AA1100" s="69"/>
      <c r="AB1100" s="81"/>
      <c r="AC1100" s="72"/>
      <c r="AD1100" s="72"/>
      <c r="AE1100" s="72"/>
      <c r="AF1100" s="72"/>
      <c r="AG1100" s="72"/>
      <c r="AH1100" s="72"/>
      <c r="AI1100" s="72"/>
      <c r="AJ1100" s="72"/>
      <c r="AK1100" s="72"/>
      <c r="AL1100" s="72"/>
      <c r="AM1100" s="72"/>
      <c r="AN1100" s="72"/>
      <c r="AO1100" s="72"/>
      <c r="AP1100" s="72"/>
      <c r="AQ1100" s="106"/>
    </row>
    <row r="1101" spans="1:43">
      <c r="A1101" s="15" t="s">
        <v>5454</v>
      </c>
      <c r="B1101" s="110"/>
      <c r="C1101" s="100"/>
      <c r="D1101" s="100"/>
      <c r="E1101" s="101"/>
      <c r="F1101" s="101"/>
      <c r="G1101" s="101"/>
      <c r="H1101" s="53"/>
      <c r="I1101" s="101"/>
      <c r="J1101" s="108"/>
      <c r="K1101" s="16"/>
      <c r="L1101" s="75"/>
      <c r="M1101" s="103"/>
      <c r="N1101" s="95"/>
      <c r="O1101" s="108"/>
      <c r="P1101" s="17"/>
      <c r="Q1101" s="76"/>
      <c r="R1101" s="76"/>
      <c r="S1101" s="17"/>
      <c r="T1101" s="78"/>
      <c r="U1101" s="79">
        <v>5315.572265625</v>
      </c>
      <c r="V1101" s="79">
        <v>6168.888671875</v>
      </c>
      <c r="W1101" s="77"/>
      <c r="X1101" s="80"/>
      <c r="Y1101" s="80"/>
      <c r="Z1101" s="69">
        <v>1101</v>
      </c>
      <c r="AA1101" s="69"/>
      <c r="AB1101" s="81"/>
      <c r="AC1101" s="72"/>
      <c r="AD1101" s="72"/>
      <c r="AE1101" s="72"/>
      <c r="AF1101" s="72"/>
      <c r="AG1101" s="72"/>
      <c r="AH1101" s="72"/>
      <c r="AI1101" s="72"/>
      <c r="AJ1101" s="72"/>
      <c r="AK1101" s="72"/>
      <c r="AL1101" s="72"/>
      <c r="AM1101" s="72"/>
      <c r="AN1101" s="72"/>
      <c r="AO1101" s="72"/>
      <c r="AP1101" s="72"/>
      <c r="AQ1101" s="106"/>
    </row>
    <row r="1102" spans="1:43">
      <c r="A1102" s="15" t="s">
        <v>5455</v>
      </c>
      <c r="B1102" s="110"/>
      <c r="C1102" s="100"/>
      <c r="D1102" s="100"/>
      <c r="E1102" s="101"/>
      <c r="F1102" s="101"/>
      <c r="G1102" s="101"/>
      <c r="H1102" s="53"/>
      <c r="I1102" s="101"/>
      <c r="J1102" s="108"/>
      <c r="K1102" s="16"/>
      <c r="L1102" s="75"/>
      <c r="M1102" s="103"/>
      <c r="N1102" s="95"/>
      <c r="O1102" s="108"/>
      <c r="P1102" s="17"/>
      <c r="Q1102" s="76"/>
      <c r="R1102" s="76"/>
      <c r="S1102" s="17"/>
      <c r="T1102" s="78"/>
      <c r="U1102" s="79">
        <v>6930.13720703125</v>
      </c>
      <c r="V1102" s="79">
        <v>7618.78466796875</v>
      </c>
      <c r="W1102" s="77"/>
      <c r="X1102" s="80"/>
      <c r="Y1102" s="80"/>
      <c r="Z1102" s="69">
        <v>1102</v>
      </c>
      <c r="AA1102" s="69"/>
      <c r="AB1102" s="81"/>
      <c r="AC1102" s="72"/>
      <c r="AD1102" s="72"/>
      <c r="AE1102" s="72"/>
      <c r="AF1102" s="72"/>
      <c r="AG1102" s="72"/>
      <c r="AH1102" s="72"/>
      <c r="AI1102" s="72"/>
      <c r="AJ1102" s="72"/>
      <c r="AK1102" s="72"/>
      <c r="AL1102" s="72"/>
      <c r="AM1102" s="72"/>
      <c r="AN1102" s="72"/>
      <c r="AO1102" s="72"/>
      <c r="AP1102" s="72"/>
      <c r="AQ1102" s="106"/>
    </row>
    <row r="1103" spans="1:43">
      <c r="A1103" s="15" t="s">
        <v>5456</v>
      </c>
      <c r="B1103" s="110"/>
      <c r="C1103" s="100"/>
      <c r="D1103" s="100"/>
      <c r="E1103" s="101"/>
      <c r="F1103" s="101"/>
      <c r="G1103" s="101"/>
      <c r="H1103" s="53"/>
      <c r="I1103" s="101"/>
      <c r="J1103" s="108"/>
      <c r="K1103" s="16"/>
      <c r="L1103" s="75"/>
      <c r="M1103" s="103"/>
      <c r="N1103" s="95"/>
      <c r="O1103" s="108"/>
      <c r="P1103" s="17"/>
      <c r="Q1103" s="76"/>
      <c r="R1103" s="76"/>
      <c r="S1103" s="17"/>
      <c r="T1103" s="78"/>
      <c r="U1103" s="79">
        <v>6286.0341796875</v>
      </c>
      <c r="V1103" s="79">
        <v>8153.82666015625</v>
      </c>
      <c r="W1103" s="77"/>
      <c r="X1103" s="80"/>
      <c r="Y1103" s="80"/>
      <c r="Z1103" s="69">
        <v>1103</v>
      </c>
      <c r="AA1103" s="69"/>
      <c r="AB1103" s="81"/>
      <c r="AC1103" s="72"/>
      <c r="AD1103" s="72"/>
      <c r="AE1103" s="72"/>
      <c r="AF1103" s="72"/>
      <c r="AG1103" s="72"/>
      <c r="AH1103" s="72"/>
      <c r="AI1103" s="72"/>
      <c r="AJ1103" s="72"/>
      <c r="AK1103" s="72"/>
      <c r="AL1103" s="72"/>
      <c r="AM1103" s="72"/>
      <c r="AN1103" s="72"/>
      <c r="AO1103" s="72"/>
      <c r="AP1103" s="72"/>
      <c r="AQ1103" s="106"/>
    </row>
    <row r="1104" spans="1:43">
      <c r="A1104" s="15" t="s">
        <v>5457</v>
      </c>
      <c r="B1104" s="110"/>
      <c r="C1104" s="100"/>
      <c r="D1104" s="100"/>
      <c r="E1104" s="101"/>
      <c r="F1104" s="101"/>
      <c r="G1104" s="101"/>
      <c r="H1104" s="53"/>
      <c r="I1104" s="101"/>
      <c r="J1104" s="108"/>
      <c r="K1104" s="16"/>
      <c r="L1104" s="75"/>
      <c r="M1104" s="103"/>
      <c r="N1104" s="95"/>
      <c r="O1104" s="108"/>
      <c r="P1104" s="17"/>
      <c r="Q1104" s="76"/>
      <c r="R1104" s="76"/>
      <c r="S1104" s="17"/>
      <c r="T1104" s="78"/>
      <c r="U1104" s="79">
        <v>7215.4482421875</v>
      </c>
      <c r="V1104" s="79">
        <v>7625.455078125</v>
      </c>
      <c r="W1104" s="77"/>
      <c r="X1104" s="80"/>
      <c r="Y1104" s="80"/>
      <c r="Z1104" s="69">
        <v>1104</v>
      </c>
      <c r="AA1104" s="69"/>
      <c r="AB1104" s="81"/>
      <c r="AC1104" s="72"/>
      <c r="AD1104" s="72"/>
      <c r="AE1104" s="72"/>
      <c r="AF1104" s="72"/>
      <c r="AG1104" s="72"/>
      <c r="AH1104" s="72"/>
      <c r="AI1104" s="72"/>
      <c r="AJ1104" s="72"/>
      <c r="AK1104" s="72"/>
      <c r="AL1104" s="72"/>
      <c r="AM1104" s="72"/>
      <c r="AN1104" s="72"/>
      <c r="AO1104" s="72"/>
      <c r="AP1104" s="72"/>
      <c r="AQ1104" s="106"/>
    </row>
    <row r="1105" spans="1:43">
      <c r="A1105" s="15" t="s">
        <v>5458</v>
      </c>
      <c r="B1105" s="110"/>
      <c r="C1105" s="100"/>
      <c r="D1105" s="100"/>
      <c r="E1105" s="101"/>
      <c r="F1105" s="101"/>
      <c r="G1105" s="101"/>
      <c r="H1105" s="53"/>
      <c r="I1105" s="101"/>
      <c r="J1105" s="108"/>
      <c r="K1105" s="16"/>
      <c r="L1105" s="75"/>
      <c r="M1105" s="103"/>
      <c r="N1105" s="95"/>
      <c r="O1105" s="108"/>
      <c r="P1105" s="17"/>
      <c r="Q1105" s="76"/>
      <c r="R1105" s="76"/>
      <c r="S1105" s="17"/>
      <c r="T1105" s="78"/>
      <c r="U1105" s="79">
        <v>5386.810546875</v>
      </c>
      <c r="V1105" s="79">
        <v>6597.8818359375</v>
      </c>
      <c r="W1105" s="77"/>
      <c r="X1105" s="80"/>
      <c r="Y1105" s="80"/>
      <c r="Z1105" s="69">
        <v>1105</v>
      </c>
      <c r="AA1105" s="69"/>
      <c r="AB1105" s="81"/>
      <c r="AC1105" s="72"/>
      <c r="AD1105" s="72"/>
      <c r="AE1105" s="72"/>
      <c r="AF1105" s="72"/>
      <c r="AG1105" s="72"/>
      <c r="AH1105" s="72"/>
      <c r="AI1105" s="72"/>
      <c r="AJ1105" s="72"/>
      <c r="AK1105" s="72"/>
      <c r="AL1105" s="72"/>
      <c r="AM1105" s="72"/>
      <c r="AN1105" s="72"/>
      <c r="AO1105" s="72"/>
      <c r="AP1105" s="72"/>
      <c r="AQ1105" s="106"/>
    </row>
    <row r="1106" spans="1:43">
      <c r="A1106" s="15" t="s">
        <v>5459</v>
      </c>
      <c r="B1106" s="110"/>
      <c r="C1106" s="100"/>
      <c r="D1106" s="100"/>
      <c r="E1106" s="101"/>
      <c r="F1106" s="101"/>
      <c r="G1106" s="101"/>
      <c r="H1106" s="53"/>
      <c r="I1106" s="101"/>
      <c r="J1106" s="108"/>
      <c r="K1106" s="16"/>
      <c r="L1106" s="75"/>
      <c r="M1106" s="103"/>
      <c r="N1106" s="95"/>
      <c r="O1106" s="108"/>
      <c r="P1106" s="17"/>
      <c r="Q1106" s="76"/>
      <c r="R1106" s="76"/>
      <c r="S1106" s="17"/>
      <c r="T1106" s="78"/>
      <c r="U1106" s="79">
        <v>5922.8583984375</v>
      </c>
      <c r="V1106" s="79">
        <v>6058.78076171875</v>
      </c>
      <c r="W1106" s="77"/>
      <c r="X1106" s="80"/>
      <c r="Y1106" s="80"/>
      <c r="Z1106" s="69">
        <v>1106</v>
      </c>
      <c r="AA1106" s="69"/>
      <c r="AB1106" s="81"/>
      <c r="AC1106" s="72"/>
      <c r="AD1106" s="72"/>
      <c r="AE1106" s="72"/>
      <c r="AF1106" s="72"/>
      <c r="AG1106" s="72"/>
      <c r="AH1106" s="72"/>
      <c r="AI1106" s="72"/>
      <c r="AJ1106" s="72"/>
      <c r="AK1106" s="72"/>
      <c r="AL1106" s="72"/>
      <c r="AM1106" s="72"/>
      <c r="AN1106" s="72"/>
      <c r="AO1106" s="72"/>
      <c r="AP1106" s="72"/>
      <c r="AQ1106" s="106"/>
    </row>
    <row r="1107" spans="1:43">
      <c r="A1107" s="15" t="s">
        <v>5460</v>
      </c>
      <c r="B1107" s="110"/>
      <c r="C1107" s="100"/>
      <c r="D1107" s="100"/>
      <c r="E1107" s="101"/>
      <c r="F1107" s="101"/>
      <c r="G1107" s="101"/>
      <c r="H1107" s="53"/>
      <c r="I1107" s="101"/>
      <c r="J1107" s="108"/>
      <c r="K1107" s="16"/>
      <c r="L1107" s="75"/>
      <c r="M1107" s="103"/>
      <c r="N1107" s="95"/>
      <c r="O1107" s="108"/>
      <c r="P1107" s="17"/>
      <c r="Q1107" s="76"/>
      <c r="R1107" s="76"/>
      <c r="S1107" s="17"/>
      <c r="T1107" s="78"/>
      <c r="U1107" s="79">
        <v>6205.416015625</v>
      </c>
      <c r="V1107" s="79">
        <v>5670.73681640625</v>
      </c>
      <c r="W1107" s="77"/>
      <c r="X1107" s="80"/>
      <c r="Y1107" s="80"/>
      <c r="Z1107" s="69">
        <v>1107</v>
      </c>
      <c r="AA1107" s="69"/>
      <c r="AB1107" s="81"/>
      <c r="AC1107" s="72"/>
      <c r="AD1107" s="72"/>
      <c r="AE1107" s="72"/>
      <c r="AF1107" s="72"/>
      <c r="AG1107" s="72"/>
      <c r="AH1107" s="72"/>
      <c r="AI1107" s="72"/>
      <c r="AJ1107" s="72"/>
      <c r="AK1107" s="72"/>
      <c r="AL1107" s="72"/>
      <c r="AM1107" s="72"/>
      <c r="AN1107" s="72"/>
      <c r="AO1107" s="72"/>
      <c r="AP1107" s="72"/>
      <c r="AQ1107" s="106"/>
    </row>
    <row r="1108" spans="1:43">
      <c r="A1108" s="15" t="s">
        <v>5461</v>
      </c>
      <c r="B1108" s="110"/>
      <c r="C1108" s="100"/>
      <c r="D1108" s="100"/>
      <c r="E1108" s="101"/>
      <c r="F1108" s="101"/>
      <c r="G1108" s="101"/>
      <c r="H1108" s="53"/>
      <c r="I1108" s="101"/>
      <c r="J1108" s="108"/>
      <c r="K1108" s="16"/>
      <c r="L1108" s="75"/>
      <c r="M1108" s="103"/>
      <c r="N1108" s="95"/>
      <c r="O1108" s="108"/>
      <c r="P1108" s="17"/>
      <c r="Q1108" s="76"/>
      <c r="R1108" s="76"/>
      <c r="S1108" s="17"/>
      <c r="T1108" s="78"/>
      <c r="U1108" s="79">
        <v>7807.298828125</v>
      </c>
      <c r="V1108" s="79">
        <v>6866.97412109375</v>
      </c>
      <c r="W1108" s="77"/>
      <c r="X1108" s="80"/>
      <c r="Y1108" s="80"/>
      <c r="Z1108" s="69">
        <v>1108</v>
      </c>
      <c r="AA1108" s="69"/>
      <c r="AB1108" s="81"/>
      <c r="AC1108" s="72"/>
      <c r="AD1108" s="72"/>
      <c r="AE1108" s="72"/>
      <c r="AF1108" s="72"/>
      <c r="AG1108" s="72"/>
      <c r="AH1108" s="72"/>
      <c r="AI1108" s="72"/>
      <c r="AJ1108" s="72"/>
      <c r="AK1108" s="72"/>
      <c r="AL1108" s="72"/>
      <c r="AM1108" s="72"/>
      <c r="AN1108" s="72"/>
      <c r="AO1108" s="72"/>
      <c r="AP1108" s="72"/>
      <c r="AQ1108" s="106"/>
    </row>
    <row r="1109" spans="1:43">
      <c r="A1109" s="15" t="s">
        <v>5462</v>
      </c>
      <c r="B1109" s="110"/>
      <c r="C1109" s="100"/>
      <c r="D1109" s="100"/>
      <c r="E1109" s="101"/>
      <c r="F1109" s="101"/>
      <c r="G1109" s="101"/>
      <c r="H1109" s="53"/>
      <c r="I1109" s="101"/>
      <c r="J1109" s="108"/>
      <c r="K1109" s="16"/>
      <c r="L1109" s="75"/>
      <c r="M1109" s="103"/>
      <c r="N1109" s="95"/>
      <c r="O1109" s="108"/>
      <c r="P1109" s="17"/>
      <c r="Q1109" s="76"/>
      <c r="R1109" s="76"/>
      <c r="S1109" s="17"/>
      <c r="T1109" s="78"/>
      <c r="U1109" s="79">
        <v>7497.7685546875</v>
      </c>
      <c r="V1109" s="79">
        <v>7515.26708984375</v>
      </c>
      <c r="W1109" s="77"/>
      <c r="X1109" s="80"/>
      <c r="Y1109" s="80"/>
      <c r="Z1109" s="69">
        <v>1109</v>
      </c>
      <c r="AA1109" s="69"/>
      <c r="AB1109" s="81"/>
      <c r="AC1109" s="72"/>
      <c r="AD1109" s="72"/>
      <c r="AE1109" s="72"/>
      <c r="AF1109" s="72"/>
      <c r="AG1109" s="72"/>
      <c r="AH1109" s="72"/>
      <c r="AI1109" s="72"/>
      <c r="AJ1109" s="72"/>
      <c r="AK1109" s="72"/>
      <c r="AL1109" s="72"/>
      <c r="AM1109" s="72"/>
      <c r="AN1109" s="72"/>
      <c r="AO1109" s="72"/>
      <c r="AP1109" s="72"/>
      <c r="AQ1109" s="106"/>
    </row>
    <row r="1110" spans="1:43">
      <c r="A1110" s="15" t="s">
        <v>5463</v>
      </c>
      <c r="B1110" s="110"/>
      <c r="C1110" s="100"/>
      <c r="D1110" s="100"/>
      <c r="E1110" s="101"/>
      <c r="F1110" s="101"/>
      <c r="G1110" s="101"/>
      <c r="H1110" s="53"/>
      <c r="I1110" s="101"/>
      <c r="J1110" s="108"/>
      <c r="K1110" s="16"/>
      <c r="L1110" s="75"/>
      <c r="M1110" s="103"/>
      <c r="N1110" s="95"/>
      <c r="O1110" s="108"/>
      <c r="P1110" s="17"/>
      <c r="Q1110" s="76"/>
      <c r="R1110" s="76"/>
      <c r="S1110" s="17"/>
      <c r="T1110" s="78"/>
      <c r="U1110" s="79">
        <v>5952.89208984375</v>
      </c>
      <c r="V1110" s="79">
        <v>5877.20947265625</v>
      </c>
      <c r="W1110" s="77"/>
      <c r="X1110" s="80"/>
      <c r="Y1110" s="80"/>
      <c r="Z1110" s="69">
        <v>1110</v>
      </c>
      <c r="AA1110" s="69"/>
      <c r="AB1110" s="81"/>
      <c r="AC1110" s="72"/>
      <c r="AD1110" s="72"/>
      <c r="AE1110" s="72"/>
      <c r="AF1110" s="72"/>
      <c r="AG1110" s="72"/>
      <c r="AH1110" s="72"/>
      <c r="AI1110" s="72"/>
      <c r="AJ1110" s="72"/>
      <c r="AK1110" s="72"/>
      <c r="AL1110" s="72"/>
      <c r="AM1110" s="72"/>
      <c r="AN1110" s="72"/>
      <c r="AO1110" s="72"/>
      <c r="AP1110" s="72"/>
      <c r="AQ1110" s="106"/>
    </row>
    <row r="1111" spans="1:43">
      <c r="A1111" s="15" t="s">
        <v>5464</v>
      </c>
      <c r="B1111" s="110"/>
      <c r="C1111" s="100"/>
      <c r="D1111" s="100"/>
      <c r="E1111" s="101"/>
      <c r="F1111" s="101"/>
      <c r="G1111" s="101"/>
      <c r="H1111" s="53"/>
      <c r="I1111" s="101"/>
      <c r="J1111" s="108"/>
      <c r="K1111" s="16"/>
      <c r="L1111" s="75"/>
      <c r="M1111" s="103"/>
      <c r="N1111" s="95"/>
      <c r="O1111" s="108"/>
      <c r="P1111" s="17"/>
      <c r="Q1111" s="76"/>
      <c r="R1111" s="76"/>
      <c r="S1111" s="17"/>
      <c r="T1111" s="78"/>
      <c r="U1111" s="79">
        <v>6522.6767578125</v>
      </c>
      <c r="V1111" s="79">
        <v>8167.22900390625</v>
      </c>
      <c r="W1111" s="77"/>
      <c r="X1111" s="80"/>
      <c r="Y1111" s="80"/>
      <c r="Z1111" s="69">
        <v>1111</v>
      </c>
      <c r="AA1111" s="69"/>
      <c r="AB1111" s="81"/>
      <c r="AC1111" s="72"/>
      <c r="AD1111" s="72"/>
      <c r="AE1111" s="72"/>
      <c r="AF1111" s="72"/>
      <c r="AG1111" s="72"/>
      <c r="AH1111" s="72"/>
      <c r="AI1111" s="72"/>
      <c r="AJ1111" s="72"/>
      <c r="AK1111" s="72"/>
      <c r="AL1111" s="72"/>
      <c r="AM1111" s="72"/>
      <c r="AN1111" s="72"/>
      <c r="AO1111" s="72"/>
      <c r="AP1111" s="72"/>
      <c r="AQ1111" s="106"/>
    </row>
    <row r="1112" spans="1:43">
      <c r="A1112" s="15" t="s">
        <v>5465</v>
      </c>
      <c r="B1112" s="110"/>
      <c r="C1112" s="100"/>
      <c r="D1112" s="100"/>
      <c r="E1112" s="101"/>
      <c r="F1112" s="101"/>
      <c r="G1112" s="101"/>
      <c r="H1112" s="53"/>
      <c r="I1112" s="101"/>
      <c r="J1112" s="108"/>
      <c r="K1112" s="16"/>
      <c r="L1112" s="75"/>
      <c r="M1112" s="103"/>
      <c r="N1112" s="95"/>
      <c r="O1112" s="108"/>
      <c r="P1112" s="17"/>
      <c r="Q1112" s="76"/>
      <c r="R1112" s="76"/>
      <c r="S1112" s="17"/>
      <c r="T1112" s="78"/>
      <c r="U1112" s="79">
        <v>7641.0390625</v>
      </c>
      <c r="V1112" s="79">
        <v>7303.16650390625</v>
      </c>
      <c r="W1112" s="77"/>
      <c r="X1112" s="80"/>
      <c r="Y1112" s="80"/>
      <c r="Z1112" s="69">
        <v>1112</v>
      </c>
      <c r="AA1112" s="69"/>
      <c r="AB1112" s="81"/>
      <c r="AC1112" s="72"/>
      <c r="AD1112" s="72"/>
      <c r="AE1112" s="72"/>
      <c r="AF1112" s="72"/>
      <c r="AG1112" s="72"/>
      <c r="AH1112" s="72"/>
      <c r="AI1112" s="72"/>
      <c r="AJ1112" s="72"/>
      <c r="AK1112" s="72"/>
      <c r="AL1112" s="72"/>
      <c r="AM1112" s="72"/>
      <c r="AN1112" s="72"/>
      <c r="AO1112" s="72"/>
      <c r="AP1112" s="72"/>
      <c r="AQ1112" s="106"/>
    </row>
    <row r="1113" spans="1:43">
      <c r="A1113" s="15" t="s">
        <v>5466</v>
      </c>
      <c r="B1113" s="110"/>
      <c r="C1113" s="100"/>
      <c r="D1113" s="100"/>
      <c r="E1113" s="101"/>
      <c r="F1113" s="101"/>
      <c r="G1113" s="101"/>
      <c r="H1113" s="53"/>
      <c r="I1113" s="101"/>
      <c r="J1113" s="108"/>
      <c r="K1113" s="16"/>
      <c r="L1113" s="75"/>
      <c r="M1113" s="103"/>
      <c r="N1113" s="95"/>
      <c r="O1113" s="108"/>
      <c r="P1113" s="17"/>
      <c r="Q1113" s="76"/>
      <c r="R1113" s="76"/>
      <c r="S1113" s="17"/>
      <c r="T1113" s="78"/>
      <c r="U1113" s="79">
        <v>5655.07763671875</v>
      </c>
      <c r="V1113" s="79">
        <v>7182.11328125</v>
      </c>
      <c r="W1113" s="77"/>
      <c r="X1113" s="80"/>
      <c r="Y1113" s="80"/>
      <c r="Z1113" s="69">
        <v>1113</v>
      </c>
      <c r="AA1113" s="69"/>
      <c r="AB1113" s="81"/>
      <c r="AC1113" s="72"/>
      <c r="AD1113" s="72"/>
      <c r="AE1113" s="72"/>
      <c r="AF1113" s="72"/>
      <c r="AG1113" s="72"/>
      <c r="AH1113" s="72"/>
      <c r="AI1113" s="72"/>
      <c r="AJ1113" s="72"/>
      <c r="AK1113" s="72"/>
      <c r="AL1113" s="72"/>
      <c r="AM1113" s="72"/>
      <c r="AN1113" s="72"/>
      <c r="AO1113" s="72"/>
      <c r="AP1113" s="72"/>
      <c r="AQ1113" s="106"/>
    </row>
    <row r="1114" spans="1:43">
      <c r="A1114" s="15" t="s">
        <v>5467</v>
      </c>
      <c r="B1114" s="110"/>
      <c r="C1114" s="100"/>
      <c r="D1114" s="100"/>
      <c r="E1114" s="101"/>
      <c r="F1114" s="101"/>
      <c r="G1114" s="101"/>
      <c r="H1114" s="53"/>
      <c r="I1114" s="101"/>
      <c r="J1114" s="108"/>
      <c r="K1114" s="16"/>
      <c r="L1114" s="75"/>
      <c r="M1114" s="103"/>
      <c r="N1114" s="95"/>
      <c r="O1114" s="108"/>
      <c r="P1114" s="17"/>
      <c r="Q1114" s="76"/>
      <c r="R1114" s="76"/>
      <c r="S1114" s="17"/>
      <c r="T1114" s="78"/>
      <c r="U1114" s="79">
        <v>5172.072265625</v>
      </c>
      <c r="V1114" s="79">
        <v>6844.615234375</v>
      </c>
      <c r="W1114" s="77"/>
      <c r="X1114" s="80"/>
      <c r="Y1114" s="80"/>
      <c r="Z1114" s="69">
        <v>1114</v>
      </c>
      <c r="AA1114" s="69"/>
      <c r="AB1114" s="81"/>
      <c r="AC1114" s="72"/>
      <c r="AD1114" s="72"/>
      <c r="AE1114" s="72"/>
      <c r="AF1114" s="72"/>
      <c r="AG1114" s="72"/>
      <c r="AH1114" s="72"/>
      <c r="AI1114" s="72"/>
      <c r="AJ1114" s="72"/>
      <c r="AK1114" s="72"/>
      <c r="AL1114" s="72"/>
      <c r="AM1114" s="72"/>
      <c r="AN1114" s="72"/>
      <c r="AO1114" s="72"/>
      <c r="AP1114" s="72"/>
      <c r="AQ1114" s="106"/>
    </row>
    <row r="1115" spans="1:43">
      <c r="A1115" s="15" t="s">
        <v>5468</v>
      </c>
      <c r="B1115" s="110"/>
      <c r="C1115" s="100"/>
      <c r="D1115" s="100"/>
      <c r="E1115" s="101"/>
      <c r="F1115" s="101"/>
      <c r="G1115" s="101"/>
      <c r="H1115" s="53"/>
      <c r="I1115" s="101"/>
      <c r="J1115" s="108"/>
      <c r="K1115" s="16"/>
      <c r="L1115" s="75"/>
      <c r="M1115" s="103"/>
      <c r="N1115" s="95"/>
      <c r="O1115" s="108"/>
      <c r="P1115" s="17"/>
      <c r="Q1115" s="76"/>
      <c r="R1115" s="76"/>
      <c r="S1115" s="17"/>
      <c r="T1115" s="78"/>
      <c r="U1115" s="79">
        <v>5781.27294921875</v>
      </c>
      <c r="V1115" s="79">
        <v>6508.10498046875</v>
      </c>
      <c r="W1115" s="77"/>
      <c r="X1115" s="80"/>
      <c r="Y1115" s="80"/>
      <c r="Z1115" s="69">
        <v>1115</v>
      </c>
      <c r="AA1115" s="69"/>
      <c r="AB1115" s="81"/>
      <c r="AC1115" s="72"/>
      <c r="AD1115" s="72"/>
      <c r="AE1115" s="72"/>
      <c r="AF1115" s="72"/>
      <c r="AG1115" s="72"/>
      <c r="AH1115" s="72"/>
      <c r="AI1115" s="72"/>
      <c r="AJ1115" s="72"/>
      <c r="AK1115" s="72"/>
      <c r="AL1115" s="72"/>
      <c r="AM1115" s="72"/>
      <c r="AN1115" s="72"/>
      <c r="AO1115" s="72"/>
      <c r="AP1115" s="72"/>
      <c r="AQ1115" s="106"/>
    </row>
    <row r="1116" spans="1:43">
      <c r="A1116" s="15" t="s">
        <v>5469</v>
      </c>
      <c r="B1116" s="110"/>
      <c r="C1116" s="100"/>
      <c r="D1116" s="100"/>
      <c r="E1116" s="101"/>
      <c r="F1116" s="101"/>
      <c r="G1116" s="101"/>
      <c r="H1116" s="53"/>
      <c r="I1116" s="101"/>
      <c r="J1116" s="108"/>
      <c r="K1116" s="16"/>
      <c r="L1116" s="75"/>
      <c r="M1116" s="103"/>
      <c r="N1116" s="95"/>
      <c r="O1116" s="108"/>
      <c r="P1116" s="17"/>
      <c r="Q1116" s="76"/>
      <c r="R1116" s="76"/>
      <c r="S1116" s="17"/>
      <c r="T1116" s="78"/>
      <c r="U1116" s="79">
        <v>4796.19189453125</v>
      </c>
      <c r="V1116" s="79">
        <v>6782.32958984375</v>
      </c>
      <c r="W1116" s="77"/>
      <c r="X1116" s="80"/>
      <c r="Y1116" s="80"/>
      <c r="Z1116" s="69">
        <v>1116</v>
      </c>
      <c r="AA1116" s="69"/>
      <c r="AB1116" s="81"/>
      <c r="AC1116" s="72"/>
      <c r="AD1116" s="72"/>
      <c r="AE1116" s="72"/>
      <c r="AF1116" s="72"/>
      <c r="AG1116" s="72"/>
      <c r="AH1116" s="72"/>
      <c r="AI1116" s="72"/>
      <c r="AJ1116" s="72"/>
      <c r="AK1116" s="72"/>
      <c r="AL1116" s="72"/>
      <c r="AM1116" s="72"/>
      <c r="AN1116" s="72"/>
      <c r="AO1116" s="72"/>
      <c r="AP1116" s="72"/>
      <c r="AQ1116" s="106"/>
    </row>
    <row r="1117" spans="1:43">
      <c r="A1117" s="15" t="s">
        <v>5470</v>
      </c>
      <c r="B1117" s="110"/>
      <c r="C1117" s="100"/>
      <c r="D1117" s="100"/>
      <c r="E1117" s="101"/>
      <c r="F1117" s="101"/>
      <c r="G1117" s="101"/>
      <c r="H1117" s="53"/>
      <c r="I1117" s="101"/>
      <c r="J1117" s="108"/>
      <c r="K1117" s="16"/>
      <c r="L1117" s="75"/>
      <c r="M1117" s="103"/>
      <c r="N1117" s="95"/>
      <c r="O1117" s="108"/>
      <c r="P1117" s="17"/>
      <c r="Q1117" s="76"/>
      <c r="R1117" s="76"/>
      <c r="S1117" s="17"/>
      <c r="T1117" s="78"/>
      <c r="U1117" s="79">
        <v>4396.46337890625</v>
      </c>
      <c r="V1117" s="79">
        <v>7710.82470703125</v>
      </c>
      <c r="W1117" s="77"/>
      <c r="X1117" s="80"/>
      <c r="Y1117" s="80"/>
      <c r="Z1117" s="69">
        <v>1117</v>
      </c>
      <c r="AA1117" s="69"/>
      <c r="AB1117" s="81"/>
      <c r="AC1117" s="72"/>
      <c r="AD1117" s="72"/>
      <c r="AE1117" s="72"/>
      <c r="AF1117" s="72"/>
      <c r="AG1117" s="72"/>
      <c r="AH1117" s="72"/>
      <c r="AI1117" s="72"/>
      <c r="AJ1117" s="72"/>
      <c r="AK1117" s="72"/>
      <c r="AL1117" s="72"/>
      <c r="AM1117" s="72"/>
      <c r="AN1117" s="72"/>
      <c r="AO1117" s="72"/>
      <c r="AP1117" s="72"/>
      <c r="AQ1117" s="106"/>
    </row>
    <row r="1118" spans="1:43">
      <c r="A1118" s="15" t="s">
        <v>5471</v>
      </c>
      <c r="B1118" s="110"/>
      <c r="C1118" s="100"/>
      <c r="D1118" s="100"/>
      <c r="E1118" s="101"/>
      <c r="F1118" s="101"/>
      <c r="G1118" s="101"/>
      <c r="H1118" s="53"/>
      <c r="I1118" s="101"/>
      <c r="J1118" s="108"/>
      <c r="K1118" s="16"/>
      <c r="L1118" s="75"/>
      <c r="M1118" s="103"/>
      <c r="N1118" s="95"/>
      <c r="O1118" s="108"/>
      <c r="P1118" s="17"/>
      <c r="Q1118" s="76"/>
      <c r="R1118" s="76"/>
      <c r="S1118" s="17"/>
      <c r="T1118" s="78"/>
      <c r="U1118" s="79">
        <v>3488.862548828125</v>
      </c>
      <c r="V1118" s="79">
        <v>6459.25146484375</v>
      </c>
      <c r="W1118" s="77"/>
      <c r="X1118" s="80"/>
      <c r="Y1118" s="80"/>
      <c r="Z1118" s="69">
        <v>1118</v>
      </c>
      <c r="AA1118" s="69"/>
      <c r="AB1118" s="81"/>
      <c r="AC1118" s="72"/>
      <c r="AD1118" s="72"/>
      <c r="AE1118" s="72"/>
      <c r="AF1118" s="72"/>
      <c r="AG1118" s="72"/>
      <c r="AH1118" s="72"/>
      <c r="AI1118" s="72"/>
      <c r="AJ1118" s="72"/>
      <c r="AK1118" s="72"/>
      <c r="AL1118" s="72"/>
      <c r="AM1118" s="72"/>
      <c r="AN1118" s="72"/>
      <c r="AO1118" s="72"/>
      <c r="AP1118" s="72"/>
      <c r="AQ1118" s="106"/>
    </row>
    <row r="1119" spans="1:43">
      <c r="A1119" s="15" t="s">
        <v>5472</v>
      </c>
      <c r="B1119" s="110"/>
      <c r="C1119" s="100"/>
      <c r="D1119" s="100"/>
      <c r="E1119" s="101"/>
      <c r="F1119" s="101"/>
      <c r="G1119" s="101"/>
      <c r="H1119" s="53"/>
      <c r="I1119" s="101"/>
      <c r="J1119" s="108"/>
      <c r="K1119" s="16"/>
      <c r="L1119" s="75"/>
      <c r="M1119" s="103"/>
      <c r="N1119" s="95"/>
      <c r="O1119" s="108"/>
      <c r="P1119" s="17"/>
      <c r="Q1119" s="76"/>
      <c r="R1119" s="76"/>
      <c r="S1119" s="17"/>
      <c r="T1119" s="78"/>
      <c r="U1119" s="79">
        <v>2822.08056640625</v>
      </c>
      <c r="V1119" s="79">
        <v>5678.900390625</v>
      </c>
      <c r="W1119" s="77"/>
      <c r="X1119" s="80"/>
      <c r="Y1119" s="80"/>
      <c r="Z1119" s="69">
        <v>1119</v>
      </c>
      <c r="AA1119" s="69"/>
      <c r="AB1119" s="81"/>
      <c r="AC1119" s="72"/>
      <c r="AD1119" s="72"/>
      <c r="AE1119" s="72"/>
      <c r="AF1119" s="72"/>
      <c r="AG1119" s="72"/>
      <c r="AH1119" s="72"/>
      <c r="AI1119" s="72"/>
      <c r="AJ1119" s="72"/>
      <c r="AK1119" s="72"/>
      <c r="AL1119" s="72"/>
      <c r="AM1119" s="72"/>
      <c r="AN1119" s="72"/>
      <c r="AO1119" s="72"/>
      <c r="AP1119" s="72"/>
      <c r="AQ1119" s="106"/>
    </row>
    <row r="1120" spans="1:43">
      <c r="A1120" s="15" t="s">
        <v>5473</v>
      </c>
      <c r="B1120" s="110"/>
      <c r="C1120" s="100"/>
      <c r="D1120" s="100"/>
      <c r="E1120" s="101"/>
      <c r="F1120" s="101"/>
      <c r="G1120" s="101"/>
      <c r="H1120" s="53"/>
      <c r="I1120" s="101"/>
      <c r="J1120" s="108"/>
      <c r="K1120" s="16"/>
      <c r="L1120" s="75"/>
      <c r="M1120" s="103"/>
      <c r="N1120" s="95"/>
      <c r="O1120" s="108"/>
      <c r="P1120" s="17"/>
      <c r="Q1120" s="76"/>
      <c r="R1120" s="76"/>
      <c r="S1120" s="17"/>
      <c r="T1120" s="78"/>
      <c r="U1120" s="79">
        <v>5282.251953125</v>
      </c>
      <c r="V1120" s="79">
        <v>6181.23486328125</v>
      </c>
      <c r="W1120" s="77"/>
      <c r="X1120" s="80"/>
      <c r="Y1120" s="80"/>
      <c r="Z1120" s="69">
        <v>1120</v>
      </c>
      <c r="AA1120" s="69"/>
      <c r="AB1120" s="81"/>
      <c r="AC1120" s="72"/>
      <c r="AD1120" s="72"/>
      <c r="AE1120" s="72"/>
      <c r="AF1120" s="72"/>
      <c r="AG1120" s="72"/>
      <c r="AH1120" s="72"/>
      <c r="AI1120" s="72"/>
      <c r="AJ1120" s="72"/>
      <c r="AK1120" s="72"/>
      <c r="AL1120" s="72"/>
      <c r="AM1120" s="72"/>
      <c r="AN1120" s="72"/>
      <c r="AO1120" s="72"/>
      <c r="AP1120" s="72"/>
      <c r="AQ1120" s="106"/>
    </row>
    <row r="1121" spans="1:43">
      <c r="A1121" s="15" t="s">
        <v>5474</v>
      </c>
      <c r="B1121" s="110"/>
      <c r="C1121" s="100"/>
      <c r="D1121" s="100"/>
      <c r="E1121" s="101"/>
      <c r="F1121" s="101"/>
      <c r="G1121" s="101"/>
      <c r="H1121" s="53"/>
      <c r="I1121" s="101"/>
      <c r="J1121" s="108"/>
      <c r="K1121" s="16"/>
      <c r="L1121" s="75"/>
      <c r="M1121" s="103"/>
      <c r="N1121" s="95"/>
      <c r="O1121" s="108"/>
      <c r="P1121" s="17"/>
      <c r="Q1121" s="76"/>
      <c r="R1121" s="76"/>
      <c r="S1121" s="17"/>
      <c r="T1121" s="78"/>
      <c r="U1121" s="79">
        <v>5715.896484375</v>
      </c>
      <c r="V1121" s="79">
        <v>7112.08056640625</v>
      </c>
      <c r="W1121" s="77"/>
      <c r="X1121" s="80"/>
      <c r="Y1121" s="80"/>
      <c r="Z1121" s="69">
        <v>1121</v>
      </c>
      <c r="AA1121" s="69"/>
      <c r="AB1121" s="81"/>
      <c r="AC1121" s="72"/>
      <c r="AD1121" s="72"/>
      <c r="AE1121" s="72"/>
      <c r="AF1121" s="72"/>
      <c r="AG1121" s="72"/>
      <c r="AH1121" s="72"/>
      <c r="AI1121" s="72"/>
      <c r="AJ1121" s="72"/>
      <c r="AK1121" s="72"/>
      <c r="AL1121" s="72"/>
      <c r="AM1121" s="72"/>
      <c r="AN1121" s="72"/>
      <c r="AO1121" s="72"/>
      <c r="AP1121" s="72"/>
      <c r="AQ1121" s="106"/>
    </row>
    <row r="1122" spans="1:43">
      <c r="A1122" s="15" t="s">
        <v>5475</v>
      </c>
      <c r="B1122" s="110"/>
      <c r="C1122" s="100"/>
      <c r="D1122" s="100"/>
      <c r="E1122" s="101"/>
      <c r="F1122" s="101"/>
      <c r="G1122" s="101"/>
      <c r="H1122" s="53"/>
      <c r="I1122" s="101"/>
      <c r="J1122" s="108"/>
      <c r="K1122" s="16"/>
      <c r="L1122" s="75"/>
      <c r="M1122" s="103"/>
      <c r="N1122" s="95"/>
      <c r="O1122" s="108"/>
      <c r="P1122" s="17"/>
      <c r="Q1122" s="76"/>
      <c r="R1122" s="76"/>
      <c r="S1122" s="17"/>
      <c r="T1122" s="78"/>
      <c r="U1122" s="79">
        <v>5219.494140625</v>
      </c>
      <c r="V1122" s="79">
        <v>7758.3740234375</v>
      </c>
      <c r="W1122" s="77"/>
      <c r="X1122" s="80"/>
      <c r="Y1122" s="80"/>
      <c r="Z1122" s="69">
        <v>1122</v>
      </c>
      <c r="AA1122" s="69"/>
      <c r="AB1122" s="81"/>
      <c r="AC1122" s="72"/>
      <c r="AD1122" s="72"/>
      <c r="AE1122" s="72"/>
      <c r="AF1122" s="72"/>
      <c r="AG1122" s="72"/>
      <c r="AH1122" s="72"/>
      <c r="AI1122" s="72"/>
      <c r="AJ1122" s="72"/>
      <c r="AK1122" s="72"/>
      <c r="AL1122" s="72"/>
      <c r="AM1122" s="72"/>
      <c r="AN1122" s="72"/>
      <c r="AO1122" s="72"/>
      <c r="AP1122" s="72"/>
      <c r="AQ1122" s="106"/>
    </row>
    <row r="1123" spans="1:43">
      <c r="A1123" s="15" t="s">
        <v>5476</v>
      </c>
      <c r="B1123" s="110"/>
      <c r="C1123" s="100"/>
      <c r="D1123" s="100"/>
      <c r="E1123" s="101"/>
      <c r="F1123" s="101"/>
      <c r="G1123" s="101"/>
      <c r="H1123" s="53"/>
      <c r="I1123" s="101"/>
      <c r="J1123" s="108"/>
      <c r="K1123" s="16"/>
      <c r="L1123" s="75"/>
      <c r="M1123" s="103"/>
      <c r="N1123" s="95"/>
      <c r="O1123" s="108"/>
      <c r="P1123" s="17"/>
      <c r="Q1123" s="76"/>
      <c r="R1123" s="76"/>
      <c r="S1123" s="17"/>
      <c r="T1123" s="78"/>
      <c r="U1123" s="79">
        <v>5732.77294921875</v>
      </c>
      <c r="V1123" s="79">
        <v>6869.439453125</v>
      </c>
      <c r="W1123" s="77"/>
      <c r="X1123" s="80"/>
      <c r="Y1123" s="80"/>
      <c r="Z1123" s="69">
        <v>1123</v>
      </c>
      <c r="AA1123" s="69"/>
      <c r="AB1123" s="81"/>
      <c r="AC1123" s="72"/>
      <c r="AD1123" s="72"/>
      <c r="AE1123" s="72"/>
      <c r="AF1123" s="72"/>
      <c r="AG1123" s="72"/>
      <c r="AH1123" s="72"/>
      <c r="AI1123" s="72"/>
      <c r="AJ1123" s="72"/>
      <c r="AK1123" s="72"/>
      <c r="AL1123" s="72"/>
      <c r="AM1123" s="72"/>
      <c r="AN1123" s="72"/>
      <c r="AO1123" s="72"/>
      <c r="AP1123" s="72"/>
      <c r="AQ1123" s="106"/>
    </row>
    <row r="1124" spans="1:43">
      <c r="A1124" s="15" t="s">
        <v>5477</v>
      </c>
      <c r="B1124" s="110"/>
      <c r="C1124" s="100"/>
      <c r="D1124" s="100"/>
      <c r="E1124" s="101"/>
      <c r="F1124" s="101"/>
      <c r="G1124" s="101"/>
      <c r="H1124" s="53"/>
      <c r="I1124" s="101"/>
      <c r="J1124" s="108"/>
      <c r="K1124" s="16"/>
      <c r="L1124" s="75"/>
      <c r="M1124" s="103"/>
      <c r="N1124" s="95"/>
      <c r="O1124" s="108"/>
      <c r="P1124" s="17"/>
      <c r="Q1124" s="76"/>
      <c r="R1124" s="76"/>
      <c r="S1124" s="17"/>
      <c r="T1124" s="78"/>
      <c r="U1124" s="79">
        <v>4768.533203125</v>
      </c>
      <c r="V1124" s="79">
        <v>6696.6220703125</v>
      </c>
      <c r="W1124" s="77"/>
      <c r="X1124" s="80"/>
      <c r="Y1124" s="80"/>
      <c r="Z1124" s="69">
        <v>1124</v>
      </c>
      <c r="AA1124" s="69"/>
      <c r="AB1124" s="81"/>
      <c r="AC1124" s="72"/>
      <c r="AD1124" s="72"/>
      <c r="AE1124" s="72"/>
      <c r="AF1124" s="72"/>
      <c r="AG1124" s="72"/>
      <c r="AH1124" s="72"/>
      <c r="AI1124" s="72"/>
      <c r="AJ1124" s="72"/>
      <c r="AK1124" s="72"/>
      <c r="AL1124" s="72"/>
      <c r="AM1124" s="72"/>
      <c r="AN1124" s="72"/>
      <c r="AO1124" s="72"/>
      <c r="AP1124" s="72"/>
      <c r="AQ1124" s="106"/>
    </row>
    <row r="1125" spans="1:43">
      <c r="A1125" s="15" t="s">
        <v>5478</v>
      </c>
      <c r="B1125" s="110"/>
      <c r="C1125" s="100"/>
      <c r="D1125" s="100"/>
      <c r="E1125" s="101"/>
      <c r="F1125" s="101"/>
      <c r="G1125" s="101"/>
      <c r="H1125" s="53"/>
      <c r="I1125" s="101"/>
      <c r="J1125" s="108"/>
      <c r="K1125" s="16"/>
      <c r="L1125" s="75"/>
      <c r="M1125" s="103"/>
      <c r="N1125" s="95"/>
      <c r="O1125" s="108"/>
      <c r="P1125" s="17"/>
      <c r="Q1125" s="76"/>
      <c r="R1125" s="76"/>
      <c r="S1125" s="17"/>
      <c r="T1125" s="78"/>
      <c r="U1125" s="79">
        <v>5730.99609375</v>
      </c>
      <c r="V1125" s="79">
        <v>7042.67431640625</v>
      </c>
      <c r="W1125" s="77"/>
      <c r="X1125" s="80"/>
      <c r="Y1125" s="80"/>
      <c r="Z1125" s="69">
        <v>1125</v>
      </c>
      <c r="AA1125" s="69"/>
      <c r="AB1125" s="81"/>
      <c r="AC1125" s="72"/>
      <c r="AD1125" s="72"/>
      <c r="AE1125" s="72"/>
      <c r="AF1125" s="72"/>
      <c r="AG1125" s="72"/>
      <c r="AH1125" s="72"/>
      <c r="AI1125" s="72"/>
      <c r="AJ1125" s="72"/>
      <c r="AK1125" s="72"/>
      <c r="AL1125" s="72"/>
      <c r="AM1125" s="72"/>
      <c r="AN1125" s="72"/>
      <c r="AO1125" s="72"/>
      <c r="AP1125" s="72"/>
      <c r="AQ1125" s="106"/>
    </row>
    <row r="1126" spans="1:43">
      <c r="A1126" s="15" t="s">
        <v>5479</v>
      </c>
      <c r="B1126" s="110"/>
      <c r="C1126" s="100"/>
      <c r="D1126" s="100"/>
      <c r="E1126" s="101"/>
      <c r="F1126" s="101"/>
      <c r="G1126" s="101"/>
      <c r="H1126" s="53"/>
      <c r="I1126" s="101"/>
      <c r="J1126" s="108"/>
      <c r="K1126" s="16"/>
      <c r="L1126" s="75"/>
      <c r="M1126" s="103"/>
      <c r="N1126" s="95"/>
      <c r="O1126" s="108"/>
      <c r="P1126" s="17"/>
      <c r="Q1126" s="76"/>
      <c r="R1126" s="76"/>
      <c r="S1126" s="17"/>
      <c r="T1126" s="78"/>
      <c r="U1126" s="79">
        <v>5244.89892578125</v>
      </c>
      <c r="V1126" s="79">
        <v>7675.501953125</v>
      </c>
      <c r="W1126" s="77"/>
      <c r="X1126" s="80"/>
      <c r="Y1126" s="80"/>
      <c r="Z1126" s="69">
        <v>1126</v>
      </c>
      <c r="AA1126" s="69"/>
      <c r="AB1126" s="81"/>
      <c r="AC1126" s="72"/>
      <c r="AD1126" s="72"/>
      <c r="AE1126" s="72"/>
      <c r="AF1126" s="72"/>
      <c r="AG1126" s="72"/>
      <c r="AH1126" s="72"/>
      <c r="AI1126" s="72"/>
      <c r="AJ1126" s="72"/>
      <c r="AK1126" s="72"/>
      <c r="AL1126" s="72"/>
      <c r="AM1126" s="72"/>
      <c r="AN1126" s="72"/>
      <c r="AO1126" s="72"/>
      <c r="AP1126" s="72"/>
      <c r="AQ1126" s="106"/>
    </row>
    <row r="1127" spans="1:43">
      <c r="A1127" s="15" t="s">
        <v>5480</v>
      </c>
      <c r="B1127" s="110"/>
      <c r="C1127" s="100"/>
      <c r="D1127" s="100"/>
      <c r="E1127" s="101"/>
      <c r="F1127" s="101"/>
      <c r="G1127" s="101"/>
      <c r="H1127" s="53"/>
      <c r="I1127" s="101"/>
      <c r="J1127" s="108"/>
      <c r="K1127" s="16"/>
      <c r="L1127" s="75"/>
      <c r="M1127" s="103"/>
      <c r="N1127" s="95"/>
      <c r="O1127" s="108"/>
      <c r="P1127" s="17"/>
      <c r="Q1127" s="76"/>
      <c r="R1127" s="76"/>
      <c r="S1127" s="17"/>
      <c r="T1127" s="78"/>
      <c r="U1127" s="79">
        <v>6023.1748046875</v>
      </c>
      <c r="V1127" s="79">
        <v>7008.57373046875</v>
      </c>
      <c r="W1127" s="77"/>
      <c r="X1127" s="80"/>
      <c r="Y1127" s="80"/>
      <c r="Z1127" s="69">
        <v>1127</v>
      </c>
      <c r="AA1127" s="69"/>
      <c r="AB1127" s="81"/>
      <c r="AC1127" s="72"/>
      <c r="AD1127" s="72"/>
      <c r="AE1127" s="72"/>
      <c r="AF1127" s="72"/>
      <c r="AG1127" s="72"/>
      <c r="AH1127" s="72"/>
      <c r="AI1127" s="72"/>
      <c r="AJ1127" s="72"/>
      <c r="AK1127" s="72"/>
      <c r="AL1127" s="72"/>
      <c r="AM1127" s="72"/>
      <c r="AN1127" s="72"/>
      <c r="AO1127" s="72"/>
      <c r="AP1127" s="72"/>
      <c r="AQ1127" s="106"/>
    </row>
    <row r="1128" spans="1:43">
      <c r="A1128" s="15" t="s">
        <v>5481</v>
      </c>
      <c r="B1128" s="110"/>
      <c r="C1128" s="100"/>
      <c r="D1128" s="100"/>
      <c r="E1128" s="101"/>
      <c r="F1128" s="101"/>
      <c r="G1128" s="101"/>
      <c r="H1128" s="53"/>
      <c r="I1128" s="101"/>
      <c r="J1128" s="108"/>
      <c r="K1128" s="16"/>
      <c r="L1128" s="75"/>
      <c r="M1128" s="103"/>
      <c r="N1128" s="95"/>
      <c r="O1128" s="108"/>
      <c r="P1128" s="17"/>
      <c r="Q1128" s="76"/>
      <c r="R1128" s="76"/>
      <c r="S1128" s="17"/>
      <c r="T1128" s="78"/>
      <c r="U1128" s="79">
        <v>7387.07080078125</v>
      </c>
      <c r="V1128" s="79">
        <v>4633.72705078125</v>
      </c>
      <c r="W1128" s="77"/>
      <c r="X1128" s="80"/>
      <c r="Y1128" s="80"/>
      <c r="Z1128" s="69">
        <v>1128</v>
      </c>
      <c r="AA1128" s="69"/>
      <c r="AB1128" s="81"/>
      <c r="AC1128" s="72"/>
      <c r="AD1128" s="72"/>
      <c r="AE1128" s="72"/>
      <c r="AF1128" s="72"/>
      <c r="AG1128" s="72"/>
      <c r="AH1128" s="72"/>
      <c r="AI1128" s="72"/>
      <c r="AJ1128" s="72"/>
      <c r="AK1128" s="72"/>
      <c r="AL1128" s="72"/>
      <c r="AM1128" s="72"/>
      <c r="AN1128" s="72"/>
      <c r="AO1128" s="72"/>
      <c r="AP1128" s="72"/>
      <c r="AQ1128" s="106"/>
    </row>
    <row r="1129" spans="1:43">
      <c r="A1129" s="15" t="s">
        <v>5482</v>
      </c>
      <c r="B1129" s="110"/>
      <c r="C1129" s="100"/>
      <c r="D1129" s="100"/>
      <c r="E1129" s="101"/>
      <c r="F1129" s="101"/>
      <c r="G1129" s="101"/>
      <c r="H1129" s="53"/>
      <c r="I1129" s="101"/>
      <c r="J1129" s="108"/>
      <c r="K1129" s="16"/>
      <c r="L1129" s="75"/>
      <c r="M1129" s="103"/>
      <c r="N1129" s="95"/>
      <c r="O1129" s="108"/>
      <c r="P1129" s="17"/>
      <c r="Q1129" s="76"/>
      <c r="R1129" s="76"/>
      <c r="S1129" s="17"/>
      <c r="T1129" s="78"/>
      <c r="U1129" s="79">
        <v>5710.18408203125</v>
      </c>
      <c r="V1129" s="79">
        <v>7160.154296875</v>
      </c>
      <c r="W1129" s="77"/>
      <c r="X1129" s="80"/>
      <c r="Y1129" s="80"/>
      <c r="Z1129" s="69">
        <v>1129</v>
      </c>
      <c r="AA1129" s="69"/>
      <c r="AB1129" s="81"/>
      <c r="AC1129" s="72"/>
      <c r="AD1129" s="72"/>
      <c r="AE1129" s="72"/>
      <c r="AF1129" s="72"/>
      <c r="AG1129" s="72"/>
      <c r="AH1129" s="72"/>
      <c r="AI1129" s="72"/>
      <c r="AJ1129" s="72"/>
      <c r="AK1129" s="72"/>
      <c r="AL1129" s="72"/>
      <c r="AM1129" s="72"/>
      <c r="AN1129" s="72"/>
      <c r="AO1129" s="72"/>
      <c r="AP1129" s="72"/>
      <c r="AQ1129" s="106"/>
    </row>
    <row r="1130" spans="1:43">
      <c r="A1130" s="15" t="s">
        <v>5483</v>
      </c>
      <c r="B1130" s="110"/>
      <c r="C1130" s="100"/>
      <c r="D1130" s="100"/>
      <c r="E1130" s="101"/>
      <c r="F1130" s="101"/>
      <c r="G1130" s="101"/>
      <c r="H1130" s="53"/>
      <c r="I1130" s="101"/>
      <c r="J1130" s="108"/>
      <c r="K1130" s="16"/>
      <c r="L1130" s="75"/>
      <c r="M1130" s="103"/>
      <c r="N1130" s="95"/>
      <c r="O1130" s="108"/>
      <c r="P1130" s="17"/>
      <c r="Q1130" s="76"/>
      <c r="R1130" s="76"/>
      <c r="S1130" s="17"/>
      <c r="T1130" s="78"/>
      <c r="U1130" s="79">
        <v>6070.232421875</v>
      </c>
      <c r="V1130" s="79">
        <v>8122.2119140625</v>
      </c>
      <c r="W1130" s="77"/>
      <c r="X1130" s="80"/>
      <c r="Y1130" s="80"/>
      <c r="Z1130" s="69">
        <v>1130</v>
      </c>
      <c r="AA1130" s="69"/>
      <c r="AB1130" s="81"/>
      <c r="AC1130" s="72"/>
      <c r="AD1130" s="72"/>
      <c r="AE1130" s="72"/>
      <c r="AF1130" s="72"/>
      <c r="AG1130" s="72"/>
      <c r="AH1130" s="72"/>
      <c r="AI1130" s="72"/>
      <c r="AJ1130" s="72"/>
      <c r="AK1130" s="72"/>
      <c r="AL1130" s="72"/>
      <c r="AM1130" s="72"/>
      <c r="AN1130" s="72"/>
      <c r="AO1130" s="72"/>
      <c r="AP1130" s="72"/>
      <c r="AQ1130" s="106"/>
    </row>
    <row r="1131" spans="1:43">
      <c r="A1131" s="15" t="s">
        <v>5484</v>
      </c>
      <c r="B1131" s="110"/>
      <c r="C1131" s="100"/>
      <c r="D1131" s="100"/>
      <c r="E1131" s="101"/>
      <c r="F1131" s="101"/>
      <c r="G1131" s="101"/>
      <c r="H1131" s="53"/>
      <c r="I1131" s="101"/>
      <c r="J1131" s="108"/>
      <c r="K1131" s="16"/>
      <c r="L1131" s="75"/>
      <c r="M1131" s="103"/>
      <c r="N1131" s="95"/>
      <c r="O1131" s="108"/>
      <c r="P1131" s="17"/>
      <c r="Q1131" s="76"/>
      <c r="R1131" s="76"/>
      <c r="S1131" s="17"/>
      <c r="T1131" s="78"/>
      <c r="U1131" s="79">
        <v>2676.933349609375</v>
      </c>
      <c r="V1131" s="79">
        <v>5070.81787109375</v>
      </c>
      <c r="W1131" s="77"/>
      <c r="X1131" s="80"/>
      <c r="Y1131" s="80"/>
      <c r="Z1131" s="69">
        <v>1131</v>
      </c>
      <c r="AA1131" s="69"/>
      <c r="AB1131" s="81"/>
      <c r="AC1131" s="72"/>
      <c r="AD1131" s="72"/>
      <c r="AE1131" s="72"/>
      <c r="AF1131" s="72"/>
      <c r="AG1131" s="72"/>
      <c r="AH1131" s="72"/>
      <c r="AI1131" s="72"/>
      <c r="AJ1131" s="72"/>
      <c r="AK1131" s="72"/>
      <c r="AL1131" s="72"/>
      <c r="AM1131" s="72"/>
      <c r="AN1131" s="72"/>
      <c r="AO1131" s="72"/>
      <c r="AP1131" s="72"/>
      <c r="AQ1131" s="106"/>
    </row>
    <row r="1132" spans="1:43">
      <c r="A1132" s="15" t="s">
        <v>5485</v>
      </c>
      <c r="B1132" s="110"/>
      <c r="C1132" s="100"/>
      <c r="D1132" s="100"/>
      <c r="E1132" s="101"/>
      <c r="F1132" s="101"/>
      <c r="G1132" s="101"/>
      <c r="H1132" s="53"/>
      <c r="I1132" s="101"/>
      <c r="J1132" s="108"/>
      <c r="K1132" s="16"/>
      <c r="L1132" s="75"/>
      <c r="M1132" s="103"/>
      <c r="N1132" s="95"/>
      <c r="O1132" s="108"/>
      <c r="P1132" s="17"/>
      <c r="Q1132" s="76"/>
      <c r="R1132" s="76"/>
      <c r="S1132" s="17"/>
      <c r="T1132" s="78"/>
      <c r="U1132" s="79">
        <v>5936.73876953125</v>
      </c>
      <c r="V1132" s="79">
        <v>2439.743896484375</v>
      </c>
      <c r="W1132" s="77"/>
      <c r="X1132" s="80"/>
      <c r="Y1132" s="80"/>
      <c r="Z1132" s="69">
        <v>1132</v>
      </c>
      <c r="AA1132" s="69"/>
      <c r="AB1132" s="81"/>
      <c r="AC1132" s="72"/>
      <c r="AD1132" s="72"/>
      <c r="AE1132" s="72"/>
      <c r="AF1132" s="72"/>
      <c r="AG1132" s="72"/>
      <c r="AH1132" s="72"/>
      <c r="AI1132" s="72"/>
      <c r="AJ1132" s="72"/>
      <c r="AK1132" s="72"/>
      <c r="AL1132" s="72"/>
      <c r="AM1132" s="72"/>
      <c r="AN1132" s="72"/>
      <c r="AO1132" s="72"/>
      <c r="AP1132" s="72"/>
      <c r="AQ1132" s="106"/>
    </row>
    <row r="1133" spans="1:43">
      <c r="A1133" s="15" t="s">
        <v>5486</v>
      </c>
      <c r="B1133" s="110"/>
      <c r="C1133" s="100"/>
      <c r="D1133" s="100"/>
      <c r="E1133" s="101"/>
      <c r="F1133" s="101"/>
      <c r="G1133" s="101"/>
      <c r="H1133" s="53"/>
      <c r="I1133" s="101"/>
      <c r="J1133" s="108"/>
      <c r="K1133" s="16"/>
      <c r="L1133" s="75"/>
      <c r="M1133" s="103"/>
      <c r="N1133" s="95"/>
      <c r="O1133" s="108"/>
      <c r="P1133" s="17"/>
      <c r="Q1133" s="76"/>
      <c r="R1133" s="76"/>
      <c r="S1133" s="17"/>
      <c r="T1133" s="78"/>
      <c r="U1133" s="79">
        <v>6862.47998046875</v>
      </c>
      <c r="V1133" s="79">
        <v>1454.107177734375</v>
      </c>
      <c r="W1133" s="77"/>
      <c r="X1133" s="80"/>
      <c r="Y1133" s="80"/>
      <c r="Z1133" s="69">
        <v>1133</v>
      </c>
      <c r="AA1133" s="69"/>
      <c r="AB1133" s="81"/>
      <c r="AC1133" s="72"/>
      <c r="AD1133" s="72"/>
      <c r="AE1133" s="72"/>
      <c r="AF1133" s="72"/>
      <c r="AG1133" s="72"/>
      <c r="AH1133" s="72"/>
      <c r="AI1133" s="72"/>
      <c r="AJ1133" s="72"/>
      <c r="AK1133" s="72"/>
      <c r="AL1133" s="72"/>
      <c r="AM1133" s="72"/>
      <c r="AN1133" s="72"/>
      <c r="AO1133" s="72"/>
      <c r="AP1133" s="72"/>
      <c r="AQ1133" s="106"/>
    </row>
    <row r="1134" spans="1:43">
      <c r="A1134" s="15" t="s">
        <v>5487</v>
      </c>
      <c r="B1134" s="110"/>
      <c r="C1134" s="100"/>
      <c r="D1134" s="100"/>
      <c r="E1134" s="101"/>
      <c r="F1134" s="101"/>
      <c r="G1134" s="101"/>
      <c r="H1134" s="53"/>
      <c r="I1134" s="101"/>
      <c r="J1134" s="108"/>
      <c r="K1134" s="16"/>
      <c r="L1134" s="75"/>
      <c r="M1134" s="103"/>
      <c r="N1134" s="95"/>
      <c r="O1134" s="108"/>
      <c r="P1134" s="17"/>
      <c r="Q1134" s="76"/>
      <c r="R1134" s="76"/>
      <c r="S1134" s="17"/>
      <c r="T1134" s="78"/>
      <c r="U1134" s="79">
        <v>6364.78369140625</v>
      </c>
      <c r="V1134" s="79">
        <v>1284.8028564453125</v>
      </c>
      <c r="W1134" s="77"/>
      <c r="X1134" s="80"/>
      <c r="Y1134" s="80"/>
      <c r="Z1134" s="69">
        <v>1134</v>
      </c>
      <c r="AA1134" s="69"/>
      <c r="AB1134" s="81"/>
      <c r="AC1134" s="72"/>
      <c r="AD1134" s="72"/>
      <c r="AE1134" s="72"/>
      <c r="AF1134" s="72"/>
      <c r="AG1134" s="72"/>
      <c r="AH1134" s="72"/>
      <c r="AI1134" s="72"/>
      <c r="AJ1134" s="72"/>
      <c r="AK1134" s="72"/>
      <c r="AL1134" s="72"/>
      <c r="AM1134" s="72"/>
      <c r="AN1134" s="72"/>
      <c r="AO1134" s="72"/>
      <c r="AP1134" s="72"/>
      <c r="AQ1134" s="106"/>
    </row>
    <row r="1135" spans="1:43">
      <c r="A1135" s="15" t="s">
        <v>5488</v>
      </c>
      <c r="B1135" s="110"/>
      <c r="C1135" s="100"/>
      <c r="D1135" s="100"/>
      <c r="E1135" s="101"/>
      <c r="F1135" s="101"/>
      <c r="G1135" s="101"/>
      <c r="H1135" s="53"/>
      <c r="I1135" s="101"/>
      <c r="J1135" s="108"/>
      <c r="K1135" s="16"/>
      <c r="L1135" s="75"/>
      <c r="M1135" s="103"/>
      <c r="N1135" s="95"/>
      <c r="O1135" s="108"/>
      <c r="P1135" s="17"/>
      <c r="Q1135" s="76"/>
      <c r="R1135" s="76"/>
      <c r="S1135" s="17"/>
      <c r="T1135" s="78"/>
      <c r="U1135" s="79">
        <v>5573.6767578125</v>
      </c>
      <c r="V1135" s="79">
        <v>3597.496826171875</v>
      </c>
      <c r="W1135" s="77"/>
      <c r="X1135" s="80"/>
      <c r="Y1135" s="80"/>
      <c r="Z1135" s="69">
        <v>1135</v>
      </c>
      <c r="AA1135" s="69"/>
      <c r="AB1135" s="81"/>
      <c r="AC1135" s="72"/>
      <c r="AD1135" s="72"/>
      <c r="AE1135" s="72"/>
      <c r="AF1135" s="72"/>
      <c r="AG1135" s="72"/>
      <c r="AH1135" s="72"/>
      <c r="AI1135" s="72"/>
      <c r="AJ1135" s="72"/>
      <c r="AK1135" s="72"/>
      <c r="AL1135" s="72"/>
      <c r="AM1135" s="72"/>
      <c r="AN1135" s="72"/>
      <c r="AO1135" s="72"/>
      <c r="AP1135" s="72"/>
      <c r="AQ1135" s="106"/>
    </row>
    <row r="1136" spans="1:43">
      <c r="A1136" s="15" t="s">
        <v>5489</v>
      </c>
      <c r="B1136" s="110"/>
      <c r="C1136" s="100"/>
      <c r="D1136" s="100"/>
      <c r="E1136" s="101"/>
      <c r="F1136" s="101"/>
      <c r="G1136" s="101"/>
      <c r="H1136" s="53"/>
      <c r="I1136" s="101"/>
      <c r="J1136" s="108"/>
      <c r="K1136" s="16"/>
      <c r="L1136" s="75"/>
      <c r="M1136" s="103"/>
      <c r="N1136" s="95"/>
      <c r="O1136" s="108"/>
      <c r="P1136" s="17"/>
      <c r="Q1136" s="76"/>
      <c r="R1136" s="76"/>
      <c r="S1136" s="17"/>
      <c r="T1136" s="78"/>
      <c r="U1136" s="79">
        <v>5661.6787109375</v>
      </c>
      <c r="V1136" s="79">
        <v>6966.0908203125</v>
      </c>
      <c r="W1136" s="77"/>
      <c r="X1136" s="80"/>
      <c r="Y1136" s="80"/>
      <c r="Z1136" s="69">
        <v>1136</v>
      </c>
      <c r="AA1136" s="69"/>
      <c r="AB1136" s="81"/>
      <c r="AC1136" s="72"/>
      <c r="AD1136" s="72"/>
      <c r="AE1136" s="72"/>
      <c r="AF1136" s="72"/>
      <c r="AG1136" s="72"/>
      <c r="AH1136" s="72"/>
      <c r="AI1136" s="72"/>
      <c r="AJ1136" s="72"/>
      <c r="AK1136" s="72"/>
      <c r="AL1136" s="72"/>
      <c r="AM1136" s="72"/>
      <c r="AN1136" s="72"/>
      <c r="AO1136" s="72"/>
      <c r="AP1136" s="72"/>
      <c r="AQ1136" s="106"/>
    </row>
    <row r="1137" spans="1:43">
      <c r="A1137" s="15" t="s">
        <v>5490</v>
      </c>
      <c r="B1137" s="110"/>
      <c r="C1137" s="100"/>
      <c r="D1137" s="100"/>
      <c r="E1137" s="101"/>
      <c r="F1137" s="101"/>
      <c r="G1137" s="101"/>
      <c r="H1137" s="53"/>
      <c r="I1137" s="101"/>
      <c r="J1137" s="108"/>
      <c r="K1137" s="16"/>
      <c r="L1137" s="75"/>
      <c r="M1137" s="103"/>
      <c r="N1137" s="95"/>
      <c r="O1137" s="108"/>
      <c r="P1137" s="17"/>
      <c r="Q1137" s="76"/>
      <c r="R1137" s="76"/>
      <c r="S1137" s="17"/>
      <c r="T1137" s="78"/>
      <c r="U1137" s="79">
        <v>6353.248046875</v>
      </c>
      <c r="V1137" s="79">
        <v>7723.01708984375</v>
      </c>
      <c r="W1137" s="77"/>
      <c r="X1137" s="80"/>
      <c r="Y1137" s="80"/>
      <c r="Z1137" s="69">
        <v>1137</v>
      </c>
      <c r="AA1137" s="69"/>
      <c r="AB1137" s="81"/>
      <c r="AC1137" s="72"/>
      <c r="AD1137" s="72"/>
      <c r="AE1137" s="72"/>
      <c r="AF1137" s="72"/>
      <c r="AG1137" s="72"/>
      <c r="AH1137" s="72"/>
      <c r="AI1137" s="72"/>
      <c r="AJ1137" s="72"/>
      <c r="AK1137" s="72"/>
      <c r="AL1137" s="72"/>
      <c r="AM1137" s="72"/>
      <c r="AN1137" s="72"/>
      <c r="AO1137" s="72"/>
      <c r="AP1137" s="72"/>
      <c r="AQ1137" s="106"/>
    </row>
    <row r="1138" spans="1:43">
      <c r="A1138" s="15" t="s">
        <v>5491</v>
      </c>
      <c r="B1138" s="110"/>
      <c r="C1138" s="100"/>
      <c r="D1138" s="100"/>
      <c r="E1138" s="101"/>
      <c r="F1138" s="101"/>
      <c r="G1138" s="101"/>
      <c r="H1138" s="53"/>
      <c r="I1138" s="101"/>
      <c r="J1138" s="108"/>
      <c r="K1138" s="16"/>
      <c r="L1138" s="75"/>
      <c r="M1138" s="103"/>
      <c r="N1138" s="95"/>
      <c r="O1138" s="108"/>
      <c r="P1138" s="17"/>
      <c r="Q1138" s="76"/>
      <c r="R1138" s="76"/>
      <c r="S1138" s="17"/>
      <c r="T1138" s="78"/>
      <c r="U1138" s="79">
        <v>5654.0234375</v>
      </c>
      <c r="V1138" s="79">
        <v>7202.591796875</v>
      </c>
      <c r="W1138" s="77"/>
      <c r="X1138" s="80"/>
      <c r="Y1138" s="80"/>
      <c r="Z1138" s="69">
        <v>1138</v>
      </c>
      <c r="AA1138" s="69"/>
      <c r="AB1138" s="81"/>
      <c r="AC1138" s="72"/>
      <c r="AD1138" s="72"/>
      <c r="AE1138" s="72"/>
      <c r="AF1138" s="72"/>
      <c r="AG1138" s="72"/>
      <c r="AH1138" s="72"/>
      <c r="AI1138" s="72"/>
      <c r="AJ1138" s="72"/>
      <c r="AK1138" s="72"/>
      <c r="AL1138" s="72"/>
      <c r="AM1138" s="72"/>
      <c r="AN1138" s="72"/>
      <c r="AO1138" s="72"/>
      <c r="AP1138" s="72"/>
      <c r="AQ1138" s="106"/>
    </row>
    <row r="1139" spans="1:43">
      <c r="A1139" s="15" t="s">
        <v>5492</v>
      </c>
      <c r="B1139" s="110"/>
      <c r="C1139" s="100"/>
      <c r="D1139" s="100"/>
      <c r="E1139" s="101"/>
      <c r="F1139" s="101"/>
      <c r="G1139" s="101"/>
      <c r="H1139" s="53"/>
      <c r="I1139" s="101"/>
      <c r="J1139" s="108"/>
      <c r="K1139" s="16"/>
      <c r="L1139" s="75"/>
      <c r="M1139" s="103"/>
      <c r="N1139" s="95"/>
      <c r="O1139" s="108"/>
      <c r="P1139" s="17"/>
      <c r="Q1139" s="76"/>
      <c r="R1139" s="76"/>
      <c r="S1139" s="17"/>
      <c r="T1139" s="78"/>
      <c r="U1139" s="79">
        <v>6208.37060546875</v>
      </c>
      <c r="V1139" s="79">
        <v>6338.96044921875</v>
      </c>
      <c r="W1139" s="77"/>
      <c r="X1139" s="80"/>
      <c r="Y1139" s="80"/>
      <c r="Z1139" s="69">
        <v>1139</v>
      </c>
      <c r="AA1139" s="69"/>
      <c r="AB1139" s="81"/>
      <c r="AC1139" s="72"/>
      <c r="AD1139" s="72"/>
      <c r="AE1139" s="72"/>
      <c r="AF1139" s="72"/>
      <c r="AG1139" s="72"/>
      <c r="AH1139" s="72"/>
      <c r="AI1139" s="72"/>
      <c r="AJ1139" s="72"/>
      <c r="AK1139" s="72"/>
      <c r="AL1139" s="72"/>
      <c r="AM1139" s="72"/>
      <c r="AN1139" s="72"/>
      <c r="AO1139" s="72"/>
      <c r="AP1139" s="72"/>
      <c r="AQ1139" s="106"/>
    </row>
    <row r="1140" spans="1:43">
      <c r="A1140" s="15" t="s">
        <v>5493</v>
      </c>
      <c r="B1140" s="110"/>
      <c r="C1140" s="100"/>
      <c r="D1140" s="100"/>
      <c r="E1140" s="101"/>
      <c r="F1140" s="101"/>
      <c r="G1140" s="101"/>
      <c r="H1140" s="53"/>
      <c r="I1140" s="101"/>
      <c r="J1140" s="108"/>
      <c r="K1140" s="16"/>
      <c r="L1140" s="75"/>
      <c r="M1140" s="103"/>
      <c r="N1140" s="95"/>
      <c r="O1140" s="108"/>
      <c r="P1140" s="17"/>
      <c r="Q1140" s="76"/>
      <c r="R1140" s="76"/>
      <c r="S1140" s="17"/>
      <c r="T1140" s="78"/>
      <c r="U1140" s="79">
        <v>7767.39501953125</v>
      </c>
      <c r="V1140" s="79">
        <v>5399.65185546875</v>
      </c>
      <c r="W1140" s="77"/>
      <c r="X1140" s="80"/>
      <c r="Y1140" s="80"/>
      <c r="Z1140" s="69">
        <v>1140</v>
      </c>
      <c r="AA1140" s="69"/>
      <c r="AB1140" s="81"/>
      <c r="AC1140" s="72"/>
      <c r="AD1140" s="72"/>
      <c r="AE1140" s="72"/>
      <c r="AF1140" s="72"/>
      <c r="AG1140" s="72"/>
      <c r="AH1140" s="72"/>
      <c r="AI1140" s="72"/>
      <c r="AJ1140" s="72"/>
      <c r="AK1140" s="72"/>
      <c r="AL1140" s="72"/>
      <c r="AM1140" s="72"/>
      <c r="AN1140" s="72"/>
      <c r="AO1140" s="72"/>
      <c r="AP1140" s="72"/>
      <c r="AQ1140" s="106"/>
    </row>
    <row r="1141" spans="1:43">
      <c r="A1141" s="15" t="s">
        <v>5494</v>
      </c>
      <c r="B1141" s="110"/>
      <c r="C1141" s="100"/>
      <c r="D1141" s="100"/>
      <c r="E1141" s="101"/>
      <c r="F1141" s="101"/>
      <c r="G1141" s="101"/>
      <c r="H1141" s="53"/>
      <c r="I1141" s="101"/>
      <c r="J1141" s="108"/>
      <c r="K1141" s="16"/>
      <c r="L1141" s="75"/>
      <c r="M1141" s="103"/>
      <c r="N1141" s="95"/>
      <c r="O1141" s="108"/>
      <c r="P1141" s="17"/>
      <c r="Q1141" s="76"/>
      <c r="R1141" s="76"/>
      <c r="S1141" s="17"/>
      <c r="T1141" s="78"/>
      <c r="U1141" s="79">
        <v>9277.48046875</v>
      </c>
      <c r="V1141" s="79">
        <v>5687.67333984375</v>
      </c>
      <c r="W1141" s="77"/>
      <c r="X1141" s="80"/>
      <c r="Y1141" s="80"/>
      <c r="Z1141" s="69">
        <v>1141</v>
      </c>
      <c r="AA1141" s="69"/>
      <c r="AB1141" s="81"/>
      <c r="AC1141" s="72"/>
      <c r="AD1141" s="72"/>
      <c r="AE1141" s="72"/>
      <c r="AF1141" s="72"/>
      <c r="AG1141" s="72"/>
      <c r="AH1141" s="72"/>
      <c r="AI1141" s="72"/>
      <c r="AJ1141" s="72"/>
      <c r="AK1141" s="72"/>
      <c r="AL1141" s="72"/>
      <c r="AM1141" s="72"/>
      <c r="AN1141" s="72"/>
      <c r="AO1141" s="72"/>
      <c r="AP1141" s="72"/>
      <c r="AQ1141" s="106"/>
    </row>
    <row r="1142" spans="1:43">
      <c r="A1142" s="15" t="s">
        <v>5495</v>
      </c>
      <c r="B1142" s="110"/>
      <c r="C1142" s="100"/>
      <c r="D1142" s="100"/>
      <c r="E1142" s="101"/>
      <c r="F1142" s="101"/>
      <c r="G1142" s="101"/>
      <c r="H1142" s="53"/>
      <c r="I1142" s="101"/>
      <c r="J1142" s="108"/>
      <c r="K1142" s="16"/>
      <c r="L1142" s="75"/>
      <c r="M1142" s="103"/>
      <c r="N1142" s="95"/>
      <c r="O1142" s="108"/>
      <c r="P1142" s="17"/>
      <c r="Q1142" s="76"/>
      <c r="R1142" s="76"/>
      <c r="S1142" s="17"/>
      <c r="T1142" s="78"/>
      <c r="U1142" s="79">
        <v>4607.09716796875</v>
      </c>
      <c r="V1142" s="79">
        <v>7354.92724609375</v>
      </c>
      <c r="W1142" s="77"/>
      <c r="X1142" s="80"/>
      <c r="Y1142" s="80"/>
      <c r="Z1142" s="69">
        <v>1142</v>
      </c>
      <c r="AA1142" s="69"/>
      <c r="AB1142" s="81"/>
      <c r="AC1142" s="72"/>
      <c r="AD1142" s="72"/>
      <c r="AE1142" s="72"/>
      <c r="AF1142" s="72"/>
      <c r="AG1142" s="72"/>
      <c r="AH1142" s="72"/>
      <c r="AI1142" s="72"/>
      <c r="AJ1142" s="72"/>
      <c r="AK1142" s="72"/>
      <c r="AL1142" s="72"/>
      <c r="AM1142" s="72"/>
      <c r="AN1142" s="72"/>
      <c r="AO1142" s="72"/>
      <c r="AP1142" s="72"/>
      <c r="AQ1142" s="106"/>
    </row>
    <row r="1143" spans="1:43">
      <c r="A1143" s="15" t="s">
        <v>5496</v>
      </c>
      <c r="B1143" s="110"/>
      <c r="C1143" s="100"/>
      <c r="D1143" s="100"/>
      <c r="E1143" s="101"/>
      <c r="F1143" s="101"/>
      <c r="G1143" s="101"/>
      <c r="H1143" s="53"/>
      <c r="I1143" s="101"/>
      <c r="J1143" s="108"/>
      <c r="K1143" s="16"/>
      <c r="L1143" s="75"/>
      <c r="M1143" s="103"/>
      <c r="N1143" s="95"/>
      <c r="O1143" s="108"/>
      <c r="P1143" s="17"/>
      <c r="Q1143" s="76"/>
      <c r="R1143" s="76"/>
      <c r="S1143" s="17"/>
      <c r="T1143" s="78"/>
      <c r="U1143" s="79">
        <v>5697.130859375</v>
      </c>
      <c r="V1143" s="79">
        <v>7014.64892578125</v>
      </c>
      <c r="W1143" s="77"/>
      <c r="X1143" s="80"/>
      <c r="Y1143" s="80"/>
      <c r="Z1143" s="69">
        <v>1143</v>
      </c>
      <c r="AA1143" s="69"/>
      <c r="AB1143" s="81"/>
      <c r="AC1143" s="72"/>
      <c r="AD1143" s="72"/>
      <c r="AE1143" s="72"/>
      <c r="AF1143" s="72"/>
      <c r="AG1143" s="72"/>
      <c r="AH1143" s="72"/>
      <c r="AI1143" s="72"/>
      <c r="AJ1143" s="72"/>
      <c r="AK1143" s="72"/>
      <c r="AL1143" s="72"/>
      <c r="AM1143" s="72"/>
      <c r="AN1143" s="72"/>
      <c r="AO1143" s="72"/>
      <c r="AP1143" s="72"/>
      <c r="AQ1143" s="106"/>
    </row>
    <row r="1144" spans="1:43">
      <c r="A1144" s="15" t="s">
        <v>5497</v>
      </c>
      <c r="B1144" s="110"/>
      <c r="C1144" s="100"/>
      <c r="D1144" s="100"/>
      <c r="E1144" s="101"/>
      <c r="F1144" s="101"/>
      <c r="G1144" s="101"/>
      <c r="H1144" s="53"/>
      <c r="I1144" s="101"/>
      <c r="J1144" s="108"/>
      <c r="K1144" s="16"/>
      <c r="L1144" s="75"/>
      <c r="M1144" s="103"/>
      <c r="N1144" s="95"/>
      <c r="O1144" s="108"/>
      <c r="P1144" s="17"/>
      <c r="Q1144" s="76"/>
      <c r="R1144" s="76"/>
      <c r="S1144" s="17"/>
      <c r="T1144" s="78"/>
      <c r="U1144" s="79">
        <v>4739.35888671875</v>
      </c>
      <c r="V1144" s="79">
        <v>6655.67431640625</v>
      </c>
      <c r="W1144" s="77"/>
      <c r="X1144" s="80"/>
      <c r="Y1144" s="80"/>
      <c r="Z1144" s="69">
        <v>1144</v>
      </c>
      <c r="AA1144" s="69"/>
      <c r="AB1144" s="81"/>
      <c r="AC1144" s="72"/>
      <c r="AD1144" s="72"/>
      <c r="AE1144" s="72"/>
      <c r="AF1144" s="72"/>
      <c r="AG1144" s="72"/>
      <c r="AH1144" s="72"/>
      <c r="AI1144" s="72"/>
      <c r="AJ1144" s="72"/>
      <c r="AK1144" s="72"/>
      <c r="AL1144" s="72"/>
      <c r="AM1144" s="72"/>
      <c r="AN1144" s="72"/>
      <c r="AO1144" s="72"/>
      <c r="AP1144" s="72"/>
      <c r="AQ1144" s="106"/>
    </row>
    <row r="1145" spans="1:43">
      <c r="A1145" s="15" t="s">
        <v>5498</v>
      </c>
      <c r="B1145" s="110"/>
      <c r="C1145" s="100"/>
      <c r="D1145" s="100"/>
      <c r="E1145" s="101"/>
      <c r="F1145" s="101"/>
      <c r="G1145" s="101"/>
      <c r="H1145" s="53"/>
      <c r="I1145" s="101"/>
      <c r="J1145" s="108"/>
      <c r="K1145" s="16"/>
      <c r="L1145" s="75"/>
      <c r="M1145" s="103"/>
      <c r="N1145" s="95"/>
      <c r="O1145" s="108"/>
      <c r="P1145" s="17"/>
      <c r="Q1145" s="76"/>
      <c r="R1145" s="76"/>
      <c r="S1145" s="17"/>
      <c r="T1145" s="78"/>
      <c r="U1145" s="79">
        <v>9223.6943359375</v>
      </c>
      <c r="V1145" s="79">
        <v>5065.11083984375</v>
      </c>
      <c r="W1145" s="77"/>
      <c r="X1145" s="80"/>
      <c r="Y1145" s="80"/>
      <c r="Z1145" s="69">
        <v>1145</v>
      </c>
      <c r="AA1145" s="69"/>
      <c r="AB1145" s="81"/>
      <c r="AC1145" s="72"/>
      <c r="AD1145" s="72"/>
      <c r="AE1145" s="72"/>
      <c r="AF1145" s="72"/>
      <c r="AG1145" s="72"/>
      <c r="AH1145" s="72"/>
      <c r="AI1145" s="72"/>
      <c r="AJ1145" s="72"/>
      <c r="AK1145" s="72"/>
      <c r="AL1145" s="72"/>
      <c r="AM1145" s="72"/>
      <c r="AN1145" s="72"/>
      <c r="AO1145" s="72"/>
      <c r="AP1145" s="72"/>
      <c r="AQ1145" s="106"/>
    </row>
    <row r="1146" spans="1:43">
      <c r="A1146" s="15" t="s">
        <v>5499</v>
      </c>
      <c r="B1146" s="110"/>
      <c r="C1146" s="100"/>
      <c r="D1146" s="100"/>
      <c r="E1146" s="101"/>
      <c r="F1146" s="101"/>
      <c r="G1146" s="101"/>
      <c r="H1146" s="53"/>
      <c r="I1146" s="101"/>
      <c r="J1146" s="108"/>
      <c r="K1146" s="16"/>
      <c r="L1146" s="75"/>
      <c r="M1146" s="103"/>
      <c r="N1146" s="95"/>
      <c r="O1146" s="108"/>
      <c r="P1146" s="17"/>
      <c r="Q1146" s="76"/>
      <c r="R1146" s="76"/>
      <c r="S1146" s="17"/>
      <c r="T1146" s="78"/>
      <c r="U1146" s="79">
        <v>9169.9189453125</v>
      </c>
      <c r="V1146" s="79">
        <v>4818.15283203125</v>
      </c>
      <c r="W1146" s="77"/>
      <c r="X1146" s="80"/>
      <c r="Y1146" s="80"/>
      <c r="Z1146" s="69">
        <v>1146</v>
      </c>
      <c r="AA1146" s="69"/>
      <c r="AB1146" s="81"/>
      <c r="AC1146" s="72"/>
      <c r="AD1146" s="72"/>
      <c r="AE1146" s="72"/>
      <c r="AF1146" s="72"/>
      <c r="AG1146" s="72"/>
      <c r="AH1146" s="72"/>
      <c r="AI1146" s="72"/>
      <c r="AJ1146" s="72"/>
      <c r="AK1146" s="72"/>
      <c r="AL1146" s="72"/>
      <c r="AM1146" s="72"/>
      <c r="AN1146" s="72"/>
      <c r="AO1146" s="72"/>
      <c r="AP1146" s="72"/>
      <c r="AQ1146" s="106"/>
    </row>
    <row r="1147" spans="1:43">
      <c r="A1147" s="15" t="s">
        <v>5500</v>
      </c>
      <c r="B1147" s="110"/>
      <c r="C1147" s="100"/>
      <c r="D1147" s="100"/>
      <c r="E1147" s="101"/>
      <c r="F1147" s="101"/>
      <c r="G1147" s="101"/>
      <c r="H1147" s="53"/>
      <c r="I1147" s="101"/>
      <c r="J1147" s="108"/>
      <c r="K1147" s="16"/>
      <c r="L1147" s="75"/>
      <c r="M1147" s="103"/>
      <c r="N1147" s="95"/>
      <c r="O1147" s="108"/>
      <c r="P1147" s="17"/>
      <c r="Q1147" s="76"/>
      <c r="R1147" s="76"/>
      <c r="S1147" s="17"/>
      <c r="T1147" s="78"/>
      <c r="U1147" s="79">
        <v>7994.2734375</v>
      </c>
      <c r="V1147" s="79">
        <v>4939.39794921875</v>
      </c>
      <c r="W1147" s="77"/>
      <c r="X1147" s="80"/>
      <c r="Y1147" s="80"/>
      <c r="Z1147" s="69">
        <v>1147</v>
      </c>
      <c r="AA1147" s="69"/>
      <c r="AB1147" s="81"/>
      <c r="AC1147" s="72"/>
      <c r="AD1147" s="72"/>
      <c r="AE1147" s="72"/>
      <c r="AF1147" s="72"/>
      <c r="AG1147" s="72"/>
      <c r="AH1147" s="72"/>
      <c r="AI1147" s="72"/>
      <c r="AJ1147" s="72"/>
      <c r="AK1147" s="72"/>
      <c r="AL1147" s="72"/>
      <c r="AM1147" s="72"/>
      <c r="AN1147" s="72"/>
      <c r="AO1147" s="72"/>
      <c r="AP1147" s="72"/>
      <c r="AQ1147" s="106"/>
    </row>
    <row r="1148" spans="1:43">
      <c r="A1148" s="15" t="s">
        <v>5501</v>
      </c>
      <c r="B1148" s="110"/>
      <c r="C1148" s="100"/>
      <c r="D1148" s="100"/>
      <c r="E1148" s="101"/>
      <c r="F1148" s="101"/>
      <c r="G1148" s="101"/>
      <c r="H1148" s="53"/>
      <c r="I1148" s="101"/>
      <c r="J1148" s="108"/>
      <c r="K1148" s="16"/>
      <c r="L1148" s="75"/>
      <c r="M1148" s="103"/>
      <c r="N1148" s="95"/>
      <c r="O1148" s="108"/>
      <c r="P1148" s="17"/>
      <c r="Q1148" s="76"/>
      <c r="R1148" s="76"/>
      <c r="S1148" s="17"/>
      <c r="T1148" s="78"/>
      <c r="U1148" s="79">
        <v>5919.34033203125</v>
      </c>
      <c r="V1148" s="79">
        <v>7992.83740234375</v>
      </c>
      <c r="W1148" s="77"/>
      <c r="X1148" s="80"/>
      <c r="Y1148" s="80"/>
      <c r="Z1148" s="69">
        <v>1148</v>
      </c>
      <c r="AA1148" s="69"/>
      <c r="AB1148" s="81"/>
      <c r="AC1148" s="72"/>
      <c r="AD1148" s="72"/>
      <c r="AE1148" s="72"/>
      <c r="AF1148" s="72"/>
      <c r="AG1148" s="72"/>
      <c r="AH1148" s="72"/>
      <c r="AI1148" s="72"/>
      <c r="AJ1148" s="72"/>
      <c r="AK1148" s="72"/>
      <c r="AL1148" s="72"/>
      <c r="AM1148" s="72"/>
      <c r="AN1148" s="72"/>
      <c r="AO1148" s="72"/>
      <c r="AP1148" s="72"/>
      <c r="AQ1148" s="106"/>
    </row>
    <row r="1149" spans="1:43">
      <c r="A1149" s="15" t="s">
        <v>5502</v>
      </c>
      <c r="B1149" s="110"/>
      <c r="C1149" s="100"/>
      <c r="D1149" s="100"/>
      <c r="E1149" s="101"/>
      <c r="F1149" s="101"/>
      <c r="G1149" s="101"/>
      <c r="H1149" s="53"/>
      <c r="I1149" s="101"/>
      <c r="J1149" s="108"/>
      <c r="K1149" s="16"/>
      <c r="L1149" s="75"/>
      <c r="M1149" s="103"/>
      <c r="N1149" s="95"/>
      <c r="O1149" s="108"/>
      <c r="P1149" s="17"/>
      <c r="Q1149" s="76"/>
      <c r="R1149" s="76"/>
      <c r="S1149" s="17"/>
      <c r="T1149" s="78"/>
      <c r="U1149" s="79">
        <v>5251.70654296875</v>
      </c>
      <c r="V1149" s="79">
        <v>7213.892578125</v>
      </c>
      <c r="W1149" s="77"/>
      <c r="X1149" s="80"/>
      <c r="Y1149" s="80"/>
      <c r="Z1149" s="69">
        <v>1149</v>
      </c>
      <c r="AA1149" s="69"/>
      <c r="AB1149" s="81"/>
      <c r="AC1149" s="72"/>
      <c r="AD1149" s="72"/>
      <c r="AE1149" s="72"/>
      <c r="AF1149" s="72"/>
      <c r="AG1149" s="72"/>
      <c r="AH1149" s="72"/>
      <c r="AI1149" s="72"/>
      <c r="AJ1149" s="72"/>
      <c r="AK1149" s="72"/>
      <c r="AL1149" s="72"/>
      <c r="AM1149" s="72"/>
      <c r="AN1149" s="72"/>
      <c r="AO1149" s="72"/>
      <c r="AP1149" s="72"/>
      <c r="AQ1149" s="106"/>
    </row>
    <row r="1150" spans="1:43">
      <c r="A1150" s="15" t="s">
        <v>5503</v>
      </c>
      <c r="B1150" s="110"/>
      <c r="C1150" s="100"/>
      <c r="D1150" s="100"/>
      <c r="E1150" s="101"/>
      <c r="F1150" s="101"/>
      <c r="G1150" s="101"/>
      <c r="H1150" s="53"/>
      <c r="I1150" s="101"/>
      <c r="J1150" s="108"/>
      <c r="K1150" s="16"/>
      <c r="L1150" s="75"/>
      <c r="M1150" s="103"/>
      <c r="N1150" s="95"/>
      <c r="O1150" s="108"/>
      <c r="P1150" s="17"/>
      <c r="Q1150" s="76"/>
      <c r="R1150" s="76"/>
      <c r="S1150" s="17"/>
      <c r="T1150" s="78"/>
      <c r="U1150" s="79">
        <v>6310.32421875</v>
      </c>
      <c r="V1150" s="79">
        <v>7532.36376953125</v>
      </c>
      <c r="W1150" s="77"/>
      <c r="X1150" s="80"/>
      <c r="Y1150" s="80"/>
      <c r="Z1150" s="69">
        <v>1150</v>
      </c>
      <c r="AA1150" s="69"/>
      <c r="AB1150" s="81"/>
      <c r="AC1150" s="72"/>
      <c r="AD1150" s="72"/>
      <c r="AE1150" s="72"/>
      <c r="AF1150" s="72"/>
      <c r="AG1150" s="72"/>
      <c r="AH1150" s="72"/>
      <c r="AI1150" s="72"/>
      <c r="AJ1150" s="72"/>
      <c r="AK1150" s="72"/>
      <c r="AL1150" s="72"/>
      <c r="AM1150" s="72"/>
      <c r="AN1150" s="72"/>
      <c r="AO1150" s="72"/>
      <c r="AP1150" s="72"/>
      <c r="AQ1150" s="106"/>
    </row>
    <row r="1151" spans="1:43">
      <c r="A1151" s="15" t="s">
        <v>5504</v>
      </c>
      <c r="B1151" s="110"/>
      <c r="C1151" s="100"/>
      <c r="D1151" s="100"/>
      <c r="E1151" s="101"/>
      <c r="F1151" s="101"/>
      <c r="G1151" s="101"/>
      <c r="H1151" s="53"/>
      <c r="I1151" s="101"/>
      <c r="J1151" s="108"/>
      <c r="K1151" s="16"/>
      <c r="L1151" s="75"/>
      <c r="M1151" s="103"/>
      <c r="N1151" s="95"/>
      <c r="O1151" s="108"/>
      <c r="P1151" s="17"/>
      <c r="Q1151" s="76"/>
      <c r="R1151" s="76"/>
      <c r="S1151" s="17"/>
      <c r="T1151" s="78"/>
      <c r="U1151" s="79">
        <v>6829.84716796875</v>
      </c>
      <c r="V1151" s="79">
        <v>8453.28125</v>
      </c>
      <c r="W1151" s="77"/>
      <c r="X1151" s="80"/>
      <c r="Y1151" s="80"/>
      <c r="Z1151" s="69">
        <v>1151</v>
      </c>
      <c r="AA1151" s="69"/>
      <c r="AB1151" s="81"/>
      <c r="AC1151" s="72"/>
      <c r="AD1151" s="72"/>
      <c r="AE1151" s="72"/>
      <c r="AF1151" s="72"/>
      <c r="AG1151" s="72"/>
      <c r="AH1151" s="72"/>
      <c r="AI1151" s="72"/>
      <c r="AJ1151" s="72"/>
      <c r="AK1151" s="72"/>
      <c r="AL1151" s="72"/>
      <c r="AM1151" s="72"/>
      <c r="AN1151" s="72"/>
      <c r="AO1151" s="72"/>
      <c r="AP1151" s="72"/>
      <c r="AQ1151" s="106"/>
    </row>
    <row r="1152" spans="1:43">
      <c r="A1152" s="15" t="s">
        <v>5505</v>
      </c>
      <c r="B1152" s="110"/>
      <c r="C1152" s="100"/>
      <c r="D1152" s="100"/>
      <c r="E1152" s="101"/>
      <c r="F1152" s="101"/>
      <c r="G1152" s="101"/>
      <c r="H1152" s="53"/>
      <c r="I1152" s="101"/>
      <c r="J1152" s="108"/>
      <c r="K1152" s="16"/>
      <c r="L1152" s="75"/>
      <c r="M1152" s="103"/>
      <c r="N1152" s="95"/>
      <c r="O1152" s="108"/>
      <c r="P1152" s="17"/>
      <c r="Q1152" s="76"/>
      <c r="R1152" s="76"/>
      <c r="S1152" s="17"/>
      <c r="T1152" s="78"/>
      <c r="U1152" s="79">
        <v>4899.2890625</v>
      </c>
      <c r="V1152" s="79">
        <v>7581.66064453125</v>
      </c>
      <c r="W1152" s="77"/>
      <c r="X1152" s="80"/>
      <c r="Y1152" s="80"/>
      <c r="Z1152" s="69">
        <v>1152</v>
      </c>
      <c r="AA1152" s="69"/>
      <c r="AB1152" s="81"/>
      <c r="AC1152" s="72"/>
      <c r="AD1152" s="72"/>
      <c r="AE1152" s="72"/>
      <c r="AF1152" s="72"/>
      <c r="AG1152" s="72"/>
      <c r="AH1152" s="72"/>
      <c r="AI1152" s="72"/>
      <c r="AJ1152" s="72"/>
      <c r="AK1152" s="72"/>
      <c r="AL1152" s="72"/>
      <c r="AM1152" s="72"/>
      <c r="AN1152" s="72"/>
      <c r="AO1152" s="72"/>
      <c r="AP1152" s="72"/>
      <c r="AQ1152" s="106"/>
    </row>
    <row r="1153" spans="1:43">
      <c r="A1153" s="15" t="s">
        <v>5506</v>
      </c>
      <c r="B1153" s="110"/>
      <c r="C1153" s="100"/>
      <c r="D1153" s="100"/>
      <c r="E1153" s="101"/>
      <c r="F1153" s="101"/>
      <c r="G1153" s="101"/>
      <c r="H1153" s="53"/>
      <c r="I1153" s="101"/>
      <c r="J1153" s="108"/>
      <c r="K1153" s="16"/>
      <c r="L1153" s="75"/>
      <c r="M1153" s="103"/>
      <c r="N1153" s="95"/>
      <c r="O1153" s="108"/>
      <c r="P1153" s="17"/>
      <c r="Q1153" s="76"/>
      <c r="R1153" s="76"/>
      <c r="S1153" s="17"/>
      <c r="T1153" s="78"/>
      <c r="U1153" s="79">
        <v>6060.04833984375</v>
      </c>
      <c r="V1153" s="79">
        <v>8128.083984375</v>
      </c>
      <c r="W1153" s="77"/>
      <c r="X1153" s="80"/>
      <c r="Y1153" s="80"/>
      <c r="Z1153" s="69">
        <v>1153</v>
      </c>
      <c r="AA1153" s="69"/>
      <c r="AB1153" s="81"/>
      <c r="AC1153" s="72"/>
      <c r="AD1153" s="72"/>
      <c r="AE1153" s="72"/>
      <c r="AF1153" s="72"/>
      <c r="AG1153" s="72"/>
      <c r="AH1153" s="72"/>
      <c r="AI1153" s="72"/>
      <c r="AJ1153" s="72"/>
      <c r="AK1153" s="72"/>
      <c r="AL1153" s="72"/>
      <c r="AM1153" s="72"/>
      <c r="AN1153" s="72"/>
      <c r="AO1153" s="72"/>
      <c r="AP1153" s="72"/>
      <c r="AQ1153" s="106"/>
    </row>
    <row r="1154" spans="1:43">
      <c r="A1154" s="15" t="s">
        <v>5507</v>
      </c>
      <c r="B1154" s="110"/>
      <c r="C1154" s="100"/>
      <c r="D1154" s="100"/>
      <c r="E1154" s="101"/>
      <c r="F1154" s="101"/>
      <c r="G1154" s="101"/>
      <c r="H1154" s="53"/>
      <c r="I1154" s="101"/>
      <c r="J1154" s="108"/>
      <c r="K1154" s="16"/>
      <c r="L1154" s="75"/>
      <c r="M1154" s="103"/>
      <c r="N1154" s="95"/>
      <c r="O1154" s="108"/>
      <c r="P1154" s="17"/>
      <c r="Q1154" s="76"/>
      <c r="R1154" s="76"/>
      <c r="S1154" s="17"/>
      <c r="T1154" s="78"/>
      <c r="U1154" s="79">
        <v>5706.6357421875</v>
      </c>
      <c r="V1154" s="79">
        <v>7163.54150390625</v>
      </c>
      <c r="W1154" s="77"/>
      <c r="X1154" s="80"/>
      <c r="Y1154" s="80"/>
      <c r="Z1154" s="69">
        <v>1154</v>
      </c>
      <c r="AA1154" s="69"/>
      <c r="AB1154" s="81"/>
      <c r="AC1154" s="72"/>
      <c r="AD1154" s="72"/>
      <c r="AE1154" s="72"/>
      <c r="AF1154" s="72"/>
      <c r="AG1154" s="72"/>
      <c r="AH1154" s="72"/>
      <c r="AI1154" s="72"/>
      <c r="AJ1154" s="72"/>
      <c r="AK1154" s="72"/>
      <c r="AL1154" s="72"/>
      <c r="AM1154" s="72"/>
      <c r="AN1154" s="72"/>
      <c r="AO1154" s="72"/>
      <c r="AP1154" s="72"/>
      <c r="AQ1154" s="106"/>
    </row>
    <row r="1155" spans="1:43">
      <c r="A1155" s="15" t="s">
        <v>5508</v>
      </c>
      <c r="B1155" s="110"/>
      <c r="C1155" s="100"/>
      <c r="D1155" s="100"/>
      <c r="E1155" s="101"/>
      <c r="F1155" s="101"/>
      <c r="G1155" s="101"/>
      <c r="H1155" s="53"/>
      <c r="I1155" s="101"/>
      <c r="J1155" s="108"/>
      <c r="K1155" s="16"/>
      <c r="L1155" s="75"/>
      <c r="M1155" s="103"/>
      <c r="N1155" s="95"/>
      <c r="O1155" s="108"/>
      <c r="P1155" s="17"/>
      <c r="Q1155" s="76"/>
      <c r="R1155" s="76"/>
      <c r="S1155" s="17"/>
      <c r="T1155" s="78"/>
      <c r="U1155" s="79">
        <v>5831.4296875</v>
      </c>
      <c r="V1155" s="79">
        <v>7003.4580078125</v>
      </c>
      <c r="W1155" s="77"/>
      <c r="X1155" s="80"/>
      <c r="Y1155" s="80"/>
      <c r="Z1155" s="69">
        <v>1155</v>
      </c>
      <c r="AA1155" s="69"/>
      <c r="AB1155" s="81"/>
      <c r="AC1155" s="72"/>
      <c r="AD1155" s="72"/>
      <c r="AE1155" s="72"/>
      <c r="AF1155" s="72"/>
      <c r="AG1155" s="72"/>
      <c r="AH1155" s="72"/>
      <c r="AI1155" s="72"/>
      <c r="AJ1155" s="72"/>
      <c r="AK1155" s="72"/>
      <c r="AL1155" s="72"/>
      <c r="AM1155" s="72"/>
      <c r="AN1155" s="72"/>
      <c r="AO1155" s="72"/>
      <c r="AP1155" s="72"/>
      <c r="AQ1155" s="106"/>
    </row>
    <row r="1156" spans="1:43">
      <c r="A1156" s="15" t="s">
        <v>5509</v>
      </c>
      <c r="B1156" s="110"/>
      <c r="C1156" s="100"/>
      <c r="D1156" s="100"/>
      <c r="E1156" s="101"/>
      <c r="F1156" s="101"/>
      <c r="G1156" s="101"/>
      <c r="H1156" s="53"/>
      <c r="I1156" s="101"/>
      <c r="J1156" s="108"/>
      <c r="K1156" s="16"/>
      <c r="L1156" s="75"/>
      <c r="M1156" s="103"/>
      <c r="N1156" s="95"/>
      <c r="O1156" s="108"/>
      <c r="P1156" s="17"/>
      <c r="Q1156" s="76"/>
      <c r="R1156" s="76"/>
      <c r="S1156" s="17"/>
      <c r="T1156" s="78"/>
      <c r="U1156" s="79">
        <v>5176.35302734375</v>
      </c>
      <c r="V1156" s="79">
        <v>7792.53466796875</v>
      </c>
      <c r="W1156" s="77"/>
      <c r="X1156" s="80"/>
      <c r="Y1156" s="80"/>
      <c r="Z1156" s="69">
        <v>1156</v>
      </c>
      <c r="AA1156" s="69"/>
      <c r="AB1156" s="81"/>
      <c r="AC1156" s="72"/>
      <c r="AD1156" s="72"/>
      <c r="AE1156" s="72"/>
      <c r="AF1156" s="72"/>
      <c r="AG1156" s="72"/>
      <c r="AH1156" s="72"/>
      <c r="AI1156" s="72"/>
      <c r="AJ1156" s="72"/>
      <c r="AK1156" s="72"/>
      <c r="AL1156" s="72"/>
      <c r="AM1156" s="72"/>
      <c r="AN1156" s="72"/>
      <c r="AO1156" s="72"/>
      <c r="AP1156" s="72"/>
      <c r="AQ1156" s="106"/>
    </row>
    <row r="1157" spans="1:43">
      <c r="A1157" s="15" t="s">
        <v>5510</v>
      </c>
      <c r="B1157" s="110"/>
      <c r="C1157" s="100"/>
      <c r="D1157" s="100"/>
      <c r="E1157" s="101"/>
      <c r="F1157" s="101"/>
      <c r="G1157" s="101"/>
      <c r="H1157" s="53"/>
      <c r="I1157" s="101"/>
      <c r="J1157" s="108"/>
      <c r="K1157" s="16"/>
      <c r="L1157" s="75"/>
      <c r="M1157" s="103"/>
      <c r="N1157" s="95"/>
      <c r="O1157" s="108"/>
      <c r="P1157" s="17"/>
      <c r="Q1157" s="76"/>
      <c r="R1157" s="76"/>
      <c r="S1157" s="17"/>
      <c r="T1157" s="78"/>
      <c r="U1157" s="79">
        <v>6253.828125</v>
      </c>
      <c r="V1157" s="79">
        <v>6389.09375</v>
      </c>
      <c r="W1157" s="77"/>
      <c r="X1157" s="80"/>
      <c r="Y1157" s="80"/>
      <c r="Z1157" s="69">
        <v>1157</v>
      </c>
      <c r="AA1157" s="69"/>
      <c r="AB1157" s="81"/>
      <c r="AC1157" s="72"/>
      <c r="AD1157" s="72"/>
      <c r="AE1157" s="72"/>
      <c r="AF1157" s="72"/>
      <c r="AG1157" s="72"/>
      <c r="AH1157" s="72"/>
      <c r="AI1157" s="72"/>
      <c r="AJ1157" s="72"/>
      <c r="AK1157" s="72"/>
      <c r="AL1157" s="72"/>
      <c r="AM1157" s="72"/>
      <c r="AN1157" s="72"/>
      <c r="AO1157" s="72"/>
      <c r="AP1157" s="72"/>
      <c r="AQ1157" s="106"/>
    </row>
    <row r="1158" spans="1:43">
      <c r="A1158" s="15" t="s">
        <v>5511</v>
      </c>
      <c r="B1158" s="110"/>
      <c r="C1158" s="100"/>
      <c r="D1158" s="100"/>
      <c r="E1158" s="101"/>
      <c r="F1158" s="101"/>
      <c r="G1158" s="101"/>
      <c r="H1158" s="53"/>
      <c r="I1158" s="101"/>
      <c r="J1158" s="108"/>
      <c r="K1158" s="16"/>
      <c r="L1158" s="75"/>
      <c r="M1158" s="103"/>
      <c r="N1158" s="95"/>
      <c r="O1158" s="108"/>
      <c r="P1158" s="17"/>
      <c r="Q1158" s="76"/>
      <c r="R1158" s="76"/>
      <c r="S1158" s="17"/>
      <c r="T1158" s="78"/>
      <c r="U1158" s="79">
        <v>5339.205078125</v>
      </c>
      <c r="V1158" s="79">
        <v>5593.77685546875</v>
      </c>
      <c r="W1158" s="77"/>
      <c r="X1158" s="80"/>
      <c r="Y1158" s="80"/>
      <c r="Z1158" s="69">
        <v>1158</v>
      </c>
      <c r="AA1158" s="69"/>
      <c r="AB1158" s="81"/>
      <c r="AC1158" s="72"/>
      <c r="AD1158" s="72"/>
      <c r="AE1158" s="72"/>
      <c r="AF1158" s="72"/>
      <c r="AG1158" s="72"/>
      <c r="AH1158" s="72"/>
      <c r="AI1158" s="72"/>
      <c r="AJ1158" s="72"/>
      <c r="AK1158" s="72"/>
      <c r="AL1158" s="72"/>
      <c r="AM1158" s="72"/>
      <c r="AN1158" s="72"/>
      <c r="AO1158" s="72"/>
      <c r="AP1158" s="72"/>
      <c r="AQ1158" s="106"/>
    </row>
    <row r="1159" spans="1:43">
      <c r="A1159" s="15" t="s">
        <v>5512</v>
      </c>
      <c r="B1159" s="110"/>
      <c r="C1159" s="100"/>
      <c r="D1159" s="100"/>
      <c r="E1159" s="101"/>
      <c r="F1159" s="101"/>
      <c r="G1159" s="101"/>
      <c r="H1159" s="53"/>
      <c r="I1159" s="101"/>
      <c r="J1159" s="108"/>
      <c r="K1159" s="16"/>
      <c r="L1159" s="75"/>
      <c r="M1159" s="103"/>
      <c r="N1159" s="95"/>
      <c r="O1159" s="108"/>
      <c r="P1159" s="17"/>
      <c r="Q1159" s="76"/>
      <c r="R1159" s="76"/>
      <c r="S1159" s="17"/>
      <c r="T1159" s="78"/>
      <c r="U1159" s="79">
        <v>5112.0966796875</v>
      </c>
      <c r="V1159" s="79">
        <v>6788.05712890625</v>
      </c>
      <c r="W1159" s="77"/>
      <c r="X1159" s="80"/>
      <c r="Y1159" s="80"/>
      <c r="Z1159" s="69">
        <v>1159</v>
      </c>
      <c r="AA1159" s="69"/>
      <c r="AB1159" s="81"/>
      <c r="AC1159" s="72"/>
      <c r="AD1159" s="72"/>
      <c r="AE1159" s="72"/>
      <c r="AF1159" s="72"/>
      <c r="AG1159" s="72"/>
      <c r="AH1159" s="72"/>
      <c r="AI1159" s="72"/>
      <c r="AJ1159" s="72"/>
      <c r="AK1159" s="72"/>
      <c r="AL1159" s="72"/>
      <c r="AM1159" s="72"/>
      <c r="AN1159" s="72"/>
      <c r="AO1159" s="72"/>
      <c r="AP1159" s="72"/>
      <c r="AQ1159" s="106"/>
    </row>
    <row r="1160" spans="1:43">
      <c r="A1160" s="15" t="s">
        <v>5513</v>
      </c>
      <c r="B1160" s="110"/>
      <c r="C1160" s="100"/>
      <c r="D1160" s="100"/>
      <c r="E1160" s="101"/>
      <c r="F1160" s="101"/>
      <c r="G1160" s="101"/>
      <c r="H1160" s="53"/>
      <c r="I1160" s="101"/>
      <c r="J1160" s="108"/>
      <c r="K1160" s="16"/>
      <c r="L1160" s="75"/>
      <c r="M1160" s="103"/>
      <c r="N1160" s="95"/>
      <c r="O1160" s="108"/>
      <c r="P1160" s="17"/>
      <c r="Q1160" s="76"/>
      <c r="R1160" s="76"/>
      <c r="S1160" s="17"/>
      <c r="T1160" s="78"/>
      <c r="U1160" s="79">
        <v>7168.86474609375</v>
      </c>
      <c r="V1160" s="79">
        <v>7184.42529296875</v>
      </c>
      <c r="W1160" s="77"/>
      <c r="X1160" s="80"/>
      <c r="Y1160" s="80"/>
      <c r="Z1160" s="69">
        <v>1160</v>
      </c>
      <c r="AA1160" s="69"/>
      <c r="AB1160" s="81"/>
      <c r="AC1160" s="72"/>
      <c r="AD1160" s="72"/>
      <c r="AE1160" s="72"/>
      <c r="AF1160" s="72"/>
      <c r="AG1160" s="72"/>
      <c r="AH1160" s="72"/>
      <c r="AI1160" s="72"/>
      <c r="AJ1160" s="72"/>
      <c r="AK1160" s="72"/>
      <c r="AL1160" s="72"/>
      <c r="AM1160" s="72"/>
      <c r="AN1160" s="72"/>
      <c r="AO1160" s="72"/>
      <c r="AP1160" s="72"/>
      <c r="AQ1160" s="106"/>
    </row>
    <row r="1161" spans="1:43">
      <c r="A1161" s="15" t="s">
        <v>5514</v>
      </c>
      <c r="B1161" s="110"/>
      <c r="C1161" s="100"/>
      <c r="D1161" s="100"/>
      <c r="E1161" s="101"/>
      <c r="F1161" s="101"/>
      <c r="G1161" s="101"/>
      <c r="H1161" s="53"/>
      <c r="I1161" s="101"/>
      <c r="J1161" s="108"/>
      <c r="K1161" s="16"/>
      <c r="L1161" s="75"/>
      <c r="M1161" s="103"/>
      <c r="N1161" s="95"/>
      <c r="O1161" s="108"/>
      <c r="P1161" s="17"/>
      <c r="Q1161" s="76"/>
      <c r="R1161" s="76"/>
      <c r="S1161" s="17"/>
      <c r="T1161" s="78"/>
      <c r="U1161" s="79">
        <v>7396.271484375</v>
      </c>
      <c r="V1161" s="79">
        <v>5990.05029296875</v>
      </c>
      <c r="W1161" s="77"/>
      <c r="X1161" s="80"/>
      <c r="Y1161" s="80"/>
      <c r="Z1161" s="69">
        <v>1161</v>
      </c>
      <c r="AA1161" s="69"/>
      <c r="AB1161" s="81"/>
      <c r="AC1161" s="72"/>
      <c r="AD1161" s="72"/>
      <c r="AE1161" s="72"/>
      <c r="AF1161" s="72"/>
      <c r="AG1161" s="72"/>
      <c r="AH1161" s="72"/>
      <c r="AI1161" s="72"/>
      <c r="AJ1161" s="72"/>
      <c r="AK1161" s="72"/>
      <c r="AL1161" s="72"/>
      <c r="AM1161" s="72"/>
      <c r="AN1161" s="72"/>
      <c r="AO1161" s="72"/>
      <c r="AP1161" s="72"/>
      <c r="AQ1161" s="106"/>
    </row>
    <row r="1162" spans="1:43">
      <c r="A1162" s="15" t="s">
        <v>5515</v>
      </c>
      <c r="B1162" s="110"/>
      <c r="C1162" s="100"/>
      <c r="D1162" s="100"/>
      <c r="E1162" s="101"/>
      <c r="F1162" s="101"/>
      <c r="G1162" s="101"/>
      <c r="H1162" s="53"/>
      <c r="I1162" s="101"/>
      <c r="J1162" s="108"/>
      <c r="K1162" s="16"/>
      <c r="L1162" s="75"/>
      <c r="M1162" s="103"/>
      <c r="N1162" s="95"/>
      <c r="O1162" s="108"/>
      <c r="P1162" s="17"/>
      <c r="Q1162" s="76"/>
      <c r="R1162" s="76"/>
      <c r="S1162" s="17"/>
      <c r="T1162" s="78"/>
      <c r="U1162" s="79">
        <v>6481.5849609375</v>
      </c>
      <c r="V1162" s="79">
        <v>5194.9638671875</v>
      </c>
      <c r="W1162" s="77"/>
      <c r="X1162" s="80"/>
      <c r="Y1162" s="80"/>
      <c r="Z1162" s="69">
        <v>1162</v>
      </c>
      <c r="AA1162" s="69"/>
      <c r="AB1162" s="81"/>
      <c r="AC1162" s="72"/>
      <c r="AD1162" s="72"/>
      <c r="AE1162" s="72"/>
      <c r="AF1162" s="72"/>
      <c r="AG1162" s="72"/>
      <c r="AH1162" s="72"/>
      <c r="AI1162" s="72"/>
      <c r="AJ1162" s="72"/>
      <c r="AK1162" s="72"/>
      <c r="AL1162" s="72"/>
      <c r="AM1162" s="72"/>
      <c r="AN1162" s="72"/>
      <c r="AO1162" s="72"/>
      <c r="AP1162" s="72"/>
      <c r="AQ1162" s="106"/>
    </row>
    <row r="1163" spans="1:43">
      <c r="A1163" s="15" t="s">
        <v>5516</v>
      </c>
      <c r="B1163" s="110"/>
      <c r="C1163" s="100"/>
      <c r="D1163" s="100"/>
      <c r="E1163" s="101"/>
      <c r="F1163" s="101"/>
      <c r="G1163" s="101"/>
      <c r="H1163" s="53"/>
      <c r="I1163" s="101"/>
      <c r="J1163" s="108"/>
      <c r="K1163" s="16"/>
      <c r="L1163" s="75"/>
      <c r="M1163" s="103"/>
      <c r="N1163" s="95"/>
      <c r="O1163" s="108"/>
      <c r="P1163" s="17"/>
      <c r="Q1163" s="76"/>
      <c r="R1163" s="76"/>
      <c r="S1163" s="17"/>
      <c r="T1163" s="78"/>
      <c r="U1163" s="79">
        <v>6026.90869140625</v>
      </c>
      <c r="V1163" s="79">
        <v>7583.7119140625</v>
      </c>
      <c r="W1163" s="77"/>
      <c r="X1163" s="80"/>
      <c r="Y1163" s="80"/>
      <c r="Z1163" s="69">
        <v>1163</v>
      </c>
      <c r="AA1163" s="69"/>
      <c r="AB1163" s="81"/>
      <c r="AC1163" s="72"/>
      <c r="AD1163" s="72"/>
      <c r="AE1163" s="72"/>
      <c r="AF1163" s="72"/>
      <c r="AG1163" s="72"/>
      <c r="AH1163" s="72"/>
      <c r="AI1163" s="72"/>
      <c r="AJ1163" s="72"/>
      <c r="AK1163" s="72"/>
      <c r="AL1163" s="72"/>
      <c r="AM1163" s="72"/>
      <c r="AN1163" s="72"/>
      <c r="AO1163" s="72"/>
      <c r="AP1163" s="72"/>
      <c r="AQ1163" s="106"/>
    </row>
    <row r="1164" spans="1:43">
      <c r="A1164" s="15" t="s">
        <v>5517</v>
      </c>
      <c r="B1164" s="110"/>
      <c r="C1164" s="100"/>
      <c r="D1164" s="100"/>
      <c r="E1164" s="101"/>
      <c r="F1164" s="101"/>
      <c r="G1164" s="101"/>
      <c r="H1164" s="53"/>
      <c r="I1164" s="101"/>
      <c r="J1164" s="108"/>
      <c r="K1164" s="16"/>
      <c r="L1164" s="75"/>
      <c r="M1164" s="103"/>
      <c r="N1164" s="95"/>
      <c r="O1164" s="108"/>
      <c r="P1164" s="17"/>
      <c r="Q1164" s="76"/>
      <c r="R1164" s="76"/>
      <c r="S1164" s="17"/>
      <c r="T1164" s="78"/>
      <c r="U1164" s="79">
        <v>6419.7783203125</v>
      </c>
      <c r="V1164" s="79">
        <v>7637.50732421875</v>
      </c>
      <c r="W1164" s="77"/>
      <c r="X1164" s="80"/>
      <c r="Y1164" s="80"/>
      <c r="Z1164" s="69">
        <v>1164</v>
      </c>
      <c r="AA1164" s="69"/>
      <c r="AB1164" s="81"/>
      <c r="AC1164" s="72"/>
      <c r="AD1164" s="72"/>
      <c r="AE1164" s="72"/>
      <c r="AF1164" s="72"/>
      <c r="AG1164" s="72"/>
      <c r="AH1164" s="72"/>
      <c r="AI1164" s="72"/>
      <c r="AJ1164" s="72"/>
      <c r="AK1164" s="72"/>
      <c r="AL1164" s="72"/>
      <c r="AM1164" s="72"/>
      <c r="AN1164" s="72"/>
      <c r="AO1164" s="72"/>
      <c r="AP1164" s="72"/>
      <c r="AQ1164" s="106"/>
    </row>
    <row r="1165" spans="1:43">
      <c r="A1165" s="15" t="s">
        <v>5518</v>
      </c>
      <c r="B1165" s="110"/>
      <c r="C1165" s="100"/>
      <c r="D1165" s="100"/>
      <c r="E1165" s="101"/>
      <c r="F1165" s="101"/>
      <c r="G1165" s="101"/>
      <c r="H1165" s="53"/>
      <c r="I1165" s="101"/>
      <c r="J1165" s="108"/>
      <c r="K1165" s="16"/>
      <c r="L1165" s="75"/>
      <c r="M1165" s="103"/>
      <c r="N1165" s="95"/>
      <c r="O1165" s="108"/>
      <c r="P1165" s="17"/>
      <c r="Q1165" s="76"/>
      <c r="R1165" s="76"/>
      <c r="S1165" s="17"/>
      <c r="T1165" s="78"/>
      <c r="U1165" s="79">
        <v>5540.01171875</v>
      </c>
      <c r="V1165" s="79">
        <v>7114.2119140625</v>
      </c>
      <c r="W1165" s="77"/>
      <c r="X1165" s="80"/>
      <c r="Y1165" s="80"/>
      <c r="Z1165" s="69">
        <v>1165</v>
      </c>
      <c r="AA1165" s="69"/>
      <c r="AB1165" s="81"/>
      <c r="AC1165" s="72"/>
      <c r="AD1165" s="72"/>
      <c r="AE1165" s="72"/>
      <c r="AF1165" s="72"/>
      <c r="AG1165" s="72"/>
      <c r="AH1165" s="72"/>
      <c r="AI1165" s="72"/>
      <c r="AJ1165" s="72"/>
      <c r="AK1165" s="72"/>
      <c r="AL1165" s="72"/>
      <c r="AM1165" s="72"/>
      <c r="AN1165" s="72"/>
      <c r="AO1165" s="72"/>
      <c r="AP1165" s="72"/>
      <c r="AQ1165" s="106"/>
    </row>
    <row r="1166" spans="1:43">
      <c r="A1166" s="15" t="s">
        <v>5519</v>
      </c>
      <c r="B1166" s="110"/>
      <c r="C1166" s="100"/>
      <c r="D1166" s="100"/>
      <c r="E1166" s="101"/>
      <c r="F1166" s="101"/>
      <c r="G1166" s="101"/>
      <c r="H1166" s="53"/>
      <c r="I1166" s="101"/>
      <c r="J1166" s="108"/>
      <c r="K1166" s="16"/>
      <c r="L1166" s="75"/>
      <c r="M1166" s="103"/>
      <c r="N1166" s="95"/>
      <c r="O1166" s="108"/>
      <c r="P1166" s="17"/>
      <c r="Q1166" s="76"/>
      <c r="R1166" s="76"/>
      <c r="S1166" s="17"/>
      <c r="T1166" s="78"/>
      <c r="U1166" s="79">
        <v>5406.17724609375</v>
      </c>
      <c r="V1166" s="79">
        <v>7873.79931640625</v>
      </c>
      <c r="W1166" s="77"/>
      <c r="X1166" s="80"/>
      <c r="Y1166" s="80"/>
      <c r="Z1166" s="69">
        <v>1166</v>
      </c>
      <c r="AA1166" s="69"/>
      <c r="AB1166" s="81"/>
      <c r="AC1166" s="72"/>
      <c r="AD1166" s="72"/>
      <c r="AE1166" s="72"/>
      <c r="AF1166" s="72"/>
      <c r="AG1166" s="72"/>
      <c r="AH1166" s="72"/>
      <c r="AI1166" s="72"/>
      <c r="AJ1166" s="72"/>
      <c r="AK1166" s="72"/>
      <c r="AL1166" s="72"/>
      <c r="AM1166" s="72"/>
      <c r="AN1166" s="72"/>
      <c r="AO1166" s="72"/>
      <c r="AP1166" s="72"/>
      <c r="AQ1166" s="106"/>
    </row>
    <row r="1167" spans="1:43">
      <c r="A1167" s="15" t="s">
        <v>5520</v>
      </c>
      <c r="B1167" s="110"/>
      <c r="C1167" s="100"/>
      <c r="D1167" s="100"/>
      <c r="E1167" s="101"/>
      <c r="F1167" s="101"/>
      <c r="G1167" s="101"/>
      <c r="H1167" s="53"/>
      <c r="I1167" s="101"/>
      <c r="J1167" s="108"/>
      <c r="K1167" s="16"/>
      <c r="L1167" s="75"/>
      <c r="M1167" s="103"/>
      <c r="N1167" s="95"/>
      <c r="O1167" s="108"/>
      <c r="P1167" s="17"/>
      <c r="Q1167" s="76"/>
      <c r="R1167" s="76"/>
      <c r="S1167" s="17"/>
      <c r="T1167" s="78"/>
      <c r="U1167" s="79">
        <v>4992.4765625</v>
      </c>
      <c r="V1167" s="79">
        <v>9455.251953125</v>
      </c>
      <c r="W1167" s="77"/>
      <c r="X1167" s="80"/>
      <c r="Y1167" s="80"/>
      <c r="Z1167" s="69">
        <v>1167</v>
      </c>
      <c r="AA1167" s="69"/>
      <c r="AB1167" s="81"/>
      <c r="AC1167" s="72"/>
      <c r="AD1167" s="72"/>
      <c r="AE1167" s="72"/>
      <c r="AF1167" s="72"/>
      <c r="AG1167" s="72"/>
      <c r="AH1167" s="72"/>
      <c r="AI1167" s="72"/>
      <c r="AJ1167" s="72"/>
      <c r="AK1167" s="72"/>
      <c r="AL1167" s="72"/>
      <c r="AM1167" s="72"/>
      <c r="AN1167" s="72"/>
      <c r="AO1167" s="72"/>
      <c r="AP1167" s="72"/>
      <c r="AQ1167" s="106"/>
    </row>
    <row r="1168" spans="1:43">
      <c r="A1168" s="15" t="s">
        <v>5521</v>
      </c>
      <c r="B1168" s="110"/>
      <c r="C1168" s="100"/>
      <c r="D1168" s="100"/>
      <c r="E1168" s="101"/>
      <c r="F1168" s="101"/>
      <c r="G1168" s="101"/>
      <c r="H1168" s="53"/>
      <c r="I1168" s="101"/>
      <c r="J1168" s="108"/>
      <c r="K1168" s="16"/>
      <c r="L1168" s="75"/>
      <c r="M1168" s="103"/>
      <c r="N1168" s="95"/>
      <c r="O1168" s="108"/>
      <c r="P1168" s="17"/>
      <c r="Q1168" s="76"/>
      <c r="R1168" s="76"/>
      <c r="S1168" s="17"/>
      <c r="T1168" s="78"/>
      <c r="U1168" s="79">
        <v>5427.7529296875</v>
      </c>
      <c r="V1168" s="79">
        <v>9500.8486328125</v>
      </c>
      <c r="W1168" s="77"/>
      <c r="X1168" s="80"/>
      <c r="Y1168" s="80"/>
      <c r="Z1168" s="69">
        <v>1168</v>
      </c>
      <c r="AA1168" s="69"/>
      <c r="AB1168" s="81"/>
      <c r="AC1168" s="72"/>
      <c r="AD1168" s="72"/>
      <c r="AE1168" s="72"/>
      <c r="AF1168" s="72"/>
      <c r="AG1168" s="72"/>
      <c r="AH1168" s="72"/>
      <c r="AI1168" s="72"/>
      <c r="AJ1168" s="72"/>
      <c r="AK1168" s="72"/>
      <c r="AL1168" s="72"/>
      <c r="AM1168" s="72"/>
      <c r="AN1168" s="72"/>
      <c r="AO1168" s="72"/>
      <c r="AP1168" s="72"/>
      <c r="AQ1168" s="106"/>
    </row>
    <row r="1169" spans="1:43">
      <c r="A1169" s="15" t="s">
        <v>5522</v>
      </c>
      <c r="B1169" s="110"/>
      <c r="C1169" s="100"/>
      <c r="D1169" s="100"/>
      <c r="E1169" s="101"/>
      <c r="F1169" s="101"/>
      <c r="G1169" s="101"/>
      <c r="H1169" s="53"/>
      <c r="I1169" s="101"/>
      <c r="J1169" s="108"/>
      <c r="K1169" s="16"/>
      <c r="L1169" s="75"/>
      <c r="M1169" s="103"/>
      <c r="N1169" s="95"/>
      <c r="O1169" s="108"/>
      <c r="P1169" s="17"/>
      <c r="Q1169" s="76"/>
      <c r="R1169" s="76"/>
      <c r="S1169" s="17"/>
      <c r="T1169" s="78"/>
      <c r="U1169" s="79">
        <v>9901.8828125</v>
      </c>
      <c r="V1169" s="79">
        <v>3245.684814453125</v>
      </c>
      <c r="W1169" s="77"/>
      <c r="X1169" s="80"/>
      <c r="Y1169" s="80"/>
      <c r="Z1169" s="69">
        <v>1169</v>
      </c>
      <c r="AA1169" s="69"/>
      <c r="AB1169" s="81"/>
      <c r="AC1169" s="72"/>
      <c r="AD1169" s="72"/>
      <c r="AE1169" s="72"/>
      <c r="AF1169" s="72"/>
      <c r="AG1169" s="72"/>
      <c r="AH1169" s="72"/>
      <c r="AI1169" s="72"/>
      <c r="AJ1169" s="72"/>
      <c r="AK1169" s="72"/>
      <c r="AL1169" s="72"/>
      <c r="AM1169" s="72"/>
      <c r="AN1169" s="72"/>
      <c r="AO1169" s="72"/>
      <c r="AP1169" s="72"/>
      <c r="AQ1169" s="106"/>
    </row>
    <row r="1170" spans="1:43">
      <c r="A1170" s="15" t="s">
        <v>5523</v>
      </c>
      <c r="B1170" s="110"/>
      <c r="C1170" s="100"/>
      <c r="D1170" s="100"/>
      <c r="E1170" s="101"/>
      <c r="F1170" s="101"/>
      <c r="G1170" s="101"/>
      <c r="H1170" s="53"/>
      <c r="I1170" s="101"/>
      <c r="J1170" s="108"/>
      <c r="K1170" s="16"/>
      <c r="L1170" s="75"/>
      <c r="M1170" s="103"/>
      <c r="N1170" s="95"/>
      <c r="O1170" s="108"/>
      <c r="P1170" s="17"/>
      <c r="Q1170" s="76"/>
      <c r="R1170" s="76"/>
      <c r="S1170" s="17"/>
      <c r="T1170" s="78"/>
      <c r="U1170" s="79">
        <v>8752.587890625</v>
      </c>
      <c r="V1170" s="79">
        <v>3701.052978515625</v>
      </c>
      <c r="W1170" s="77"/>
      <c r="X1170" s="80"/>
      <c r="Y1170" s="80"/>
      <c r="Z1170" s="69">
        <v>1170</v>
      </c>
      <c r="AA1170" s="69"/>
      <c r="AB1170" s="81"/>
      <c r="AC1170" s="72"/>
      <c r="AD1170" s="72"/>
      <c r="AE1170" s="72"/>
      <c r="AF1170" s="72"/>
      <c r="AG1170" s="72"/>
      <c r="AH1170" s="72"/>
      <c r="AI1170" s="72"/>
      <c r="AJ1170" s="72"/>
      <c r="AK1170" s="72"/>
      <c r="AL1170" s="72"/>
      <c r="AM1170" s="72"/>
      <c r="AN1170" s="72"/>
      <c r="AO1170" s="72"/>
      <c r="AP1170" s="72"/>
      <c r="AQ1170" s="106"/>
    </row>
    <row r="1171" spans="1:43">
      <c r="A1171" s="15" t="s">
        <v>5524</v>
      </c>
      <c r="B1171" s="110"/>
      <c r="C1171" s="100"/>
      <c r="D1171" s="100"/>
      <c r="E1171" s="101"/>
      <c r="F1171" s="101"/>
      <c r="G1171" s="101"/>
      <c r="H1171" s="53"/>
      <c r="I1171" s="101"/>
      <c r="J1171" s="108"/>
      <c r="K1171" s="16"/>
      <c r="L1171" s="75"/>
      <c r="M1171" s="103"/>
      <c r="N1171" s="95"/>
      <c r="O1171" s="108"/>
      <c r="P1171" s="17"/>
      <c r="Q1171" s="76"/>
      <c r="R1171" s="76"/>
      <c r="S1171" s="17"/>
      <c r="T1171" s="78"/>
      <c r="U1171" s="79">
        <v>9016.9609375</v>
      </c>
      <c r="V1171" s="79">
        <v>4162.38525390625</v>
      </c>
      <c r="W1171" s="77"/>
      <c r="X1171" s="80"/>
      <c r="Y1171" s="80"/>
      <c r="Z1171" s="69">
        <v>1171</v>
      </c>
      <c r="AA1171" s="69"/>
      <c r="AB1171" s="81"/>
      <c r="AC1171" s="72"/>
      <c r="AD1171" s="72"/>
      <c r="AE1171" s="72"/>
      <c r="AF1171" s="72"/>
      <c r="AG1171" s="72"/>
      <c r="AH1171" s="72"/>
      <c r="AI1171" s="72"/>
      <c r="AJ1171" s="72"/>
      <c r="AK1171" s="72"/>
      <c r="AL1171" s="72"/>
      <c r="AM1171" s="72"/>
      <c r="AN1171" s="72"/>
      <c r="AO1171" s="72"/>
      <c r="AP1171" s="72"/>
      <c r="AQ1171" s="106"/>
    </row>
    <row r="1172" spans="1:43">
      <c r="A1172" s="15" t="s">
        <v>5525</v>
      </c>
      <c r="B1172" s="110"/>
      <c r="C1172" s="100"/>
      <c r="D1172" s="100"/>
      <c r="E1172" s="101"/>
      <c r="F1172" s="101"/>
      <c r="G1172" s="101"/>
      <c r="H1172" s="53"/>
      <c r="I1172" s="101"/>
      <c r="J1172" s="108"/>
      <c r="K1172" s="16"/>
      <c r="L1172" s="75"/>
      <c r="M1172" s="103"/>
      <c r="N1172" s="95"/>
      <c r="O1172" s="108"/>
      <c r="P1172" s="17"/>
      <c r="Q1172" s="76"/>
      <c r="R1172" s="76"/>
      <c r="S1172" s="17"/>
      <c r="T1172" s="78"/>
      <c r="U1172" s="79">
        <v>9118.0458984375</v>
      </c>
      <c r="V1172" s="79">
        <v>4425.3271484375</v>
      </c>
      <c r="W1172" s="77"/>
      <c r="X1172" s="80"/>
      <c r="Y1172" s="80"/>
      <c r="Z1172" s="69">
        <v>1172</v>
      </c>
      <c r="AA1172" s="69"/>
      <c r="AB1172" s="81"/>
      <c r="AC1172" s="72"/>
      <c r="AD1172" s="72"/>
      <c r="AE1172" s="72"/>
      <c r="AF1172" s="72"/>
      <c r="AG1172" s="72"/>
      <c r="AH1172" s="72"/>
      <c r="AI1172" s="72"/>
      <c r="AJ1172" s="72"/>
      <c r="AK1172" s="72"/>
      <c r="AL1172" s="72"/>
      <c r="AM1172" s="72"/>
      <c r="AN1172" s="72"/>
      <c r="AO1172" s="72"/>
      <c r="AP1172" s="72"/>
      <c r="AQ1172" s="106"/>
    </row>
    <row r="1173" spans="1:43">
      <c r="A1173" s="15" t="s">
        <v>5526</v>
      </c>
      <c r="B1173" s="110"/>
      <c r="C1173" s="100"/>
      <c r="D1173" s="100"/>
      <c r="E1173" s="101"/>
      <c r="F1173" s="101"/>
      <c r="G1173" s="101"/>
      <c r="H1173" s="53"/>
      <c r="I1173" s="101"/>
      <c r="J1173" s="108"/>
      <c r="K1173" s="16"/>
      <c r="L1173" s="75"/>
      <c r="M1173" s="103"/>
      <c r="N1173" s="95"/>
      <c r="O1173" s="108"/>
      <c r="P1173" s="17"/>
      <c r="Q1173" s="76"/>
      <c r="R1173" s="76"/>
      <c r="S1173" s="17"/>
      <c r="T1173" s="78"/>
      <c r="U1173" s="79">
        <v>5815.8857421875</v>
      </c>
      <c r="V1173" s="79">
        <v>6594.91748046875</v>
      </c>
      <c r="W1173" s="77"/>
      <c r="X1173" s="80"/>
      <c r="Y1173" s="80"/>
      <c r="Z1173" s="69">
        <v>1173</v>
      </c>
      <c r="AA1173" s="69"/>
      <c r="AB1173" s="81"/>
      <c r="AC1173" s="72"/>
      <c r="AD1173" s="72"/>
      <c r="AE1173" s="72"/>
      <c r="AF1173" s="72"/>
      <c r="AG1173" s="72"/>
      <c r="AH1173" s="72"/>
      <c r="AI1173" s="72"/>
      <c r="AJ1173" s="72"/>
      <c r="AK1173" s="72"/>
      <c r="AL1173" s="72"/>
      <c r="AM1173" s="72"/>
      <c r="AN1173" s="72"/>
      <c r="AO1173" s="72"/>
      <c r="AP1173" s="72"/>
      <c r="AQ1173" s="106"/>
    </row>
    <row r="1174" spans="1:43">
      <c r="A1174" s="15" t="s">
        <v>5527</v>
      </c>
      <c r="B1174" s="110"/>
      <c r="C1174" s="100"/>
      <c r="D1174" s="100"/>
      <c r="E1174" s="101"/>
      <c r="F1174" s="101"/>
      <c r="G1174" s="101"/>
      <c r="H1174" s="53"/>
      <c r="I1174" s="101"/>
      <c r="J1174" s="108"/>
      <c r="K1174" s="16"/>
      <c r="L1174" s="75"/>
      <c r="M1174" s="103"/>
      <c r="N1174" s="95"/>
      <c r="O1174" s="108"/>
      <c r="P1174" s="17"/>
      <c r="Q1174" s="76"/>
      <c r="R1174" s="76"/>
      <c r="S1174" s="17"/>
      <c r="T1174" s="78"/>
      <c r="U1174" s="79">
        <v>5338.51953125</v>
      </c>
      <c r="V1174" s="79">
        <v>6778.0888671875</v>
      </c>
      <c r="W1174" s="77"/>
      <c r="X1174" s="80"/>
      <c r="Y1174" s="80"/>
      <c r="Z1174" s="69">
        <v>1174</v>
      </c>
      <c r="AA1174" s="69"/>
      <c r="AB1174" s="81"/>
      <c r="AC1174" s="72"/>
      <c r="AD1174" s="72"/>
      <c r="AE1174" s="72"/>
      <c r="AF1174" s="72"/>
      <c r="AG1174" s="72"/>
      <c r="AH1174" s="72"/>
      <c r="AI1174" s="72"/>
      <c r="AJ1174" s="72"/>
      <c r="AK1174" s="72"/>
      <c r="AL1174" s="72"/>
      <c r="AM1174" s="72"/>
      <c r="AN1174" s="72"/>
      <c r="AO1174" s="72"/>
      <c r="AP1174" s="72"/>
      <c r="AQ1174" s="106"/>
    </row>
    <row r="1175" spans="1:43">
      <c r="A1175" s="15" t="s">
        <v>5528</v>
      </c>
      <c r="B1175" s="110"/>
      <c r="C1175" s="100"/>
      <c r="D1175" s="100"/>
      <c r="E1175" s="101"/>
      <c r="F1175" s="101"/>
      <c r="G1175" s="101"/>
      <c r="H1175" s="53"/>
      <c r="I1175" s="101"/>
      <c r="J1175" s="108"/>
      <c r="K1175" s="16"/>
      <c r="L1175" s="75"/>
      <c r="M1175" s="103"/>
      <c r="N1175" s="95"/>
      <c r="O1175" s="108"/>
      <c r="P1175" s="17"/>
      <c r="Q1175" s="76"/>
      <c r="R1175" s="76"/>
      <c r="S1175" s="17"/>
      <c r="T1175" s="78"/>
      <c r="U1175" s="79">
        <v>4383.7861328125</v>
      </c>
      <c r="V1175" s="79">
        <v>7144.43212890625</v>
      </c>
      <c r="W1175" s="77"/>
      <c r="X1175" s="80"/>
      <c r="Y1175" s="80"/>
      <c r="Z1175" s="69">
        <v>1175</v>
      </c>
      <c r="AA1175" s="69"/>
      <c r="AB1175" s="81"/>
      <c r="AC1175" s="72"/>
      <c r="AD1175" s="72"/>
      <c r="AE1175" s="72"/>
      <c r="AF1175" s="72"/>
      <c r="AG1175" s="72"/>
      <c r="AH1175" s="72"/>
      <c r="AI1175" s="72"/>
      <c r="AJ1175" s="72"/>
      <c r="AK1175" s="72"/>
      <c r="AL1175" s="72"/>
      <c r="AM1175" s="72"/>
      <c r="AN1175" s="72"/>
      <c r="AO1175" s="72"/>
      <c r="AP1175" s="72"/>
      <c r="AQ1175" s="106"/>
    </row>
    <row r="1176" spans="1:43">
      <c r="A1176" s="15" t="s">
        <v>5529</v>
      </c>
      <c r="B1176" s="110"/>
      <c r="C1176" s="100"/>
      <c r="D1176" s="100"/>
      <c r="E1176" s="101"/>
      <c r="F1176" s="101"/>
      <c r="G1176" s="101"/>
      <c r="H1176" s="53"/>
      <c r="I1176" s="101"/>
      <c r="J1176" s="108"/>
      <c r="K1176" s="16"/>
      <c r="L1176" s="75"/>
      <c r="M1176" s="103"/>
      <c r="N1176" s="95"/>
      <c r="O1176" s="108"/>
      <c r="P1176" s="17"/>
      <c r="Q1176" s="76"/>
      <c r="R1176" s="76"/>
      <c r="S1176" s="17"/>
      <c r="T1176" s="78"/>
      <c r="U1176" s="79">
        <v>5675.6806640625</v>
      </c>
      <c r="V1176" s="79">
        <v>7016.99853515625</v>
      </c>
      <c r="W1176" s="77"/>
      <c r="X1176" s="80"/>
      <c r="Y1176" s="80"/>
      <c r="Z1176" s="69">
        <v>1176</v>
      </c>
      <c r="AA1176" s="69"/>
      <c r="AB1176" s="81"/>
      <c r="AC1176" s="72"/>
      <c r="AD1176" s="72"/>
      <c r="AE1176" s="72"/>
      <c r="AF1176" s="72"/>
      <c r="AG1176" s="72"/>
      <c r="AH1176" s="72"/>
      <c r="AI1176" s="72"/>
      <c r="AJ1176" s="72"/>
      <c r="AK1176" s="72"/>
      <c r="AL1176" s="72"/>
      <c r="AM1176" s="72"/>
      <c r="AN1176" s="72"/>
      <c r="AO1176" s="72"/>
      <c r="AP1176" s="72"/>
      <c r="AQ1176" s="106"/>
    </row>
    <row r="1177" spans="1:43">
      <c r="A1177" s="15" t="s">
        <v>5530</v>
      </c>
      <c r="B1177" s="110"/>
      <c r="C1177" s="100"/>
      <c r="D1177" s="100"/>
      <c r="E1177" s="101"/>
      <c r="F1177" s="101"/>
      <c r="G1177" s="101"/>
      <c r="H1177" s="53"/>
      <c r="I1177" s="101"/>
      <c r="J1177" s="108"/>
      <c r="K1177" s="16"/>
      <c r="L1177" s="75"/>
      <c r="M1177" s="103"/>
      <c r="N1177" s="95"/>
      <c r="O1177" s="108"/>
      <c r="P1177" s="17"/>
      <c r="Q1177" s="76"/>
      <c r="R1177" s="76"/>
      <c r="S1177" s="17"/>
      <c r="T1177" s="78"/>
      <c r="U1177" s="79">
        <v>6615.49462890625</v>
      </c>
      <c r="V1177" s="79">
        <v>7421.13720703125</v>
      </c>
      <c r="W1177" s="77"/>
      <c r="X1177" s="80"/>
      <c r="Y1177" s="80"/>
      <c r="Z1177" s="69">
        <v>1177</v>
      </c>
      <c r="AA1177" s="69"/>
      <c r="AB1177" s="81"/>
      <c r="AC1177" s="72"/>
      <c r="AD1177" s="72"/>
      <c r="AE1177" s="72"/>
      <c r="AF1177" s="72"/>
      <c r="AG1177" s="72"/>
      <c r="AH1177" s="72"/>
      <c r="AI1177" s="72"/>
      <c r="AJ1177" s="72"/>
      <c r="AK1177" s="72"/>
      <c r="AL1177" s="72"/>
      <c r="AM1177" s="72"/>
      <c r="AN1177" s="72"/>
      <c r="AO1177" s="72"/>
      <c r="AP1177" s="72"/>
      <c r="AQ1177" s="106"/>
    </row>
    <row r="1178" spans="1:43">
      <c r="A1178" s="15" t="s">
        <v>5531</v>
      </c>
      <c r="B1178" s="110"/>
      <c r="C1178" s="100"/>
      <c r="D1178" s="100"/>
      <c r="E1178" s="101"/>
      <c r="F1178" s="101"/>
      <c r="G1178" s="101"/>
      <c r="H1178" s="53"/>
      <c r="I1178" s="101"/>
      <c r="J1178" s="108"/>
      <c r="K1178" s="16"/>
      <c r="L1178" s="75"/>
      <c r="M1178" s="103"/>
      <c r="N1178" s="95"/>
      <c r="O1178" s="108"/>
      <c r="P1178" s="17"/>
      <c r="Q1178" s="76"/>
      <c r="R1178" s="76"/>
      <c r="S1178" s="17"/>
      <c r="T1178" s="78"/>
      <c r="U1178" s="79">
        <v>5599.1533203125</v>
      </c>
      <c r="V1178" s="79">
        <v>7212.96484375</v>
      </c>
      <c r="W1178" s="77"/>
      <c r="X1178" s="80"/>
      <c r="Y1178" s="80"/>
      <c r="Z1178" s="69">
        <v>1178</v>
      </c>
      <c r="AA1178" s="69"/>
      <c r="AB1178" s="81"/>
      <c r="AC1178" s="72"/>
      <c r="AD1178" s="72"/>
      <c r="AE1178" s="72"/>
      <c r="AF1178" s="72"/>
      <c r="AG1178" s="72"/>
      <c r="AH1178" s="72"/>
      <c r="AI1178" s="72"/>
      <c r="AJ1178" s="72"/>
      <c r="AK1178" s="72"/>
      <c r="AL1178" s="72"/>
      <c r="AM1178" s="72"/>
      <c r="AN1178" s="72"/>
      <c r="AO1178" s="72"/>
      <c r="AP1178" s="72"/>
      <c r="AQ1178" s="106"/>
    </row>
    <row r="1179" spans="1:43">
      <c r="A1179" s="15" t="s">
        <v>5532</v>
      </c>
      <c r="B1179" s="110"/>
      <c r="C1179" s="100"/>
      <c r="D1179" s="100"/>
      <c r="E1179" s="101"/>
      <c r="F1179" s="101"/>
      <c r="G1179" s="101"/>
      <c r="H1179" s="53"/>
      <c r="I1179" s="101"/>
      <c r="J1179" s="108"/>
      <c r="K1179" s="16"/>
      <c r="L1179" s="75"/>
      <c r="M1179" s="103"/>
      <c r="N1179" s="95"/>
      <c r="O1179" s="108"/>
      <c r="P1179" s="17"/>
      <c r="Q1179" s="76"/>
      <c r="R1179" s="76"/>
      <c r="S1179" s="17"/>
      <c r="T1179" s="78"/>
      <c r="U1179" s="79">
        <v>6435.6552734375</v>
      </c>
      <c r="V1179" s="79">
        <v>6622.25341796875</v>
      </c>
      <c r="W1179" s="77"/>
      <c r="X1179" s="80"/>
      <c r="Y1179" s="80"/>
      <c r="Z1179" s="69">
        <v>1179</v>
      </c>
      <c r="AA1179" s="69"/>
      <c r="AB1179" s="81"/>
      <c r="AC1179" s="72"/>
      <c r="AD1179" s="72"/>
      <c r="AE1179" s="72"/>
      <c r="AF1179" s="72"/>
      <c r="AG1179" s="72"/>
      <c r="AH1179" s="72"/>
      <c r="AI1179" s="72"/>
      <c r="AJ1179" s="72"/>
      <c r="AK1179" s="72"/>
      <c r="AL1179" s="72"/>
      <c r="AM1179" s="72"/>
      <c r="AN1179" s="72"/>
      <c r="AO1179" s="72"/>
      <c r="AP1179" s="72"/>
      <c r="AQ1179" s="106"/>
    </row>
    <row r="1180" spans="1:43">
      <c r="A1180" s="15" t="s">
        <v>5533</v>
      </c>
      <c r="B1180" s="110"/>
      <c r="C1180" s="100"/>
      <c r="D1180" s="100"/>
      <c r="E1180" s="101"/>
      <c r="F1180" s="101"/>
      <c r="G1180" s="101"/>
      <c r="H1180" s="53"/>
      <c r="I1180" s="101"/>
      <c r="J1180" s="108"/>
      <c r="K1180" s="16"/>
      <c r="L1180" s="75"/>
      <c r="M1180" s="103"/>
      <c r="N1180" s="95"/>
      <c r="O1180" s="108"/>
      <c r="P1180" s="17"/>
      <c r="Q1180" s="76"/>
      <c r="R1180" s="76"/>
      <c r="S1180" s="17"/>
      <c r="T1180" s="78"/>
      <c r="U1180" s="79">
        <v>4532.1630859375</v>
      </c>
      <c r="V1180" s="79">
        <v>8265.2470703125</v>
      </c>
      <c r="W1180" s="77"/>
      <c r="X1180" s="80"/>
      <c r="Y1180" s="80"/>
      <c r="Z1180" s="69">
        <v>1180</v>
      </c>
      <c r="AA1180" s="69"/>
      <c r="AB1180" s="81"/>
      <c r="AC1180" s="72"/>
      <c r="AD1180" s="72"/>
      <c r="AE1180" s="72"/>
      <c r="AF1180" s="72"/>
      <c r="AG1180" s="72"/>
      <c r="AH1180" s="72"/>
      <c r="AI1180" s="72"/>
      <c r="AJ1180" s="72"/>
      <c r="AK1180" s="72"/>
      <c r="AL1180" s="72"/>
      <c r="AM1180" s="72"/>
      <c r="AN1180" s="72"/>
      <c r="AO1180" s="72"/>
      <c r="AP1180" s="72"/>
      <c r="AQ1180" s="106"/>
    </row>
    <row r="1181" spans="1:43">
      <c r="A1181" s="15" t="s">
        <v>5534</v>
      </c>
      <c r="B1181" s="110"/>
      <c r="C1181" s="100"/>
      <c r="D1181" s="100"/>
      <c r="E1181" s="101"/>
      <c r="F1181" s="101"/>
      <c r="G1181" s="101"/>
      <c r="H1181" s="53"/>
      <c r="I1181" s="101"/>
      <c r="J1181" s="108"/>
      <c r="K1181" s="16"/>
      <c r="L1181" s="75"/>
      <c r="M1181" s="103"/>
      <c r="N1181" s="95"/>
      <c r="O1181" s="108"/>
      <c r="P1181" s="17"/>
      <c r="Q1181" s="76"/>
      <c r="R1181" s="76"/>
      <c r="S1181" s="17"/>
      <c r="T1181" s="78"/>
      <c r="U1181" s="79">
        <v>5370.091796875</v>
      </c>
      <c r="V1181" s="79">
        <v>8526.47265625</v>
      </c>
      <c r="W1181" s="77"/>
      <c r="X1181" s="80"/>
      <c r="Y1181" s="80"/>
      <c r="Z1181" s="69">
        <v>1181</v>
      </c>
      <c r="AA1181" s="69"/>
      <c r="AB1181" s="81"/>
      <c r="AC1181" s="72"/>
      <c r="AD1181" s="72"/>
      <c r="AE1181" s="72"/>
      <c r="AF1181" s="72"/>
      <c r="AG1181" s="72"/>
      <c r="AH1181" s="72"/>
      <c r="AI1181" s="72"/>
      <c r="AJ1181" s="72"/>
      <c r="AK1181" s="72"/>
      <c r="AL1181" s="72"/>
      <c r="AM1181" s="72"/>
      <c r="AN1181" s="72"/>
      <c r="AO1181" s="72"/>
      <c r="AP1181" s="72"/>
      <c r="AQ1181" s="106"/>
    </row>
    <row r="1182" spans="1:43">
      <c r="A1182" s="15" t="s">
        <v>5535</v>
      </c>
      <c r="B1182" s="110"/>
      <c r="C1182" s="100"/>
      <c r="D1182" s="100"/>
      <c r="E1182" s="101"/>
      <c r="F1182" s="101"/>
      <c r="G1182" s="101"/>
      <c r="H1182" s="53"/>
      <c r="I1182" s="101"/>
      <c r="J1182" s="108"/>
      <c r="K1182" s="16"/>
      <c r="L1182" s="75"/>
      <c r="M1182" s="103"/>
      <c r="N1182" s="95"/>
      <c r="O1182" s="108"/>
      <c r="P1182" s="17"/>
      <c r="Q1182" s="76"/>
      <c r="R1182" s="76"/>
      <c r="S1182" s="17"/>
      <c r="T1182" s="78"/>
      <c r="U1182" s="79">
        <v>4657.6943359375</v>
      </c>
      <c r="V1182" s="79">
        <v>9348.5546875</v>
      </c>
      <c r="W1182" s="77"/>
      <c r="X1182" s="80"/>
      <c r="Y1182" s="80"/>
      <c r="Z1182" s="69">
        <v>1182</v>
      </c>
      <c r="AA1182" s="69"/>
      <c r="AB1182" s="81"/>
      <c r="AC1182" s="72"/>
      <c r="AD1182" s="72"/>
      <c r="AE1182" s="72"/>
      <c r="AF1182" s="72"/>
      <c r="AG1182" s="72"/>
      <c r="AH1182" s="72"/>
      <c r="AI1182" s="72"/>
      <c r="AJ1182" s="72"/>
      <c r="AK1182" s="72"/>
      <c r="AL1182" s="72"/>
      <c r="AM1182" s="72"/>
      <c r="AN1182" s="72"/>
      <c r="AO1182" s="72"/>
      <c r="AP1182" s="72"/>
      <c r="AQ1182" s="106"/>
    </row>
    <row r="1183" spans="1:43">
      <c r="A1183" s="15" t="s">
        <v>5536</v>
      </c>
      <c r="B1183" s="110"/>
      <c r="C1183" s="100"/>
      <c r="D1183" s="100"/>
      <c r="E1183" s="101"/>
      <c r="F1183" s="101"/>
      <c r="G1183" s="101"/>
      <c r="H1183" s="53"/>
      <c r="I1183" s="101"/>
      <c r="J1183" s="108"/>
      <c r="K1183" s="16"/>
      <c r="L1183" s="75"/>
      <c r="M1183" s="103"/>
      <c r="N1183" s="95"/>
      <c r="O1183" s="108"/>
      <c r="P1183" s="17"/>
      <c r="Q1183" s="76"/>
      <c r="R1183" s="76"/>
      <c r="S1183" s="17"/>
      <c r="T1183" s="78"/>
      <c r="U1183" s="79">
        <v>5257.28515625</v>
      </c>
      <c r="V1183" s="79">
        <v>7402.3447265625</v>
      </c>
      <c r="W1183" s="77"/>
      <c r="X1183" s="80"/>
      <c r="Y1183" s="80"/>
      <c r="Z1183" s="69">
        <v>1183</v>
      </c>
      <c r="AA1183" s="69"/>
      <c r="AB1183" s="81"/>
      <c r="AC1183" s="72"/>
      <c r="AD1183" s="72"/>
      <c r="AE1183" s="72"/>
      <c r="AF1183" s="72"/>
      <c r="AG1183" s="72"/>
      <c r="AH1183" s="72"/>
      <c r="AI1183" s="72"/>
      <c r="AJ1183" s="72"/>
      <c r="AK1183" s="72"/>
      <c r="AL1183" s="72"/>
      <c r="AM1183" s="72"/>
      <c r="AN1183" s="72"/>
      <c r="AO1183" s="72"/>
      <c r="AP1183" s="72"/>
      <c r="AQ1183" s="106"/>
    </row>
    <row r="1184" spans="1:43">
      <c r="A1184" s="15" t="s">
        <v>5537</v>
      </c>
      <c r="B1184" s="110"/>
      <c r="C1184" s="100"/>
      <c r="D1184" s="100"/>
      <c r="E1184" s="101"/>
      <c r="F1184" s="101"/>
      <c r="G1184" s="101"/>
      <c r="H1184" s="53"/>
      <c r="I1184" s="101"/>
      <c r="J1184" s="108"/>
      <c r="K1184" s="16"/>
      <c r="L1184" s="75"/>
      <c r="M1184" s="103"/>
      <c r="N1184" s="95"/>
      <c r="O1184" s="108"/>
      <c r="P1184" s="17"/>
      <c r="Q1184" s="76"/>
      <c r="R1184" s="76"/>
      <c r="S1184" s="17"/>
      <c r="T1184" s="78"/>
      <c r="U1184" s="79">
        <v>4928.69384765625</v>
      </c>
      <c r="V1184" s="79">
        <v>7900.14794921875</v>
      </c>
      <c r="W1184" s="77"/>
      <c r="X1184" s="80"/>
      <c r="Y1184" s="80"/>
      <c r="Z1184" s="69">
        <v>1184</v>
      </c>
      <c r="AA1184" s="69"/>
      <c r="AB1184" s="81"/>
      <c r="AC1184" s="72"/>
      <c r="AD1184" s="72"/>
      <c r="AE1184" s="72"/>
      <c r="AF1184" s="72"/>
      <c r="AG1184" s="72"/>
      <c r="AH1184" s="72"/>
      <c r="AI1184" s="72"/>
      <c r="AJ1184" s="72"/>
      <c r="AK1184" s="72"/>
      <c r="AL1184" s="72"/>
      <c r="AM1184" s="72"/>
      <c r="AN1184" s="72"/>
      <c r="AO1184" s="72"/>
      <c r="AP1184" s="72"/>
      <c r="AQ1184" s="106"/>
    </row>
    <row r="1185" spans="1:43">
      <c r="A1185" s="15" t="s">
        <v>5538</v>
      </c>
      <c r="B1185" s="110"/>
      <c r="C1185" s="100"/>
      <c r="D1185" s="100"/>
      <c r="E1185" s="101"/>
      <c r="F1185" s="101"/>
      <c r="G1185" s="101"/>
      <c r="H1185" s="53"/>
      <c r="I1185" s="101"/>
      <c r="J1185" s="108"/>
      <c r="K1185" s="16"/>
      <c r="L1185" s="75"/>
      <c r="M1185" s="103"/>
      <c r="N1185" s="95"/>
      <c r="O1185" s="108"/>
      <c r="P1185" s="17"/>
      <c r="Q1185" s="76"/>
      <c r="R1185" s="76"/>
      <c r="S1185" s="17"/>
      <c r="T1185" s="78"/>
      <c r="U1185" s="79">
        <v>5713.79833984375</v>
      </c>
      <c r="V1185" s="79">
        <v>7241.939453125</v>
      </c>
      <c r="W1185" s="77"/>
      <c r="X1185" s="80"/>
      <c r="Y1185" s="80"/>
      <c r="Z1185" s="69">
        <v>1185</v>
      </c>
      <c r="AA1185" s="69"/>
      <c r="AB1185" s="81"/>
      <c r="AC1185" s="72"/>
      <c r="AD1185" s="72"/>
      <c r="AE1185" s="72"/>
      <c r="AF1185" s="72"/>
      <c r="AG1185" s="72"/>
      <c r="AH1185" s="72"/>
      <c r="AI1185" s="72"/>
      <c r="AJ1185" s="72"/>
      <c r="AK1185" s="72"/>
      <c r="AL1185" s="72"/>
      <c r="AM1185" s="72"/>
      <c r="AN1185" s="72"/>
      <c r="AO1185" s="72"/>
      <c r="AP1185" s="72"/>
      <c r="AQ1185" s="106"/>
    </row>
    <row r="1186" spans="1:43">
      <c r="A1186" s="15" t="s">
        <v>5539</v>
      </c>
      <c r="B1186" s="110"/>
      <c r="C1186" s="100"/>
      <c r="D1186" s="100"/>
      <c r="E1186" s="101"/>
      <c r="F1186" s="101"/>
      <c r="G1186" s="101"/>
      <c r="H1186" s="53"/>
      <c r="I1186" s="101"/>
      <c r="J1186" s="108"/>
      <c r="K1186" s="16"/>
      <c r="L1186" s="75"/>
      <c r="M1186" s="103"/>
      <c r="N1186" s="95"/>
      <c r="O1186" s="108"/>
      <c r="P1186" s="17"/>
      <c r="Q1186" s="76"/>
      <c r="R1186" s="76"/>
      <c r="S1186" s="17"/>
      <c r="T1186" s="78"/>
      <c r="U1186" s="79">
        <v>4293.62158203125</v>
      </c>
      <c r="V1186" s="79">
        <v>7304.02880859375</v>
      </c>
      <c r="W1186" s="77"/>
      <c r="X1186" s="80"/>
      <c r="Y1186" s="80"/>
      <c r="Z1186" s="69">
        <v>1186</v>
      </c>
      <c r="AA1186" s="69"/>
      <c r="AB1186" s="81"/>
      <c r="AC1186" s="72"/>
      <c r="AD1186" s="72"/>
      <c r="AE1186" s="72"/>
      <c r="AF1186" s="72"/>
      <c r="AG1186" s="72"/>
      <c r="AH1186" s="72"/>
      <c r="AI1186" s="72"/>
      <c r="AJ1186" s="72"/>
      <c r="AK1186" s="72"/>
      <c r="AL1186" s="72"/>
      <c r="AM1186" s="72"/>
      <c r="AN1186" s="72"/>
      <c r="AO1186" s="72"/>
      <c r="AP1186" s="72"/>
      <c r="AQ1186" s="106"/>
    </row>
    <row r="1187" spans="1:43">
      <c r="A1187" s="15" t="s">
        <v>5540</v>
      </c>
      <c r="B1187" s="110"/>
      <c r="C1187" s="100"/>
      <c r="D1187" s="100"/>
      <c r="E1187" s="101"/>
      <c r="F1187" s="101"/>
      <c r="G1187" s="101"/>
      <c r="H1187" s="53"/>
      <c r="I1187" s="101"/>
      <c r="J1187" s="108"/>
      <c r="K1187" s="16"/>
      <c r="L1187" s="75"/>
      <c r="M1187" s="103"/>
      <c r="N1187" s="95"/>
      <c r="O1187" s="108"/>
      <c r="P1187" s="17"/>
      <c r="Q1187" s="76"/>
      <c r="R1187" s="76"/>
      <c r="S1187" s="17"/>
      <c r="T1187" s="78"/>
      <c r="U1187" s="79">
        <v>4744.49853515625</v>
      </c>
      <c r="V1187" s="79">
        <v>6589.91162109375</v>
      </c>
      <c r="W1187" s="77"/>
      <c r="X1187" s="80"/>
      <c r="Y1187" s="80"/>
      <c r="Z1187" s="69">
        <v>1187</v>
      </c>
      <c r="AA1187" s="69"/>
      <c r="AB1187" s="81"/>
      <c r="AC1187" s="72"/>
      <c r="AD1187" s="72"/>
      <c r="AE1187" s="72"/>
      <c r="AF1187" s="72"/>
      <c r="AG1187" s="72"/>
      <c r="AH1187" s="72"/>
      <c r="AI1187" s="72"/>
      <c r="AJ1187" s="72"/>
      <c r="AK1187" s="72"/>
      <c r="AL1187" s="72"/>
      <c r="AM1187" s="72"/>
      <c r="AN1187" s="72"/>
      <c r="AO1187" s="72"/>
      <c r="AP1187" s="72"/>
      <c r="AQ1187" s="106"/>
    </row>
    <row r="1188" spans="1:43">
      <c r="A1188" s="15" t="s">
        <v>5541</v>
      </c>
      <c r="B1188" s="110"/>
      <c r="C1188" s="100"/>
      <c r="D1188" s="100"/>
      <c r="E1188" s="101"/>
      <c r="F1188" s="101"/>
      <c r="G1188" s="101"/>
      <c r="H1188" s="53"/>
      <c r="I1188" s="101"/>
      <c r="J1188" s="108"/>
      <c r="K1188" s="16"/>
      <c r="L1188" s="75"/>
      <c r="M1188" s="103"/>
      <c r="N1188" s="95"/>
      <c r="O1188" s="108"/>
      <c r="P1188" s="17"/>
      <c r="Q1188" s="76"/>
      <c r="R1188" s="76"/>
      <c r="S1188" s="17"/>
      <c r="T1188" s="78"/>
      <c r="U1188" s="79">
        <v>5666.15869140625</v>
      </c>
      <c r="V1188" s="79">
        <v>7034.330078125</v>
      </c>
      <c r="W1188" s="77"/>
      <c r="X1188" s="80"/>
      <c r="Y1188" s="80"/>
      <c r="Z1188" s="69">
        <v>1188</v>
      </c>
      <c r="AA1188" s="69"/>
      <c r="AB1188" s="81"/>
      <c r="AC1188" s="72"/>
      <c r="AD1188" s="72"/>
      <c r="AE1188" s="72"/>
      <c r="AF1188" s="72"/>
      <c r="AG1188" s="72"/>
      <c r="AH1188" s="72"/>
      <c r="AI1188" s="72"/>
      <c r="AJ1188" s="72"/>
      <c r="AK1188" s="72"/>
      <c r="AL1188" s="72"/>
      <c r="AM1188" s="72"/>
      <c r="AN1188" s="72"/>
      <c r="AO1188" s="72"/>
      <c r="AP1188" s="72"/>
      <c r="AQ1188" s="106"/>
    </row>
    <row r="1189" spans="1:43">
      <c r="A1189" s="15" t="s">
        <v>5542</v>
      </c>
      <c r="B1189" s="110"/>
      <c r="C1189" s="100"/>
      <c r="D1189" s="100"/>
      <c r="E1189" s="101"/>
      <c r="F1189" s="101"/>
      <c r="G1189" s="101"/>
      <c r="H1189" s="53"/>
      <c r="I1189" s="101"/>
      <c r="J1189" s="108"/>
      <c r="K1189" s="16"/>
      <c r="L1189" s="75"/>
      <c r="M1189" s="103"/>
      <c r="N1189" s="95"/>
      <c r="O1189" s="108"/>
      <c r="P1189" s="17"/>
      <c r="Q1189" s="76"/>
      <c r="R1189" s="76"/>
      <c r="S1189" s="17"/>
      <c r="T1189" s="78"/>
      <c r="U1189" s="79">
        <v>6986.16357421875</v>
      </c>
      <c r="V1189" s="79">
        <v>6677.06005859375</v>
      </c>
      <c r="W1189" s="77"/>
      <c r="X1189" s="80"/>
      <c r="Y1189" s="80"/>
      <c r="Z1189" s="69">
        <v>1189</v>
      </c>
      <c r="AA1189" s="69"/>
      <c r="AB1189" s="81"/>
      <c r="AC1189" s="72"/>
      <c r="AD1189" s="72"/>
      <c r="AE1189" s="72"/>
      <c r="AF1189" s="72"/>
      <c r="AG1189" s="72"/>
      <c r="AH1189" s="72"/>
      <c r="AI1189" s="72"/>
      <c r="AJ1189" s="72"/>
      <c r="AK1189" s="72"/>
      <c r="AL1189" s="72"/>
      <c r="AM1189" s="72"/>
      <c r="AN1189" s="72"/>
      <c r="AO1189" s="72"/>
      <c r="AP1189" s="72"/>
      <c r="AQ1189" s="106"/>
    </row>
    <row r="1190" spans="1:43">
      <c r="A1190" s="15" t="s">
        <v>5543</v>
      </c>
      <c r="B1190" s="110"/>
      <c r="C1190" s="100"/>
      <c r="D1190" s="100"/>
      <c r="E1190" s="101"/>
      <c r="F1190" s="101"/>
      <c r="G1190" s="101"/>
      <c r="H1190" s="53"/>
      <c r="I1190" s="101"/>
      <c r="J1190" s="108"/>
      <c r="K1190" s="16"/>
      <c r="L1190" s="75"/>
      <c r="M1190" s="103"/>
      <c r="N1190" s="95"/>
      <c r="O1190" s="108"/>
      <c r="P1190" s="17"/>
      <c r="Q1190" s="76"/>
      <c r="R1190" s="76"/>
      <c r="S1190" s="17"/>
      <c r="T1190" s="78"/>
      <c r="U1190" s="79">
        <v>5534.49365234375</v>
      </c>
      <c r="V1190" s="79">
        <v>7171.8056640625</v>
      </c>
      <c r="W1190" s="77"/>
      <c r="X1190" s="80"/>
      <c r="Y1190" s="80"/>
      <c r="Z1190" s="69">
        <v>1190</v>
      </c>
      <c r="AA1190" s="69"/>
      <c r="AB1190" s="81"/>
      <c r="AC1190" s="72"/>
      <c r="AD1190" s="72"/>
      <c r="AE1190" s="72"/>
      <c r="AF1190" s="72"/>
      <c r="AG1190" s="72"/>
      <c r="AH1190" s="72"/>
      <c r="AI1190" s="72"/>
      <c r="AJ1190" s="72"/>
      <c r="AK1190" s="72"/>
      <c r="AL1190" s="72"/>
      <c r="AM1190" s="72"/>
      <c r="AN1190" s="72"/>
      <c r="AO1190" s="72"/>
      <c r="AP1190" s="72"/>
      <c r="AQ1190" s="106"/>
    </row>
    <row r="1191" spans="1:43">
      <c r="A1191" s="15" t="s">
        <v>5544</v>
      </c>
      <c r="B1191" s="110"/>
      <c r="C1191" s="100"/>
      <c r="D1191" s="100"/>
      <c r="E1191" s="101"/>
      <c r="F1191" s="101"/>
      <c r="G1191" s="101"/>
      <c r="H1191" s="53"/>
      <c r="I1191" s="101"/>
      <c r="J1191" s="108"/>
      <c r="K1191" s="16"/>
      <c r="L1191" s="75"/>
      <c r="M1191" s="103"/>
      <c r="N1191" s="95"/>
      <c r="O1191" s="108"/>
      <c r="P1191" s="17"/>
      <c r="Q1191" s="76"/>
      <c r="R1191" s="76"/>
      <c r="S1191" s="17"/>
      <c r="T1191" s="78"/>
      <c r="U1191" s="79">
        <v>5713.9638671875</v>
      </c>
      <c r="V1191" s="79">
        <v>7018.41015625</v>
      </c>
      <c r="W1191" s="77"/>
      <c r="X1191" s="80"/>
      <c r="Y1191" s="80"/>
      <c r="Z1191" s="69">
        <v>1191</v>
      </c>
      <c r="AA1191" s="69"/>
      <c r="AB1191" s="81"/>
      <c r="AC1191" s="72"/>
      <c r="AD1191" s="72"/>
      <c r="AE1191" s="72"/>
      <c r="AF1191" s="72"/>
      <c r="AG1191" s="72"/>
      <c r="AH1191" s="72"/>
      <c r="AI1191" s="72"/>
      <c r="AJ1191" s="72"/>
      <c r="AK1191" s="72"/>
      <c r="AL1191" s="72"/>
      <c r="AM1191" s="72"/>
      <c r="AN1191" s="72"/>
      <c r="AO1191" s="72"/>
      <c r="AP1191" s="72"/>
      <c r="AQ1191" s="106"/>
    </row>
    <row r="1192" spans="1:43">
      <c r="A1192" s="15" t="s">
        <v>5545</v>
      </c>
      <c r="B1192" s="110"/>
      <c r="C1192" s="100"/>
      <c r="D1192" s="100"/>
      <c r="E1192" s="101"/>
      <c r="F1192" s="101"/>
      <c r="G1192" s="101"/>
      <c r="H1192" s="53"/>
      <c r="I1192" s="101"/>
      <c r="J1192" s="108"/>
      <c r="K1192" s="16"/>
      <c r="L1192" s="75"/>
      <c r="M1192" s="103"/>
      <c r="N1192" s="95"/>
      <c r="O1192" s="108"/>
      <c r="P1192" s="17"/>
      <c r="Q1192" s="76"/>
      <c r="R1192" s="76"/>
      <c r="S1192" s="17"/>
      <c r="T1192" s="78"/>
      <c r="U1192" s="79">
        <v>4936.4091796875</v>
      </c>
      <c r="V1192" s="79">
        <v>7685.6220703125</v>
      </c>
      <c r="W1192" s="77"/>
      <c r="X1192" s="80"/>
      <c r="Y1192" s="80"/>
      <c r="Z1192" s="69">
        <v>1192</v>
      </c>
      <c r="AA1192" s="69"/>
      <c r="AB1192" s="81"/>
      <c r="AC1192" s="72"/>
      <c r="AD1192" s="72"/>
      <c r="AE1192" s="72"/>
      <c r="AF1192" s="72"/>
      <c r="AG1192" s="72"/>
      <c r="AH1192" s="72"/>
      <c r="AI1192" s="72"/>
      <c r="AJ1192" s="72"/>
      <c r="AK1192" s="72"/>
      <c r="AL1192" s="72"/>
      <c r="AM1192" s="72"/>
      <c r="AN1192" s="72"/>
      <c r="AO1192" s="72"/>
      <c r="AP1192" s="72"/>
      <c r="AQ1192" s="106"/>
    </row>
    <row r="1193" spans="1:43">
      <c r="A1193" s="15" t="s">
        <v>5546</v>
      </c>
      <c r="B1193" s="110"/>
      <c r="C1193" s="100"/>
      <c r="D1193" s="100"/>
      <c r="E1193" s="101"/>
      <c r="F1193" s="101"/>
      <c r="G1193" s="101"/>
      <c r="H1193" s="53"/>
      <c r="I1193" s="101"/>
      <c r="J1193" s="108"/>
      <c r="K1193" s="16"/>
      <c r="L1193" s="75"/>
      <c r="M1193" s="103"/>
      <c r="N1193" s="95"/>
      <c r="O1193" s="108"/>
      <c r="P1193" s="17"/>
      <c r="Q1193" s="76"/>
      <c r="R1193" s="76"/>
      <c r="S1193" s="17"/>
      <c r="T1193" s="78"/>
      <c r="U1193" s="79">
        <v>4224</v>
      </c>
      <c r="V1193" s="79">
        <v>134.21037292480469</v>
      </c>
      <c r="W1193" s="77"/>
      <c r="X1193" s="80"/>
      <c r="Y1193" s="80"/>
      <c r="Z1193" s="69">
        <v>1193</v>
      </c>
      <c r="AA1193" s="69"/>
      <c r="AB1193" s="81"/>
      <c r="AC1193" s="72"/>
      <c r="AD1193" s="72"/>
      <c r="AE1193" s="72"/>
      <c r="AF1193" s="72"/>
      <c r="AG1193" s="72"/>
      <c r="AH1193" s="72"/>
      <c r="AI1193" s="72"/>
      <c r="AJ1193" s="72"/>
      <c r="AK1193" s="72"/>
      <c r="AL1193" s="72"/>
      <c r="AM1193" s="72"/>
      <c r="AN1193" s="72"/>
      <c r="AO1193" s="72"/>
      <c r="AP1193" s="72"/>
      <c r="AQ1193" s="106"/>
    </row>
    <row r="1194" spans="1:43">
      <c r="A1194" s="15" t="s">
        <v>5547</v>
      </c>
      <c r="B1194" s="110"/>
      <c r="C1194" s="100"/>
      <c r="D1194" s="100"/>
      <c r="E1194" s="101"/>
      <c r="F1194" s="101"/>
      <c r="G1194" s="101"/>
      <c r="H1194" s="53"/>
      <c r="I1194" s="101"/>
      <c r="J1194" s="108"/>
      <c r="K1194" s="16"/>
      <c r="L1194" s="75"/>
      <c r="M1194" s="103"/>
      <c r="N1194" s="95"/>
      <c r="O1194" s="108"/>
      <c r="P1194" s="17"/>
      <c r="Q1194" s="76"/>
      <c r="R1194" s="76"/>
      <c r="S1194" s="17"/>
      <c r="T1194" s="78"/>
      <c r="U1194" s="79">
        <v>5261.89111328125</v>
      </c>
      <c r="V1194" s="79">
        <v>1133.711181640625</v>
      </c>
      <c r="W1194" s="77"/>
      <c r="X1194" s="80"/>
      <c r="Y1194" s="80"/>
      <c r="Z1194" s="69">
        <v>1194</v>
      </c>
      <c r="AA1194" s="69"/>
      <c r="AB1194" s="81"/>
      <c r="AC1194" s="72"/>
      <c r="AD1194" s="72"/>
      <c r="AE1194" s="72"/>
      <c r="AF1194" s="72"/>
      <c r="AG1194" s="72"/>
      <c r="AH1194" s="72"/>
      <c r="AI1194" s="72"/>
      <c r="AJ1194" s="72"/>
      <c r="AK1194" s="72"/>
      <c r="AL1194" s="72"/>
      <c r="AM1194" s="72"/>
      <c r="AN1194" s="72"/>
      <c r="AO1194" s="72"/>
      <c r="AP1194" s="72"/>
      <c r="AQ1194" s="106"/>
    </row>
    <row r="1195" spans="1:43">
      <c r="A1195" s="15" t="s">
        <v>5548</v>
      </c>
      <c r="B1195" s="110"/>
      <c r="C1195" s="100"/>
      <c r="D1195" s="100"/>
      <c r="E1195" s="101"/>
      <c r="F1195" s="101"/>
      <c r="G1195" s="101"/>
      <c r="H1195" s="53"/>
      <c r="I1195" s="101"/>
      <c r="J1195" s="108"/>
      <c r="K1195" s="16"/>
      <c r="L1195" s="75"/>
      <c r="M1195" s="103"/>
      <c r="N1195" s="95"/>
      <c r="O1195" s="108"/>
      <c r="P1195" s="17"/>
      <c r="Q1195" s="76"/>
      <c r="R1195" s="76"/>
      <c r="S1195" s="17"/>
      <c r="T1195" s="78"/>
      <c r="U1195" s="79">
        <v>1358.0440673828125</v>
      </c>
      <c r="V1195" s="79">
        <v>4360.6484375</v>
      </c>
      <c r="W1195" s="77"/>
      <c r="X1195" s="80"/>
      <c r="Y1195" s="80"/>
      <c r="Z1195" s="69">
        <v>1195</v>
      </c>
      <c r="AA1195" s="69"/>
      <c r="AB1195" s="81"/>
      <c r="AC1195" s="72"/>
      <c r="AD1195" s="72"/>
      <c r="AE1195" s="72"/>
      <c r="AF1195" s="72"/>
      <c r="AG1195" s="72"/>
      <c r="AH1195" s="72"/>
      <c r="AI1195" s="72"/>
      <c r="AJ1195" s="72"/>
      <c r="AK1195" s="72"/>
      <c r="AL1195" s="72"/>
      <c r="AM1195" s="72"/>
      <c r="AN1195" s="72"/>
      <c r="AO1195" s="72"/>
      <c r="AP1195" s="72"/>
      <c r="AQ1195" s="106"/>
    </row>
    <row r="1196" spans="1:43">
      <c r="A1196" s="15" t="s">
        <v>5549</v>
      </c>
      <c r="B1196" s="110"/>
      <c r="C1196" s="100"/>
      <c r="D1196" s="100"/>
      <c r="E1196" s="101"/>
      <c r="F1196" s="101"/>
      <c r="G1196" s="101"/>
      <c r="H1196" s="53"/>
      <c r="I1196" s="101"/>
      <c r="J1196" s="108"/>
      <c r="K1196" s="16"/>
      <c r="L1196" s="75"/>
      <c r="M1196" s="103"/>
      <c r="N1196" s="95"/>
      <c r="O1196" s="108"/>
      <c r="P1196" s="17"/>
      <c r="Q1196" s="76"/>
      <c r="R1196" s="76"/>
      <c r="S1196" s="17"/>
      <c r="T1196" s="78"/>
      <c r="U1196" s="79">
        <v>96.743019104003906</v>
      </c>
      <c r="V1196" s="79">
        <v>4866.63671875</v>
      </c>
      <c r="W1196" s="77"/>
      <c r="X1196" s="80"/>
      <c r="Y1196" s="80"/>
      <c r="Z1196" s="69">
        <v>1196</v>
      </c>
      <c r="AA1196" s="69"/>
      <c r="AB1196" s="81"/>
      <c r="AC1196" s="72"/>
      <c r="AD1196" s="72"/>
      <c r="AE1196" s="72"/>
      <c r="AF1196" s="72"/>
      <c r="AG1196" s="72"/>
      <c r="AH1196" s="72"/>
      <c r="AI1196" s="72"/>
      <c r="AJ1196" s="72"/>
      <c r="AK1196" s="72"/>
      <c r="AL1196" s="72"/>
      <c r="AM1196" s="72"/>
      <c r="AN1196" s="72"/>
      <c r="AO1196" s="72"/>
      <c r="AP1196" s="72"/>
      <c r="AQ1196" s="106"/>
    </row>
    <row r="1197" spans="1:43">
      <c r="A1197" s="15" t="s">
        <v>5550</v>
      </c>
      <c r="B1197" s="110"/>
      <c r="C1197" s="100"/>
      <c r="D1197" s="100"/>
      <c r="E1197" s="101"/>
      <c r="F1197" s="101"/>
      <c r="G1197" s="101"/>
      <c r="H1197" s="53"/>
      <c r="I1197" s="101"/>
      <c r="J1197" s="108"/>
      <c r="K1197" s="16"/>
      <c r="L1197" s="75"/>
      <c r="M1197" s="103"/>
      <c r="N1197" s="95"/>
      <c r="O1197" s="108"/>
      <c r="P1197" s="17"/>
      <c r="Q1197" s="76"/>
      <c r="R1197" s="76"/>
      <c r="S1197" s="17"/>
      <c r="T1197" s="78"/>
      <c r="U1197" s="79">
        <v>113.39694976806641</v>
      </c>
      <c r="V1197" s="79">
        <v>4154.90771484375</v>
      </c>
      <c r="W1197" s="77"/>
      <c r="X1197" s="80"/>
      <c r="Y1197" s="80"/>
      <c r="Z1197" s="69">
        <v>1197</v>
      </c>
      <c r="AA1197" s="69"/>
      <c r="AB1197" s="81"/>
      <c r="AC1197" s="72"/>
      <c r="AD1197" s="72"/>
      <c r="AE1197" s="72"/>
      <c r="AF1197" s="72"/>
      <c r="AG1197" s="72"/>
      <c r="AH1197" s="72"/>
      <c r="AI1197" s="72"/>
      <c r="AJ1197" s="72"/>
      <c r="AK1197" s="72"/>
      <c r="AL1197" s="72"/>
      <c r="AM1197" s="72"/>
      <c r="AN1197" s="72"/>
      <c r="AO1197" s="72"/>
      <c r="AP1197" s="72"/>
      <c r="AQ1197" s="106"/>
    </row>
    <row r="1198" spans="1:43">
      <c r="A1198" s="15" t="s">
        <v>5551</v>
      </c>
      <c r="B1198" s="110"/>
      <c r="C1198" s="100"/>
      <c r="D1198" s="100"/>
      <c r="E1198" s="101"/>
      <c r="F1198" s="101"/>
      <c r="G1198" s="101"/>
      <c r="H1198" s="53"/>
      <c r="I1198" s="101"/>
      <c r="J1198" s="108"/>
      <c r="K1198" s="16"/>
      <c r="L1198" s="75"/>
      <c r="M1198" s="103"/>
      <c r="N1198" s="95"/>
      <c r="O1198" s="108"/>
      <c r="P1198" s="17"/>
      <c r="Q1198" s="76"/>
      <c r="R1198" s="76"/>
      <c r="S1198" s="17"/>
      <c r="T1198" s="78"/>
      <c r="U1198" s="79">
        <v>310.03472900390625</v>
      </c>
      <c r="V1198" s="79">
        <v>3369.43701171875</v>
      </c>
      <c r="W1198" s="77"/>
      <c r="X1198" s="80"/>
      <c r="Y1198" s="80"/>
      <c r="Z1198" s="69">
        <v>1198</v>
      </c>
      <c r="AA1198" s="69"/>
      <c r="AB1198" s="81"/>
      <c r="AC1198" s="72"/>
      <c r="AD1198" s="72"/>
      <c r="AE1198" s="72"/>
      <c r="AF1198" s="72"/>
      <c r="AG1198" s="72"/>
      <c r="AH1198" s="72"/>
      <c r="AI1198" s="72"/>
      <c r="AJ1198" s="72"/>
      <c r="AK1198" s="72"/>
      <c r="AL1198" s="72"/>
      <c r="AM1198" s="72"/>
      <c r="AN1198" s="72"/>
      <c r="AO1198" s="72"/>
      <c r="AP1198" s="72"/>
      <c r="AQ1198" s="106"/>
    </row>
    <row r="1199" spans="1:43">
      <c r="A1199" s="15" t="s">
        <v>5552</v>
      </c>
      <c r="B1199" s="110"/>
      <c r="C1199" s="100"/>
      <c r="D1199" s="100"/>
      <c r="E1199" s="101"/>
      <c r="F1199" s="101"/>
      <c r="G1199" s="101"/>
      <c r="H1199" s="53"/>
      <c r="I1199" s="101"/>
      <c r="J1199" s="108"/>
      <c r="K1199" s="16"/>
      <c r="L1199" s="75"/>
      <c r="M1199" s="103"/>
      <c r="N1199" s="95"/>
      <c r="O1199" s="108"/>
      <c r="P1199" s="17"/>
      <c r="Q1199" s="76"/>
      <c r="R1199" s="76"/>
      <c r="S1199" s="17"/>
      <c r="T1199" s="78"/>
      <c r="U1199" s="79">
        <v>6759.3076171875</v>
      </c>
      <c r="V1199" s="79">
        <v>6294.88720703125</v>
      </c>
      <c r="W1199" s="77"/>
      <c r="X1199" s="80"/>
      <c r="Y1199" s="80"/>
      <c r="Z1199" s="69">
        <v>1199</v>
      </c>
      <c r="AA1199" s="69"/>
      <c r="AB1199" s="81"/>
      <c r="AC1199" s="72"/>
      <c r="AD1199" s="72"/>
      <c r="AE1199" s="72"/>
      <c r="AF1199" s="72"/>
      <c r="AG1199" s="72"/>
      <c r="AH1199" s="72"/>
      <c r="AI1199" s="72"/>
      <c r="AJ1199" s="72"/>
      <c r="AK1199" s="72"/>
      <c r="AL1199" s="72"/>
      <c r="AM1199" s="72"/>
      <c r="AN1199" s="72"/>
      <c r="AO1199" s="72"/>
      <c r="AP1199" s="72"/>
      <c r="AQ1199" s="106"/>
    </row>
    <row r="1200" spans="1:43">
      <c r="A1200" s="15" t="s">
        <v>5553</v>
      </c>
      <c r="B1200" s="110"/>
      <c r="C1200" s="100"/>
      <c r="D1200" s="100"/>
      <c r="E1200" s="101"/>
      <c r="F1200" s="101"/>
      <c r="G1200" s="101"/>
      <c r="H1200" s="53"/>
      <c r="I1200" s="101"/>
      <c r="J1200" s="108"/>
      <c r="K1200" s="16"/>
      <c r="L1200" s="75"/>
      <c r="M1200" s="103"/>
      <c r="N1200" s="95"/>
      <c r="O1200" s="108"/>
      <c r="P1200" s="17"/>
      <c r="Q1200" s="76"/>
      <c r="R1200" s="76"/>
      <c r="S1200" s="17"/>
      <c r="T1200" s="78"/>
      <c r="U1200" s="79">
        <v>6145.2607421875</v>
      </c>
      <c r="V1200" s="79">
        <v>2605.7919921875</v>
      </c>
      <c r="W1200" s="77"/>
      <c r="X1200" s="80"/>
      <c r="Y1200" s="80"/>
      <c r="Z1200" s="69">
        <v>1200</v>
      </c>
      <c r="AA1200" s="69"/>
      <c r="AB1200" s="81"/>
      <c r="AC1200" s="72"/>
      <c r="AD1200" s="72"/>
      <c r="AE1200" s="72"/>
      <c r="AF1200" s="72"/>
      <c r="AG1200" s="72"/>
      <c r="AH1200" s="72"/>
      <c r="AI1200" s="72"/>
      <c r="AJ1200" s="72"/>
      <c r="AK1200" s="72"/>
      <c r="AL1200" s="72"/>
      <c r="AM1200" s="72"/>
      <c r="AN1200" s="72"/>
      <c r="AO1200" s="72"/>
      <c r="AP1200" s="72"/>
      <c r="AQ1200" s="106"/>
    </row>
    <row r="1201" spans="1:43">
      <c r="A1201" s="15" t="s">
        <v>5554</v>
      </c>
      <c r="B1201" s="110"/>
      <c r="C1201" s="100"/>
      <c r="D1201" s="100"/>
      <c r="E1201" s="101"/>
      <c r="F1201" s="101"/>
      <c r="G1201" s="101"/>
      <c r="H1201" s="53"/>
      <c r="I1201" s="101"/>
      <c r="J1201" s="108"/>
      <c r="K1201" s="16"/>
      <c r="L1201" s="75"/>
      <c r="M1201" s="103"/>
      <c r="N1201" s="95"/>
      <c r="O1201" s="108"/>
      <c r="P1201" s="17"/>
      <c r="Q1201" s="76"/>
      <c r="R1201" s="76"/>
      <c r="S1201" s="17"/>
      <c r="T1201" s="78"/>
      <c r="U1201" s="79">
        <v>7983.28759765625</v>
      </c>
      <c r="V1201" s="79">
        <v>6257.5703125</v>
      </c>
      <c r="W1201" s="77"/>
      <c r="X1201" s="80"/>
      <c r="Y1201" s="80"/>
      <c r="Z1201" s="69">
        <v>1201</v>
      </c>
      <c r="AA1201" s="69"/>
      <c r="AB1201" s="81"/>
      <c r="AC1201" s="72"/>
      <c r="AD1201" s="72"/>
      <c r="AE1201" s="72"/>
      <c r="AF1201" s="72"/>
      <c r="AG1201" s="72"/>
      <c r="AH1201" s="72"/>
      <c r="AI1201" s="72"/>
      <c r="AJ1201" s="72"/>
      <c r="AK1201" s="72"/>
      <c r="AL1201" s="72"/>
      <c r="AM1201" s="72"/>
      <c r="AN1201" s="72"/>
      <c r="AO1201" s="72"/>
      <c r="AP1201" s="72"/>
      <c r="AQ1201" s="106"/>
    </row>
    <row r="1202" spans="1:43">
      <c r="A1202" s="15" t="s">
        <v>5555</v>
      </c>
      <c r="B1202" s="110"/>
      <c r="C1202" s="100"/>
      <c r="D1202" s="100"/>
      <c r="E1202" s="101"/>
      <c r="F1202" s="101"/>
      <c r="G1202" s="101"/>
      <c r="H1202" s="53"/>
      <c r="I1202" s="101"/>
      <c r="J1202" s="108"/>
      <c r="K1202" s="16"/>
      <c r="L1202" s="75"/>
      <c r="M1202" s="103"/>
      <c r="N1202" s="95"/>
      <c r="O1202" s="108"/>
      <c r="P1202" s="17"/>
      <c r="Q1202" s="76"/>
      <c r="R1202" s="76"/>
      <c r="S1202" s="17"/>
      <c r="T1202" s="78"/>
      <c r="U1202" s="79">
        <v>7072.177734375</v>
      </c>
      <c r="V1202" s="79">
        <v>7727.73828125</v>
      </c>
      <c r="W1202" s="77"/>
      <c r="X1202" s="80"/>
      <c r="Y1202" s="80"/>
      <c r="Z1202" s="69">
        <v>1202</v>
      </c>
      <c r="AA1202" s="69"/>
      <c r="AB1202" s="81"/>
      <c r="AC1202" s="72"/>
      <c r="AD1202" s="72"/>
      <c r="AE1202" s="72"/>
      <c r="AF1202" s="72"/>
      <c r="AG1202" s="72"/>
      <c r="AH1202" s="72"/>
      <c r="AI1202" s="72"/>
      <c r="AJ1202" s="72"/>
      <c r="AK1202" s="72"/>
      <c r="AL1202" s="72"/>
      <c r="AM1202" s="72"/>
      <c r="AN1202" s="72"/>
      <c r="AO1202" s="72"/>
      <c r="AP1202" s="72"/>
      <c r="AQ1202" s="106"/>
    </row>
    <row r="1203" spans="1:43">
      <c r="A1203" s="15" t="s">
        <v>5556</v>
      </c>
      <c r="B1203" s="110"/>
      <c r="C1203" s="100"/>
      <c r="D1203" s="100"/>
      <c r="E1203" s="101"/>
      <c r="F1203" s="101"/>
      <c r="G1203" s="101"/>
      <c r="H1203" s="53"/>
      <c r="I1203" s="101"/>
      <c r="J1203" s="108"/>
      <c r="K1203" s="16"/>
      <c r="L1203" s="75"/>
      <c r="M1203" s="103"/>
      <c r="N1203" s="95"/>
      <c r="O1203" s="108"/>
      <c r="P1203" s="17"/>
      <c r="Q1203" s="76"/>
      <c r="R1203" s="76"/>
      <c r="S1203" s="17"/>
      <c r="T1203" s="78"/>
      <c r="U1203" s="79">
        <v>6373.90234375</v>
      </c>
      <c r="V1203" s="79">
        <v>6946.98046875</v>
      </c>
      <c r="W1203" s="77"/>
      <c r="X1203" s="80"/>
      <c r="Y1203" s="80"/>
      <c r="Z1203" s="69">
        <v>1203</v>
      </c>
      <c r="AA1203" s="69"/>
      <c r="AB1203" s="81"/>
      <c r="AC1203" s="72"/>
      <c r="AD1203" s="72"/>
      <c r="AE1203" s="72"/>
      <c r="AF1203" s="72"/>
      <c r="AG1203" s="72"/>
      <c r="AH1203" s="72"/>
      <c r="AI1203" s="72"/>
      <c r="AJ1203" s="72"/>
      <c r="AK1203" s="72"/>
      <c r="AL1203" s="72"/>
      <c r="AM1203" s="72"/>
      <c r="AN1203" s="72"/>
      <c r="AO1203" s="72"/>
      <c r="AP1203" s="72"/>
      <c r="AQ1203" s="106"/>
    </row>
    <row r="1204" spans="1:43">
      <c r="A1204" s="15" t="s">
        <v>5557</v>
      </c>
      <c r="B1204" s="110"/>
      <c r="C1204" s="100"/>
      <c r="D1204" s="100"/>
      <c r="E1204" s="101"/>
      <c r="F1204" s="101"/>
      <c r="G1204" s="101"/>
      <c r="H1204" s="53"/>
      <c r="I1204" s="101"/>
      <c r="J1204" s="108"/>
      <c r="K1204" s="16"/>
      <c r="L1204" s="75"/>
      <c r="M1204" s="103"/>
      <c r="N1204" s="95"/>
      <c r="O1204" s="108"/>
      <c r="P1204" s="17"/>
      <c r="Q1204" s="76"/>
      <c r="R1204" s="76"/>
      <c r="S1204" s="17"/>
      <c r="T1204" s="78"/>
      <c r="U1204" s="79">
        <v>6039.87353515625</v>
      </c>
      <c r="V1204" s="79">
        <v>8018.69482421875</v>
      </c>
      <c r="W1204" s="77"/>
      <c r="X1204" s="80"/>
      <c r="Y1204" s="80"/>
      <c r="Z1204" s="69">
        <v>1204</v>
      </c>
      <c r="AA1204" s="69"/>
      <c r="AB1204" s="81"/>
      <c r="AC1204" s="72"/>
      <c r="AD1204" s="72"/>
      <c r="AE1204" s="72"/>
      <c r="AF1204" s="72"/>
      <c r="AG1204" s="72"/>
      <c r="AH1204" s="72"/>
      <c r="AI1204" s="72"/>
      <c r="AJ1204" s="72"/>
      <c r="AK1204" s="72"/>
      <c r="AL1204" s="72"/>
      <c r="AM1204" s="72"/>
      <c r="AN1204" s="72"/>
      <c r="AO1204" s="72"/>
      <c r="AP1204" s="72"/>
      <c r="AQ1204" s="106"/>
    </row>
    <row r="1205" spans="1:43">
      <c r="A1205" s="15" t="s">
        <v>5558</v>
      </c>
      <c r="B1205" s="110"/>
      <c r="C1205" s="100"/>
      <c r="D1205" s="100"/>
      <c r="E1205" s="101"/>
      <c r="F1205" s="101"/>
      <c r="G1205" s="101"/>
      <c r="H1205" s="53"/>
      <c r="I1205" s="101"/>
      <c r="J1205" s="108"/>
      <c r="K1205" s="16"/>
      <c r="L1205" s="75"/>
      <c r="M1205" s="103"/>
      <c r="N1205" s="95"/>
      <c r="O1205" s="108"/>
      <c r="P1205" s="17"/>
      <c r="Q1205" s="76"/>
      <c r="R1205" s="76"/>
      <c r="S1205" s="17"/>
      <c r="T1205" s="78"/>
      <c r="U1205" s="79">
        <v>5616.6123046875</v>
      </c>
      <c r="V1205" s="79">
        <v>6121.232421875</v>
      </c>
      <c r="W1205" s="77"/>
      <c r="X1205" s="80"/>
      <c r="Y1205" s="80"/>
      <c r="Z1205" s="69">
        <v>1205</v>
      </c>
      <c r="AA1205" s="69"/>
      <c r="AB1205" s="81"/>
      <c r="AC1205" s="72"/>
      <c r="AD1205" s="72"/>
      <c r="AE1205" s="72"/>
      <c r="AF1205" s="72"/>
      <c r="AG1205" s="72"/>
      <c r="AH1205" s="72"/>
      <c r="AI1205" s="72"/>
      <c r="AJ1205" s="72"/>
      <c r="AK1205" s="72"/>
      <c r="AL1205" s="72"/>
      <c r="AM1205" s="72"/>
      <c r="AN1205" s="72"/>
      <c r="AO1205" s="72"/>
      <c r="AP1205" s="72"/>
      <c r="AQ1205" s="106"/>
    </row>
    <row r="1206" spans="1:43">
      <c r="A1206" s="15" t="s">
        <v>5559</v>
      </c>
      <c r="B1206" s="110"/>
      <c r="C1206" s="100"/>
      <c r="D1206" s="100"/>
      <c r="E1206" s="101"/>
      <c r="F1206" s="101"/>
      <c r="G1206" s="101"/>
      <c r="H1206" s="53"/>
      <c r="I1206" s="101"/>
      <c r="J1206" s="108"/>
      <c r="K1206" s="16"/>
      <c r="L1206" s="75"/>
      <c r="M1206" s="103"/>
      <c r="N1206" s="95"/>
      <c r="O1206" s="108"/>
      <c r="P1206" s="17"/>
      <c r="Q1206" s="76"/>
      <c r="R1206" s="76"/>
      <c r="S1206" s="17"/>
      <c r="T1206" s="78"/>
      <c r="U1206" s="79">
        <v>7464.3037109375</v>
      </c>
      <c r="V1206" s="79">
        <v>6703.271484375</v>
      </c>
      <c r="W1206" s="77"/>
      <c r="X1206" s="80"/>
      <c r="Y1206" s="80"/>
      <c r="Z1206" s="69">
        <v>1206</v>
      </c>
      <c r="AA1206" s="69"/>
      <c r="AB1206" s="81"/>
      <c r="AC1206" s="72"/>
      <c r="AD1206" s="72"/>
      <c r="AE1206" s="72"/>
      <c r="AF1206" s="72"/>
      <c r="AG1206" s="72"/>
      <c r="AH1206" s="72"/>
      <c r="AI1206" s="72"/>
      <c r="AJ1206" s="72"/>
      <c r="AK1206" s="72"/>
      <c r="AL1206" s="72"/>
      <c r="AM1206" s="72"/>
      <c r="AN1206" s="72"/>
      <c r="AO1206" s="72"/>
      <c r="AP1206" s="72"/>
      <c r="AQ1206" s="106"/>
    </row>
    <row r="1207" spans="1:43">
      <c r="A1207" s="15" t="s">
        <v>5560</v>
      </c>
      <c r="B1207" s="110"/>
      <c r="C1207" s="100"/>
      <c r="D1207" s="100"/>
      <c r="E1207" s="101"/>
      <c r="F1207" s="101"/>
      <c r="G1207" s="101"/>
      <c r="H1207" s="53"/>
      <c r="I1207" s="101"/>
      <c r="J1207" s="108"/>
      <c r="K1207" s="16"/>
      <c r="L1207" s="75"/>
      <c r="M1207" s="103"/>
      <c r="N1207" s="95"/>
      <c r="O1207" s="108"/>
      <c r="P1207" s="17"/>
      <c r="Q1207" s="76"/>
      <c r="R1207" s="76"/>
      <c r="S1207" s="17"/>
      <c r="T1207" s="78"/>
      <c r="U1207" s="79">
        <v>6095.8134765625</v>
      </c>
      <c r="V1207" s="79">
        <v>6052.4267578125</v>
      </c>
      <c r="W1207" s="77"/>
      <c r="X1207" s="80"/>
      <c r="Y1207" s="80"/>
      <c r="Z1207" s="69">
        <v>1207</v>
      </c>
      <c r="AA1207" s="69"/>
      <c r="AB1207" s="81"/>
      <c r="AC1207" s="72"/>
      <c r="AD1207" s="72"/>
      <c r="AE1207" s="72"/>
      <c r="AF1207" s="72"/>
      <c r="AG1207" s="72"/>
      <c r="AH1207" s="72"/>
      <c r="AI1207" s="72"/>
      <c r="AJ1207" s="72"/>
      <c r="AK1207" s="72"/>
      <c r="AL1207" s="72"/>
      <c r="AM1207" s="72"/>
      <c r="AN1207" s="72"/>
      <c r="AO1207" s="72"/>
      <c r="AP1207" s="72"/>
      <c r="AQ1207" s="106"/>
    </row>
    <row r="1208" spans="1:43">
      <c r="A1208" s="15" t="s">
        <v>5561</v>
      </c>
      <c r="B1208" s="110"/>
      <c r="C1208" s="100"/>
      <c r="D1208" s="100"/>
      <c r="E1208" s="101"/>
      <c r="F1208" s="101"/>
      <c r="G1208" s="101"/>
      <c r="H1208" s="53"/>
      <c r="I1208" s="101"/>
      <c r="J1208" s="108"/>
      <c r="K1208" s="16"/>
      <c r="L1208" s="75"/>
      <c r="M1208" s="103"/>
      <c r="N1208" s="95"/>
      <c r="O1208" s="108"/>
      <c r="P1208" s="17"/>
      <c r="Q1208" s="76"/>
      <c r="R1208" s="76"/>
      <c r="S1208" s="17"/>
      <c r="T1208" s="78"/>
      <c r="U1208" s="79">
        <v>6610.1171875</v>
      </c>
      <c r="V1208" s="79">
        <v>5163.94189453125</v>
      </c>
      <c r="W1208" s="77"/>
      <c r="X1208" s="80"/>
      <c r="Y1208" s="80"/>
      <c r="Z1208" s="69">
        <v>1208</v>
      </c>
      <c r="AA1208" s="69"/>
      <c r="AB1208" s="81"/>
      <c r="AC1208" s="72"/>
      <c r="AD1208" s="72"/>
      <c r="AE1208" s="72"/>
      <c r="AF1208" s="72"/>
      <c r="AG1208" s="72"/>
      <c r="AH1208" s="72"/>
      <c r="AI1208" s="72"/>
      <c r="AJ1208" s="72"/>
      <c r="AK1208" s="72"/>
      <c r="AL1208" s="72"/>
      <c r="AM1208" s="72"/>
      <c r="AN1208" s="72"/>
      <c r="AO1208" s="72"/>
      <c r="AP1208" s="72"/>
      <c r="AQ1208" s="106"/>
    </row>
    <row r="1209" spans="1:43">
      <c r="A1209" s="15" t="s">
        <v>5562</v>
      </c>
      <c r="B1209" s="110"/>
      <c r="C1209" s="100"/>
      <c r="D1209" s="100"/>
      <c r="E1209" s="101"/>
      <c r="F1209" s="101"/>
      <c r="G1209" s="101"/>
      <c r="H1209" s="53"/>
      <c r="I1209" s="101"/>
      <c r="J1209" s="108"/>
      <c r="K1209" s="16"/>
      <c r="L1209" s="75"/>
      <c r="M1209" s="103"/>
      <c r="N1209" s="95"/>
      <c r="O1209" s="108"/>
      <c r="P1209" s="17"/>
      <c r="Q1209" s="76"/>
      <c r="R1209" s="76"/>
      <c r="S1209" s="17"/>
      <c r="T1209" s="78"/>
      <c r="U1209" s="79">
        <v>6549.1259765625</v>
      </c>
      <c r="V1209" s="79">
        <v>7905.49755859375</v>
      </c>
      <c r="W1209" s="77"/>
      <c r="X1209" s="80"/>
      <c r="Y1209" s="80"/>
      <c r="Z1209" s="69">
        <v>1209</v>
      </c>
      <c r="AA1209" s="69"/>
      <c r="AB1209" s="81"/>
      <c r="AC1209" s="72"/>
      <c r="AD1209" s="72"/>
      <c r="AE1209" s="72"/>
      <c r="AF1209" s="72"/>
      <c r="AG1209" s="72"/>
      <c r="AH1209" s="72"/>
      <c r="AI1209" s="72"/>
      <c r="AJ1209" s="72"/>
      <c r="AK1209" s="72"/>
      <c r="AL1209" s="72"/>
      <c r="AM1209" s="72"/>
      <c r="AN1209" s="72"/>
      <c r="AO1209" s="72"/>
      <c r="AP1209" s="72"/>
      <c r="AQ1209" s="106"/>
    </row>
    <row r="1210" spans="1:43">
      <c r="A1210" s="15" t="s">
        <v>5563</v>
      </c>
      <c r="B1210" s="110"/>
      <c r="C1210" s="100"/>
      <c r="D1210" s="100"/>
      <c r="E1210" s="101"/>
      <c r="F1210" s="101"/>
      <c r="G1210" s="101"/>
      <c r="H1210" s="53"/>
      <c r="I1210" s="101"/>
      <c r="J1210" s="108"/>
      <c r="K1210" s="16"/>
      <c r="L1210" s="75"/>
      <c r="M1210" s="103"/>
      <c r="N1210" s="95"/>
      <c r="O1210" s="108"/>
      <c r="P1210" s="17"/>
      <c r="Q1210" s="76"/>
      <c r="R1210" s="76"/>
      <c r="S1210" s="17"/>
      <c r="T1210" s="78"/>
      <c r="U1210" s="79">
        <v>5788.8232421875</v>
      </c>
      <c r="V1210" s="79">
        <v>7218.47119140625</v>
      </c>
      <c r="W1210" s="77"/>
      <c r="X1210" s="80"/>
      <c r="Y1210" s="80"/>
      <c r="Z1210" s="69">
        <v>1210</v>
      </c>
      <c r="AA1210" s="69"/>
      <c r="AB1210" s="81"/>
      <c r="AC1210" s="72"/>
      <c r="AD1210" s="72"/>
      <c r="AE1210" s="72"/>
      <c r="AF1210" s="72"/>
      <c r="AG1210" s="72"/>
      <c r="AH1210" s="72"/>
      <c r="AI1210" s="72"/>
      <c r="AJ1210" s="72"/>
      <c r="AK1210" s="72"/>
      <c r="AL1210" s="72"/>
      <c r="AM1210" s="72"/>
      <c r="AN1210" s="72"/>
      <c r="AO1210" s="72"/>
      <c r="AP1210" s="72"/>
      <c r="AQ1210" s="106"/>
    </row>
    <row r="1211" spans="1:43">
      <c r="A1211" s="15" t="s">
        <v>5564</v>
      </c>
      <c r="B1211" s="110"/>
      <c r="C1211" s="100"/>
      <c r="D1211" s="100"/>
      <c r="E1211" s="101"/>
      <c r="F1211" s="101"/>
      <c r="G1211" s="101"/>
      <c r="H1211" s="53"/>
      <c r="I1211" s="101"/>
      <c r="J1211" s="108"/>
      <c r="K1211" s="16"/>
      <c r="L1211" s="75"/>
      <c r="M1211" s="103"/>
      <c r="N1211" s="95"/>
      <c r="O1211" s="108"/>
      <c r="P1211" s="17"/>
      <c r="Q1211" s="76"/>
      <c r="R1211" s="76"/>
      <c r="S1211" s="17"/>
      <c r="T1211" s="78"/>
      <c r="U1211" s="79">
        <v>7425.8154296875</v>
      </c>
      <c r="V1211" s="79">
        <v>9385.1962890625</v>
      </c>
      <c r="W1211" s="77"/>
      <c r="X1211" s="80"/>
      <c r="Y1211" s="80"/>
      <c r="Z1211" s="69">
        <v>1211</v>
      </c>
      <c r="AA1211" s="69"/>
      <c r="AB1211" s="81"/>
      <c r="AC1211" s="72"/>
      <c r="AD1211" s="72"/>
      <c r="AE1211" s="72"/>
      <c r="AF1211" s="72"/>
      <c r="AG1211" s="72"/>
      <c r="AH1211" s="72"/>
      <c r="AI1211" s="72"/>
      <c r="AJ1211" s="72"/>
      <c r="AK1211" s="72"/>
      <c r="AL1211" s="72"/>
      <c r="AM1211" s="72"/>
      <c r="AN1211" s="72"/>
      <c r="AO1211" s="72"/>
      <c r="AP1211" s="72"/>
      <c r="AQ1211" s="106"/>
    </row>
    <row r="1212" spans="1:43">
      <c r="A1212" s="15" t="s">
        <v>5565</v>
      </c>
      <c r="B1212" s="110"/>
      <c r="C1212" s="100"/>
      <c r="D1212" s="100"/>
      <c r="E1212" s="101"/>
      <c r="F1212" s="101"/>
      <c r="G1212" s="101"/>
      <c r="H1212" s="53"/>
      <c r="I1212" s="101"/>
      <c r="J1212" s="108"/>
      <c r="K1212" s="16"/>
      <c r="L1212" s="75"/>
      <c r="M1212" s="103"/>
      <c r="N1212" s="95"/>
      <c r="O1212" s="108"/>
      <c r="P1212" s="17"/>
      <c r="Q1212" s="76"/>
      <c r="R1212" s="76"/>
      <c r="S1212" s="17"/>
      <c r="T1212" s="78"/>
      <c r="U1212" s="79">
        <v>6391.13427734375</v>
      </c>
      <c r="V1212" s="79">
        <v>6619.66357421875</v>
      </c>
      <c r="W1212" s="77"/>
      <c r="X1212" s="80"/>
      <c r="Y1212" s="80"/>
      <c r="Z1212" s="69">
        <v>1212</v>
      </c>
      <c r="AA1212" s="69"/>
      <c r="AB1212" s="81"/>
      <c r="AC1212" s="72"/>
      <c r="AD1212" s="72"/>
      <c r="AE1212" s="72"/>
      <c r="AF1212" s="72"/>
      <c r="AG1212" s="72"/>
      <c r="AH1212" s="72"/>
      <c r="AI1212" s="72"/>
      <c r="AJ1212" s="72"/>
      <c r="AK1212" s="72"/>
      <c r="AL1212" s="72"/>
      <c r="AM1212" s="72"/>
      <c r="AN1212" s="72"/>
      <c r="AO1212" s="72"/>
      <c r="AP1212" s="72"/>
      <c r="AQ1212" s="106"/>
    </row>
    <row r="1213" spans="1:43">
      <c r="A1213" s="15" t="s">
        <v>5566</v>
      </c>
      <c r="B1213" s="110"/>
      <c r="C1213" s="100"/>
      <c r="D1213" s="100"/>
      <c r="E1213" s="101"/>
      <c r="F1213" s="101"/>
      <c r="G1213" s="101"/>
      <c r="H1213" s="53"/>
      <c r="I1213" s="101"/>
      <c r="J1213" s="108"/>
      <c r="K1213" s="16"/>
      <c r="L1213" s="75"/>
      <c r="M1213" s="103"/>
      <c r="N1213" s="95"/>
      <c r="O1213" s="108"/>
      <c r="P1213" s="17"/>
      <c r="Q1213" s="76"/>
      <c r="R1213" s="76"/>
      <c r="S1213" s="17"/>
      <c r="T1213" s="78"/>
      <c r="U1213" s="79">
        <v>5566.259765625</v>
      </c>
      <c r="V1213" s="79">
        <v>7226.68798828125</v>
      </c>
      <c r="W1213" s="77"/>
      <c r="X1213" s="80"/>
      <c r="Y1213" s="80"/>
      <c r="Z1213" s="69">
        <v>1213</v>
      </c>
      <c r="AA1213" s="69"/>
      <c r="AB1213" s="81"/>
      <c r="AC1213" s="72"/>
      <c r="AD1213" s="72"/>
      <c r="AE1213" s="72"/>
      <c r="AF1213" s="72"/>
      <c r="AG1213" s="72"/>
      <c r="AH1213" s="72"/>
      <c r="AI1213" s="72"/>
      <c r="AJ1213" s="72"/>
      <c r="AK1213" s="72"/>
      <c r="AL1213" s="72"/>
      <c r="AM1213" s="72"/>
      <c r="AN1213" s="72"/>
      <c r="AO1213" s="72"/>
      <c r="AP1213" s="72"/>
      <c r="AQ1213" s="106"/>
    </row>
    <row r="1214" spans="1:43">
      <c r="A1214" s="15" t="s">
        <v>5567</v>
      </c>
      <c r="B1214" s="110"/>
      <c r="C1214" s="100"/>
      <c r="D1214" s="100"/>
      <c r="E1214" s="101"/>
      <c r="F1214" s="101"/>
      <c r="G1214" s="101"/>
      <c r="H1214" s="53"/>
      <c r="I1214" s="101"/>
      <c r="J1214" s="108"/>
      <c r="K1214" s="16"/>
      <c r="L1214" s="75"/>
      <c r="M1214" s="103"/>
      <c r="N1214" s="95"/>
      <c r="O1214" s="108"/>
      <c r="P1214" s="17"/>
      <c r="Q1214" s="76"/>
      <c r="R1214" s="76"/>
      <c r="S1214" s="17"/>
      <c r="T1214" s="78"/>
      <c r="U1214" s="79">
        <v>5348.615234375</v>
      </c>
      <c r="V1214" s="79">
        <v>2394.891845703125</v>
      </c>
      <c r="W1214" s="77"/>
      <c r="X1214" s="80"/>
      <c r="Y1214" s="80"/>
      <c r="Z1214" s="69">
        <v>1214</v>
      </c>
      <c r="AA1214" s="69"/>
      <c r="AB1214" s="81"/>
      <c r="AC1214" s="72"/>
      <c r="AD1214" s="72"/>
      <c r="AE1214" s="72"/>
      <c r="AF1214" s="72"/>
      <c r="AG1214" s="72"/>
      <c r="AH1214" s="72"/>
      <c r="AI1214" s="72"/>
      <c r="AJ1214" s="72"/>
      <c r="AK1214" s="72"/>
      <c r="AL1214" s="72"/>
      <c r="AM1214" s="72"/>
      <c r="AN1214" s="72"/>
      <c r="AO1214" s="72"/>
      <c r="AP1214" s="72"/>
      <c r="AQ1214" s="106"/>
    </row>
    <row r="1215" spans="1:43">
      <c r="A1215" s="15" t="s">
        <v>5568</v>
      </c>
      <c r="B1215" s="110"/>
      <c r="C1215" s="100"/>
      <c r="D1215" s="100"/>
      <c r="E1215" s="101"/>
      <c r="F1215" s="101"/>
      <c r="G1215" s="101"/>
      <c r="H1215" s="53"/>
      <c r="I1215" s="101"/>
      <c r="J1215" s="108"/>
      <c r="K1215" s="16"/>
      <c r="L1215" s="75"/>
      <c r="M1215" s="103"/>
      <c r="N1215" s="95"/>
      <c r="O1215" s="108"/>
      <c r="P1215" s="17"/>
      <c r="Q1215" s="76"/>
      <c r="R1215" s="76"/>
      <c r="S1215" s="17"/>
      <c r="T1215" s="78"/>
      <c r="U1215" s="79">
        <v>5598.87451171875</v>
      </c>
      <c r="V1215" s="79">
        <v>7174.865234375</v>
      </c>
      <c r="W1215" s="77"/>
      <c r="X1215" s="80"/>
      <c r="Y1215" s="80"/>
      <c r="Z1215" s="69">
        <v>1215</v>
      </c>
      <c r="AA1215" s="69"/>
      <c r="AB1215" s="81"/>
      <c r="AC1215" s="72"/>
      <c r="AD1215" s="72"/>
      <c r="AE1215" s="72"/>
      <c r="AF1215" s="72"/>
      <c r="AG1215" s="72"/>
      <c r="AH1215" s="72"/>
      <c r="AI1215" s="72"/>
      <c r="AJ1215" s="72"/>
      <c r="AK1215" s="72"/>
      <c r="AL1215" s="72"/>
      <c r="AM1215" s="72"/>
      <c r="AN1215" s="72"/>
      <c r="AO1215" s="72"/>
      <c r="AP1215" s="72"/>
      <c r="AQ1215" s="106"/>
    </row>
    <row r="1216" spans="1:43">
      <c r="A1216" s="15" t="s">
        <v>5569</v>
      </c>
      <c r="B1216" s="110"/>
      <c r="C1216" s="100"/>
      <c r="D1216" s="100"/>
      <c r="E1216" s="101"/>
      <c r="F1216" s="101"/>
      <c r="G1216" s="101"/>
      <c r="H1216" s="53"/>
      <c r="I1216" s="101"/>
      <c r="J1216" s="108"/>
      <c r="K1216" s="16"/>
      <c r="L1216" s="75"/>
      <c r="M1216" s="103"/>
      <c r="N1216" s="95"/>
      <c r="O1216" s="108"/>
      <c r="P1216" s="17"/>
      <c r="Q1216" s="76"/>
      <c r="R1216" s="76"/>
      <c r="S1216" s="17"/>
      <c r="T1216" s="78"/>
      <c r="U1216" s="79">
        <v>4580.80615234375</v>
      </c>
      <c r="V1216" s="79">
        <v>7266.3193359375</v>
      </c>
      <c r="W1216" s="77"/>
      <c r="X1216" s="80"/>
      <c r="Y1216" s="80"/>
      <c r="Z1216" s="69">
        <v>1216</v>
      </c>
      <c r="AA1216" s="69"/>
      <c r="AB1216" s="81"/>
      <c r="AC1216" s="72"/>
      <c r="AD1216" s="72"/>
      <c r="AE1216" s="72"/>
      <c r="AF1216" s="72"/>
      <c r="AG1216" s="72"/>
      <c r="AH1216" s="72"/>
      <c r="AI1216" s="72"/>
      <c r="AJ1216" s="72"/>
      <c r="AK1216" s="72"/>
      <c r="AL1216" s="72"/>
      <c r="AM1216" s="72"/>
      <c r="AN1216" s="72"/>
      <c r="AO1216" s="72"/>
      <c r="AP1216" s="72"/>
      <c r="AQ1216" s="106"/>
    </row>
    <row r="1217" spans="1:43">
      <c r="A1217" s="15" t="s">
        <v>5570</v>
      </c>
      <c r="B1217" s="110"/>
      <c r="C1217" s="100"/>
      <c r="D1217" s="100"/>
      <c r="E1217" s="101"/>
      <c r="F1217" s="101"/>
      <c r="G1217" s="101"/>
      <c r="H1217" s="53"/>
      <c r="I1217" s="101"/>
      <c r="J1217" s="108"/>
      <c r="K1217" s="16"/>
      <c r="L1217" s="75"/>
      <c r="M1217" s="103"/>
      <c r="N1217" s="95"/>
      <c r="O1217" s="108"/>
      <c r="P1217" s="17"/>
      <c r="Q1217" s="76"/>
      <c r="R1217" s="76"/>
      <c r="S1217" s="17"/>
      <c r="T1217" s="78"/>
      <c r="U1217" s="79">
        <v>6334.42431640625</v>
      </c>
      <c r="V1217" s="79">
        <v>5106.81005859375</v>
      </c>
      <c r="W1217" s="77"/>
      <c r="X1217" s="80"/>
      <c r="Y1217" s="80"/>
      <c r="Z1217" s="69">
        <v>1217</v>
      </c>
      <c r="AA1217" s="69"/>
      <c r="AB1217" s="81"/>
      <c r="AC1217" s="72"/>
      <c r="AD1217" s="72"/>
      <c r="AE1217" s="72"/>
      <c r="AF1217" s="72"/>
      <c r="AG1217" s="72"/>
      <c r="AH1217" s="72"/>
      <c r="AI1217" s="72"/>
      <c r="AJ1217" s="72"/>
      <c r="AK1217" s="72"/>
      <c r="AL1217" s="72"/>
      <c r="AM1217" s="72"/>
      <c r="AN1217" s="72"/>
      <c r="AO1217" s="72"/>
      <c r="AP1217" s="72"/>
      <c r="AQ1217" s="106"/>
    </row>
    <row r="1218" spans="1:43">
      <c r="A1218" s="15" t="s">
        <v>5571</v>
      </c>
      <c r="B1218" s="110"/>
      <c r="C1218" s="100"/>
      <c r="D1218" s="100"/>
      <c r="E1218" s="101"/>
      <c r="F1218" s="101"/>
      <c r="G1218" s="101"/>
      <c r="H1218" s="53"/>
      <c r="I1218" s="101"/>
      <c r="J1218" s="108"/>
      <c r="K1218" s="16"/>
      <c r="L1218" s="75"/>
      <c r="M1218" s="103"/>
      <c r="N1218" s="95"/>
      <c r="O1218" s="108"/>
      <c r="P1218" s="17"/>
      <c r="Q1218" s="76"/>
      <c r="R1218" s="76"/>
      <c r="S1218" s="17"/>
      <c r="T1218" s="78"/>
      <c r="U1218" s="79">
        <v>7631.82666015625</v>
      </c>
      <c r="V1218" s="79">
        <v>5544.02001953125</v>
      </c>
      <c r="W1218" s="77"/>
      <c r="X1218" s="80"/>
      <c r="Y1218" s="80"/>
      <c r="Z1218" s="69">
        <v>1218</v>
      </c>
      <c r="AA1218" s="69"/>
      <c r="AB1218" s="81"/>
      <c r="AC1218" s="72"/>
      <c r="AD1218" s="72"/>
      <c r="AE1218" s="72"/>
      <c r="AF1218" s="72"/>
      <c r="AG1218" s="72"/>
      <c r="AH1218" s="72"/>
      <c r="AI1218" s="72"/>
      <c r="AJ1218" s="72"/>
      <c r="AK1218" s="72"/>
      <c r="AL1218" s="72"/>
      <c r="AM1218" s="72"/>
      <c r="AN1218" s="72"/>
      <c r="AO1218" s="72"/>
      <c r="AP1218" s="72"/>
      <c r="AQ1218" s="106"/>
    </row>
    <row r="1219" spans="1:43">
      <c r="A1219" s="15" t="s">
        <v>5572</v>
      </c>
      <c r="B1219" s="110"/>
      <c r="C1219" s="100"/>
      <c r="D1219" s="100"/>
      <c r="E1219" s="101"/>
      <c r="F1219" s="101"/>
      <c r="G1219" s="101"/>
      <c r="H1219" s="53"/>
      <c r="I1219" s="101"/>
      <c r="J1219" s="108"/>
      <c r="K1219" s="16"/>
      <c r="L1219" s="75"/>
      <c r="M1219" s="103"/>
      <c r="N1219" s="95"/>
      <c r="O1219" s="108"/>
      <c r="P1219" s="17"/>
      <c r="Q1219" s="76"/>
      <c r="R1219" s="76"/>
      <c r="S1219" s="17"/>
      <c r="T1219" s="78"/>
      <c r="U1219" s="79">
        <v>3475.728759765625</v>
      </c>
      <c r="V1219" s="79">
        <v>6282.6318359375</v>
      </c>
      <c r="W1219" s="77"/>
      <c r="X1219" s="80"/>
      <c r="Y1219" s="80"/>
      <c r="Z1219" s="69">
        <v>1219</v>
      </c>
      <c r="AA1219" s="69"/>
      <c r="AB1219" s="81"/>
      <c r="AC1219" s="72"/>
      <c r="AD1219" s="72"/>
      <c r="AE1219" s="72"/>
      <c r="AF1219" s="72"/>
      <c r="AG1219" s="72"/>
      <c r="AH1219" s="72"/>
      <c r="AI1219" s="72"/>
      <c r="AJ1219" s="72"/>
      <c r="AK1219" s="72"/>
      <c r="AL1219" s="72"/>
      <c r="AM1219" s="72"/>
      <c r="AN1219" s="72"/>
      <c r="AO1219" s="72"/>
      <c r="AP1219" s="72"/>
      <c r="AQ1219" s="106"/>
    </row>
    <row r="1220" spans="1:43">
      <c r="A1220" s="15" t="s">
        <v>5573</v>
      </c>
      <c r="B1220" s="110"/>
      <c r="C1220" s="100"/>
      <c r="D1220" s="100"/>
      <c r="E1220" s="101"/>
      <c r="F1220" s="101"/>
      <c r="G1220" s="101"/>
      <c r="H1220" s="53"/>
      <c r="I1220" s="101"/>
      <c r="J1220" s="108"/>
      <c r="K1220" s="16"/>
      <c r="L1220" s="75"/>
      <c r="M1220" s="103"/>
      <c r="N1220" s="95"/>
      <c r="O1220" s="108"/>
      <c r="P1220" s="17"/>
      <c r="Q1220" s="76"/>
      <c r="R1220" s="76"/>
      <c r="S1220" s="17"/>
      <c r="T1220" s="78"/>
      <c r="U1220" s="79">
        <v>2276.633544921875</v>
      </c>
      <c r="V1220" s="79">
        <v>6833.8388671875</v>
      </c>
      <c r="W1220" s="77"/>
      <c r="X1220" s="80"/>
      <c r="Y1220" s="80"/>
      <c r="Z1220" s="69">
        <v>1220</v>
      </c>
      <c r="AA1220" s="69"/>
      <c r="AB1220" s="81"/>
      <c r="AC1220" s="72"/>
      <c r="AD1220" s="72"/>
      <c r="AE1220" s="72"/>
      <c r="AF1220" s="72"/>
      <c r="AG1220" s="72"/>
      <c r="AH1220" s="72"/>
      <c r="AI1220" s="72"/>
      <c r="AJ1220" s="72"/>
      <c r="AK1220" s="72"/>
      <c r="AL1220" s="72"/>
      <c r="AM1220" s="72"/>
      <c r="AN1220" s="72"/>
      <c r="AO1220" s="72"/>
      <c r="AP1220" s="72"/>
      <c r="AQ1220" s="106"/>
    </row>
    <row r="1221" spans="1:43">
      <c r="A1221" s="15" t="s">
        <v>5574</v>
      </c>
      <c r="B1221" s="110"/>
      <c r="C1221" s="100"/>
      <c r="D1221" s="100"/>
      <c r="E1221" s="101"/>
      <c r="F1221" s="101"/>
      <c r="G1221" s="101"/>
      <c r="H1221" s="53"/>
      <c r="I1221" s="101"/>
      <c r="J1221" s="108"/>
      <c r="K1221" s="16"/>
      <c r="L1221" s="75"/>
      <c r="M1221" s="103"/>
      <c r="N1221" s="95"/>
      <c r="O1221" s="108"/>
      <c r="P1221" s="17"/>
      <c r="Q1221" s="76"/>
      <c r="R1221" s="76"/>
      <c r="S1221" s="17"/>
      <c r="T1221" s="78"/>
      <c r="U1221" s="79">
        <v>2369.96630859375</v>
      </c>
      <c r="V1221" s="79">
        <v>7046.2138671875</v>
      </c>
      <c r="W1221" s="77"/>
      <c r="X1221" s="80"/>
      <c r="Y1221" s="80"/>
      <c r="Z1221" s="69">
        <v>1221</v>
      </c>
      <c r="AA1221" s="69"/>
      <c r="AB1221" s="81"/>
      <c r="AC1221" s="72"/>
      <c r="AD1221" s="72"/>
      <c r="AE1221" s="72"/>
      <c r="AF1221" s="72"/>
      <c r="AG1221" s="72"/>
      <c r="AH1221" s="72"/>
      <c r="AI1221" s="72"/>
      <c r="AJ1221" s="72"/>
      <c r="AK1221" s="72"/>
      <c r="AL1221" s="72"/>
      <c r="AM1221" s="72"/>
      <c r="AN1221" s="72"/>
      <c r="AO1221" s="72"/>
      <c r="AP1221" s="72"/>
      <c r="AQ1221" s="106"/>
    </row>
    <row r="1222" spans="1:43">
      <c r="A1222" s="15" t="s">
        <v>5575</v>
      </c>
      <c r="B1222" s="110"/>
      <c r="C1222" s="100"/>
      <c r="D1222" s="100"/>
      <c r="E1222" s="101"/>
      <c r="F1222" s="101"/>
      <c r="G1222" s="101"/>
      <c r="H1222" s="53"/>
      <c r="I1222" s="101"/>
      <c r="J1222" s="108"/>
      <c r="K1222" s="16"/>
      <c r="L1222" s="75"/>
      <c r="M1222" s="103"/>
      <c r="N1222" s="95"/>
      <c r="O1222" s="108"/>
      <c r="P1222" s="17"/>
      <c r="Q1222" s="76"/>
      <c r="R1222" s="76"/>
      <c r="S1222" s="17"/>
      <c r="T1222" s="78"/>
      <c r="U1222" s="79">
        <v>2200.08544921875</v>
      </c>
      <c r="V1222" s="79">
        <v>6612.23486328125</v>
      </c>
      <c r="W1222" s="77"/>
      <c r="X1222" s="80"/>
      <c r="Y1222" s="80"/>
      <c r="Z1222" s="69">
        <v>1222</v>
      </c>
      <c r="AA1222" s="69"/>
      <c r="AB1222" s="81"/>
      <c r="AC1222" s="72"/>
      <c r="AD1222" s="72"/>
      <c r="AE1222" s="72"/>
      <c r="AF1222" s="72"/>
      <c r="AG1222" s="72"/>
      <c r="AH1222" s="72"/>
      <c r="AI1222" s="72"/>
      <c r="AJ1222" s="72"/>
      <c r="AK1222" s="72"/>
      <c r="AL1222" s="72"/>
      <c r="AM1222" s="72"/>
      <c r="AN1222" s="72"/>
      <c r="AO1222" s="72"/>
      <c r="AP1222" s="72"/>
      <c r="AQ1222" s="106"/>
    </row>
    <row r="1223" spans="1:43">
      <c r="A1223" s="15" t="s">
        <v>5576</v>
      </c>
      <c r="B1223" s="110"/>
      <c r="C1223" s="100"/>
      <c r="D1223" s="100"/>
      <c r="E1223" s="101"/>
      <c r="F1223" s="101"/>
      <c r="G1223" s="101"/>
      <c r="H1223" s="53"/>
      <c r="I1223" s="101"/>
      <c r="J1223" s="108"/>
      <c r="K1223" s="16"/>
      <c r="L1223" s="75"/>
      <c r="M1223" s="103"/>
      <c r="N1223" s="95"/>
      <c r="O1223" s="108"/>
      <c r="P1223" s="17"/>
      <c r="Q1223" s="76"/>
      <c r="R1223" s="76"/>
      <c r="S1223" s="17"/>
      <c r="T1223" s="78"/>
      <c r="U1223" s="79">
        <v>2481.49560546875</v>
      </c>
      <c r="V1223" s="79">
        <v>7249.56201171875</v>
      </c>
      <c r="W1223" s="77"/>
      <c r="X1223" s="80"/>
      <c r="Y1223" s="80"/>
      <c r="Z1223" s="69">
        <v>1223</v>
      </c>
      <c r="AA1223" s="69"/>
      <c r="AB1223" s="81"/>
      <c r="AC1223" s="72"/>
      <c r="AD1223" s="72"/>
      <c r="AE1223" s="72"/>
      <c r="AF1223" s="72"/>
      <c r="AG1223" s="72"/>
      <c r="AH1223" s="72"/>
      <c r="AI1223" s="72"/>
      <c r="AJ1223" s="72"/>
      <c r="AK1223" s="72"/>
      <c r="AL1223" s="72"/>
      <c r="AM1223" s="72"/>
      <c r="AN1223" s="72"/>
      <c r="AO1223" s="72"/>
      <c r="AP1223" s="72"/>
      <c r="AQ1223" s="106"/>
    </row>
    <row r="1224" spans="1:43">
      <c r="A1224" s="15" t="s">
        <v>5577</v>
      </c>
      <c r="B1224" s="110"/>
      <c r="C1224" s="100"/>
      <c r="D1224" s="100"/>
      <c r="E1224" s="101"/>
      <c r="F1224" s="101"/>
      <c r="G1224" s="101"/>
      <c r="H1224" s="53"/>
      <c r="I1224" s="101"/>
      <c r="J1224" s="108"/>
      <c r="K1224" s="16"/>
      <c r="L1224" s="75"/>
      <c r="M1224" s="103"/>
      <c r="N1224" s="95"/>
      <c r="O1224" s="108"/>
      <c r="P1224" s="17"/>
      <c r="Q1224" s="76"/>
      <c r="R1224" s="76"/>
      <c r="S1224" s="17"/>
      <c r="T1224" s="78"/>
      <c r="U1224" s="79">
        <v>6018.3837890625</v>
      </c>
      <c r="V1224" s="79">
        <v>7006.890625</v>
      </c>
      <c r="W1224" s="77"/>
      <c r="X1224" s="80"/>
      <c r="Y1224" s="80"/>
      <c r="Z1224" s="69">
        <v>1224</v>
      </c>
      <c r="AA1224" s="69"/>
      <c r="AB1224" s="81"/>
      <c r="AC1224" s="72"/>
      <c r="AD1224" s="72"/>
      <c r="AE1224" s="72"/>
      <c r="AF1224" s="72"/>
      <c r="AG1224" s="72"/>
      <c r="AH1224" s="72"/>
      <c r="AI1224" s="72"/>
      <c r="AJ1224" s="72"/>
      <c r="AK1224" s="72"/>
      <c r="AL1224" s="72"/>
      <c r="AM1224" s="72"/>
      <c r="AN1224" s="72"/>
      <c r="AO1224" s="72"/>
      <c r="AP1224" s="72"/>
      <c r="AQ1224" s="106"/>
    </row>
    <row r="1225" spans="1:43">
      <c r="A1225" s="15" t="s">
        <v>5578</v>
      </c>
      <c r="B1225" s="110"/>
      <c r="C1225" s="100"/>
      <c r="D1225" s="100"/>
      <c r="E1225" s="101"/>
      <c r="F1225" s="101"/>
      <c r="G1225" s="101"/>
      <c r="H1225" s="53"/>
      <c r="I1225" s="101"/>
      <c r="J1225" s="108"/>
      <c r="K1225" s="16"/>
      <c r="L1225" s="75"/>
      <c r="M1225" s="103"/>
      <c r="N1225" s="95"/>
      <c r="O1225" s="108"/>
      <c r="P1225" s="17"/>
      <c r="Q1225" s="76"/>
      <c r="R1225" s="76"/>
      <c r="S1225" s="17"/>
      <c r="T1225" s="78"/>
      <c r="U1225" s="79">
        <v>6337.8349609375</v>
      </c>
      <c r="V1225" s="79">
        <v>6969.14208984375</v>
      </c>
      <c r="W1225" s="77"/>
      <c r="X1225" s="80"/>
      <c r="Y1225" s="80"/>
      <c r="Z1225" s="69">
        <v>1225</v>
      </c>
      <c r="AA1225" s="69"/>
      <c r="AB1225" s="81"/>
      <c r="AC1225" s="72"/>
      <c r="AD1225" s="72"/>
      <c r="AE1225" s="72"/>
      <c r="AF1225" s="72"/>
      <c r="AG1225" s="72"/>
      <c r="AH1225" s="72"/>
      <c r="AI1225" s="72"/>
      <c r="AJ1225" s="72"/>
      <c r="AK1225" s="72"/>
      <c r="AL1225" s="72"/>
      <c r="AM1225" s="72"/>
      <c r="AN1225" s="72"/>
      <c r="AO1225" s="72"/>
      <c r="AP1225" s="72"/>
      <c r="AQ1225" s="106"/>
    </row>
    <row r="1226" spans="1:43">
      <c r="A1226" s="15" t="s">
        <v>5579</v>
      </c>
      <c r="B1226" s="110"/>
      <c r="C1226" s="100"/>
      <c r="D1226" s="100"/>
      <c r="E1226" s="101"/>
      <c r="F1226" s="101"/>
      <c r="G1226" s="101"/>
      <c r="H1226" s="53"/>
      <c r="I1226" s="101"/>
      <c r="J1226" s="108"/>
      <c r="K1226" s="16"/>
      <c r="L1226" s="75"/>
      <c r="M1226" s="103"/>
      <c r="N1226" s="95"/>
      <c r="O1226" s="108"/>
      <c r="P1226" s="17"/>
      <c r="Q1226" s="76"/>
      <c r="R1226" s="76"/>
      <c r="S1226" s="17"/>
      <c r="T1226" s="78"/>
      <c r="U1226" s="79">
        <v>4609.15771484375</v>
      </c>
      <c r="V1226" s="79">
        <v>6430.9423828125</v>
      </c>
      <c r="W1226" s="77"/>
      <c r="X1226" s="80"/>
      <c r="Y1226" s="80"/>
      <c r="Z1226" s="69">
        <v>1226</v>
      </c>
      <c r="AA1226" s="69"/>
      <c r="AB1226" s="81"/>
      <c r="AC1226" s="72"/>
      <c r="AD1226" s="72"/>
      <c r="AE1226" s="72"/>
      <c r="AF1226" s="72"/>
      <c r="AG1226" s="72"/>
      <c r="AH1226" s="72"/>
      <c r="AI1226" s="72"/>
      <c r="AJ1226" s="72"/>
      <c r="AK1226" s="72"/>
      <c r="AL1226" s="72"/>
      <c r="AM1226" s="72"/>
      <c r="AN1226" s="72"/>
      <c r="AO1226" s="72"/>
      <c r="AP1226" s="72"/>
      <c r="AQ1226" s="106"/>
    </row>
    <row r="1227" spans="1:43">
      <c r="A1227" s="15" t="s">
        <v>5580</v>
      </c>
      <c r="B1227" s="110"/>
      <c r="C1227" s="100"/>
      <c r="D1227" s="100"/>
      <c r="E1227" s="101"/>
      <c r="F1227" s="101"/>
      <c r="G1227" s="101"/>
      <c r="H1227" s="53"/>
      <c r="I1227" s="101"/>
      <c r="J1227" s="108"/>
      <c r="K1227" s="16"/>
      <c r="L1227" s="75"/>
      <c r="M1227" s="103"/>
      <c r="N1227" s="95"/>
      <c r="O1227" s="108"/>
      <c r="P1227" s="17"/>
      <c r="Q1227" s="76"/>
      <c r="R1227" s="76"/>
      <c r="S1227" s="17"/>
      <c r="T1227" s="78"/>
      <c r="U1227" s="79">
        <v>4524.4150390625</v>
      </c>
      <c r="V1227" s="79">
        <v>6490.9873046875</v>
      </c>
      <c r="W1227" s="77"/>
      <c r="X1227" s="80"/>
      <c r="Y1227" s="80"/>
      <c r="Z1227" s="69">
        <v>1227</v>
      </c>
      <c r="AA1227" s="69"/>
      <c r="AB1227" s="81"/>
      <c r="AC1227" s="72"/>
      <c r="AD1227" s="72"/>
      <c r="AE1227" s="72"/>
      <c r="AF1227" s="72"/>
      <c r="AG1227" s="72"/>
      <c r="AH1227" s="72"/>
      <c r="AI1227" s="72"/>
      <c r="AJ1227" s="72"/>
      <c r="AK1227" s="72"/>
      <c r="AL1227" s="72"/>
      <c r="AM1227" s="72"/>
      <c r="AN1227" s="72"/>
      <c r="AO1227" s="72"/>
      <c r="AP1227" s="72"/>
      <c r="AQ1227" s="106"/>
    </row>
    <row r="1228" spans="1:43">
      <c r="A1228" s="15" t="s">
        <v>5581</v>
      </c>
      <c r="B1228" s="110"/>
      <c r="C1228" s="100"/>
      <c r="D1228" s="100"/>
      <c r="E1228" s="101"/>
      <c r="F1228" s="101"/>
      <c r="G1228" s="101"/>
      <c r="H1228" s="53"/>
      <c r="I1228" s="101"/>
      <c r="J1228" s="108"/>
      <c r="K1228" s="16"/>
      <c r="L1228" s="75"/>
      <c r="M1228" s="103"/>
      <c r="N1228" s="95"/>
      <c r="O1228" s="108"/>
      <c r="P1228" s="17"/>
      <c r="Q1228" s="76"/>
      <c r="R1228" s="76"/>
      <c r="S1228" s="17"/>
      <c r="T1228" s="78"/>
      <c r="U1228" s="79">
        <v>5721.44921875</v>
      </c>
      <c r="V1228" s="79">
        <v>7053.55029296875</v>
      </c>
      <c r="W1228" s="77"/>
      <c r="X1228" s="80"/>
      <c r="Y1228" s="80"/>
      <c r="Z1228" s="69">
        <v>1228</v>
      </c>
      <c r="AA1228" s="69"/>
      <c r="AB1228" s="81"/>
      <c r="AC1228" s="72"/>
      <c r="AD1228" s="72"/>
      <c r="AE1228" s="72"/>
      <c r="AF1228" s="72"/>
      <c r="AG1228" s="72"/>
      <c r="AH1228" s="72"/>
      <c r="AI1228" s="72"/>
      <c r="AJ1228" s="72"/>
      <c r="AK1228" s="72"/>
      <c r="AL1228" s="72"/>
      <c r="AM1228" s="72"/>
      <c r="AN1228" s="72"/>
      <c r="AO1228" s="72"/>
      <c r="AP1228" s="72"/>
      <c r="AQ1228" s="106"/>
    </row>
    <row r="1229" spans="1:43">
      <c r="A1229" s="15" t="s">
        <v>5582</v>
      </c>
      <c r="B1229" s="110"/>
      <c r="C1229" s="100"/>
      <c r="D1229" s="100"/>
      <c r="E1229" s="101"/>
      <c r="F1229" s="101"/>
      <c r="G1229" s="101"/>
      <c r="H1229" s="53"/>
      <c r="I1229" s="101"/>
      <c r="J1229" s="108"/>
      <c r="K1229" s="16"/>
      <c r="L1229" s="75"/>
      <c r="M1229" s="103"/>
      <c r="N1229" s="95"/>
      <c r="O1229" s="108"/>
      <c r="P1229" s="17"/>
      <c r="Q1229" s="76"/>
      <c r="R1229" s="76"/>
      <c r="S1229" s="17"/>
      <c r="T1229" s="78"/>
      <c r="U1229" s="79">
        <v>5412.001953125</v>
      </c>
      <c r="V1229" s="79">
        <v>8033.25439453125</v>
      </c>
      <c r="W1229" s="77"/>
      <c r="X1229" s="80"/>
      <c r="Y1229" s="80"/>
      <c r="Z1229" s="69">
        <v>1229</v>
      </c>
      <c r="AA1229" s="69"/>
      <c r="AB1229" s="81"/>
      <c r="AC1229" s="72"/>
      <c r="AD1229" s="72"/>
      <c r="AE1229" s="72"/>
      <c r="AF1229" s="72"/>
      <c r="AG1229" s="72"/>
      <c r="AH1229" s="72"/>
      <c r="AI1229" s="72"/>
      <c r="AJ1229" s="72"/>
      <c r="AK1229" s="72"/>
      <c r="AL1229" s="72"/>
      <c r="AM1229" s="72"/>
      <c r="AN1229" s="72"/>
      <c r="AO1229" s="72"/>
      <c r="AP1229" s="72"/>
      <c r="AQ1229" s="106"/>
    </row>
    <row r="1230" spans="1:43">
      <c r="A1230" s="15" t="s">
        <v>5583</v>
      </c>
      <c r="B1230" s="110"/>
      <c r="C1230" s="100"/>
      <c r="D1230" s="100"/>
      <c r="E1230" s="101"/>
      <c r="F1230" s="101"/>
      <c r="G1230" s="101"/>
      <c r="H1230" s="53"/>
      <c r="I1230" s="101"/>
      <c r="J1230" s="108"/>
      <c r="K1230" s="16"/>
      <c r="L1230" s="75"/>
      <c r="M1230" s="103"/>
      <c r="N1230" s="95"/>
      <c r="O1230" s="108"/>
      <c r="P1230" s="17"/>
      <c r="Q1230" s="76"/>
      <c r="R1230" s="76"/>
      <c r="S1230" s="17"/>
      <c r="T1230" s="78"/>
      <c r="U1230" s="79">
        <v>5699.2822265625</v>
      </c>
      <c r="V1230" s="79">
        <v>6976.36328125</v>
      </c>
      <c r="W1230" s="77"/>
      <c r="X1230" s="80"/>
      <c r="Y1230" s="80"/>
      <c r="Z1230" s="69">
        <v>1230</v>
      </c>
      <c r="AA1230" s="69"/>
      <c r="AB1230" s="81"/>
      <c r="AC1230" s="72"/>
      <c r="AD1230" s="72"/>
      <c r="AE1230" s="72"/>
      <c r="AF1230" s="72"/>
      <c r="AG1230" s="72"/>
      <c r="AH1230" s="72"/>
      <c r="AI1230" s="72"/>
      <c r="AJ1230" s="72"/>
      <c r="AK1230" s="72"/>
      <c r="AL1230" s="72"/>
      <c r="AM1230" s="72"/>
      <c r="AN1230" s="72"/>
      <c r="AO1230" s="72"/>
      <c r="AP1230" s="72"/>
      <c r="AQ1230" s="106"/>
    </row>
    <row r="1231" spans="1:43">
      <c r="A1231" s="15" t="s">
        <v>5584</v>
      </c>
      <c r="B1231" s="110"/>
      <c r="C1231" s="100"/>
      <c r="D1231" s="100"/>
      <c r="E1231" s="101"/>
      <c r="F1231" s="101"/>
      <c r="G1231" s="101"/>
      <c r="H1231" s="53"/>
      <c r="I1231" s="101"/>
      <c r="J1231" s="108"/>
      <c r="K1231" s="16"/>
      <c r="L1231" s="75"/>
      <c r="M1231" s="103"/>
      <c r="N1231" s="95"/>
      <c r="O1231" s="108"/>
      <c r="P1231" s="17"/>
      <c r="Q1231" s="76"/>
      <c r="R1231" s="76"/>
      <c r="S1231" s="17"/>
      <c r="T1231" s="78"/>
      <c r="U1231" s="79">
        <v>4761.8359375</v>
      </c>
      <c r="V1231" s="79">
        <v>6566.7001953125</v>
      </c>
      <c r="W1231" s="77"/>
      <c r="X1231" s="80"/>
      <c r="Y1231" s="80"/>
      <c r="Z1231" s="69">
        <v>1231</v>
      </c>
      <c r="AA1231" s="69"/>
      <c r="AB1231" s="81"/>
      <c r="AC1231" s="72"/>
      <c r="AD1231" s="72"/>
      <c r="AE1231" s="72"/>
      <c r="AF1231" s="72"/>
      <c r="AG1231" s="72"/>
      <c r="AH1231" s="72"/>
      <c r="AI1231" s="72"/>
      <c r="AJ1231" s="72"/>
      <c r="AK1231" s="72"/>
      <c r="AL1231" s="72"/>
      <c r="AM1231" s="72"/>
      <c r="AN1231" s="72"/>
      <c r="AO1231" s="72"/>
      <c r="AP1231" s="72"/>
      <c r="AQ1231" s="106"/>
    </row>
    <row r="1232" spans="1:43">
      <c r="A1232" s="15" t="s">
        <v>5585</v>
      </c>
      <c r="B1232" s="110"/>
      <c r="C1232" s="100"/>
      <c r="D1232" s="100"/>
      <c r="E1232" s="101"/>
      <c r="F1232" s="101"/>
      <c r="G1232" s="101"/>
      <c r="H1232" s="53"/>
      <c r="I1232" s="101"/>
      <c r="J1232" s="108"/>
      <c r="K1232" s="16"/>
      <c r="L1232" s="75"/>
      <c r="M1232" s="103"/>
      <c r="N1232" s="95"/>
      <c r="O1232" s="108"/>
      <c r="P1232" s="17"/>
      <c r="Q1232" s="76"/>
      <c r="R1232" s="76"/>
      <c r="S1232" s="17"/>
      <c r="T1232" s="78"/>
      <c r="U1232" s="79">
        <v>5557.02685546875</v>
      </c>
      <c r="V1232" s="79">
        <v>7190.474609375</v>
      </c>
      <c r="W1232" s="77"/>
      <c r="X1232" s="80"/>
      <c r="Y1232" s="80"/>
      <c r="Z1232" s="69">
        <v>1232</v>
      </c>
      <c r="AA1232" s="69"/>
      <c r="AB1232" s="81"/>
      <c r="AC1232" s="72"/>
      <c r="AD1232" s="72"/>
      <c r="AE1232" s="72"/>
      <c r="AF1232" s="72"/>
      <c r="AG1232" s="72"/>
      <c r="AH1232" s="72"/>
      <c r="AI1232" s="72"/>
      <c r="AJ1232" s="72"/>
      <c r="AK1232" s="72"/>
      <c r="AL1232" s="72"/>
      <c r="AM1232" s="72"/>
      <c r="AN1232" s="72"/>
      <c r="AO1232" s="72"/>
      <c r="AP1232" s="72"/>
      <c r="AQ1232" s="106"/>
    </row>
    <row r="1233" spans="1:43">
      <c r="A1233" s="15" t="s">
        <v>5586</v>
      </c>
      <c r="B1233" s="110"/>
      <c r="C1233" s="100"/>
      <c r="D1233" s="100"/>
      <c r="E1233" s="101"/>
      <c r="F1233" s="101"/>
      <c r="G1233" s="101"/>
      <c r="H1233" s="53"/>
      <c r="I1233" s="101"/>
      <c r="J1233" s="108"/>
      <c r="K1233" s="16"/>
      <c r="L1233" s="75"/>
      <c r="M1233" s="103"/>
      <c r="N1233" s="95"/>
      <c r="O1233" s="108"/>
      <c r="P1233" s="17"/>
      <c r="Q1233" s="76"/>
      <c r="R1233" s="76"/>
      <c r="S1233" s="17"/>
      <c r="T1233" s="78"/>
      <c r="U1233" s="79">
        <v>6235.67431640625</v>
      </c>
      <c r="V1233" s="79">
        <v>7959.1396484375</v>
      </c>
      <c r="W1233" s="77"/>
      <c r="X1233" s="80"/>
      <c r="Y1233" s="80"/>
      <c r="Z1233" s="69">
        <v>1233</v>
      </c>
      <c r="AA1233" s="69"/>
      <c r="AB1233" s="81"/>
      <c r="AC1233" s="72"/>
      <c r="AD1233" s="72"/>
      <c r="AE1233" s="72"/>
      <c r="AF1233" s="72"/>
      <c r="AG1233" s="72"/>
      <c r="AH1233" s="72"/>
      <c r="AI1233" s="72"/>
      <c r="AJ1233" s="72"/>
      <c r="AK1233" s="72"/>
      <c r="AL1233" s="72"/>
      <c r="AM1233" s="72"/>
      <c r="AN1233" s="72"/>
      <c r="AO1233" s="72"/>
      <c r="AP1233" s="72"/>
      <c r="AQ1233" s="106"/>
    </row>
    <row r="1234" spans="1:43">
      <c r="A1234" s="15" t="s">
        <v>5587</v>
      </c>
      <c r="B1234" s="110"/>
      <c r="C1234" s="100"/>
      <c r="D1234" s="100"/>
      <c r="E1234" s="101"/>
      <c r="F1234" s="101"/>
      <c r="G1234" s="101"/>
      <c r="H1234" s="53"/>
      <c r="I1234" s="101"/>
      <c r="J1234" s="108"/>
      <c r="K1234" s="16"/>
      <c r="L1234" s="75"/>
      <c r="M1234" s="103"/>
      <c r="N1234" s="95"/>
      <c r="O1234" s="108"/>
      <c r="P1234" s="17"/>
      <c r="Q1234" s="76"/>
      <c r="R1234" s="76"/>
      <c r="S1234" s="17"/>
      <c r="T1234" s="78"/>
      <c r="U1234" s="79">
        <v>5713.16259765625</v>
      </c>
      <c r="V1234" s="79">
        <v>7069.037109375</v>
      </c>
      <c r="W1234" s="77"/>
      <c r="X1234" s="80"/>
      <c r="Y1234" s="80"/>
      <c r="Z1234" s="69">
        <v>1234</v>
      </c>
      <c r="AA1234" s="69"/>
      <c r="AB1234" s="81"/>
      <c r="AC1234" s="72"/>
      <c r="AD1234" s="72"/>
      <c r="AE1234" s="72"/>
      <c r="AF1234" s="72"/>
      <c r="AG1234" s="72"/>
      <c r="AH1234" s="72"/>
      <c r="AI1234" s="72"/>
      <c r="AJ1234" s="72"/>
      <c r="AK1234" s="72"/>
      <c r="AL1234" s="72"/>
      <c r="AM1234" s="72"/>
      <c r="AN1234" s="72"/>
      <c r="AO1234" s="72"/>
      <c r="AP1234" s="72"/>
      <c r="AQ1234" s="106"/>
    </row>
    <row r="1235" spans="1:43">
      <c r="A1235" s="15" t="s">
        <v>5588</v>
      </c>
      <c r="B1235" s="110"/>
      <c r="C1235" s="100"/>
      <c r="D1235" s="100"/>
      <c r="E1235" s="101"/>
      <c r="F1235" s="101"/>
      <c r="G1235" s="101"/>
      <c r="H1235" s="53"/>
      <c r="I1235" s="101"/>
      <c r="J1235" s="108"/>
      <c r="K1235" s="16"/>
      <c r="L1235" s="75"/>
      <c r="M1235" s="103"/>
      <c r="N1235" s="95"/>
      <c r="O1235" s="108"/>
      <c r="P1235" s="17"/>
      <c r="Q1235" s="76"/>
      <c r="R1235" s="76"/>
      <c r="S1235" s="17"/>
      <c r="T1235" s="78"/>
      <c r="U1235" s="79">
        <v>5152.50537109375</v>
      </c>
      <c r="V1235" s="79">
        <v>7928.5380859375</v>
      </c>
      <c r="W1235" s="77"/>
      <c r="X1235" s="80"/>
      <c r="Y1235" s="80"/>
      <c r="Z1235" s="69">
        <v>1235</v>
      </c>
      <c r="AA1235" s="69"/>
      <c r="AB1235" s="81"/>
      <c r="AC1235" s="72"/>
      <c r="AD1235" s="72"/>
      <c r="AE1235" s="72"/>
      <c r="AF1235" s="72"/>
      <c r="AG1235" s="72"/>
      <c r="AH1235" s="72"/>
      <c r="AI1235" s="72"/>
      <c r="AJ1235" s="72"/>
      <c r="AK1235" s="72"/>
      <c r="AL1235" s="72"/>
      <c r="AM1235" s="72"/>
      <c r="AN1235" s="72"/>
      <c r="AO1235" s="72"/>
      <c r="AP1235" s="72"/>
      <c r="AQ1235" s="106"/>
    </row>
    <row r="1236" spans="1:43">
      <c r="A1236" s="15" t="s">
        <v>5589</v>
      </c>
      <c r="B1236" s="110"/>
      <c r="C1236" s="100"/>
      <c r="D1236" s="100"/>
      <c r="E1236" s="101"/>
      <c r="F1236" s="101"/>
      <c r="G1236" s="101"/>
      <c r="H1236" s="53"/>
      <c r="I1236" s="101"/>
      <c r="J1236" s="108"/>
      <c r="K1236" s="16"/>
      <c r="L1236" s="75"/>
      <c r="M1236" s="103"/>
      <c r="N1236" s="95"/>
      <c r="O1236" s="108"/>
      <c r="P1236" s="17"/>
      <c r="Q1236" s="76"/>
      <c r="R1236" s="76"/>
      <c r="S1236" s="17"/>
      <c r="T1236" s="78"/>
      <c r="U1236" s="79">
        <v>6656.75048828125</v>
      </c>
      <c r="V1236" s="79">
        <v>5946.53662109375</v>
      </c>
      <c r="W1236" s="77"/>
      <c r="X1236" s="80"/>
      <c r="Y1236" s="80"/>
      <c r="Z1236" s="69">
        <v>1236</v>
      </c>
      <c r="AA1236" s="69"/>
      <c r="AB1236" s="81"/>
      <c r="AC1236" s="72"/>
      <c r="AD1236" s="72"/>
      <c r="AE1236" s="72"/>
      <c r="AF1236" s="72"/>
      <c r="AG1236" s="72"/>
      <c r="AH1236" s="72"/>
      <c r="AI1236" s="72"/>
      <c r="AJ1236" s="72"/>
      <c r="AK1236" s="72"/>
      <c r="AL1236" s="72"/>
      <c r="AM1236" s="72"/>
      <c r="AN1236" s="72"/>
      <c r="AO1236" s="72"/>
      <c r="AP1236" s="72"/>
      <c r="AQ1236" s="106"/>
    </row>
    <row r="1237" spans="1:43">
      <c r="A1237" s="15" t="s">
        <v>5590</v>
      </c>
      <c r="B1237" s="110"/>
      <c r="C1237" s="100"/>
      <c r="D1237" s="100"/>
      <c r="E1237" s="101"/>
      <c r="F1237" s="101"/>
      <c r="G1237" s="101"/>
      <c r="H1237" s="53"/>
      <c r="I1237" s="101"/>
      <c r="J1237" s="108"/>
      <c r="K1237" s="16"/>
      <c r="L1237" s="75"/>
      <c r="M1237" s="103"/>
      <c r="N1237" s="95"/>
      <c r="O1237" s="108"/>
      <c r="P1237" s="17"/>
      <c r="Q1237" s="76"/>
      <c r="R1237" s="76"/>
      <c r="S1237" s="17"/>
      <c r="T1237" s="78"/>
      <c r="U1237" s="79">
        <v>6041.58349609375</v>
      </c>
      <c r="V1237" s="79">
        <v>6768.19775390625</v>
      </c>
      <c r="W1237" s="77"/>
      <c r="X1237" s="80"/>
      <c r="Y1237" s="80"/>
      <c r="Z1237" s="69">
        <v>1237</v>
      </c>
      <c r="AA1237" s="69"/>
      <c r="AB1237" s="81"/>
      <c r="AC1237" s="72"/>
      <c r="AD1237" s="72"/>
      <c r="AE1237" s="72"/>
      <c r="AF1237" s="72"/>
      <c r="AG1237" s="72"/>
      <c r="AH1237" s="72"/>
      <c r="AI1237" s="72"/>
      <c r="AJ1237" s="72"/>
      <c r="AK1237" s="72"/>
      <c r="AL1237" s="72"/>
      <c r="AM1237" s="72"/>
      <c r="AN1237" s="72"/>
      <c r="AO1237" s="72"/>
      <c r="AP1237" s="72"/>
      <c r="AQ1237" s="106"/>
    </row>
    <row r="1238" spans="1:43">
      <c r="A1238" s="15" t="s">
        <v>5591</v>
      </c>
      <c r="B1238" s="110"/>
      <c r="C1238" s="100"/>
      <c r="D1238" s="100"/>
      <c r="E1238" s="101"/>
      <c r="F1238" s="101"/>
      <c r="G1238" s="101"/>
      <c r="H1238" s="53"/>
      <c r="I1238" s="101"/>
      <c r="J1238" s="108"/>
      <c r="K1238" s="16"/>
      <c r="L1238" s="75"/>
      <c r="M1238" s="103"/>
      <c r="N1238" s="95"/>
      <c r="O1238" s="108"/>
      <c r="P1238" s="17"/>
      <c r="Q1238" s="76"/>
      <c r="R1238" s="76"/>
      <c r="S1238" s="17"/>
      <c r="T1238" s="78"/>
      <c r="U1238" s="79">
        <v>7202.43359375</v>
      </c>
      <c r="V1238" s="79">
        <v>5076.9951171875</v>
      </c>
      <c r="W1238" s="77"/>
      <c r="X1238" s="80"/>
      <c r="Y1238" s="80"/>
      <c r="Z1238" s="69">
        <v>1238</v>
      </c>
      <c r="AA1238" s="69"/>
      <c r="AB1238" s="81"/>
      <c r="AC1238" s="72"/>
      <c r="AD1238" s="72"/>
      <c r="AE1238" s="72"/>
      <c r="AF1238" s="72"/>
      <c r="AG1238" s="72"/>
      <c r="AH1238" s="72"/>
      <c r="AI1238" s="72"/>
      <c r="AJ1238" s="72"/>
      <c r="AK1238" s="72"/>
      <c r="AL1238" s="72"/>
      <c r="AM1238" s="72"/>
      <c r="AN1238" s="72"/>
      <c r="AO1238" s="72"/>
      <c r="AP1238" s="72"/>
      <c r="AQ1238" s="106"/>
    </row>
    <row r="1239" spans="1:43">
      <c r="A1239" s="15" t="s">
        <v>5592</v>
      </c>
      <c r="B1239" s="110"/>
      <c r="C1239" s="100"/>
      <c r="D1239" s="100"/>
      <c r="E1239" s="101"/>
      <c r="F1239" s="101"/>
      <c r="G1239" s="101"/>
      <c r="H1239" s="53"/>
      <c r="I1239" s="101"/>
      <c r="J1239" s="108"/>
      <c r="K1239" s="16"/>
      <c r="L1239" s="75"/>
      <c r="M1239" s="103"/>
      <c r="N1239" s="95"/>
      <c r="O1239" s="108"/>
      <c r="P1239" s="17"/>
      <c r="Q1239" s="76"/>
      <c r="R1239" s="76"/>
      <c r="S1239" s="17"/>
      <c r="T1239" s="78"/>
      <c r="U1239" s="79">
        <v>5622.9677734375</v>
      </c>
      <c r="V1239" s="79">
        <v>7114.6240234375</v>
      </c>
      <c r="W1239" s="77"/>
      <c r="X1239" s="80"/>
      <c r="Y1239" s="80"/>
      <c r="Z1239" s="69">
        <v>1239</v>
      </c>
      <c r="AA1239" s="69"/>
      <c r="AB1239" s="81"/>
      <c r="AC1239" s="72"/>
      <c r="AD1239" s="72"/>
      <c r="AE1239" s="72"/>
      <c r="AF1239" s="72"/>
      <c r="AG1239" s="72"/>
      <c r="AH1239" s="72"/>
      <c r="AI1239" s="72"/>
      <c r="AJ1239" s="72"/>
      <c r="AK1239" s="72"/>
      <c r="AL1239" s="72"/>
      <c r="AM1239" s="72"/>
      <c r="AN1239" s="72"/>
      <c r="AO1239" s="72"/>
      <c r="AP1239" s="72"/>
      <c r="AQ1239" s="106"/>
    </row>
    <row r="1240" spans="1:43">
      <c r="A1240" s="15" t="s">
        <v>5593</v>
      </c>
      <c r="B1240" s="110"/>
      <c r="C1240" s="100"/>
      <c r="D1240" s="100"/>
      <c r="E1240" s="101"/>
      <c r="F1240" s="101"/>
      <c r="G1240" s="101"/>
      <c r="H1240" s="53"/>
      <c r="I1240" s="101"/>
      <c r="J1240" s="108"/>
      <c r="K1240" s="16"/>
      <c r="L1240" s="75"/>
      <c r="M1240" s="103"/>
      <c r="N1240" s="95"/>
      <c r="O1240" s="108"/>
      <c r="P1240" s="17"/>
      <c r="Q1240" s="76"/>
      <c r="R1240" s="76"/>
      <c r="S1240" s="17"/>
      <c r="T1240" s="78"/>
      <c r="U1240" s="79">
        <v>6459.68017578125</v>
      </c>
      <c r="V1240" s="79">
        <v>6524.21435546875</v>
      </c>
      <c r="W1240" s="77"/>
      <c r="X1240" s="80"/>
      <c r="Y1240" s="80"/>
      <c r="Z1240" s="69">
        <v>1240</v>
      </c>
      <c r="AA1240" s="69"/>
      <c r="AB1240" s="81"/>
      <c r="AC1240" s="72"/>
      <c r="AD1240" s="72"/>
      <c r="AE1240" s="72"/>
      <c r="AF1240" s="72"/>
      <c r="AG1240" s="72"/>
      <c r="AH1240" s="72"/>
      <c r="AI1240" s="72"/>
      <c r="AJ1240" s="72"/>
      <c r="AK1240" s="72"/>
      <c r="AL1240" s="72"/>
      <c r="AM1240" s="72"/>
      <c r="AN1240" s="72"/>
      <c r="AO1240" s="72"/>
      <c r="AP1240" s="72"/>
      <c r="AQ1240" s="106"/>
    </row>
    <row r="1241" spans="1:43">
      <c r="A1241" s="15" t="s">
        <v>5594</v>
      </c>
      <c r="B1241" s="110"/>
      <c r="C1241" s="100"/>
      <c r="D1241" s="100"/>
      <c r="E1241" s="101"/>
      <c r="F1241" s="101"/>
      <c r="G1241" s="101"/>
      <c r="H1241" s="53"/>
      <c r="I1241" s="101"/>
      <c r="J1241" s="108"/>
      <c r="K1241" s="16"/>
      <c r="L1241" s="75"/>
      <c r="M1241" s="103"/>
      <c r="N1241" s="95"/>
      <c r="O1241" s="108"/>
      <c r="P1241" s="17"/>
      <c r="Q1241" s="76"/>
      <c r="R1241" s="76"/>
      <c r="S1241" s="17"/>
      <c r="T1241" s="78"/>
      <c r="U1241" s="79">
        <v>8242.2958984375</v>
      </c>
      <c r="V1241" s="79">
        <v>8894.412109375</v>
      </c>
      <c r="W1241" s="77"/>
      <c r="X1241" s="80"/>
      <c r="Y1241" s="80"/>
      <c r="Z1241" s="69">
        <v>1241</v>
      </c>
      <c r="AA1241" s="69"/>
      <c r="AB1241" s="81"/>
      <c r="AC1241" s="72"/>
      <c r="AD1241" s="72"/>
      <c r="AE1241" s="72"/>
      <c r="AF1241" s="72"/>
      <c r="AG1241" s="72"/>
      <c r="AH1241" s="72"/>
      <c r="AI1241" s="72"/>
      <c r="AJ1241" s="72"/>
      <c r="AK1241" s="72"/>
      <c r="AL1241" s="72"/>
      <c r="AM1241" s="72"/>
      <c r="AN1241" s="72"/>
      <c r="AO1241" s="72"/>
      <c r="AP1241" s="72"/>
      <c r="AQ1241" s="106"/>
    </row>
    <row r="1242" spans="1:43">
      <c r="A1242" s="15" t="s">
        <v>5595</v>
      </c>
      <c r="B1242" s="110"/>
      <c r="C1242" s="100"/>
      <c r="D1242" s="100"/>
      <c r="E1242" s="101"/>
      <c r="F1242" s="101"/>
      <c r="G1242" s="101"/>
      <c r="H1242" s="53"/>
      <c r="I1242" s="101"/>
      <c r="J1242" s="108"/>
      <c r="K1242" s="16"/>
      <c r="L1242" s="75"/>
      <c r="M1242" s="103"/>
      <c r="N1242" s="95"/>
      <c r="O1242" s="108"/>
      <c r="P1242" s="17"/>
      <c r="Q1242" s="76"/>
      <c r="R1242" s="76"/>
      <c r="S1242" s="17"/>
      <c r="T1242" s="78"/>
      <c r="U1242" s="79">
        <v>8911.509765625</v>
      </c>
      <c r="V1242" s="79">
        <v>9864.7900390625</v>
      </c>
      <c r="W1242" s="77"/>
      <c r="X1242" s="80"/>
      <c r="Y1242" s="80"/>
      <c r="Z1242" s="69">
        <v>1242</v>
      </c>
      <c r="AA1242" s="69"/>
      <c r="AB1242" s="81"/>
      <c r="AC1242" s="72"/>
      <c r="AD1242" s="72"/>
      <c r="AE1242" s="72"/>
      <c r="AF1242" s="72"/>
      <c r="AG1242" s="72"/>
      <c r="AH1242" s="72"/>
      <c r="AI1242" s="72"/>
      <c r="AJ1242" s="72"/>
      <c r="AK1242" s="72"/>
      <c r="AL1242" s="72"/>
      <c r="AM1242" s="72"/>
      <c r="AN1242" s="72"/>
      <c r="AO1242" s="72"/>
      <c r="AP1242" s="72"/>
      <c r="AQ1242" s="106"/>
    </row>
    <row r="1243" spans="1:43">
      <c r="A1243" s="15" t="s">
        <v>5596</v>
      </c>
      <c r="B1243" s="110"/>
      <c r="C1243" s="100"/>
      <c r="D1243" s="100"/>
      <c r="E1243" s="101"/>
      <c r="F1243" s="101"/>
      <c r="G1243" s="101"/>
      <c r="H1243" s="53"/>
      <c r="I1243" s="101"/>
      <c r="J1243" s="108"/>
      <c r="K1243" s="16"/>
      <c r="L1243" s="75"/>
      <c r="M1243" s="103"/>
      <c r="N1243" s="95"/>
      <c r="O1243" s="108"/>
      <c r="P1243" s="17"/>
      <c r="Q1243" s="76"/>
      <c r="R1243" s="76"/>
      <c r="S1243" s="17"/>
      <c r="T1243" s="78"/>
      <c r="U1243" s="79">
        <v>5699.55322265625</v>
      </c>
      <c r="V1243" s="79">
        <v>7168.3671875</v>
      </c>
      <c r="W1243" s="77"/>
      <c r="X1243" s="80"/>
      <c r="Y1243" s="80"/>
      <c r="Z1243" s="69">
        <v>1243</v>
      </c>
      <c r="AA1243" s="69"/>
      <c r="AB1243" s="81"/>
      <c r="AC1243" s="72"/>
      <c r="AD1243" s="72"/>
      <c r="AE1243" s="72"/>
      <c r="AF1243" s="72"/>
      <c r="AG1243" s="72"/>
      <c r="AH1243" s="72"/>
      <c r="AI1243" s="72"/>
      <c r="AJ1243" s="72"/>
      <c r="AK1243" s="72"/>
      <c r="AL1243" s="72"/>
      <c r="AM1243" s="72"/>
      <c r="AN1243" s="72"/>
      <c r="AO1243" s="72"/>
      <c r="AP1243" s="72"/>
      <c r="AQ1243" s="106"/>
    </row>
    <row r="1244" spans="1:43">
      <c r="A1244" s="15" t="s">
        <v>5597</v>
      </c>
      <c r="B1244" s="110"/>
      <c r="C1244" s="100"/>
      <c r="D1244" s="100"/>
      <c r="E1244" s="101"/>
      <c r="F1244" s="101"/>
      <c r="G1244" s="101"/>
      <c r="H1244" s="53"/>
      <c r="I1244" s="101"/>
      <c r="J1244" s="108"/>
      <c r="K1244" s="16"/>
      <c r="L1244" s="75"/>
      <c r="M1244" s="103"/>
      <c r="N1244" s="95"/>
      <c r="O1244" s="108"/>
      <c r="P1244" s="17"/>
      <c r="Q1244" s="76"/>
      <c r="R1244" s="76"/>
      <c r="S1244" s="17"/>
      <c r="T1244" s="78"/>
      <c r="U1244" s="79">
        <v>4687.65185546875</v>
      </c>
      <c r="V1244" s="79">
        <v>7023.36083984375</v>
      </c>
      <c r="W1244" s="77"/>
      <c r="X1244" s="80"/>
      <c r="Y1244" s="80"/>
      <c r="Z1244" s="69">
        <v>1244</v>
      </c>
      <c r="AA1244" s="69"/>
      <c r="AB1244" s="81"/>
      <c r="AC1244" s="72"/>
      <c r="AD1244" s="72"/>
      <c r="AE1244" s="72"/>
      <c r="AF1244" s="72"/>
      <c r="AG1244" s="72"/>
      <c r="AH1244" s="72"/>
      <c r="AI1244" s="72"/>
      <c r="AJ1244" s="72"/>
      <c r="AK1244" s="72"/>
      <c r="AL1244" s="72"/>
      <c r="AM1244" s="72"/>
      <c r="AN1244" s="72"/>
      <c r="AO1244" s="72"/>
      <c r="AP1244" s="72"/>
      <c r="AQ1244" s="106"/>
    </row>
    <row r="1245" spans="1:43">
      <c r="A1245" s="15" t="s">
        <v>5598</v>
      </c>
      <c r="B1245" s="110"/>
      <c r="C1245" s="100"/>
      <c r="D1245" s="100"/>
      <c r="E1245" s="101"/>
      <c r="F1245" s="101"/>
      <c r="G1245" s="101"/>
      <c r="H1245" s="53"/>
      <c r="I1245" s="101"/>
      <c r="J1245" s="108"/>
      <c r="K1245" s="16"/>
      <c r="L1245" s="75"/>
      <c r="M1245" s="103"/>
      <c r="N1245" s="95"/>
      <c r="O1245" s="108"/>
      <c r="P1245" s="17"/>
      <c r="Q1245" s="76"/>
      <c r="R1245" s="76"/>
      <c r="S1245" s="17"/>
      <c r="T1245" s="78"/>
      <c r="U1245" s="79">
        <v>5277.9453125</v>
      </c>
      <c r="V1245" s="79">
        <v>5217.63427734375</v>
      </c>
      <c r="W1245" s="77"/>
      <c r="X1245" s="80"/>
      <c r="Y1245" s="80"/>
      <c r="Z1245" s="69">
        <v>1245</v>
      </c>
      <c r="AA1245" s="69"/>
      <c r="AB1245" s="81"/>
      <c r="AC1245" s="72"/>
      <c r="AD1245" s="72"/>
      <c r="AE1245" s="72"/>
      <c r="AF1245" s="72"/>
      <c r="AG1245" s="72"/>
      <c r="AH1245" s="72"/>
      <c r="AI1245" s="72"/>
      <c r="AJ1245" s="72"/>
      <c r="AK1245" s="72"/>
      <c r="AL1245" s="72"/>
      <c r="AM1245" s="72"/>
      <c r="AN1245" s="72"/>
      <c r="AO1245" s="72"/>
      <c r="AP1245" s="72"/>
      <c r="AQ1245" s="106"/>
    </row>
    <row r="1246" spans="1:43">
      <c r="A1246" s="15" t="s">
        <v>5599</v>
      </c>
      <c r="B1246" s="110"/>
      <c r="C1246" s="100"/>
      <c r="D1246" s="100"/>
      <c r="E1246" s="101"/>
      <c r="F1246" s="101"/>
      <c r="G1246" s="101"/>
      <c r="H1246" s="53"/>
      <c r="I1246" s="101"/>
      <c r="J1246" s="108"/>
      <c r="K1246" s="16"/>
      <c r="L1246" s="75"/>
      <c r="M1246" s="103"/>
      <c r="N1246" s="95"/>
      <c r="O1246" s="108"/>
      <c r="P1246" s="17"/>
      <c r="Q1246" s="76"/>
      <c r="R1246" s="76"/>
      <c r="S1246" s="17"/>
      <c r="T1246" s="78"/>
      <c r="U1246" s="79">
        <v>5459.2998046875</v>
      </c>
      <c r="V1246" s="79">
        <v>4632.98681640625</v>
      </c>
      <c r="W1246" s="77"/>
      <c r="X1246" s="80"/>
      <c r="Y1246" s="80"/>
      <c r="Z1246" s="69">
        <v>1246</v>
      </c>
      <c r="AA1246" s="69"/>
      <c r="AB1246" s="81"/>
      <c r="AC1246" s="72"/>
      <c r="AD1246" s="72"/>
      <c r="AE1246" s="72"/>
      <c r="AF1246" s="72"/>
      <c r="AG1246" s="72"/>
      <c r="AH1246" s="72"/>
      <c r="AI1246" s="72"/>
      <c r="AJ1246" s="72"/>
      <c r="AK1246" s="72"/>
      <c r="AL1246" s="72"/>
      <c r="AM1246" s="72"/>
      <c r="AN1246" s="72"/>
      <c r="AO1246" s="72"/>
      <c r="AP1246" s="72"/>
      <c r="AQ1246" s="106"/>
    </row>
    <row r="1247" spans="1:43">
      <c r="A1247" s="15" t="s">
        <v>5600</v>
      </c>
      <c r="B1247" s="110"/>
      <c r="C1247" s="100"/>
      <c r="D1247" s="100"/>
      <c r="E1247" s="101"/>
      <c r="F1247" s="101"/>
      <c r="G1247" s="101"/>
      <c r="H1247" s="53"/>
      <c r="I1247" s="101"/>
      <c r="J1247" s="108"/>
      <c r="K1247" s="16"/>
      <c r="L1247" s="75"/>
      <c r="M1247" s="103"/>
      <c r="N1247" s="95"/>
      <c r="O1247" s="108"/>
      <c r="P1247" s="17"/>
      <c r="Q1247" s="76"/>
      <c r="R1247" s="76"/>
      <c r="S1247" s="17"/>
      <c r="T1247" s="78"/>
      <c r="U1247" s="79">
        <v>4716.9091796875</v>
      </c>
      <c r="V1247" s="79">
        <v>4220.7294921875</v>
      </c>
      <c r="W1247" s="77"/>
      <c r="X1247" s="80"/>
      <c r="Y1247" s="80"/>
      <c r="Z1247" s="69">
        <v>1247</v>
      </c>
      <c r="AA1247" s="69"/>
      <c r="AB1247" s="81"/>
      <c r="AC1247" s="72"/>
      <c r="AD1247" s="72"/>
      <c r="AE1247" s="72"/>
      <c r="AF1247" s="72"/>
      <c r="AG1247" s="72"/>
      <c r="AH1247" s="72"/>
      <c r="AI1247" s="72"/>
      <c r="AJ1247" s="72"/>
      <c r="AK1247" s="72"/>
      <c r="AL1247" s="72"/>
      <c r="AM1247" s="72"/>
      <c r="AN1247" s="72"/>
      <c r="AO1247" s="72"/>
      <c r="AP1247" s="72"/>
      <c r="AQ1247" s="106"/>
    </row>
    <row r="1248" spans="1:43">
      <c r="A1248" s="15" t="s">
        <v>5601</v>
      </c>
      <c r="B1248" s="110"/>
      <c r="C1248" s="100"/>
      <c r="D1248" s="100"/>
      <c r="E1248" s="101"/>
      <c r="F1248" s="101"/>
      <c r="G1248" s="101"/>
      <c r="H1248" s="53"/>
      <c r="I1248" s="101"/>
      <c r="J1248" s="108"/>
      <c r="K1248" s="16"/>
      <c r="L1248" s="75"/>
      <c r="M1248" s="103"/>
      <c r="N1248" s="95"/>
      <c r="O1248" s="108"/>
      <c r="P1248" s="17"/>
      <c r="Q1248" s="76"/>
      <c r="R1248" s="76"/>
      <c r="S1248" s="17"/>
      <c r="T1248" s="78"/>
      <c r="U1248" s="79">
        <v>5781.9111328125</v>
      </c>
      <c r="V1248" s="79">
        <v>4383.2763671875</v>
      </c>
      <c r="W1248" s="77"/>
      <c r="X1248" s="80"/>
      <c r="Y1248" s="80"/>
      <c r="Z1248" s="69">
        <v>1248</v>
      </c>
      <c r="AA1248" s="69"/>
      <c r="AB1248" s="81"/>
      <c r="AC1248" s="72"/>
      <c r="AD1248" s="72"/>
      <c r="AE1248" s="72"/>
      <c r="AF1248" s="72"/>
      <c r="AG1248" s="72"/>
      <c r="AH1248" s="72"/>
      <c r="AI1248" s="72"/>
      <c r="AJ1248" s="72"/>
      <c r="AK1248" s="72"/>
      <c r="AL1248" s="72"/>
      <c r="AM1248" s="72"/>
      <c r="AN1248" s="72"/>
      <c r="AO1248" s="72"/>
      <c r="AP1248" s="72"/>
      <c r="AQ1248" s="106"/>
    </row>
    <row r="1249" spans="1:43">
      <c r="A1249" s="15" t="s">
        <v>5602</v>
      </c>
      <c r="B1249" s="110"/>
      <c r="C1249" s="100"/>
      <c r="D1249" s="100"/>
      <c r="E1249" s="101"/>
      <c r="F1249" s="101"/>
      <c r="G1249" s="101"/>
      <c r="H1249" s="53"/>
      <c r="I1249" s="101"/>
      <c r="J1249" s="108"/>
      <c r="K1249" s="16"/>
      <c r="L1249" s="75"/>
      <c r="M1249" s="103"/>
      <c r="N1249" s="95"/>
      <c r="O1249" s="108"/>
      <c r="P1249" s="17"/>
      <c r="Q1249" s="76"/>
      <c r="R1249" s="76"/>
      <c r="S1249" s="17"/>
      <c r="T1249" s="78"/>
      <c r="U1249" s="79">
        <v>5549.0654296875</v>
      </c>
      <c r="V1249" s="79">
        <v>4988.8369140625</v>
      </c>
      <c r="W1249" s="77"/>
      <c r="X1249" s="80"/>
      <c r="Y1249" s="80"/>
      <c r="Z1249" s="69">
        <v>1249</v>
      </c>
      <c r="AA1249" s="69"/>
      <c r="AB1249" s="81"/>
      <c r="AC1249" s="72"/>
      <c r="AD1249" s="72"/>
      <c r="AE1249" s="72"/>
      <c r="AF1249" s="72"/>
      <c r="AG1249" s="72"/>
      <c r="AH1249" s="72"/>
      <c r="AI1249" s="72"/>
      <c r="AJ1249" s="72"/>
      <c r="AK1249" s="72"/>
      <c r="AL1249" s="72"/>
      <c r="AM1249" s="72"/>
      <c r="AN1249" s="72"/>
      <c r="AO1249" s="72"/>
      <c r="AP1249" s="72"/>
      <c r="AQ1249" s="106"/>
    </row>
    <row r="1250" spans="1:43">
      <c r="A1250" s="15" t="s">
        <v>5603</v>
      </c>
      <c r="B1250" s="110"/>
      <c r="C1250" s="100"/>
      <c r="D1250" s="100"/>
      <c r="E1250" s="101"/>
      <c r="F1250" s="101"/>
      <c r="G1250" s="101"/>
      <c r="H1250" s="53"/>
      <c r="I1250" s="101"/>
      <c r="J1250" s="108"/>
      <c r="K1250" s="16"/>
      <c r="L1250" s="75"/>
      <c r="M1250" s="103"/>
      <c r="N1250" s="95"/>
      <c r="O1250" s="108"/>
      <c r="P1250" s="17"/>
      <c r="Q1250" s="76"/>
      <c r="R1250" s="76"/>
      <c r="S1250" s="17"/>
      <c r="T1250" s="78"/>
      <c r="U1250" s="79">
        <v>5352.498046875</v>
      </c>
      <c r="V1250" s="79">
        <v>3946.809814453125</v>
      </c>
      <c r="W1250" s="77"/>
      <c r="X1250" s="80"/>
      <c r="Y1250" s="80"/>
      <c r="Z1250" s="69">
        <v>1250</v>
      </c>
      <c r="AA1250" s="69"/>
      <c r="AB1250" s="81"/>
      <c r="AC1250" s="72"/>
      <c r="AD1250" s="72"/>
      <c r="AE1250" s="72"/>
      <c r="AF1250" s="72"/>
      <c r="AG1250" s="72"/>
      <c r="AH1250" s="72"/>
      <c r="AI1250" s="72"/>
      <c r="AJ1250" s="72"/>
      <c r="AK1250" s="72"/>
      <c r="AL1250" s="72"/>
      <c r="AM1250" s="72"/>
      <c r="AN1250" s="72"/>
      <c r="AO1250" s="72"/>
      <c r="AP1250" s="72"/>
      <c r="AQ1250" s="106"/>
    </row>
    <row r="1251" spans="1:43">
      <c r="A1251" s="15" t="s">
        <v>5604</v>
      </c>
      <c r="B1251" s="110"/>
      <c r="C1251" s="100"/>
      <c r="D1251" s="100"/>
      <c r="E1251" s="101"/>
      <c r="F1251" s="101"/>
      <c r="G1251" s="101"/>
      <c r="H1251" s="53"/>
      <c r="I1251" s="101"/>
      <c r="J1251" s="108"/>
      <c r="K1251" s="16"/>
      <c r="L1251" s="75"/>
      <c r="M1251" s="103"/>
      <c r="N1251" s="95"/>
      <c r="O1251" s="108"/>
      <c r="P1251" s="17"/>
      <c r="Q1251" s="76"/>
      <c r="R1251" s="76"/>
      <c r="S1251" s="17"/>
      <c r="T1251" s="78"/>
      <c r="U1251" s="79">
        <v>5085.24462890625</v>
      </c>
      <c r="V1251" s="79">
        <v>4192.20458984375</v>
      </c>
      <c r="W1251" s="77"/>
      <c r="X1251" s="80"/>
      <c r="Y1251" s="80"/>
      <c r="Z1251" s="69">
        <v>1251</v>
      </c>
      <c r="AA1251" s="69"/>
      <c r="AB1251" s="81"/>
      <c r="AC1251" s="72"/>
      <c r="AD1251" s="72"/>
      <c r="AE1251" s="72"/>
      <c r="AF1251" s="72"/>
      <c r="AG1251" s="72"/>
      <c r="AH1251" s="72"/>
      <c r="AI1251" s="72"/>
      <c r="AJ1251" s="72"/>
      <c r="AK1251" s="72"/>
      <c r="AL1251" s="72"/>
      <c r="AM1251" s="72"/>
      <c r="AN1251" s="72"/>
      <c r="AO1251" s="72"/>
      <c r="AP1251" s="72"/>
      <c r="AQ1251" s="106"/>
    </row>
    <row r="1252" spans="1:43">
      <c r="A1252" s="15" t="s">
        <v>5605</v>
      </c>
      <c r="B1252" s="110"/>
      <c r="C1252" s="100"/>
      <c r="D1252" s="100"/>
      <c r="E1252" s="101"/>
      <c r="F1252" s="101"/>
      <c r="G1252" s="101"/>
      <c r="H1252" s="53"/>
      <c r="I1252" s="101"/>
      <c r="J1252" s="108"/>
      <c r="K1252" s="16"/>
      <c r="L1252" s="75"/>
      <c r="M1252" s="103"/>
      <c r="N1252" s="95"/>
      <c r="O1252" s="108"/>
      <c r="P1252" s="17"/>
      <c r="Q1252" s="76"/>
      <c r="R1252" s="76"/>
      <c r="S1252" s="17"/>
      <c r="T1252" s="78"/>
      <c r="U1252" s="79">
        <v>4731.7646484375</v>
      </c>
      <c r="V1252" s="79">
        <v>4708.89208984375</v>
      </c>
      <c r="W1252" s="77"/>
      <c r="X1252" s="80"/>
      <c r="Y1252" s="80"/>
      <c r="Z1252" s="69">
        <v>1252</v>
      </c>
      <c r="AA1252" s="69"/>
      <c r="AB1252" s="81"/>
      <c r="AC1252" s="72"/>
      <c r="AD1252" s="72"/>
      <c r="AE1252" s="72"/>
      <c r="AF1252" s="72"/>
      <c r="AG1252" s="72"/>
      <c r="AH1252" s="72"/>
      <c r="AI1252" s="72"/>
      <c r="AJ1252" s="72"/>
      <c r="AK1252" s="72"/>
      <c r="AL1252" s="72"/>
      <c r="AM1252" s="72"/>
      <c r="AN1252" s="72"/>
      <c r="AO1252" s="72"/>
      <c r="AP1252" s="72"/>
      <c r="AQ1252" s="106"/>
    </row>
    <row r="1253" spans="1:43">
      <c r="A1253" s="15" t="s">
        <v>5606</v>
      </c>
      <c r="B1253" s="110"/>
      <c r="C1253" s="100"/>
      <c r="D1253" s="100"/>
      <c r="E1253" s="101"/>
      <c r="F1253" s="101"/>
      <c r="G1253" s="101"/>
      <c r="H1253" s="53"/>
      <c r="I1253" s="101"/>
      <c r="J1253" s="108"/>
      <c r="K1253" s="16"/>
      <c r="L1253" s="75"/>
      <c r="M1253" s="103"/>
      <c r="N1253" s="95"/>
      <c r="O1253" s="108"/>
      <c r="P1253" s="17"/>
      <c r="Q1253" s="76"/>
      <c r="R1253" s="76"/>
      <c r="S1253" s="17"/>
      <c r="T1253" s="78"/>
      <c r="U1253" s="79">
        <v>6015.62841796875</v>
      </c>
      <c r="V1253" s="79">
        <v>4627.119140625</v>
      </c>
      <c r="W1253" s="77"/>
      <c r="X1253" s="80"/>
      <c r="Y1253" s="80"/>
      <c r="Z1253" s="69">
        <v>1253</v>
      </c>
      <c r="AA1253" s="69"/>
      <c r="AB1253" s="81"/>
      <c r="AC1253" s="72"/>
      <c r="AD1253" s="72"/>
      <c r="AE1253" s="72"/>
      <c r="AF1253" s="72"/>
      <c r="AG1253" s="72"/>
      <c r="AH1253" s="72"/>
      <c r="AI1253" s="72"/>
      <c r="AJ1253" s="72"/>
      <c r="AK1253" s="72"/>
      <c r="AL1253" s="72"/>
      <c r="AM1253" s="72"/>
      <c r="AN1253" s="72"/>
      <c r="AO1253" s="72"/>
      <c r="AP1253" s="72"/>
      <c r="AQ1253" s="106"/>
    </row>
    <row r="1254" spans="1:43">
      <c r="A1254" s="15" t="s">
        <v>5607</v>
      </c>
      <c r="B1254" s="110"/>
      <c r="C1254" s="100"/>
      <c r="D1254" s="100"/>
      <c r="E1254" s="101"/>
      <c r="F1254" s="101"/>
      <c r="G1254" s="101"/>
      <c r="H1254" s="53"/>
      <c r="I1254" s="101"/>
      <c r="J1254" s="108"/>
      <c r="K1254" s="16"/>
      <c r="L1254" s="75"/>
      <c r="M1254" s="103"/>
      <c r="N1254" s="95"/>
      <c r="O1254" s="108"/>
      <c r="P1254" s="17"/>
      <c r="Q1254" s="76"/>
      <c r="R1254" s="76"/>
      <c r="S1254" s="17"/>
      <c r="T1254" s="78"/>
      <c r="U1254" s="79">
        <v>4849.49267578125</v>
      </c>
      <c r="V1254" s="79">
        <v>4012.451171875</v>
      </c>
      <c r="W1254" s="77"/>
      <c r="X1254" s="80"/>
      <c r="Y1254" s="80"/>
      <c r="Z1254" s="69">
        <v>1254</v>
      </c>
      <c r="AA1254" s="69"/>
      <c r="AB1254" s="81"/>
      <c r="AC1254" s="72"/>
      <c r="AD1254" s="72"/>
      <c r="AE1254" s="72"/>
      <c r="AF1254" s="72"/>
      <c r="AG1254" s="72"/>
      <c r="AH1254" s="72"/>
      <c r="AI1254" s="72"/>
      <c r="AJ1254" s="72"/>
      <c r="AK1254" s="72"/>
      <c r="AL1254" s="72"/>
      <c r="AM1254" s="72"/>
      <c r="AN1254" s="72"/>
      <c r="AO1254" s="72"/>
      <c r="AP1254" s="72"/>
      <c r="AQ1254" s="106"/>
    </row>
    <row r="1255" spans="1:43">
      <c r="A1255" s="15" t="s">
        <v>5608</v>
      </c>
      <c r="B1255" s="110"/>
      <c r="C1255" s="100"/>
      <c r="D1255" s="100"/>
      <c r="E1255" s="101"/>
      <c r="F1255" s="101"/>
      <c r="G1255" s="101"/>
      <c r="H1255" s="53"/>
      <c r="I1255" s="101"/>
      <c r="J1255" s="108"/>
      <c r="K1255" s="16"/>
      <c r="L1255" s="75"/>
      <c r="M1255" s="103"/>
      <c r="N1255" s="95"/>
      <c r="O1255" s="108"/>
      <c r="P1255" s="17"/>
      <c r="Q1255" s="76"/>
      <c r="R1255" s="76"/>
      <c r="S1255" s="17"/>
      <c r="T1255" s="78"/>
      <c r="U1255" s="79">
        <v>4706.0400390625</v>
      </c>
      <c r="V1255" s="79">
        <v>5575.85498046875</v>
      </c>
      <c r="W1255" s="77"/>
      <c r="X1255" s="80"/>
      <c r="Y1255" s="80"/>
      <c r="Z1255" s="69">
        <v>1255</v>
      </c>
      <c r="AA1255" s="69"/>
      <c r="AB1255" s="81"/>
      <c r="AC1255" s="72"/>
      <c r="AD1255" s="72"/>
      <c r="AE1255" s="72"/>
      <c r="AF1255" s="72"/>
      <c r="AG1255" s="72"/>
      <c r="AH1255" s="72"/>
      <c r="AI1255" s="72"/>
      <c r="AJ1255" s="72"/>
      <c r="AK1255" s="72"/>
      <c r="AL1255" s="72"/>
      <c r="AM1255" s="72"/>
      <c r="AN1255" s="72"/>
      <c r="AO1255" s="72"/>
      <c r="AP1255" s="72"/>
      <c r="AQ1255" s="106"/>
    </row>
    <row r="1256" spans="1:43">
      <c r="A1256" s="15" t="s">
        <v>5609</v>
      </c>
      <c r="B1256" s="110"/>
      <c r="C1256" s="100"/>
      <c r="D1256" s="100"/>
      <c r="E1256" s="101"/>
      <c r="F1256" s="101"/>
      <c r="G1256" s="101"/>
      <c r="H1256" s="53"/>
      <c r="I1256" s="101"/>
      <c r="J1256" s="108"/>
      <c r="K1256" s="16"/>
      <c r="L1256" s="75"/>
      <c r="M1256" s="103"/>
      <c r="N1256" s="95"/>
      <c r="O1256" s="108"/>
      <c r="P1256" s="17"/>
      <c r="Q1256" s="76"/>
      <c r="R1256" s="76"/>
      <c r="S1256" s="17"/>
      <c r="T1256" s="78"/>
      <c r="U1256" s="79">
        <v>5044.279296875</v>
      </c>
      <c r="V1256" s="79">
        <v>4514.96533203125</v>
      </c>
      <c r="W1256" s="77"/>
      <c r="X1256" s="80"/>
      <c r="Y1256" s="80"/>
      <c r="Z1256" s="69">
        <v>1256</v>
      </c>
      <c r="AA1256" s="69"/>
      <c r="AB1256" s="81"/>
      <c r="AC1256" s="72"/>
      <c r="AD1256" s="72"/>
      <c r="AE1256" s="72"/>
      <c r="AF1256" s="72"/>
      <c r="AG1256" s="72"/>
      <c r="AH1256" s="72"/>
      <c r="AI1256" s="72"/>
      <c r="AJ1256" s="72"/>
      <c r="AK1256" s="72"/>
      <c r="AL1256" s="72"/>
      <c r="AM1256" s="72"/>
      <c r="AN1256" s="72"/>
      <c r="AO1256" s="72"/>
      <c r="AP1256" s="72"/>
      <c r="AQ1256" s="106"/>
    </row>
    <row r="1257" spans="1:43">
      <c r="A1257" s="15" t="s">
        <v>5610</v>
      </c>
      <c r="B1257" s="110"/>
      <c r="C1257" s="100"/>
      <c r="D1257" s="100"/>
      <c r="E1257" s="101"/>
      <c r="F1257" s="101"/>
      <c r="G1257" s="101"/>
      <c r="H1257" s="53"/>
      <c r="I1257" s="101"/>
      <c r="J1257" s="108"/>
      <c r="K1257" s="16"/>
      <c r="L1257" s="75"/>
      <c r="M1257" s="103"/>
      <c r="N1257" s="95"/>
      <c r="O1257" s="108"/>
      <c r="P1257" s="17"/>
      <c r="Q1257" s="76"/>
      <c r="R1257" s="76"/>
      <c r="S1257" s="17"/>
      <c r="T1257" s="78"/>
      <c r="U1257" s="79">
        <v>4957.19970703125</v>
      </c>
      <c r="V1257" s="79">
        <v>5358.0615234375</v>
      </c>
      <c r="W1257" s="77"/>
      <c r="X1257" s="80"/>
      <c r="Y1257" s="80"/>
      <c r="Z1257" s="69">
        <v>1257</v>
      </c>
      <c r="AA1257" s="69"/>
      <c r="AB1257" s="81"/>
      <c r="AC1257" s="72"/>
      <c r="AD1257" s="72"/>
      <c r="AE1257" s="72"/>
      <c r="AF1257" s="72"/>
      <c r="AG1257" s="72"/>
      <c r="AH1257" s="72"/>
      <c r="AI1257" s="72"/>
      <c r="AJ1257" s="72"/>
      <c r="AK1257" s="72"/>
      <c r="AL1257" s="72"/>
      <c r="AM1257" s="72"/>
      <c r="AN1257" s="72"/>
      <c r="AO1257" s="72"/>
      <c r="AP1257" s="72"/>
      <c r="AQ1257" s="106"/>
    </row>
    <row r="1258" spans="1:43">
      <c r="A1258" s="15" t="s">
        <v>5611</v>
      </c>
      <c r="B1258" s="110"/>
      <c r="C1258" s="100"/>
      <c r="D1258" s="100"/>
      <c r="E1258" s="101"/>
      <c r="F1258" s="101"/>
      <c r="G1258" s="101"/>
      <c r="H1258" s="53"/>
      <c r="I1258" s="101"/>
      <c r="J1258" s="108"/>
      <c r="K1258" s="16"/>
      <c r="L1258" s="75"/>
      <c r="M1258" s="103"/>
      <c r="N1258" s="95"/>
      <c r="O1258" s="108"/>
      <c r="P1258" s="17"/>
      <c r="Q1258" s="76"/>
      <c r="R1258" s="76"/>
      <c r="S1258" s="17"/>
      <c r="T1258" s="78"/>
      <c r="U1258" s="79">
        <v>4350.16650390625</v>
      </c>
      <c r="V1258" s="79">
        <v>5006.6689453125</v>
      </c>
      <c r="W1258" s="77"/>
      <c r="X1258" s="80"/>
      <c r="Y1258" s="80"/>
      <c r="Z1258" s="69">
        <v>1258</v>
      </c>
      <c r="AA1258" s="69"/>
      <c r="AB1258" s="81"/>
      <c r="AC1258" s="72"/>
      <c r="AD1258" s="72"/>
      <c r="AE1258" s="72"/>
      <c r="AF1258" s="72"/>
      <c r="AG1258" s="72"/>
      <c r="AH1258" s="72"/>
      <c r="AI1258" s="72"/>
      <c r="AJ1258" s="72"/>
      <c r="AK1258" s="72"/>
      <c r="AL1258" s="72"/>
      <c r="AM1258" s="72"/>
      <c r="AN1258" s="72"/>
      <c r="AO1258" s="72"/>
      <c r="AP1258" s="72"/>
      <c r="AQ1258" s="106"/>
    </row>
    <row r="1259" spans="1:43">
      <c r="A1259" s="15" t="s">
        <v>5612</v>
      </c>
      <c r="B1259" s="110"/>
      <c r="C1259" s="100"/>
      <c r="D1259" s="100"/>
      <c r="E1259" s="101"/>
      <c r="F1259" s="101"/>
      <c r="G1259" s="101"/>
      <c r="H1259" s="53"/>
      <c r="I1259" s="101"/>
      <c r="J1259" s="108"/>
      <c r="K1259" s="16"/>
      <c r="L1259" s="75"/>
      <c r="M1259" s="103"/>
      <c r="N1259" s="95"/>
      <c r="O1259" s="108"/>
      <c r="P1259" s="17"/>
      <c r="Q1259" s="76"/>
      <c r="R1259" s="76"/>
      <c r="S1259" s="17"/>
      <c r="T1259" s="78"/>
      <c r="U1259" s="79">
        <v>4739.95703125</v>
      </c>
      <c r="V1259" s="79">
        <v>5065.8681640625</v>
      </c>
      <c r="W1259" s="77"/>
      <c r="X1259" s="80"/>
      <c r="Y1259" s="80"/>
      <c r="Z1259" s="69">
        <v>1259</v>
      </c>
      <c r="AA1259" s="69"/>
      <c r="AB1259" s="81"/>
      <c r="AC1259" s="72"/>
      <c r="AD1259" s="72"/>
      <c r="AE1259" s="72"/>
      <c r="AF1259" s="72"/>
      <c r="AG1259" s="72"/>
      <c r="AH1259" s="72"/>
      <c r="AI1259" s="72"/>
      <c r="AJ1259" s="72"/>
      <c r="AK1259" s="72"/>
      <c r="AL1259" s="72"/>
      <c r="AM1259" s="72"/>
      <c r="AN1259" s="72"/>
      <c r="AO1259" s="72"/>
      <c r="AP1259" s="72"/>
      <c r="AQ1259" s="106"/>
    </row>
    <row r="1260" spans="1:43">
      <c r="A1260" s="15" t="s">
        <v>5613</v>
      </c>
      <c r="B1260" s="110"/>
      <c r="C1260" s="100"/>
      <c r="D1260" s="100"/>
      <c r="E1260" s="101"/>
      <c r="F1260" s="101"/>
      <c r="G1260" s="101"/>
      <c r="H1260" s="53"/>
      <c r="I1260" s="101"/>
      <c r="J1260" s="108"/>
      <c r="K1260" s="16"/>
      <c r="L1260" s="75"/>
      <c r="M1260" s="103"/>
      <c r="N1260" s="95"/>
      <c r="O1260" s="108"/>
      <c r="P1260" s="17"/>
      <c r="Q1260" s="76"/>
      <c r="R1260" s="76"/>
      <c r="S1260" s="17"/>
      <c r="T1260" s="78"/>
      <c r="U1260" s="79">
        <v>5127.4287109375</v>
      </c>
      <c r="V1260" s="79">
        <v>4904.7333984375</v>
      </c>
      <c r="W1260" s="77"/>
      <c r="X1260" s="80"/>
      <c r="Y1260" s="80"/>
      <c r="Z1260" s="69">
        <v>1260</v>
      </c>
      <c r="AA1260" s="69"/>
      <c r="AB1260" s="81"/>
      <c r="AC1260" s="72"/>
      <c r="AD1260" s="72"/>
      <c r="AE1260" s="72"/>
      <c r="AF1260" s="72"/>
      <c r="AG1260" s="72"/>
      <c r="AH1260" s="72"/>
      <c r="AI1260" s="72"/>
      <c r="AJ1260" s="72"/>
      <c r="AK1260" s="72"/>
      <c r="AL1260" s="72"/>
      <c r="AM1260" s="72"/>
      <c r="AN1260" s="72"/>
      <c r="AO1260" s="72"/>
      <c r="AP1260" s="72"/>
      <c r="AQ1260" s="106"/>
    </row>
    <row r="1261" spans="1:43">
      <c r="A1261" s="15" t="s">
        <v>5614</v>
      </c>
      <c r="B1261" s="110"/>
      <c r="C1261" s="100"/>
      <c r="D1261" s="100"/>
      <c r="E1261" s="101"/>
      <c r="F1261" s="101"/>
      <c r="G1261" s="101"/>
      <c r="H1261" s="53"/>
      <c r="I1261" s="101"/>
      <c r="J1261" s="108"/>
      <c r="K1261" s="16"/>
      <c r="L1261" s="75"/>
      <c r="M1261" s="103"/>
      <c r="N1261" s="95"/>
      <c r="O1261" s="108"/>
      <c r="P1261" s="17"/>
      <c r="Q1261" s="76"/>
      <c r="R1261" s="76"/>
      <c r="S1261" s="17"/>
      <c r="T1261" s="78"/>
      <c r="U1261" s="79">
        <v>5448.49267578125</v>
      </c>
      <c r="V1261" s="79">
        <v>4266.94482421875</v>
      </c>
      <c r="W1261" s="77"/>
      <c r="X1261" s="80"/>
      <c r="Y1261" s="80"/>
      <c r="Z1261" s="69">
        <v>1261</v>
      </c>
      <c r="AA1261" s="69"/>
      <c r="AB1261" s="81"/>
      <c r="AC1261" s="72"/>
      <c r="AD1261" s="72"/>
      <c r="AE1261" s="72"/>
      <c r="AF1261" s="72"/>
      <c r="AG1261" s="72"/>
      <c r="AH1261" s="72"/>
      <c r="AI1261" s="72"/>
      <c r="AJ1261" s="72"/>
      <c r="AK1261" s="72"/>
      <c r="AL1261" s="72"/>
      <c r="AM1261" s="72"/>
      <c r="AN1261" s="72"/>
      <c r="AO1261" s="72"/>
      <c r="AP1261" s="72"/>
      <c r="AQ1261" s="106"/>
    </row>
    <row r="1262" spans="1:43">
      <c r="A1262" s="15" t="s">
        <v>5615</v>
      </c>
      <c r="B1262" s="110"/>
      <c r="C1262" s="100"/>
      <c r="D1262" s="100"/>
      <c r="E1262" s="101"/>
      <c r="F1262" s="101"/>
      <c r="G1262" s="101"/>
      <c r="H1262" s="53"/>
      <c r="I1262" s="101"/>
      <c r="J1262" s="108"/>
      <c r="K1262" s="16"/>
      <c r="L1262" s="75"/>
      <c r="M1262" s="103"/>
      <c r="N1262" s="95"/>
      <c r="O1262" s="108"/>
      <c r="P1262" s="17"/>
      <c r="Q1262" s="76"/>
      <c r="R1262" s="76"/>
      <c r="S1262" s="17"/>
      <c r="T1262" s="78"/>
      <c r="U1262" s="79">
        <v>5635.08349609375</v>
      </c>
      <c r="V1262" s="79">
        <v>4004.4873046875</v>
      </c>
      <c r="W1262" s="77"/>
      <c r="X1262" s="80"/>
      <c r="Y1262" s="80"/>
      <c r="Z1262" s="69">
        <v>1262</v>
      </c>
      <c r="AA1262" s="69"/>
      <c r="AB1262" s="81"/>
      <c r="AC1262" s="72"/>
      <c r="AD1262" s="72"/>
      <c r="AE1262" s="72"/>
      <c r="AF1262" s="72"/>
      <c r="AG1262" s="72"/>
      <c r="AH1262" s="72"/>
      <c r="AI1262" s="72"/>
      <c r="AJ1262" s="72"/>
      <c r="AK1262" s="72"/>
      <c r="AL1262" s="72"/>
      <c r="AM1262" s="72"/>
      <c r="AN1262" s="72"/>
      <c r="AO1262" s="72"/>
      <c r="AP1262" s="72"/>
      <c r="AQ1262" s="106"/>
    </row>
    <row r="1263" spans="1:43">
      <c r="A1263" s="15" t="s">
        <v>5616</v>
      </c>
      <c r="B1263" s="110"/>
      <c r="C1263" s="100"/>
      <c r="D1263" s="100"/>
      <c r="E1263" s="101"/>
      <c r="F1263" s="101"/>
      <c r="G1263" s="101"/>
      <c r="H1263" s="53"/>
      <c r="I1263" s="101"/>
      <c r="J1263" s="108"/>
      <c r="K1263" s="16"/>
      <c r="L1263" s="75"/>
      <c r="M1263" s="103"/>
      <c r="N1263" s="95"/>
      <c r="O1263" s="108"/>
      <c r="P1263" s="17"/>
      <c r="Q1263" s="76"/>
      <c r="R1263" s="76"/>
      <c r="S1263" s="17"/>
      <c r="T1263" s="78"/>
      <c r="U1263" s="79">
        <v>6042.31884765625</v>
      </c>
      <c r="V1263" s="79">
        <v>4176.85888671875</v>
      </c>
      <c r="W1263" s="77"/>
      <c r="X1263" s="80"/>
      <c r="Y1263" s="80"/>
      <c r="Z1263" s="69">
        <v>1263</v>
      </c>
      <c r="AA1263" s="69"/>
      <c r="AB1263" s="81"/>
      <c r="AC1263" s="72"/>
      <c r="AD1263" s="72"/>
      <c r="AE1263" s="72"/>
      <c r="AF1263" s="72"/>
      <c r="AG1263" s="72"/>
      <c r="AH1263" s="72"/>
      <c r="AI1263" s="72"/>
      <c r="AJ1263" s="72"/>
      <c r="AK1263" s="72"/>
      <c r="AL1263" s="72"/>
      <c r="AM1263" s="72"/>
      <c r="AN1263" s="72"/>
      <c r="AO1263" s="72"/>
      <c r="AP1263" s="72"/>
      <c r="AQ1263" s="106"/>
    </row>
    <row r="1264" spans="1:43">
      <c r="A1264" s="15" t="s">
        <v>5617</v>
      </c>
      <c r="B1264" s="110"/>
      <c r="C1264" s="100"/>
      <c r="D1264" s="100"/>
      <c r="E1264" s="101"/>
      <c r="F1264" s="101"/>
      <c r="G1264" s="101"/>
      <c r="H1264" s="53"/>
      <c r="I1264" s="101"/>
      <c r="J1264" s="108"/>
      <c r="K1264" s="16"/>
      <c r="L1264" s="75"/>
      <c r="M1264" s="103"/>
      <c r="N1264" s="95"/>
      <c r="O1264" s="108"/>
      <c r="P1264" s="17"/>
      <c r="Q1264" s="76"/>
      <c r="R1264" s="76"/>
      <c r="S1264" s="17"/>
      <c r="T1264" s="78"/>
      <c r="U1264" s="79">
        <v>4449.24169921875</v>
      </c>
      <c r="V1264" s="79">
        <v>5690.29833984375</v>
      </c>
      <c r="W1264" s="77"/>
      <c r="X1264" s="80"/>
      <c r="Y1264" s="80"/>
      <c r="Z1264" s="69">
        <v>1264</v>
      </c>
      <c r="AA1264" s="69"/>
      <c r="AB1264" s="81"/>
      <c r="AC1264" s="72"/>
      <c r="AD1264" s="72"/>
      <c r="AE1264" s="72"/>
      <c r="AF1264" s="72"/>
      <c r="AG1264" s="72"/>
      <c r="AH1264" s="72"/>
      <c r="AI1264" s="72"/>
      <c r="AJ1264" s="72"/>
      <c r="AK1264" s="72"/>
      <c r="AL1264" s="72"/>
      <c r="AM1264" s="72"/>
      <c r="AN1264" s="72"/>
      <c r="AO1264" s="72"/>
      <c r="AP1264" s="72"/>
      <c r="AQ1264" s="106"/>
    </row>
    <row r="1265" spans="1:43">
      <c r="A1265" s="15" t="s">
        <v>5618</v>
      </c>
      <c r="B1265" s="110"/>
      <c r="C1265" s="100"/>
      <c r="D1265" s="100"/>
      <c r="E1265" s="101"/>
      <c r="F1265" s="101"/>
      <c r="G1265" s="101"/>
      <c r="H1265" s="53"/>
      <c r="I1265" s="101"/>
      <c r="J1265" s="108"/>
      <c r="K1265" s="16"/>
      <c r="L1265" s="75"/>
      <c r="M1265" s="103"/>
      <c r="N1265" s="95"/>
      <c r="O1265" s="108"/>
      <c r="P1265" s="17"/>
      <c r="Q1265" s="76"/>
      <c r="R1265" s="76"/>
      <c r="S1265" s="17"/>
      <c r="T1265" s="78"/>
      <c r="U1265" s="79">
        <v>5869.82470703125</v>
      </c>
      <c r="V1265" s="79">
        <v>4037.98828125</v>
      </c>
      <c r="W1265" s="77"/>
      <c r="X1265" s="80"/>
      <c r="Y1265" s="80"/>
      <c r="Z1265" s="69">
        <v>1265</v>
      </c>
      <c r="AA1265" s="69"/>
      <c r="AB1265" s="81"/>
      <c r="AC1265" s="72"/>
      <c r="AD1265" s="72"/>
      <c r="AE1265" s="72"/>
      <c r="AF1265" s="72"/>
      <c r="AG1265" s="72"/>
      <c r="AH1265" s="72"/>
      <c r="AI1265" s="72"/>
      <c r="AJ1265" s="72"/>
      <c r="AK1265" s="72"/>
      <c r="AL1265" s="72"/>
      <c r="AM1265" s="72"/>
      <c r="AN1265" s="72"/>
      <c r="AO1265" s="72"/>
      <c r="AP1265" s="72"/>
      <c r="AQ1265" s="106"/>
    </row>
    <row r="1266" spans="1:43">
      <c r="A1266" s="15" t="s">
        <v>5619</v>
      </c>
      <c r="B1266" s="110"/>
      <c r="C1266" s="100"/>
      <c r="D1266" s="100"/>
      <c r="E1266" s="101"/>
      <c r="F1266" s="101"/>
      <c r="G1266" s="101"/>
      <c r="H1266" s="53"/>
      <c r="I1266" s="101"/>
      <c r="J1266" s="108"/>
      <c r="K1266" s="16"/>
      <c r="L1266" s="75"/>
      <c r="M1266" s="103"/>
      <c r="N1266" s="95"/>
      <c r="O1266" s="108"/>
      <c r="P1266" s="17"/>
      <c r="Q1266" s="76"/>
      <c r="R1266" s="76"/>
      <c r="S1266" s="17"/>
      <c r="T1266" s="78"/>
      <c r="U1266" s="79">
        <v>4523.0888671875</v>
      </c>
      <c r="V1266" s="79">
        <v>5336.04443359375</v>
      </c>
      <c r="W1266" s="77"/>
      <c r="X1266" s="80"/>
      <c r="Y1266" s="80"/>
      <c r="Z1266" s="69">
        <v>1266</v>
      </c>
      <c r="AA1266" s="69"/>
      <c r="AB1266" s="81"/>
      <c r="AC1266" s="72"/>
      <c r="AD1266" s="72"/>
      <c r="AE1266" s="72"/>
      <c r="AF1266" s="72"/>
      <c r="AG1266" s="72"/>
      <c r="AH1266" s="72"/>
      <c r="AI1266" s="72"/>
      <c r="AJ1266" s="72"/>
      <c r="AK1266" s="72"/>
      <c r="AL1266" s="72"/>
      <c r="AM1266" s="72"/>
      <c r="AN1266" s="72"/>
      <c r="AO1266" s="72"/>
      <c r="AP1266" s="72"/>
      <c r="AQ1266" s="106"/>
    </row>
    <row r="1267" spans="1:43">
      <c r="A1267" s="15" t="s">
        <v>5620</v>
      </c>
      <c r="B1267" s="110"/>
      <c r="C1267" s="100"/>
      <c r="D1267" s="100"/>
      <c r="E1267" s="101"/>
      <c r="F1267" s="101"/>
      <c r="G1267" s="101"/>
      <c r="H1267" s="53"/>
      <c r="I1267" s="101"/>
      <c r="J1267" s="108"/>
      <c r="K1267" s="16"/>
      <c r="L1267" s="75"/>
      <c r="M1267" s="103"/>
      <c r="N1267" s="95"/>
      <c r="O1267" s="108"/>
      <c r="P1267" s="17"/>
      <c r="Q1267" s="76"/>
      <c r="R1267" s="76"/>
      <c r="S1267" s="17"/>
      <c r="T1267" s="78"/>
      <c r="U1267" s="79">
        <v>6109.822265625</v>
      </c>
      <c r="V1267" s="79">
        <v>4399.0498046875</v>
      </c>
      <c r="W1267" s="77"/>
      <c r="X1267" s="80"/>
      <c r="Y1267" s="80"/>
      <c r="Z1267" s="69">
        <v>1267</v>
      </c>
      <c r="AA1267" s="69"/>
      <c r="AB1267" s="81"/>
      <c r="AC1267" s="72"/>
      <c r="AD1267" s="72"/>
      <c r="AE1267" s="72"/>
      <c r="AF1267" s="72"/>
      <c r="AG1267" s="72"/>
      <c r="AH1267" s="72"/>
      <c r="AI1267" s="72"/>
      <c r="AJ1267" s="72"/>
      <c r="AK1267" s="72"/>
      <c r="AL1267" s="72"/>
      <c r="AM1267" s="72"/>
      <c r="AN1267" s="72"/>
      <c r="AO1267" s="72"/>
      <c r="AP1267" s="72"/>
      <c r="AQ1267" s="106"/>
    </row>
    <row r="1268" spans="1:43">
      <c r="A1268" s="15" t="s">
        <v>5621</v>
      </c>
      <c r="B1268" s="110"/>
      <c r="C1268" s="100"/>
      <c r="D1268" s="100"/>
      <c r="E1268" s="101"/>
      <c r="F1268" s="101"/>
      <c r="G1268" s="101"/>
      <c r="H1268" s="53"/>
      <c r="I1268" s="101"/>
      <c r="J1268" s="108"/>
      <c r="K1268" s="16"/>
      <c r="L1268" s="75"/>
      <c r="M1268" s="103"/>
      <c r="N1268" s="95"/>
      <c r="O1268" s="108"/>
      <c r="P1268" s="17"/>
      <c r="Q1268" s="76"/>
      <c r="R1268" s="76"/>
      <c r="S1268" s="17"/>
      <c r="T1268" s="78"/>
      <c r="U1268" s="79">
        <v>4252.55078125</v>
      </c>
      <c r="V1268" s="79">
        <v>5280.015625</v>
      </c>
      <c r="W1268" s="77"/>
      <c r="X1268" s="80"/>
      <c r="Y1268" s="80"/>
      <c r="Z1268" s="69">
        <v>1268</v>
      </c>
      <c r="AA1268" s="69"/>
      <c r="AB1268" s="81"/>
      <c r="AC1268" s="72"/>
      <c r="AD1268" s="72"/>
      <c r="AE1268" s="72"/>
      <c r="AF1268" s="72"/>
      <c r="AG1268" s="72"/>
      <c r="AH1268" s="72"/>
      <c r="AI1268" s="72"/>
      <c r="AJ1268" s="72"/>
      <c r="AK1268" s="72"/>
      <c r="AL1268" s="72"/>
      <c r="AM1268" s="72"/>
      <c r="AN1268" s="72"/>
      <c r="AO1268" s="72"/>
      <c r="AP1268" s="72"/>
      <c r="AQ1268" s="106"/>
    </row>
    <row r="1269" spans="1:43">
      <c r="A1269" s="15" t="s">
        <v>5622</v>
      </c>
      <c r="B1269" s="110"/>
      <c r="C1269" s="100"/>
      <c r="D1269" s="100"/>
      <c r="E1269" s="101"/>
      <c r="F1269" s="101"/>
      <c r="G1269" s="101"/>
      <c r="H1269" s="53"/>
      <c r="I1269" s="101"/>
      <c r="J1269" s="108"/>
      <c r="K1269" s="16"/>
      <c r="L1269" s="75"/>
      <c r="M1269" s="103"/>
      <c r="N1269" s="95"/>
      <c r="O1269" s="108"/>
      <c r="P1269" s="17"/>
      <c r="Q1269" s="76"/>
      <c r="R1269" s="76"/>
      <c r="S1269" s="17"/>
      <c r="T1269" s="78"/>
      <c r="U1269" s="79">
        <v>4579.29296875</v>
      </c>
      <c r="V1269" s="79">
        <v>4446.26904296875</v>
      </c>
      <c r="W1269" s="77"/>
      <c r="X1269" s="80"/>
      <c r="Y1269" s="80"/>
      <c r="Z1269" s="69">
        <v>1269</v>
      </c>
      <c r="AA1269" s="69"/>
      <c r="AB1269" s="81"/>
      <c r="AC1269" s="72"/>
      <c r="AD1269" s="72"/>
      <c r="AE1269" s="72"/>
      <c r="AF1269" s="72"/>
      <c r="AG1269" s="72"/>
      <c r="AH1269" s="72"/>
      <c r="AI1269" s="72"/>
      <c r="AJ1269" s="72"/>
      <c r="AK1269" s="72"/>
      <c r="AL1269" s="72"/>
      <c r="AM1269" s="72"/>
      <c r="AN1269" s="72"/>
      <c r="AO1269" s="72"/>
      <c r="AP1269" s="72"/>
      <c r="AQ1269" s="106"/>
    </row>
    <row r="1270" spans="1:43">
      <c r="A1270" s="15" t="s">
        <v>5623</v>
      </c>
      <c r="B1270" s="110"/>
      <c r="C1270" s="100"/>
      <c r="D1270" s="100"/>
      <c r="E1270" s="101"/>
      <c r="F1270" s="101"/>
      <c r="G1270" s="101"/>
      <c r="H1270" s="53"/>
      <c r="I1270" s="101"/>
      <c r="J1270" s="108"/>
      <c r="K1270" s="16"/>
      <c r="L1270" s="75"/>
      <c r="M1270" s="103"/>
      <c r="N1270" s="95"/>
      <c r="O1270" s="108"/>
      <c r="P1270" s="17"/>
      <c r="Q1270" s="76"/>
      <c r="R1270" s="76"/>
      <c r="S1270" s="17"/>
      <c r="T1270" s="78"/>
      <c r="U1270" s="79">
        <v>5571.494140625</v>
      </c>
      <c r="V1270" s="79">
        <v>6037.71044921875</v>
      </c>
      <c r="W1270" s="77"/>
      <c r="X1270" s="80"/>
      <c r="Y1270" s="80"/>
      <c r="Z1270" s="69">
        <v>1270</v>
      </c>
      <c r="AA1270" s="69"/>
      <c r="AB1270" s="81"/>
      <c r="AC1270" s="72"/>
      <c r="AD1270" s="72"/>
      <c r="AE1270" s="72"/>
      <c r="AF1270" s="72"/>
      <c r="AG1270" s="72"/>
      <c r="AH1270" s="72"/>
      <c r="AI1270" s="72"/>
      <c r="AJ1270" s="72"/>
      <c r="AK1270" s="72"/>
      <c r="AL1270" s="72"/>
      <c r="AM1270" s="72"/>
      <c r="AN1270" s="72"/>
      <c r="AO1270" s="72"/>
      <c r="AP1270" s="72"/>
      <c r="AQ1270" s="106"/>
    </row>
    <row r="1271" spans="1:43">
      <c r="A1271" s="15" t="s">
        <v>5624</v>
      </c>
      <c r="B1271" s="110"/>
      <c r="C1271" s="100"/>
      <c r="D1271" s="100"/>
      <c r="E1271" s="101"/>
      <c r="F1271" s="101"/>
      <c r="G1271" s="101"/>
      <c r="H1271" s="53"/>
      <c r="I1271" s="101"/>
      <c r="J1271" s="108"/>
      <c r="K1271" s="16"/>
      <c r="L1271" s="75"/>
      <c r="M1271" s="103"/>
      <c r="N1271" s="95"/>
      <c r="O1271" s="108"/>
      <c r="P1271" s="17"/>
      <c r="Q1271" s="76"/>
      <c r="R1271" s="76"/>
      <c r="S1271" s="17"/>
      <c r="T1271" s="78"/>
      <c r="U1271" s="79">
        <v>5699.51318359375</v>
      </c>
      <c r="V1271" s="79">
        <v>7057.560546875</v>
      </c>
      <c r="W1271" s="77"/>
      <c r="X1271" s="80"/>
      <c r="Y1271" s="80"/>
      <c r="Z1271" s="69">
        <v>1271</v>
      </c>
      <c r="AA1271" s="69"/>
      <c r="AB1271" s="81"/>
      <c r="AC1271" s="72"/>
      <c r="AD1271" s="72"/>
      <c r="AE1271" s="72"/>
      <c r="AF1271" s="72"/>
      <c r="AG1271" s="72"/>
      <c r="AH1271" s="72"/>
      <c r="AI1271" s="72"/>
      <c r="AJ1271" s="72"/>
      <c r="AK1271" s="72"/>
      <c r="AL1271" s="72"/>
      <c r="AM1271" s="72"/>
      <c r="AN1271" s="72"/>
      <c r="AO1271" s="72"/>
      <c r="AP1271" s="72"/>
      <c r="AQ1271" s="106"/>
    </row>
    <row r="1272" spans="1:43">
      <c r="A1272" s="15" t="s">
        <v>5625</v>
      </c>
      <c r="B1272" s="110"/>
      <c r="C1272" s="100"/>
      <c r="D1272" s="100"/>
      <c r="E1272" s="101"/>
      <c r="F1272" s="101"/>
      <c r="G1272" s="101"/>
      <c r="H1272" s="53"/>
      <c r="I1272" s="101"/>
      <c r="J1272" s="108"/>
      <c r="K1272" s="16"/>
      <c r="L1272" s="75"/>
      <c r="M1272" s="103"/>
      <c r="N1272" s="95"/>
      <c r="O1272" s="108"/>
      <c r="P1272" s="17"/>
      <c r="Q1272" s="76"/>
      <c r="R1272" s="76"/>
      <c r="S1272" s="17"/>
      <c r="T1272" s="78"/>
      <c r="U1272" s="79">
        <v>4415.9599609375</v>
      </c>
      <c r="V1272" s="79">
        <v>4739.859375</v>
      </c>
      <c r="W1272" s="77"/>
      <c r="X1272" s="80"/>
      <c r="Y1272" s="80"/>
      <c r="Z1272" s="69">
        <v>1272</v>
      </c>
      <c r="AA1272" s="69"/>
      <c r="AB1272" s="81"/>
      <c r="AC1272" s="72"/>
      <c r="AD1272" s="72"/>
      <c r="AE1272" s="72"/>
      <c r="AF1272" s="72"/>
      <c r="AG1272" s="72"/>
      <c r="AH1272" s="72"/>
      <c r="AI1272" s="72"/>
      <c r="AJ1272" s="72"/>
      <c r="AK1272" s="72"/>
      <c r="AL1272" s="72"/>
      <c r="AM1272" s="72"/>
      <c r="AN1272" s="72"/>
      <c r="AO1272" s="72"/>
      <c r="AP1272" s="72"/>
      <c r="AQ1272" s="106"/>
    </row>
    <row r="1273" spans="1:43">
      <c r="A1273" s="15" t="s">
        <v>5626</v>
      </c>
      <c r="B1273" s="110"/>
      <c r="C1273" s="100"/>
      <c r="D1273" s="100"/>
      <c r="E1273" s="101"/>
      <c r="F1273" s="101"/>
      <c r="G1273" s="101"/>
      <c r="H1273" s="53"/>
      <c r="I1273" s="101"/>
      <c r="J1273" s="108"/>
      <c r="K1273" s="16"/>
      <c r="L1273" s="75"/>
      <c r="M1273" s="103"/>
      <c r="N1273" s="95"/>
      <c r="O1273" s="108"/>
      <c r="P1273" s="17"/>
      <c r="Q1273" s="76"/>
      <c r="R1273" s="76"/>
      <c r="S1273" s="17"/>
      <c r="T1273" s="78"/>
      <c r="U1273" s="79">
        <v>4271.37548828125</v>
      </c>
      <c r="V1273" s="79">
        <v>5549.28125</v>
      </c>
      <c r="W1273" s="77"/>
      <c r="X1273" s="80"/>
      <c r="Y1273" s="80"/>
      <c r="Z1273" s="69">
        <v>1273</v>
      </c>
      <c r="AA1273" s="69"/>
      <c r="AB1273" s="81"/>
      <c r="AC1273" s="72"/>
      <c r="AD1273" s="72"/>
      <c r="AE1273" s="72"/>
      <c r="AF1273" s="72"/>
      <c r="AG1273" s="72"/>
      <c r="AH1273" s="72"/>
      <c r="AI1273" s="72"/>
      <c r="AJ1273" s="72"/>
      <c r="AK1273" s="72"/>
      <c r="AL1273" s="72"/>
      <c r="AM1273" s="72"/>
      <c r="AN1273" s="72"/>
      <c r="AO1273" s="72"/>
      <c r="AP1273" s="72"/>
      <c r="AQ1273" s="106"/>
    </row>
    <row r="1274" spans="1:43">
      <c r="A1274" s="15" t="s">
        <v>5627</v>
      </c>
      <c r="B1274" s="110"/>
      <c r="C1274" s="100"/>
      <c r="D1274" s="100"/>
      <c r="E1274" s="101"/>
      <c r="F1274" s="101"/>
      <c r="G1274" s="101"/>
      <c r="H1274" s="53"/>
      <c r="I1274" s="101"/>
      <c r="J1274" s="108"/>
      <c r="K1274" s="16"/>
      <c r="L1274" s="75"/>
      <c r="M1274" s="103"/>
      <c r="N1274" s="95"/>
      <c r="O1274" s="108"/>
      <c r="P1274" s="17"/>
      <c r="Q1274" s="76"/>
      <c r="R1274" s="76"/>
      <c r="S1274" s="17"/>
      <c r="T1274" s="78"/>
      <c r="U1274" s="79">
        <v>5094.59228515625</v>
      </c>
      <c r="V1274" s="79">
        <v>3906.981201171875</v>
      </c>
      <c r="W1274" s="77"/>
      <c r="X1274" s="80"/>
      <c r="Y1274" s="80"/>
      <c r="Z1274" s="69">
        <v>1274</v>
      </c>
      <c r="AA1274" s="69"/>
      <c r="AB1274" s="81"/>
      <c r="AC1274" s="72"/>
      <c r="AD1274" s="72"/>
      <c r="AE1274" s="72"/>
      <c r="AF1274" s="72"/>
      <c r="AG1274" s="72"/>
      <c r="AH1274" s="72"/>
      <c r="AI1274" s="72"/>
      <c r="AJ1274" s="72"/>
      <c r="AK1274" s="72"/>
      <c r="AL1274" s="72"/>
      <c r="AM1274" s="72"/>
      <c r="AN1274" s="72"/>
      <c r="AO1274" s="72"/>
      <c r="AP1274" s="72"/>
      <c r="AQ1274" s="106"/>
    </row>
    <row r="1275" spans="1:43">
      <c r="A1275" s="15" t="s">
        <v>5628</v>
      </c>
      <c r="B1275" s="110"/>
      <c r="C1275" s="100"/>
      <c r="D1275" s="100"/>
      <c r="E1275" s="101"/>
      <c r="F1275" s="101"/>
      <c r="G1275" s="101"/>
      <c r="H1275" s="53"/>
      <c r="I1275" s="101"/>
      <c r="J1275" s="108"/>
      <c r="K1275" s="16"/>
      <c r="L1275" s="75"/>
      <c r="M1275" s="103"/>
      <c r="N1275" s="95"/>
      <c r="O1275" s="108"/>
      <c r="P1275" s="17"/>
      <c r="Q1275" s="76"/>
      <c r="R1275" s="76"/>
      <c r="S1275" s="17"/>
      <c r="T1275" s="78"/>
      <c r="U1275" s="79">
        <v>5802.19970703125</v>
      </c>
      <c r="V1275" s="79">
        <v>4803.32568359375</v>
      </c>
      <c r="W1275" s="77"/>
      <c r="X1275" s="80"/>
      <c r="Y1275" s="80"/>
      <c r="Z1275" s="69">
        <v>1275</v>
      </c>
      <c r="AA1275" s="69"/>
      <c r="AB1275" s="81"/>
      <c r="AC1275" s="72"/>
      <c r="AD1275" s="72"/>
      <c r="AE1275" s="72"/>
      <c r="AF1275" s="72"/>
      <c r="AG1275" s="72"/>
      <c r="AH1275" s="72"/>
      <c r="AI1275" s="72"/>
      <c r="AJ1275" s="72"/>
      <c r="AK1275" s="72"/>
      <c r="AL1275" s="72"/>
      <c r="AM1275" s="72"/>
      <c r="AN1275" s="72"/>
      <c r="AO1275" s="72"/>
      <c r="AP1275" s="72"/>
      <c r="AQ1275" s="106"/>
    </row>
    <row r="1276" spans="1:43">
      <c r="A1276" s="15" t="s">
        <v>5629</v>
      </c>
      <c r="B1276" s="110"/>
      <c r="C1276" s="100"/>
      <c r="D1276" s="100"/>
      <c r="E1276" s="101"/>
      <c r="F1276" s="101"/>
      <c r="G1276" s="101"/>
      <c r="H1276" s="53"/>
      <c r="I1276" s="101"/>
      <c r="J1276" s="108"/>
      <c r="K1276" s="16"/>
      <c r="L1276" s="75"/>
      <c r="M1276" s="103"/>
      <c r="N1276" s="95"/>
      <c r="O1276" s="108"/>
      <c r="P1276" s="17"/>
      <c r="Q1276" s="76"/>
      <c r="R1276" s="76"/>
      <c r="S1276" s="17"/>
      <c r="T1276" s="78"/>
      <c r="U1276" s="79">
        <v>6203.85400390625</v>
      </c>
      <c r="V1276" s="79">
        <v>7921.17236328125</v>
      </c>
      <c r="W1276" s="77"/>
      <c r="X1276" s="80"/>
      <c r="Y1276" s="80"/>
      <c r="Z1276" s="69">
        <v>1276</v>
      </c>
      <c r="AA1276" s="69"/>
      <c r="AB1276" s="81"/>
      <c r="AC1276" s="72"/>
      <c r="AD1276" s="72"/>
      <c r="AE1276" s="72"/>
      <c r="AF1276" s="72"/>
      <c r="AG1276" s="72"/>
      <c r="AH1276" s="72"/>
      <c r="AI1276" s="72"/>
      <c r="AJ1276" s="72"/>
      <c r="AK1276" s="72"/>
      <c r="AL1276" s="72"/>
      <c r="AM1276" s="72"/>
      <c r="AN1276" s="72"/>
      <c r="AO1276" s="72"/>
      <c r="AP1276" s="72"/>
      <c r="AQ1276" s="106"/>
    </row>
    <row r="1277" spans="1:43">
      <c r="A1277" s="15" t="s">
        <v>5630</v>
      </c>
      <c r="B1277" s="110"/>
      <c r="C1277" s="100"/>
      <c r="D1277" s="100"/>
      <c r="E1277" s="101"/>
      <c r="F1277" s="101"/>
      <c r="G1277" s="101"/>
      <c r="H1277" s="53"/>
      <c r="I1277" s="101"/>
      <c r="J1277" s="108"/>
      <c r="K1277" s="16"/>
      <c r="L1277" s="75"/>
      <c r="M1277" s="103"/>
      <c r="N1277" s="95"/>
      <c r="O1277" s="108"/>
      <c r="P1277" s="17"/>
      <c r="Q1277" s="76"/>
      <c r="R1277" s="76"/>
      <c r="S1277" s="17"/>
      <c r="T1277" s="78"/>
      <c r="U1277" s="79">
        <v>5643.970703125</v>
      </c>
      <c r="V1277" s="79">
        <v>7061.1611328125</v>
      </c>
      <c r="W1277" s="77"/>
      <c r="X1277" s="80"/>
      <c r="Y1277" s="80"/>
      <c r="Z1277" s="69">
        <v>1277</v>
      </c>
      <c r="AA1277" s="69"/>
      <c r="AB1277" s="81"/>
      <c r="AC1277" s="72"/>
      <c r="AD1277" s="72"/>
      <c r="AE1277" s="72"/>
      <c r="AF1277" s="72"/>
      <c r="AG1277" s="72"/>
      <c r="AH1277" s="72"/>
      <c r="AI1277" s="72"/>
      <c r="AJ1277" s="72"/>
      <c r="AK1277" s="72"/>
      <c r="AL1277" s="72"/>
      <c r="AM1277" s="72"/>
      <c r="AN1277" s="72"/>
      <c r="AO1277" s="72"/>
      <c r="AP1277" s="72"/>
      <c r="AQ1277" s="106"/>
    </row>
    <row r="1278" spans="1:43">
      <c r="A1278" s="15" t="s">
        <v>5631</v>
      </c>
      <c r="B1278" s="110"/>
      <c r="C1278" s="100"/>
      <c r="D1278" s="100"/>
      <c r="E1278" s="101"/>
      <c r="F1278" s="101"/>
      <c r="G1278" s="101"/>
      <c r="H1278" s="53"/>
      <c r="I1278" s="101"/>
      <c r="J1278" s="108"/>
      <c r="K1278" s="16"/>
      <c r="L1278" s="75"/>
      <c r="M1278" s="103"/>
      <c r="N1278" s="95"/>
      <c r="O1278" s="108"/>
      <c r="P1278" s="17"/>
      <c r="Q1278" s="76"/>
      <c r="R1278" s="76"/>
      <c r="S1278" s="17"/>
      <c r="T1278" s="78"/>
      <c r="U1278" s="79">
        <v>6152.38134765625</v>
      </c>
      <c r="V1278" s="79">
        <v>8003.45263671875</v>
      </c>
      <c r="W1278" s="77"/>
      <c r="X1278" s="80"/>
      <c r="Y1278" s="80"/>
      <c r="Z1278" s="69">
        <v>1278</v>
      </c>
      <c r="AA1278" s="69"/>
      <c r="AB1278" s="81"/>
      <c r="AC1278" s="72"/>
      <c r="AD1278" s="72"/>
      <c r="AE1278" s="72"/>
      <c r="AF1278" s="72"/>
      <c r="AG1278" s="72"/>
      <c r="AH1278" s="72"/>
      <c r="AI1278" s="72"/>
      <c r="AJ1278" s="72"/>
      <c r="AK1278" s="72"/>
      <c r="AL1278" s="72"/>
      <c r="AM1278" s="72"/>
      <c r="AN1278" s="72"/>
      <c r="AO1278" s="72"/>
      <c r="AP1278" s="72"/>
      <c r="AQ1278" s="106"/>
    </row>
    <row r="1279" spans="1:43">
      <c r="A1279" s="15" t="s">
        <v>5632</v>
      </c>
      <c r="B1279" s="110"/>
      <c r="C1279" s="100"/>
      <c r="D1279" s="100"/>
      <c r="E1279" s="101"/>
      <c r="F1279" s="101"/>
      <c r="G1279" s="101"/>
      <c r="H1279" s="53"/>
      <c r="I1279" s="101"/>
      <c r="J1279" s="108"/>
      <c r="K1279" s="16"/>
      <c r="L1279" s="75"/>
      <c r="M1279" s="103"/>
      <c r="N1279" s="95"/>
      <c r="O1279" s="108"/>
      <c r="P1279" s="17"/>
      <c r="Q1279" s="76"/>
      <c r="R1279" s="76"/>
      <c r="S1279" s="17"/>
      <c r="T1279" s="78"/>
      <c r="U1279" s="79">
        <v>5701.5</v>
      </c>
      <c r="V1279" s="79">
        <v>7080.9267578125</v>
      </c>
      <c r="W1279" s="77"/>
      <c r="X1279" s="80"/>
      <c r="Y1279" s="80"/>
      <c r="Z1279" s="69">
        <v>1279</v>
      </c>
      <c r="AA1279" s="69"/>
      <c r="AB1279" s="81"/>
      <c r="AC1279" s="72"/>
      <c r="AD1279" s="72"/>
      <c r="AE1279" s="72"/>
      <c r="AF1279" s="72"/>
      <c r="AG1279" s="72"/>
      <c r="AH1279" s="72"/>
      <c r="AI1279" s="72"/>
      <c r="AJ1279" s="72"/>
      <c r="AK1279" s="72"/>
      <c r="AL1279" s="72"/>
      <c r="AM1279" s="72"/>
      <c r="AN1279" s="72"/>
      <c r="AO1279" s="72"/>
      <c r="AP1279" s="72"/>
      <c r="AQ1279" s="106"/>
    </row>
    <row r="1280" spans="1:43">
      <c r="A1280" s="15" t="s">
        <v>5633</v>
      </c>
      <c r="B1280" s="110"/>
      <c r="C1280" s="100"/>
      <c r="D1280" s="100"/>
      <c r="E1280" s="101"/>
      <c r="F1280" s="101"/>
      <c r="G1280" s="101"/>
      <c r="H1280" s="53"/>
      <c r="I1280" s="101"/>
      <c r="J1280" s="108"/>
      <c r="K1280" s="16"/>
      <c r="L1280" s="75"/>
      <c r="M1280" s="103"/>
      <c r="N1280" s="95"/>
      <c r="O1280" s="108"/>
      <c r="P1280" s="17"/>
      <c r="Q1280" s="76"/>
      <c r="R1280" s="76"/>
      <c r="S1280" s="17"/>
      <c r="T1280" s="78"/>
      <c r="U1280" s="79">
        <v>5485.6494140625</v>
      </c>
      <c r="V1280" s="79">
        <v>6220.3349609375</v>
      </c>
      <c r="W1280" s="77"/>
      <c r="X1280" s="80"/>
      <c r="Y1280" s="80"/>
      <c r="Z1280" s="69">
        <v>1280</v>
      </c>
      <c r="AA1280" s="69"/>
      <c r="AB1280" s="81"/>
      <c r="AC1280" s="72"/>
      <c r="AD1280" s="72"/>
      <c r="AE1280" s="72"/>
      <c r="AF1280" s="72"/>
      <c r="AG1280" s="72"/>
      <c r="AH1280" s="72"/>
      <c r="AI1280" s="72"/>
      <c r="AJ1280" s="72"/>
      <c r="AK1280" s="72"/>
      <c r="AL1280" s="72"/>
      <c r="AM1280" s="72"/>
      <c r="AN1280" s="72"/>
      <c r="AO1280" s="72"/>
      <c r="AP1280" s="72"/>
      <c r="AQ1280" s="106"/>
    </row>
    <row r="1281" spans="1:43">
      <c r="A1281" s="15" t="s">
        <v>5634</v>
      </c>
      <c r="B1281" s="110"/>
      <c r="C1281" s="100"/>
      <c r="D1281" s="100"/>
      <c r="E1281" s="101"/>
      <c r="F1281" s="101"/>
      <c r="G1281" s="101"/>
      <c r="H1281" s="53"/>
      <c r="I1281" s="101"/>
      <c r="J1281" s="108"/>
      <c r="K1281" s="16"/>
      <c r="L1281" s="75"/>
      <c r="M1281" s="103"/>
      <c r="N1281" s="95"/>
      <c r="O1281" s="108"/>
      <c r="P1281" s="17"/>
      <c r="Q1281" s="76"/>
      <c r="R1281" s="76"/>
      <c r="S1281" s="17"/>
      <c r="T1281" s="78"/>
      <c r="U1281" s="79">
        <v>5312.1650390625</v>
      </c>
      <c r="V1281" s="79">
        <v>7329.97509765625</v>
      </c>
      <c r="W1281" s="77"/>
      <c r="X1281" s="80"/>
      <c r="Y1281" s="80"/>
      <c r="Z1281" s="69">
        <v>1281</v>
      </c>
      <c r="AA1281" s="69"/>
      <c r="AB1281" s="81"/>
      <c r="AC1281" s="72"/>
      <c r="AD1281" s="72"/>
      <c r="AE1281" s="72"/>
      <c r="AF1281" s="72"/>
      <c r="AG1281" s="72"/>
      <c r="AH1281" s="72"/>
      <c r="AI1281" s="72"/>
      <c r="AJ1281" s="72"/>
      <c r="AK1281" s="72"/>
      <c r="AL1281" s="72"/>
      <c r="AM1281" s="72"/>
      <c r="AN1281" s="72"/>
      <c r="AO1281" s="72"/>
      <c r="AP1281" s="72"/>
      <c r="AQ1281" s="106"/>
    </row>
    <row r="1282" spans="1:43">
      <c r="A1282" s="15" t="s">
        <v>5635</v>
      </c>
      <c r="B1282" s="110"/>
      <c r="C1282" s="100"/>
      <c r="D1282" s="100"/>
      <c r="E1282" s="101"/>
      <c r="F1282" s="101"/>
      <c r="G1282" s="101"/>
      <c r="H1282" s="53"/>
      <c r="I1282" s="101"/>
      <c r="J1282" s="108"/>
      <c r="K1282" s="16"/>
      <c r="L1282" s="75"/>
      <c r="M1282" s="103"/>
      <c r="N1282" s="95"/>
      <c r="O1282" s="108"/>
      <c r="P1282" s="17"/>
      <c r="Q1282" s="76"/>
      <c r="R1282" s="76"/>
      <c r="S1282" s="17"/>
      <c r="T1282" s="78"/>
      <c r="U1282" s="79">
        <v>6528.48486328125</v>
      </c>
      <c r="V1282" s="79">
        <v>5817.69140625</v>
      </c>
      <c r="W1282" s="77"/>
      <c r="X1282" s="80"/>
      <c r="Y1282" s="80"/>
      <c r="Z1282" s="69">
        <v>1282</v>
      </c>
      <c r="AA1282" s="69"/>
      <c r="AB1282" s="81"/>
      <c r="AC1282" s="72"/>
      <c r="AD1282" s="72"/>
      <c r="AE1282" s="72"/>
      <c r="AF1282" s="72"/>
      <c r="AG1282" s="72"/>
      <c r="AH1282" s="72"/>
      <c r="AI1282" s="72"/>
      <c r="AJ1282" s="72"/>
      <c r="AK1282" s="72"/>
      <c r="AL1282" s="72"/>
      <c r="AM1282" s="72"/>
      <c r="AN1282" s="72"/>
      <c r="AO1282" s="72"/>
      <c r="AP1282" s="72"/>
      <c r="AQ1282" s="106"/>
    </row>
    <row r="1283" spans="1:43">
      <c r="A1283" s="15" t="s">
        <v>5636</v>
      </c>
      <c r="B1283" s="110"/>
      <c r="C1283" s="100"/>
      <c r="D1283" s="100"/>
      <c r="E1283" s="101"/>
      <c r="F1283" s="101"/>
      <c r="G1283" s="101"/>
      <c r="H1283" s="53"/>
      <c r="I1283" s="101"/>
      <c r="J1283" s="108"/>
      <c r="K1283" s="16"/>
      <c r="L1283" s="75"/>
      <c r="M1283" s="103"/>
      <c r="N1283" s="95"/>
      <c r="O1283" s="108"/>
      <c r="P1283" s="17"/>
      <c r="Q1283" s="76"/>
      <c r="R1283" s="76"/>
      <c r="S1283" s="17"/>
      <c r="T1283" s="78"/>
      <c r="U1283" s="79">
        <v>4616.22314453125</v>
      </c>
      <c r="V1283" s="79">
        <v>5514.95654296875</v>
      </c>
      <c r="W1283" s="77"/>
      <c r="X1283" s="80"/>
      <c r="Y1283" s="80"/>
      <c r="Z1283" s="69">
        <v>1283</v>
      </c>
      <c r="AA1283" s="69"/>
      <c r="AB1283" s="81"/>
      <c r="AC1283" s="72"/>
      <c r="AD1283" s="72"/>
      <c r="AE1283" s="72"/>
      <c r="AF1283" s="72"/>
      <c r="AG1283" s="72"/>
      <c r="AH1283" s="72"/>
      <c r="AI1283" s="72"/>
      <c r="AJ1283" s="72"/>
      <c r="AK1283" s="72"/>
      <c r="AL1283" s="72"/>
      <c r="AM1283" s="72"/>
      <c r="AN1283" s="72"/>
      <c r="AO1283" s="72"/>
      <c r="AP1283" s="72"/>
      <c r="AQ1283" s="106"/>
    </row>
    <row r="1284" spans="1:43">
      <c r="A1284" s="15" t="s">
        <v>5637</v>
      </c>
      <c r="B1284" s="110"/>
      <c r="C1284" s="100"/>
      <c r="D1284" s="100"/>
      <c r="E1284" s="101"/>
      <c r="F1284" s="101"/>
      <c r="G1284" s="101"/>
      <c r="H1284" s="53"/>
      <c r="I1284" s="101"/>
      <c r="J1284" s="108"/>
      <c r="K1284" s="16"/>
      <c r="L1284" s="75"/>
      <c r="M1284" s="103"/>
      <c r="N1284" s="95"/>
      <c r="O1284" s="108"/>
      <c r="P1284" s="17"/>
      <c r="Q1284" s="76"/>
      <c r="R1284" s="76"/>
      <c r="S1284" s="17"/>
      <c r="T1284" s="78"/>
      <c r="U1284" s="79">
        <v>6957.015625</v>
      </c>
      <c r="V1284" s="79">
        <v>6250.69970703125</v>
      </c>
      <c r="W1284" s="77"/>
      <c r="X1284" s="80"/>
      <c r="Y1284" s="80"/>
      <c r="Z1284" s="69">
        <v>1284</v>
      </c>
      <c r="AA1284" s="69"/>
      <c r="AB1284" s="81"/>
      <c r="AC1284" s="72"/>
      <c r="AD1284" s="72"/>
      <c r="AE1284" s="72"/>
      <c r="AF1284" s="72"/>
      <c r="AG1284" s="72"/>
      <c r="AH1284" s="72"/>
      <c r="AI1284" s="72"/>
      <c r="AJ1284" s="72"/>
      <c r="AK1284" s="72"/>
      <c r="AL1284" s="72"/>
      <c r="AM1284" s="72"/>
      <c r="AN1284" s="72"/>
      <c r="AO1284" s="72"/>
      <c r="AP1284" s="72"/>
      <c r="AQ1284" s="106"/>
    </row>
    <row r="1285" spans="1:43">
      <c r="A1285" s="15" t="s">
        <v>5638</v>
      </c>
      <c r="B1285" s="110"/>
      <c r="C1285" s="100"/>
      <c r="D1285" s="100"/>
      <c r="E1285" s="101"/>
      <c r="F1285" s="101"/>
      <c r="G1285" s="101"/>
      <c r="H1285" s="53"/>
      <c r="I1285" s="101"/>
      <c r="J1285" s="108"/>
      <c r="K1285" s="16"/>
      <c r="L1285" s="75"/>
      <c r="M1285" s="103"/>
      <c r="N1285" s="95"/>
      <c r="O1285" s="108"/>
      <c r="P1285" s="17"/>
      <c r="Q1285" s="76"/>
      <c r="R1285" s="76"/>
      <c r="S1285" s="17"/>
      <c r="T1285" s="78"/>
      <c r="U1285" s="79">
        <v>5873.27294921875</v>
      </c>
      <c r="V1285" s="79">
        <v>6523.06787109375</v>
      </c>
      <c r="W1285" s="77"/>
      <c r="X1285" s="80"/>
      <c r="Y1285" s="80"/>
      <c r="Z1285" s="69">
        <v>1285</v>
      </c>
      <c r="AA1285" s="69"/>
      <c r="AB1285" s="81"/>
      <c r="AC1285" s="72"/>
      <c r="AD1285" s="72"/>
      <c r="AE1285" s="72"/>
      <c r="AF1285" s="72"/>
      <c r="AG1285" s="72"/>
      <c r="AH1285" s="72"/>
      <c r="AI1285" s="72"/>
      <c r="AJ1285" s="72"/>
      <c r="AK1285" s="72"/>
      <c r="AL1285" s="72"/>
      <c r="AM1285" s="72"/>
      <c r="AN1285" s="72"/>
      <c r="AO1285" s="72"/>
      <c r="AP1285" s="72"/>
      <c r="AQ1285" s="106"/>
    </row>
    <row r="1286" spans="1:43">
      <c r="A1286" s="15" t="s">
        <v>5639</v>
      </c>
      <c r="B1286" s="110"/>
      <c r="C1286" s="100"/>
      <c r="D1286" s="100"/>
      <c r="E1286" s="101"/>
      <c r="F1286" s="101"/>
      <c r="G1286" s="101"/>
      <c r="H1286" s="53"/>
      <c r="I1286" s="101"/>
      <c r="J1286" s="108"/>
      <c r="K1286" s="16"/>
      <c r="L1286" s="75"/>
      <c r="M1286" s="103"/>
      <c r="N1286" s="95"/>
      <c r="O1286" s="108"/>
      <c r="P1286" s="17"/>
      <c r="Q1286" s="76"/>
      <c r="R1286" s="76"/>
      <c r="S1286" s="17"/>
      <c r="T1286" s="78"/>
      <c r="U1286" s="79">
        <v>5350.6904296875</v>
      </c>
      <c r="V1286" s="79">
        <v>8023.22998046875</v>
      </c>
      <c r="W1286" s="77"/>
      <c r="X1286" s="80"/>
      <c r="Y1286" s="80"/>
      <c r="Z1286" s="69">
        <v>1286</v>
      </c>
      <c r="AA1286" s="69"/>
      <c r="AB1286" s="81"/>
      <c r="AC1286" s="72"/>
      <c r="AD1286" s="72"/>
      <c r="AE1286" s="72"/>
      <c r="AF1286" s="72"/>
      <c r="AG1286" s="72"/>
      <c r="AH1286" s="72"/>
      <c r="AI1286" s="72"/>
      <c r="AJ1286" s="72"/>
      <c r="AK1286" s="72"/>
      <c r="AL1286" s="72"/>
      <c r="AM1286" s="72"/>
      <c r="AN1286" s="72"/>
      <c r="AO1286" s="72"/>
      <c r="AP1286" s="72"/>
      <c r="AQ1286" s="106"/>
    </row>
    <row r="1287" spans="1:43">
      <c r="A1287" s="15" t="s">
        <v>5640</v>
      </c>
      <c r="B1287" s="110"/>
      <c r="C1287" s="100"/>
      <c r="D1287" s="100"/>
      <c r="E1287" s="101"/>
      <c r="F1287" s="101"/>
      <c r="G1287" s="101"/>
      <c r="H1287" s="53"/>
      <c r="I1287" s="101"/>
      <c r="J1287" s="108"/>
      <c r="K1287" s="16"/>
      <c r="L1287" s="75"/>
      <c r="M1287" s="103"/>
      <c r="N1287" s="95"/>
      <c r="O1287" s="108"/>
      <c r="P1287" s="17"/>
      <c r="Q1287" s="76"/>
      <c r="R1287" s="76"/>
      <c r="S1287" s="17"/>
      <c r="T1287" s="78"/>
      <c r="U1287" s="79">
        <v>5660.80615234375</v>
      </c>
      <c r="V1287" s="79">
        <v>7043.7412109375</v>
      </c>
      <c r="W1287" s="77"/>
      <c r="X1287" s="80"/>
      <c r="Y1287" s="80"/>
      <c r="Z1287" s="69">
        <v>1287</v>
      </c>
      <c r="AA1287" s="69"/>
      <c r="AB1287" s="81"/>
      <c r="AC1287" s="72"/>
      <c r="AD1287" s="72"/>
      <c r="AE1287" s="72"/>
      <c r="AF1287" s="72"/>
      <c r="AG1287" s="72"/>
      <c r="AH1287" s="72"/>
      <c r="AI1287" s="72"/>
      <c r="AJ1287" s="72"/>
      <c r="AK1287" s="72"/>
      <c r="AL1287" s="72"/>
      <c r="AM1287" s="72"/>
      <c r="AN1287" s="72"/>
      <c r="AO1287" s="72"/>
      <c r="AP1287" s="72"/>
      <c r="AQ1287" s="106"/>
    </row>
    <row r="1288" spans="1:43">
      <c r="A1288" s="15" t="s">
        <v>5641</v>
      </c>
      <c r="B1288" s="110"/>
      <c r="C1288" s="100"/>
      <c r="D1288" s="100"/>
      <c r="E1288" s="101"/>
      <c r="F1288" s="101"/>
      <c r="G1288" s="101"/>
      <c r="H1288" s="53"/>
      <c r="I1288" s="101"/>
      <c r="J1288" s="108"/>
      <c r="K1288" s="16"/>
      <c r="L1288" s="75"/>
      <c r="M1288" s="103"/>
      <c r="N1288" s="95"/>
      <c r="O1288" s="108"/>
      <c r="P1288" s="17"/>
      <c r="Q1288" s="76"/>
      <c r="R1288" s="76"/>
      <c r="S1288" s="17"/>
      <c r="T1288" s="78"/>
      <c r="U1288" s="79">
        <v>4788.73193359375</v>
      </c>
      <c r="V1288" s="79">
        <v>7589.35986328125</v>
      </c>
      <c r="W1288" s="77"/>
      <c r="X1288" s="80"/>
      <c r="Y1288" s="80"/>
      <c r="Z1288" s="69">
        <v>1288</v>
      </c>
      <c r="AA1288" s="69"/>
      <c r="AB1288" s="81"/>
      <c r="AC1288" s="72"/>
      <c r="AD1288" s="72"/>
      <c r="AE1288" s="72"/>
      <c r="AF1288" s="72"/>
      <c r="AG1288" s="72"/>
      <c r="AH1288" s="72"/>
      <c r="AI1288" s="72"/>
      <c r="AJ1288" s="72"/>
      <c r="AK1288" s="72"/>
      <c r="AL1288" s="72"/>
      <c r="AM1288" s="72"/>
      <c r="AN1288" s="72"/>
      <c r="AO1288" s="72"/>
      <c r="AP1288" s="72"/>
      <c r="AQ1288" s="106"/>
    </row>
    <row r="1289" spans="1:43">
      <c r="A1289" s="15" t="s">
        <v>5642</v>
      </c>
      <c r="B1289" s="110"/>
      <c r="C1289" s="100"/>
      <c r="D1289" s="100"/>
      <c r="E1289" s="101"/>
      <c r="F1289" s="101"/>
      <c r="G1289" s="101"/>
      <c r="H1289" s="53"/>
      <c r="I1289" s="101"/>
      <c r="J1289" s="108"/>
      <c r="K1289" s="16"/>
      <c r="L1289" s="75"/>
      <c r="M1289" s="103"/>
      <c r="N1289" s="95"/>
      <c r="O1289" s="108"/>
      <c r="P1289" s="17"/>
      <c r="Q1289" s="76"/>
      <c r="R1289" s="76"/>
      <c r="S1289" s="17"/>
      <c r="T1289" s="78"/>
      <c r="U1289" s="79">
        <v>5644.18359375</v>
      </c>
      <c r="V1289" s="79">
        <v>7026.76611328125</v>
      </c>
      <c r="W1289" s="77"/>
      <c r="X1289" s="80"/>
      <c r="Y1289" s="80"/>
      <c r="Z1289" s="69">
        <v>1289</v>
      </c>
      <c r="AA1289" s="69"/>
      <c r="AB1289" s="81"/>
      <c r="AC1289" s="72"/>
      <c r="AD1289" s="72"/>
      <c r="AE1289" s="72"/>
      <c r="AF1289" s="72"/>
      <c r="AG1289" s="72"/>
      <c r="AH1289" s="72"/>
      <c r="AI1289" s="72"/>
      <c r="AJ1289" s="72"/>
      <c r="AK1289" s="72"/>
      <c r="AL1289" s="72"/>
      <c r="AM1289" s="72"/>
      <c r="AN1289" s="72"/>
      <c r="AO1289" s="72"/>
      <c r="AP1289" s="72"/>
      <c r="AQ1289" s="106"/>
    </row>
    <row r="1290" spans="1:43">
      <c r="A1290" s="15" t="s">
        <v>5643</v>
      </c>
      <c r="B1290" s="110"/>
      <c r="C1290" s="100"/>
      <c r="D1290" s="100"/>
      <c r="E1290" s="101"/>
      <c r="F1290" s="101"/>
      <c r="G1290" s="101"/>
      <c r="H1290" s="53"/>
      <c r="I1290" s="101"/>
      <c r="J1290" s="108"/>
      <c r="K1290" s="16"/>
      <c r="L1290" s="75"/>
      <c r="M1290" s="103"/>
      <c r="N1290" s="95"/>
      <c r="O1290" s="108"/>
      <c r="P1290" s="17"/>
      <c r="Q1290" s="76"/>
      <c r="R1290" s="76"/>
      <c r="S1290" s="17"/>
      <c r="T1290" s="78"/>
      <c r="U1290" s="79">
        <v>4609.4765625</v>
      </c>
      <c r="V1290" s="79">
        <v>7235.4833984375</v>
      </c>
      <c r="W1290" s="77"/>
      <c r="X1290" s="80"/>
      <c r="Y1290" s="80"/>
      <c r="Z1290" s="69">
        <v>1290</v>
      </c>
      <c r="AA1290" s="69"/>
      <c r="AB1290" s="81"/>
      <c r="AC1290" s="72"/>
      <c r="AD1290" s="72"/>
      <c r="AE1290" s="72"/>
      <c r="AF1290" s="72"/>
      <c r="AG1290" s="72"/>
      <c r="AH1290" s="72"/>
      <c r="AI1290" s="72"/>
      <c r="AJ1290" s="72"/>
      <c r="AK1290" s="72"/>
      <c r="AL1290" s="72"/>
      <c r="AM1290" s="72"/>
      <c r="AN1290" s="72"/>
      <c r="AO1290" s="72"/>
      <c r="AP1290" s="72"/>
      <c r="AQ1290" s="106"/>
    </row>
    <row r="1291" spans="1:43">
      <c r="A1291" s="15" t="s">
        <v>5644</v>
      </c>
      <c r="B1291" s="110"/>
      <c r="C1291" s="100"/>
      <c r="D1291" s="100"/>
      <c r="E1291" s="101"/>
      <c r="F1291" s="101"/>
      <c r="G1291" s="101"/>
      <c r="H1291" s="53"/>
      <c r="I1291" s="101"/>
      <c r="J1291" s="108"/>
      <c r="K1291" s="16"/>
      <c r="L1291" s="75"/>
      <c r="M1291" s="103"/>
      <c r="N1291" s="95"/>
      <c r="O1291" s="108"/>
      <c r="P1291" s="17"/>
      <c r="Q1291" s="76"/>
      <c r="R1291" s="76"/>
      <c r="S1291" s="17"/>
      <c r="T1291" s="78"/>
      <c r="U1291" s="79">
        <v>5629.25439453125</v>
      </c>
      <c r="V1291" s="79">
        <v>7165.90673828125</v>
      </c>
      <c r="W1291" s="77"/>
      <c r="X1291" s="80"/>
      <c r="Y1291" s="80"/>
      <c r="Z1291" s="69">
        <v>1291</v>
      </c>
      <c r="AA1291" s="69"/>
      <c r="AB1291" s="81"/>
      <c r="AC1291" s="72"/>
      <c r="AD1291" s="72"/>
      <c r="AE1291" s="72"/>
      <c r="AF1291" s="72"/>
      <c r="AG1291" s="72"/>
      <c r="AH1291" s="72"/>
      <c r="AI1291" s="72"/>
      <c r="AJ1291" s="72"/>
      <c r="AK1291" s="72"/>
      <c r="AL1291" s="72"/>
      <c r="AM1291" s="72"/>
      <c r="AN1291" s="72"/>
      <c r="AO1291" s="72"/>
      <c r="AP1291" s="72"/>
      <c r="AQ1291" s="106"/>
    </row>
    <row r="1292" spans="1:43">
      <c r="A1292" s="15" t="s">
        <v>5645</v>
      </c>
      <c r="B1292" s="110"/>
      <c r="C1292" s="100"/>
      <c r="D1292" s="100"/>
      <c r="E1292" s="101"/>
      <c r="F1292" s="101"/>
      <c r="G1292" s="101"/>
      <c r="H1292" s="53"/>
      <c r="I1292" s="101"/>
      <c r="J1292" s="108"/>
      <c r="K1292" s="16"/>
      <c r="L1292" s="75"/>
      <c r="M1292" s="103"/>
      <c r="N1292" s="95"/>
      <c r="O1292" s="108"/>
      <c r="P1292" s="17"/>
      <c r="Q1292" s="76"/>
      <c r="R1292" s="76"/>
      <c r="S1292" s="17"/>
      <c r="T1292" s="78"/>
      <c r="U1292" s="79">
        <v>7296.0556640625</v>
      </c>
      <c r="V1292" s="79">
        <v>4231.22119140625</v>
      </c>
      <c r="W1292" s="77"/>
      <c r="X1292" s="80"/>
      <c r="Y1292" s="80"/>
      <c r="Z1292" s="69">
        <v>1292</v>
      </c>
      <c r="AA1292" s="69"/>
      <c r="AB1292" s="81"/>
      <c r="AC1292" s="72"/>
      <c r="AD1292" s="72"/>
      <c r="AE1292" s="72"/>
      <c r="AF1292" s="72"/>
      <c r="AG1292" s="72"/>
      <c r="AH1292" s="72"/>
      <c r="AI1292" s="72"/>
      <c r="AJ1292" s="72"/>
      <c r="AK1292" s="72"/>
      <c r="AL1292" s="72"/>
      <c r="AM1292" s="72"/>
      <c r="AN1292" s="72"/>
      <c r="AO1292" s="72"/>
      <c r="AP1292" s="72"/>
      <c r="AQ1292" s="106"/>
    </row>
    <row r="1293" spans="1:43">
      <c r="A1293" s="15" t="s">
        <v>5646</v>
      </c>
      <c r="B1293" s="110"/>
      <c r="C1293" s="100"/>
      <c r="D1293" s="100"/>
      <c r="E1293" s="101"/>
      <c r="F1293" s="101"/>
      <c r="G1293" s="101"/>
      <c r="H1293" s="53"/>
      <c r="I1293" s="101"/>
      <c r="J1293" s="108"/>
      <c r="K1293" s="16"/>
      <c r="L1293" s="75"/>
      <c r="M1293" s="103"/>
      <c r="N1293" s="95"/>
      <c r="O1293" s="108"/>
      <c r="P1293" s="17"/>
      <c r="Q1293" s="76"/>
      <c r="R1293" s="76"/>
      <c r="S1293" s="17"/>
      <c r="T1293" s="78"/>
      <c r="U1293" s="79">
        <v>4715.27783203125</v>
      </c>
      <c r="V1293" s="79">
        <v>7928.92236328125</v>
      </c>
      <c r="W1293" s="77"/>
      <c r="X1293" s="80"/>
      <c r="Y1293" s="80"/>
      <c r="Z1293" s="69">
        <v>1293</v>
      </c>
      <c r="AA1293" s="69"/>
      <c r="AB1293" s="81"/>
      <c r="AC1293" s="72"/>
      <c r="AD1293" s="72"/>
      <c r="AE1293" s="72"/>
      <c r="AF1293" s="72"/>
      <c r="AG1293" s="72"/>
      <c r="AH1293" s="72"/>
      <c r="AI1293" s="72"/>
      <c r="AJ1293" s="72"/>
      <c r="AK1293" s="72"/>
      <c r="AL1293" s="72"/>
      <c r="AM1293" s="72"/>
      <c r="AN1293" s="72"/>
      <c r="AO1293" s="72"/>
      <c r="AP1293" s="72"/>
      <c r="AQ1293" s="106"/>
    </row>
    <row r="1294" spans="1:43">
      <c r="A1294" s="15" t="s">
        <v>5647</v>
      </c>
      <c r="B1294" s="110"/>
      <c r="C1294" s="100"/>
      <c r="D1294" s="100"/>
      <c r="E1294" s="101"/>
      <c r="F1294" s="101"/>
      <c r="G1294" s="101"/>
      <c r="H1294" s="53"/>
      <c r="I1294" s="101"/>
      <c r="J1294" s="108"/>
      <c r="K1294" s="16"/>
      <c r="L1294" s="75"/>
      <c r="M1294" s="103"/>
      <c r="N1294" s="95"/>
      <c r="O1294" s="108"/>
      <c r="P1294" s="17"/>
      <c r="Q1294" s="76"/>
      <c r="R1294" s="76"/>
      <c r="S1294" s="17"/>
      <c r="T1294" s="78"/>
      <c r="U1294" s="79">
        <v>3987.400146484375</v>
      </c>
      <c r="V1294" s="79">
        <v>9138.1220703125</v>
      </c>
      <c r="W1294" s="77"/>
      <c r="X1294" s="80"/>
      <c r="Y1294" s="80"/>
      <c r="Z1294" s="69">
        <v>1294</v>
      </c>
      <c r="AA1294" s="69"/>
      <c r="AB1294" s="81"/>
      <c r="AC1294" s="72"/>
      <c r="AD1294" s="72"/>
      <c r="AE1294" s="72"/>
      <c r="AF1294" s="72"/>
      <c r="AG1294" s="72"/>
      <c r="AH1294" s="72"/>
      <c r="AI1294" s="72"/>
      <c r="AJ1294" s="72"/>
      <c r="AK1294" s="72"/>
      <c r="AL1294" s="72"/>
      <c r="AM1294" s="72"/>
      <c r="AN1294" s="72"/>
      <c r="AO1294" s="72"/>
      <c r="AP1294" s="72"/>
      <c r="AQ1294" s="106"/>
    </row>
    <row r="1295" spans="1:43">
      <c r="A1295" s="15" t="s">
        <v>5648</v>
      </c>
      <c r="B1295" s="110"/>
      <c r="C1295" s="100"/>
      <c r="D1295" s="100"/>
      <c r="E1295" s="101"/>
      <c r="F1295" s="101"/>
      <c r="G1295" s="101"/>
      <c r="H1295" s="53"/>
      <c r="I1295" s="101"/>
      <c r="J1295" s="108"/>
      <c r="K1295" s="16"/>
      <c r="L1295" s="75"/>
      <c r="M1295" s="103"/>
      <c r="N1295" s="95"/>
      <c r="O1295" s="108"/>
      <c r="P1295" s="17"/>
      <c r="Q1295" s="76"/>
      <c r="R1295" s="76"/>
      <c r="S1295" s="17"/>
      <c r="T1295" s="78"/>
      <c r="U1295" s="79">
        <v>3658.975830078125</v>
      </c>
      <c r="V1295" s="79">
        <v>8960.8486328125</v>
      </c>
      <c r="W1295" s="77"/>
      <c r="X1295" s="80"/>
      <c r="Y1295" s="80"/>
      <c r="Z1295" s="69">
        <v>1295</v>
      </c>
      <c r="AA1295" s="69"/>
      <c r="AB1295" s="81"/>
      <c r="AC1295" s="72"/>
      <c r="AD1295" s="72"/>
      <c r="AE1295" s="72"/>
      <c r="AF1295" s="72"/>
      <c r="AG1295" s="72"/>
      <c r="AH1295" s="72"/>
      <c r="AI1295" s="72"/>
      <c r="AJ1295" s="72"/>
      <c r="AK1295" s="72"/>
      <c r="AL1295" s="72"/>
      <c r="AM1295" s="72"/>
      <c r="AN1295" s="72"/>
      <c r="AO1295" s="72"/>
      <c r="AP1295" s="72"/>
      <c r="AQ1295" s="106"/>
    </row>
    <row r="1296" spans="1:43">
      <c r="A1296" s="15" t="s">
        <v>5649</v>
      </c>
      <c r="B1296" s="110"/>
      <c r="C1296" s="100"/>
      <c r="D1296" s="100"/>
      <c r="E1296" s="101"/>
      <c r="F1296" s="101"/>
      <c r="G1296" s="101"/>
      <c r="H1296" s="53"/>
      <c r="I1296" s="101"/>
      <c r="J1296" s="108"/>
      <c r="K1296" s="16"/>
      <c r="L1296" s="75"/>
      <c r="M1296" s="103"/>
      <c r="N1296" s="95"/>
      <c r="O1296" s="108"/>
      <c r="P1296" s="17"/>
      <c r="Q1296" s="76"/>
      <c r="R1296" s="76"/>
      <c r="S1296" s="17"/>
      <c r="T1296" s="78"/>
      <c r="U1296" s="79">
        <v>4331.1796875</v>
      </c>
      <c r="V1296" s="79">
        <v>9273.76171875</v>
      </c>
      <c r="W1296" s="77"/>
      <c r="X1296" s="80"/>
      <c r="Y1296" s="80"/>
      <c r="Z1296" s="69">
        <v>1296</v>
      </c>
      <c r="AA1296" s="69"/>
      <c r="AB1296" s="81"/>
      <c r="AC1296" s="72"/>
      <c r="AD1296" s="72"/>
      <c r="AE1296" s="72"/>
      <c r="AF1296" s="72"/>
      <c r="AG1296" s="72"/>
      <c r="AH1296" s="72"/>
      <c r="AI1296" s="72"/>
      <c r="AJ1296" s="72"/>
      <c r="AK1296" s="72"/>
      <c r="AL1296" s="72"/>
      <c r="AM1296" s="72"/>
      <c r="AN1296" s="72"/>
      <c r="AO1296" s="72"/>
      <c r="AP1296" s="72"/>
      <c r="AQ1296" s="106"/>
    </row>
    <row r="1297" spans="1:43">
      <c r="A1297" s="15" t="s">
        <v>5650</v>
      </c>
      <c r="B1297" s="110"/>
      <c r="C1297" s="100"/>
      <c r="D1297" s="100"/>
      <c r="E1297" s="101"/>
      <c r="F1297" s="101"/>
      <c r="G1297" s="101"/>
      <c r="H1297" s="53"/>
      <c r="I1297" s="101"/>
      <c r="J1297" s="108"/>
      <c r="K1297" s="16"/>
      <c r="L1297" s="75"/>
      <c r="M1297" s="103"/>
      <c r="N1297" s="95"/>
      <c r="O1297" s="108"/>
      <c r="P1297" s="17"/>
      <c r="Q1297" s="76"/>
      <c r="R1297" s="76"/>
      <c r="S1297" s="17"/>
      <c r="T1297" s="78"/>
      <c r="U1297" s="79">
        <v>6871.15869140625</v>
      </c>
      <c r="V1297" s="79">
        <v>8122.0712890625</v>
      </c>
      <c r="W1297" s="77"/>
      <c r="X1297" s="80"/>
      <c r="Y1297" s="80"/>
      <c r="Z1297" s="69">
        <v>1297</v>
      </c>
      <c r="AA1297" s="69"/>
      <c r="AB1297" s="81"/>
      <c r="AC1297" s="72"/>
      <c r="AD1297" s="72"/>
      <c r="AE1297" s="72"/>
      <c r="AF1297" s="72"/>
      <c r="AG1297" s="72"/>
      <c r="AH1297" s="72"/>
      <c r="AI1297" s="72"/>
      <c r="AJ1297" s="72"/>
      <c r="AK1297" s="72"/>
      <c r="AL1297" s="72"/>
      <c r="AM1297" s="72"/>
      <c r="AN1297" s="72"/>
      <c r="AO1297" s="72"/>
      <c r="AP1297" s="72"/>
      <c r="AQ1297" s="106"/>
    </row>
    <row r="1298" spans="1:43">
      <c r="A1298" s="15" t="s">
        <v>5651</v>
      </c>
      <c r="B1298" s="110"/>
      <c r="C1298" s="100"/>
      <c r="D1298" s="100"/>
      <c r="E1298" s="101"/>
      <c r="F1298" s="101"/>
      <c r="G1298" s="101"/>
      <c r="H1298" s="53"/>
      <c r="I1298" s="101"/>
      <c r="J1298" s="108"/>
      <c r="K1298" s="16"/>
      <c r="L1298" s="75"/>
      <c r="M1298" s="103"/>
      <c r="N1298" s="95"/>
      <c r="O1298" s="108"/>
      <c r="P1298" s="17"/>
      <c r="Q1298" s="76"/>
      <c r="R1298" s="76"/>
      <c r="S1298" s="17"/>
      <c r="T1298" s="78"/>
      <c r="U1298" s="79">
        <v>5850.27099609375</v>
      </c>
      <c r="V1298" s="79">
        <v>8091.84033203125</v>
      </c>
      <c r="W1298" s="77"/>
      <c r="X1298" s="80"/>
      <c r="Y1298" s="80"/>
      <c r="Z1298" s="69">
        <v>1298</v>
      </c>
      <c r="AA1298" s="69"/>
      <c r="AB1298" s="81"/>
      <c r="AC1298" s="72"/>
      <c r="AD1298" s="72"/>
      <c r="AE1298" s="72"/>
      <c r="AF1298" s="72"/>
      <c r="AG1298" s="72"/>
      <c r="AH1298" s="72"/>
      <c r="AI1298" s="72"/>
      <c r="AJ1298" s="72"/>
      <c r="AK1298" s="72"/>
      <c r="AL1298" s="72"/>
      <c r="AM1298" s="72"/>
      <c r="AN1298" s="72"/>
      <c r="AO1298" s="72"/>
      <c r="AP1298" s="72"/>
      <c r="AQ1298" s="106"/>
    </row>
    <row r="1299" spans="1:43">
      <c r="A1299" s="15" t="s">
        <v>5652</v>
      </c>
      <c r="B1299" s="110"/>
      <c r="C1299" s="100"/>
      <c r="D1299" s="100"/>
      <c r="E1299" s="101"/>
      <c r="F1299" s="101"/>
      <c r="G1299" s="101"/>
      <c r="H1299" s="53"/>
      <c r="I1299" s="101"/>
      <c r="J1299" s="108"/>
      <c r="K1299" s="16"/>
      <c r="L1299" s="75"/>
      <c r="M1299" s="103"/>
      <c r="N1299" s="95"/>
      <c r="O1299" s="108"/>
      <c r="P1299" s="17"/>
      <c r="Q1299" s="76"/>
      <c r="R1299" s="76"/>
      <c r="S1299" s="17"/>
      <c r="T1299" s="78"/>
      <c r="U1299" s="79">
        <v>5351.94091796875</v>
      </c>
      <c r="V1299" s="79">
        <v>7193.74267578125</v>
      </c>
      <c r="W1299" s="77"/>
      <c r="X1299" s="80"/>
      <c r="Y1299" s="80"/>
      <c r="Z1299" s="69">
        <v>1299</v>
      </c>
      <c r="AA1299" s="69"/>
      <c r="AB1299" s="81"/>
      <c r="AC1299" s="72"/>
      <c r="AD1299" s="72"/>
      <c r="AE1299" s="72"/>
      <c r="AF1299" s="72"/>
      <c r="AG1299" s="72"/>
      <c r="AH1299" s="72"/>
      <c r="AI1299" s="72"/>
      <c r="AJ1299" s="72"/>
      <c r="AK1299" s="72"/>
      <c r="AL1299" s="72"/>
      <c r="AM1299" s="72"/>
      <c r="AN1299" s="72"/>
      <c r="AO1299" s="72"/>
      <c r="AP1299" s="72"/>
      <c r="AQ1299" s="106"/>
    </row>
    <row r="1300" spans="1:43">
      <c r="A1300" s="15" t="s">
        <v>5653</v>
      </c>
      <c r="B1300" s="110"/>
      <c r="C1300" s="100"/>
      <c r="D1300" s="100"/>
      <c r="E1300" s="101"/>
      <c r="F1300" s="101"/>
      <c r="G1300" s="101"/>
      <c r="H1300" s="53"/>
      <c r="I1300" s="101"/>
      <c r="J1300" s="108"/>
      <c r="K1300" s="16"/>
      <c r="L1300" s="75"/>
      <c r="M1300" s="103"/>
      <c r="N1300" s="95"/>
      <c r="O1300" s="108"/>
      <c r="P1300" s="17"/>
      <c r="Q1300" s="76"/>
      <c r="R1300" s="76"/>
      <c r="S1300" s="17"/>
      <c r="T1300" s="78"/>
      <c r="U1300" s="79">
        <v>2746.232177734375</v>
      </c>
      <c r="V1300" s="79">
        <v>4842.81494140625</v>
      </c>
      <c r="W1300" s="77"/>
      <c r="X1300" s="80"/>
      <c r="Y1300" s="80"/>
      <c r="Z1300" s="69">
        <v>1300</v>
      </c>
      <c r="AA1300" s="69"/>
      <c r="AB1300" s="81"/>
      <c r="AC1300" s="72"/>
      <c r="AD1300" s="72"/>
      <c r="AE1300" s="72"/>
      <c r="AF1300" s="72"/>
      <c r="AG1300" s="72"/>
      <c r="AH1300" s="72"/>
      <c r="AI1300" s="72"/>
      <c r="AJ1300" s="72"/>
      <c r="AK1300" s="72"/>
      <c r="AL1300" s="72"/>
      <c r="AM1300" s="72"/>
      <c r="AN1300" s="72"/>
      <c r="AO1300" s="72"/>
      <c r="AP1300" s="72"/>
      <c r="AQ1300" s="106"/>
    </row>
    <row r="1301" spans="1:43">
      <c r="A1301" s="15" t="s">
        <v>5654</v>
      </c>
      <c r="B1301" s="110"/>
      <c r="C1301" s="100"/>
      <c r="D1301" s="100"/>
      <c r="E1301" s="101"/>
      <c r="F1301" s="101"/>
      <c r="G1301" s="101"/>
      <c r="H1301" s="53"/>
      <c r="I1301" s="101"/>
      <c r="J1301" s="108"/>
      <c r="K1301" s="16"/>
      <c r="L1301" s="75"/>
      <c r="M1301" s="103"/>
      <c r="N1301" s="95"/>
      <c r="O1301" s="108"/>
      <c r="P1301" s="17"/>
      <c r="Q1301" s="76"/>
      <c r="R1301" s="76"/>
      <c r="S1301" s="17"/>
      <c r="T1301" s="78"/>
      <c r="U1301" s="79">
        <v>7347.439453125</v>
      </c>
      <c r="V1301" s="79">
        <v>7283.3486328125</v>
      </c>
      <c r="W1301" s="77"/>
      <c r="X1301" s="80"/>
      <c r="Y1301" s="80"/>
      <c r="Z1301" s="69">
        <v>1301</v>
      </c>
      <c r="AA1301" s="69"/>
      <c r="AB1301" s="81"/>
      <c r="AC1301" s="72"/>
      <c r="AD1301" s="72"/>
      <c r="AE1301" s="72"/>
      <c r="AF1301" s="72"/>
      <c r="AG1301" s="72"/>
      <c r="AH1301" s="72"/>
      <c r="AI1301" s="72"/>
      <c r="AJ1301" s="72"/>
      <c r="AK1301" s="72"/>
      <c r="AL1301" s="72"/>
      <c r="AM1301" s="72"/>
      <c r="AN1301" s="72"/>
      <c r="AO1301" s="72"/>
      <c r="AP1301" s="72"/>
      <c r="AQ1301" s="106"/>
    </row>
    <row r="1302" spans="1:43">
      <c r="A1302" s="15" t="s">
        <v>5655</v>
      </c>
      <c r="B1302" s="110"/>
      <c r="C1302" s="100"/>
      <c r="D1302" s="100"/>
      <c r="E1302" s="101"/>
      <c r="F1302" s="101"/>
      <c r="G1302" s="101"/>
      <c r="H1302" s="53"/>
      <c r="I1302" s="101"/>
      <c r="J1302" s="108"/>
      <c r="K1302" s="16"/>
      <c r="L1302" s="75"/>
      <c r="M1302" s="103"/>
      <c r="N1302" s="95"/>
      <c r="O1302" s="108"/>
      <c r="P1302" s="17"/>
      <c r="Q1302" s="76"/>
      <c r="R1302" s="76"/>
      <c r="S1302" s="17"/>
      <c r="T1302" s="78"/>
      <c r="U1302" s="79">
        <v>6644.83251953125</v>
      </c>
      <c r="V1302" s="79">
        <v>8409.802734375</v>
      </c>
      <c r="W1302" s="77"/>
      <c r="X1302" s="80"/>
      <c r="Y1302" s="80"/>
      <c r="Z1302" s="69">
        <v>1302</v>
      </c>
      <c r="AA1302" s="69"/>
      <c r="AB1302" s="81"/>
      <c r="AC1302" s="72"/>
      <c r="AD1302" s="72"/>
      <c r="AE1302" s="72"/>
      <c r="AF1302" s="72"/>
      <c r="AG1302" s="72"/>
      <c r="AH1302" s="72"/>
      <c r="AI1302" s="72"/>
      <c r="AJ1302" s="72"/>
      <c r="AK1302" s="72"/>
      <c r="AL1302" s="72"/>
      <c r="AM1302" s="72"/>
      <c r="AN1302" s="72"/>
      <c r="AO1302" s="72"/>
      <c r="AP1302" s="72"/>
      <c r="AQ1302" s="106"/>
    </row>
    <row r="1303" spans="1:43">
      <c r="A1303" s="15" t="s">
        <v>5656</v>
      </c>
      <c r="B1303" s="110"/>
      <c r="C1303" s="100"/>
      <c r="D1303" s="100"/>
      <c r="E1303" s="101"/>
      <c r="F1303" s="101"/>
      <c r="G1303" s="101"/>
      <c r="H1303" s="53"/>
      <c r="I1303" s="101"/>
      <c r="J1303" s="108"/>
      <c r="K1303" s="16"/>
      <c r="L1303" s="75"/>
      <c r="M1303" s="103"/>
      <c r="N1303" s="95"/>
      <c r="O1303" s="108"/>
      <c r="P1303" s="17"/>
      <c r="Q1303" s="76"/>
      <c r="R1303" s="76"/>
      <c r="S1303" s="17"/>
      <c r="T1303" s="78"/>
      <c r="U1303" s="79">
        <v>7470.68896484375</v>
      </c>
      <c r="V1303" s="79">
        <v>7085.5302734375</v>
      </c>
      <c r="W1303" s="77"/>
      <c r="X1303" s="80"/>
      <c r="Y1303" s="80"/>
      <c r="Z1303" s="69">
        <v>1303</v>
      </c>
      <c r="AA1303" s="69"/>
      <c r="AB1303" s="81"/>
      <c r="AC1303" s="72"/>
      <c r="AD1303" s="72"/>
      <c r="AE1303" s="72"/>
      <c r="AF1303" s="72"/>
      <c r="AG1303" s="72"/>
      <c r="AH1303" s="72"/>
      <c r="AI1303" s="72"/>
      <c r="AJ1303" s="72"/>
      <c r="AK1303" s="72"/>
      <c r="AL1303" s="72"/>
      <c r="AM1303" s="72"/>
      <c r="AN1303" s="72"/>
      <c r="AO1303" s="72"/>
      <c r="AP1303" s="72"/>
      <c r="AQ1303" s="106"/>
    </row>
    <row r="1304" spans="1:43">
      <c r="A1304" s="15" t="s">
        <v>5657</v>
      </c>
      <c r="B1304" s="110"/>
      <c r="C1304" s="100"/>
      <c r="D1304" s="100"/>
      <c r="E1304" s="101"/>
      <c r="F1304" s="101"/>
      <c r="G1304" s="101"/>
      <c r="H1304" s="53"/>
      <c r="I1304" s="101"/>
      <c r="J1304" s="108"/>
      <c r="K1304" s="16"/>
      <c r="L1304" s="75"/>
      <c r="M1304" s="103"/>
      <c r="N1304" s="95"/>
      <c r="O1304" s="108"/>
      <c r="P1304" s="17"/>
      <c r="Q1304" s="76"/>
      <c r="R1304" s="76"/>
      <c r="S1304" s="17"/>
      <c r="T1304" s="78"/>
      <c r="U1304" s="79">
        <v>7111.74072265625</v>
      </c>
      <c r="V1304" s="79">
        <v>9509.6328125</v>
      </c>
      <c r="W1304" s="77"/>
      <c r="X1304" s="80"/>
      <c r="Y1304" s="80"/>
      <c r="Z1304" s="69">
        <v>1304</v>
      </c>
      <c r="AA1304" s="69"/>
      <c r="AB1304" s="81"/>
      <c r="AC1304" s="72"/>
      <c r="AD1304" s="72"/>
      <c r="AE1304" s="72"/>
      <c r="AF1304" s="72"/>
      <c r="AG1304" s="72"/>
      <c r="AH1304" s="72"/>
      <c r="AI1304" s="72"/>
      <c r="AJ1304" s="72"/>
      <c r="AK1304" s="72"/>
      <c r="AL1304" s="72"/>
      <c r="AM1304" s="72"/>
      <c r="AN1304" s="72"/>
      <c r="AO1304" s="72"/>
      <c r="AP1304" s="72"/>
      <c r="AQ1304" s="106"/>
    </row>
    <row r="1305" spans="1:43">
      <c r="A1305" s="15" t="s">
        <v>5658</v>
      </c>
      <c r="B1305" s="110"/>
      <c r="C1305" s="100"/>
      <c r="D1305" s="100"/>
      <c r="E1305" s="101"/>
      <c r="F1305" s="101"/>
      <c r="G1305" s="101"/>
      <c r="H1305" s="53"/>
      <c r="I1305" s="101"/>
      <c r="J1305" s="108"/>
      <c r="K1305" s="16"/>
      <c r="L1305" s="75"/>
      <c r="M1305" s="103"/>
      <c r="N1305" s="95"/>
      <c r="O1305" s="108"/>
      <c r="P1305" s="17"/>
      <c r="Q1305" s="76"/>
      <c r="R1305" s="76"/>
      <c r="S1305" s="17"/>
      <c r="T1305" s="78"/>
      <c r="U1305" s="79">
        <v>5457.55712890625</v>
      </c>
      <c r="V1305" s="79">
        <v>8465.9228515625</v>
      </c>
      <c r="W1305" s="77"/>
      <c r="X1305" s="80"/>
      <c r="Y1305" s="80"/>
      <c r="Z1305" s="69">
        <v>1305</v>
      </c>
      <c r="AA1305" s="69"/>
      <c r="AB1305" s="81"/>
      <c r="AC1305" s="72"/>
      <c r="AD1305" s="72"/>
      <c r="AE1305" s="72"/>
      <c r="AF1305" s="72"/>
      <c r="AG1305" s="72"/>
      <c r="AH1305" s="72"/>
      <c r="AI1305" s="72"/>
      <c r="AJ1305" s="72"/>
      <c r="AK1305" s="72"/>
      <c r="AL1305" s="72"/>
      <c r="AM1305" s="72"/>
      <c r="AN1305" s="72"/>
      <c r="AO1305" s="72"/>
      <c r="AP1305" s="72"/>
      <c r="AQ1305" s="106"/>
    </row>
    <row r="1306" spans="1:43">
      <c r="A1306" s="15" t="s">
        <v>5659</v>
      </c>
      <c r="B1306" s="110"/>
      <c r="C1306" s="100"/>
      <c r="D1306" s="100"/>
      <c r="E1306" s="101"/>
      <c r="F1306" s="101"/>
      <c r="G1306" s="101"/>
      <c r="H1306" s="53"/>
      <c r="I1306" s="101"/>
      <c r="J1306" s="108"/>
      <c r="K1306" s="16"/>
      <c r="L1306" s="75"/>
      <c r="M1306" s="103"/>
      <c r="N1306" s="95"/>
      <c r="O1306" s="108"/>
      <c r="P1306" s="17"/>
      <c r="Q1306" s="76"/>
      <c r="R1306" s="76"/>
      <c r="S1306" s="17"/>
      <c r="T1306" s="78"/>
      <c r="U1306" s="79">
        <v>4974.453125</v>
      </c>
      <c r="V1306" s="79">
        <v>7542.59619140625</v>
      </c>
      <c r="W1306" s="77"/>
      <c r="X1306" s="80"/>
      <c r="Y1306" s="80"/>
      <c r="Z1306" s="69">
        <v>1306</v>
      </c>
      <c r="AA1306" s="69"/>
      <c r="AB1306" s="81"/>
      <c r="AC1306" s="72"/>
      <c r="AD1306" s="72"/>
      <c r="AE1306" s="72"/>
      <c r="AF1306" s="72"/>
      <c r="AG1306" s="72"/>
      <c r="AH1306" s="72"/>
      <c r="AI1306" s="72"/>
      <c r="AJ1306" s="72"/>
      <c r="AK1306" s="72"/>
      <c r="AL1306" s="72"/>
      <c r="AM1306" s="72"/>
      <c r="AN1306" s="72"/>
      <c r="AO1306" s="72"/>
      <c r="AP1306" s="72"/>
      <c r="AQ1306" s="106"/>
    </row>
    <row r="1307" spans="1:43">
      <c r="A1307" s="15" t="s">
        <v>5660</v>
      </c>
      <c r="B1307" s="110"/>
      <c r="C1307" s="100"/>
      <c r="D1307" s="100"/>
      <c r="E1307" s="101"/>
      <c r="F1307" s="101"/>
      <c r="G1307" s="101"/>
      <c r="H1307" s="53"/>
      <c r="I1307" s="101"/>
      <c r="J1307" s="108"/>
      <c r="K1307" s="16"/>
      <c r="L1307" s="75"/>
      <c r="M1307" s="103"/>
      <c r="N1307" s="95"/>
      <c r="O1307" s="108"/>
      <c r="P1307" s="17"/>
      <c r="Q1307" s="76"/>
      <c r="R1307" s="76"/>
      <c r="S1307" s="17"/>
      <c r="T1307" s="78"/>
      <c r="U1307" s="79">
        <v>5792.87060546875</v>
      </c>
      <c r="V1307" s="79">
        <v>6926.7958984375</v>
      </c>
      <c r="W1307" s="77"/>
      <c r="X1307" s="80"/>
      <c r="Y1307" s="80"/>
      <c r="Z1307" s="69">
        <v>1307</v>
      </c>
      <c r="AA1307" s="69"/>
      <c r="AB1307" s="81"/>
      <c r="AC1307" s="72"/>
      <c r="AD1307" s="72"/>
      <c r="AE1307" s="72"/>
      <c r="AF1307" s="72"/>
      <c r="AG1307" s="72"/>
      <c r="AH1307" s="72"/>
      <c r="AI1307" s="72"/>
      <c r="AJ1307" s="72"/>
      <c r="AK1307" s="72"/>
      <c r="AL1307" s="72"/>
      <c r="AM1307" s="72"/>
      <c r="AN1307" s="72"/>
      <c r="AO1307" s="72"/>
      <c r="AP1307" s="72"/>
      <c r="AQ1307" s="106"/>
    </row>
    <row r="1308" spans="1:43">
      <c r="A1308" s="15" t="s">
        <v>5661</v>
      </c>
      <c r="B1308" s="110"/>
      <c r="C1308" s="100"/>
      <c r="D1308" s="100"/>
      <c r="E1308" s="101"/>
      <c r="F1308" s="101"/>
      <c r="G1308" s="101"/>
      <c r="H1308" s="53"/>
      <c r="I1308" s="101"/>
      <c r="J1308" s="108"/>
      <c r="K1308" s="16"/>
      <c r="L1308" s="75"/>
      <c r="M1308" s="103"/>
      <c r="N1308" s="95"/>
      <c r="O1308" s="108"/>
      <c r="P1308" s="17"/>
      <c r="Q1308" s="76"/>
      <c r="R1308" s="76"/>
      <c r="S1308" s="17"/>
      <c r="T1308" s="78"/>
      <c r="U1308" s="79">
        <v>8663.7646484375</v>
      </c>
      <c r="V1308" s="79">
        <v>6207.19921875</v>
      </c>
      <c r="W1308" s="77"/>
      <c r="X1308" s="80"/>
      <c r="Y1308" s="80"/>
      <c r="Z1308" s="69">
        <v>1308</v>
      </c>
      <c r="AA1308" s="69"/>
      <c r="AB1308" s="81"/>
      <c r="AC1308" s="72"/>
      <c r="AD1308" s="72"/>
      <c r="AE1308" s="72"/>
      <c r="AF1308" s="72"/>
      <c r="AG1308" s="72"/>
      <c r="AH1308" s="72"/>
      <c r="AI1308" s="72"/>
      <c r="AJ1308" s="72"/>
      <c r="AK1308" s="72"/>
      <c r="AL1308" s="72"/>
      <c r="AM1308" s="72"/>
      <c r="AN1308" s="72"/>
      <c r="AO1308" s="72"/>
      <c r="AP1308" s="72"/>
      <c r="AQ1308" s="106"/>
    </row>
    <row r="1309" spans="1:43">
      <c r="A1309" s="15" t="s">
        <v>5662</v>
      </c>
      <c r="B1309" s="110"/>
      <c r="C1309" s="100"/>
      <c r="D1309" s="100"/>
      <c r="E1309" s="101"/>
      <c r="F1309" s="101"/>
      <c r="G1309" s="101"/>
      <c r="H1309" s="53"/>
      <c r="I1309" s="101"/>
      <c r="J1309" s="108"/>
      <c r="K1309" s="16"/>
      <c r="L1309" s="75"/>
      <c r="M1309" s="103"/>
      <c r="N1309" s="95"/>
      <c r="O1309" s="108"/>
      <c r="P1309" s="17"/>
      <c r="Q1309" s="76"/>
      <c r="R1309" s="76"/>
      <c r="S1309" s="17"/>
      <c r="T1309" s="78"/>
      <c r="U1309" s="79">
        <v>8816.1240234375</v>
      </c>
      <c r="V1309" s="79">
        <v>3989.184814453125</v>
      </c>
      <c r="W1309" s="77"/>
      <c r="X1309" s="80"/>
      <c r="Y1309" s="80"/>
      <c r="Z1309" s="69">
        <v>1309</v>
      </c>
      <c r="AA1309" s="69"/>
      <c r="AB1309" s="81"/>
      <c r="AC1309" s="72"/>
      <c r="AD1309" s="72"/>
      <c r="AE1309" s="72"/>
      <c r="AF1309" s="72"/>
      <c r="AG1309" s="72"/>
      <c r="AH1309" s="72"/>
      <c r="AI1309" s="72"/>
      <c r="AJ1309" s="72"/>
      <c r="AK1309" s="72"/>
      <c r="AL1309" s="72"/>
      <c r="AM1309" s="72"/>
      <c r="AN1309" s="72"/>
      <c r="AO1309" s="72"/>
      <c r="AP1309" s="72"/>
      <c r="AQ1309" s="106"/>
    </row>
    <row r="1310" spans="1:43">
      <c r="A1310" s="15" t="s">
        <v>5663</v>
      </c>
      <c r="B1310" s="110"/>
      <c r="C1310" s="100"/>
      <c r="D1310" s="100"/>
      <c r="E1310" s="101"/>
      <c r="F1310" s="101"/>
      <c r="G1310" s="101"/>
      <c r="H1310" s="53"/>
      <c r="I1310" s="101"/>
      <c r="J1310" s="108"/>
      <c r="K1310" s="16"/>
      <c r="L1310" s="75"/>
      <c r="M1310" s="103"/>
      <c r="N1310" s="95"/>
      <c r="O1310" s="108"/>
      <c r="P1310" s="17"/>
      <c r="Q1310" s="76"/>
      <c r="R1310" s="76"/>
      <c r="S1310" s="17"/>
      <c r="T1310" s="78"/>
      <c r="U1310" s="79">
        <v>5843.50048828125</v>
      </c>
      <c r="V1310" s="79">
        <v>6963.54931640625</v>
      </c>
      <c r="W1310" s="77"/>
      <c r="X1310" s="80"/>
      <c r="Y1310" s="80"/>
      <c r="Z1310" s="69">
        <v>1310</v>
      </c>
      <c r="AA1310" s="69"/>
      <c r="AB1310" s="81"/>
      <c r="AC1310" s="72"/>
      <c r="AD1310" s="72"/>
      <c r="AE1310" s="72"/>
      <c r="AF1310" s="72"/>
      <c r="AG1310" s="72"/>
      <c r="AH1310" s="72"/>
      <c r="AI1310" s="72"/>
      <c r="AJ1310" s="72"/>
      <c r="AK1310" s="72"/>
      <c r="AL1310" s="72"/>
      <c r="AM1310" s="72"/>
      <c r="AN1310" s="72"/>
      <c r="AO1310" s="72"/>
      <c r="AP1310" s="72"/>
      <c r="AQ1310" s="106"/>
    </row>
    <row r="1311" spans="1:43">
      <c r="A1311" s="15" t="s">
        <v>5664</v>
      </c>
      <c r="B1311" s="110"/>
      <c r="C1311" s="100"/>
      <c r="D1311" s="100"/>
      <c r="E1311" s="101"/>
      <c r="F1311" s="101"/>
      <c r="G1311" s="101"/>
      <c r="H1311" s="53"/>
      <c r="I1311" s="101"/>
      <c r="J1311" s="108"/>
      <c r="K1311" s="16"/>
      <c r="L1311" s="75"/>
      <c r="M1311" s="103"/>
      <c r="N1311" s="95"/>
      <c r="O1311" s="108"/>
      <c r="P1311" s="17"/>
      <c r="Q1311" s="76"/>
      <c r="R1311" s="76"/>
      <c r="S1311" s="17"/>
      <c r="T1311" s="78"/>
      <c r="U1311" s="79">
        <v>5028.39453125</v>
      </c>
      <c r="V1311" s="79">
        <v>7583.77587890625</v>
      </c>
      <c r="W1311" s="77"/>
      <c r="X1311" s="80"/>
      <c r="Y1311" s="80"/>
      <c r="Z1311" s="69">
        <v>1311</v>
      </c>
      <c r="AA1311" s="69"/>
      <c r="AB1311" s="81"/>
      <c r="AC1311" s="72"/>
      <c r="AD1311" s="72"/>
      <c r="AE1311" s="72"/>
      <c r="AF1311" s="72"/>
      <c r="AG1311" s="72"/>
      <c r="AH1311" s="72"/>
      <c r="AI1311" s="72"/>
      <c r="AJ1311" s="72"/>
      <c r="AK1311" s="72"/>
      <c r="AL1311" s="72"/>
      <c r="AM1311" s="72"/>
      <c r="AN1311" s="72"/>
      <c r="AO1311" s="72"/>
      <c r="AP1311" s="72"/>
      <c r="AQ1311" s="106"/>
    </row>
    <row r="1312" spans="1:43">
      <c r="A1312" s="15" t="s">
        <v>5665</v>
      </c>
      <c r="B1312" s="110"/>
      <c r="C1312" s="100"/>
      <c r="D1312" s="100"/>
      <c r="E1312" s="101"/>
      <c r="F1312" s="101"/>
      <c r="G1312" s="101"/>
      <c r="H1312" s="53"/>
      <c r="I1312" s="101"/>
      <c r="J1312" s="108"/>
      <c r="K1312" s="16"/>
      <c r="L1312" s="75"/>
      <c r="M1312" s="103"/>
      <c r="N1312" s="95"/>
      <c r="O1312" s="108"/>
      <c r="P1312" s="17"/>
      <c r="Q1312" s="76"/>
      <c r="R1312" s="76"/>
      <c r="S1312" s="17"/>
      <c r="T1312" s="78"/>
      <c r="U1312" s="79">
        <v>5566.70068359375</v>
      </c>
      <c r="V1312" s="79">
        <v>7603.21142578125</v>
      </c>
      <c r="W1312" s="77"/>
      <c r="X1312" s="80"/>
      <c r="Y1312" s="80"/>
      <c r="Z1312" s="69">
        <v>1312</v>
      </c>
      <c r="AA1312" s="69"/>
      <c r="AB1312" s="81"/>
      <c r="AC1312" s="72"/>
      <c r="AD1312" s="72"/>
      <c r="AE1312" s="72"/>
      <c r="AF1312" s="72"/>
      <c r="AG1312" s="72"/>
      <c r="AH1312" s="72"/>
      <c r="AI1312" s="72"/>
      <c r="AJ1312" s="72"/>
      <c r="AK1312" s="72"/>
      <c r="AL1312" s="72"/>
      <c r="AM1312" s="72"/>
      <c r="AN1312" s="72"/>
      <c r="AO1312" s="72"/>
      <c r="AP1312" s="72"/>
      <c r="AQ1312" s="106"/>
    </row>
    <row r="1313" spans="1:43">
      <c r="A1313" s="15" t="s">
        <v>5666</v>
      </c>
      <c r="B1313" s="110"/>
      <c r="C1313" s="100"/>
      <c r="D1313" s="100"/>
      <c r="E1313" s="101"/>
      <c r="F1313" s="101"/>
      <c r="G1313" s="101"/>
      <c r="H1313" s="53"/>
      <c r="I1313" s="101"/>
      <c r="J1313" s="108"/>
      <c r="K1313" s="16"/>
      <c r="L1313" s="75"/>
      <c r="M1313" s="103"/>
      <c r="N1313" s="95"/>
      <c r="O1313" s="108"/>
      <c r="P1313" s="17"/>
      <c r="Q1313" s="76"/>
      <c r="R1313" s="76"/>
      <c r="S1313" s="17"/>
      <c r="T1313" s="78"/>
      <c r="U1313" s="79">
        <v>5095.53369140625</v>
      </c>
      <c r="V1313" s="79">
        <v>5716.6748046875</v>
      </c>
      <c r="W1313" s="77"/>
      <c r="X1313" s="80"/>
      <c r="Y1313" s="80"/>
      <c r="Z1313" s="69">
        <v>1313</v>
      </c>
      <c r="AA1313" s="69"/>
      <c r="AB1313" s="81"/>
      <c r="AC1313" s="72"/>
      <c r="AD1313" s="72"/>
      <c r="AE1313" s="72"/>
      <c r="AF1313" s="72"/>
      <c r="AG1313" s="72"/>
      <c r="AH1313" s="72"/>
      <c r="AI1313" s="72"/>
      <c r="AJ1313" s="72"/>
      <c r="AK1313" s="72"/>
      <c r="AL1313" s="72"/>
      <c r="AM1313" s="72"/>
      <c r="AN1313" s="72"/>
      <c r="AO1313" s="72"/>
      <c r="AP1313" s="72"/>
      <c r="AQ1313" s="106"/>
    </row>
    <row r="1314" spans="1:43">
      <c r="A1314" s="15" t="s">
        <v>5667</v>
      </c>
      <c r="B1314" s="110"/>
      <c r="C1314" s="100"/>
      <c r="D1314" s="100"/>
      <c r="E1314" s="101"/>
      <c r="F1314" s="101"/>
      <c r="G1314" s="101"/>
      <c r="H1314" s="53"/>
      <c r="I1314" s="101"/>
      <c r="J1314" s="108"/>
      <c r="K1314" s="16"/>
      <c r="L1314" s="75"/>
      <c r="M1314" s="103"/>
      <c r="N1314" s="95"/>
      <c r="O1314" s="108"/>
      <c r="P1314" s="17"/>
      <c r="Q1314" s="76"/>
      <c r="R1314" s="76"/>
      <c r="S1314" s="17"/>
      <c r="T1314" s="78"/>
      <c r="U1314" s="79">
        <v>4779.859375</v>
      </c>
      <c r="V1314" s="79">
        <v>6341.26171875</v>
      </c>
      <c r="W1314" s="77"/>
      <c r="X1314" s="80"/>
      <c r="Y1314" s="80"/>
      <c r="Z1314" s="69">
        <v>1314</v>
      </c>
      <c r="AA1314" s="69"/>
      <c r="AB1314" s="81"/>
      <c r="AC1314" s="72"/>
      <c r="AD1314" s="72"/>
      <c r="AE1314" s="72"/>
      <c r="AF1314" s="72"/>
      <c r="AG1314" s="72"/>
      <c r="AH1314" s="72"/>
      <c r="AI1314" s="72"/>
      <c r="AJ1314" s="72"/>
      <c r="AK1314" s="72"/>
      <c r="AL1314" s="72"/>
      <c r="AM1314" s="72"/>
      <c r="AN1314" s="72"/>
      <c r="AO1314" s="72"/>
      <c r="AP1314" s="72"/>
      <c r="AQ1314" s="106"/>
    </row>
    <row r="1315" spans="1:43">
      <c r="A1315" s="15" t="s">
        <v>5668</v>
      </c>
      <c r="B1315" s="110"/>
      <c r="C1315" s="100"/>
      <c r="D1315" s="100"/>
      <c r="E1315" s="101"/>
      <c r="F1315" s="101"/>
      <c r="G1315" s="101"/>
      <c r="H1315" s="53"/>
      <c r="I1315" s="101"/>
      <c r="J1315" s="108"/>
      <c r="K1315" s="16"/>
      <c r="L1315" s="75"/>
      <c r="M1315" s="103"/>
      <c r="N1315" s="95"/>
      <c r="O1315" s="108"/>
      <c r="P1315" s="17"/>
      <c r="Q1315" s="76"/>
      <c r="R1315" s="76"/>
      <c r="S1315" s="17"/>
      <c r="T1315" s="78"/>
      <c r="U1315" s="79">
        <v>5066.677734375</v>
      </c>
      <c r="V1315" s="79">
        <v>7667.25732421875</v>
      </c>
      <c r="W1315" s="77"/>
      <c r="X1315" s="80"/>
      <c r="Y1315" s="80"/>
      <c r="Z1315" s="69">
        <v>1315</v>
      </c>
      <c r="AA1315" s="69"/>
      <c r="AB1315" s="81"/>
      <c r="AC1315" s="72"/>
      <c r="AD1315" s="72"/>
      <c r="AE1315" s="72"/>
      <c r="AF1315" s="72"/>
      <c r="AG1315" s="72"/>
      <c r="AH1315" s="72"/>
      <c r="AI1315" s="72"/>
      <c r="AJ1315" s="72"/>
      <c r="AK1315" s="72"/>
      <c r="AL1315" s="72"/>
      <c r="AM1315" s="72"/>
      <c r="AN1315" s="72"/>
      <c r="AO1315" s="72"/>
      <c r="AP1315" s="72"/>
      <c r="AQ1315" s="106"/>
    </row>
    <row r="1316" spans="1:43">
      <c r="A1316" s="15" t="s">
        <v>5669</v>
      </c>
      <c r="B1316" s="110"/>
      <c r="C1316" s="100"/>
      <c r="D1316" s="100"/>
      <c r="E1316" s="101"/>
      <c r="F1316" s="101"/>
      <c r="G1316" s="101"/>
      <c r="H1316" s="53"/>
      <c r="I1316" s="101"/>
      <c r="J1316" s="108"/>
      <c r="K1316" s="16"/>
      <c r="L1316" s="75"/>
      <c r="M1316" s="103"/>
      <c r="N1316" s="95"/>
      <c r="O1316" s="108"/>
      <c r="P1316" s="17"/>
      <c r="Q1316" s="76"/>
      <c r="R1316" s="76"/>
      <c r="S1316" s="17"/>
      <c r="T1316" s="78"/>
      <c r="U1316" s="79">
        <v>5512.0263671875</v>
      </c>
      <c r="V1316" s="79">
        <v>6896.83154296875</v>
      </c>
      <c r="W1316" s="77"/>
      <c r="X1316" s="80"/>
      <c r="Y1316" s="80"/>
      <c r="Z1316" s="69">
        <v>1316</v>
      </c>
      <c r="AA1316" s="69"/>
      <c r="AB1316" s="81"/>
      <c r="AC1316" s="72"/>
      <c r="AD1316" s="72"/>
      <c r="AE1316" s="72"/>
      <c r="AF1316" s="72"/>
      <c r="AG1316" s="72"/>
      <c r="AH1316" s="72"/>
      <c r="AI1316" s="72"/>
      <c r="AJ1316" s="72"/>
      <c r="AK1316" s="72"/>
      <c r="AL1316" s="72"/>
      <c r="AM1316" s="72"/>
      <c r="AN1316" s="72"/>
      <c r="AO1316" s="72"/>
      <c r="AP1316" s="72"/>
      <c r="AQ1316" s="106"/>
    </row>
    <row r="1317" spans="1:43">
      <c r="A1317" s="15" t="s">
        <v>5670</v>
      </c>
      <c r="B1317" s="110"/>
      <c r="C1317" s="100"/>
      <c r="D1317" s="100"/>
      <c r="E1317" s="101"/>
      <c r="F1317" s="101"/>
      <c r="G1317" s="101"/>
      <c r="H1317" s="53"/>
      <c r="I1317" s="101"/>
      <c r="J1317" s="108"/>
      <c r="K1317" s="16"/>
      <c r="L1317" s="75"/>
      <c r="M1317" s="103"/>
      <c r="N1317" s="95"/>
      <c r="O1317" s="108"/>
      <c r="P1317" s="17"/>
      <c r="Q1317" s="76"/>
      <c r="R1317" s="76"/>
      <c r="S1317" s="17"/>
      <c r="T1317" s="78"/>
      <c r="U1317" s="79">
        <v>9902.2568359375</v>
      </c>
      <c r="V1317" s="79">
        <v>6637.99755859375</v>
      </c>
      <c r="W1317" s="77"/>
      <c r="X1317" s="80"/>
      <c r="Y1317" s="80"/>
      <c r="Z1317" s="69">
        <v>1317</v>
      </c>
      <c r="AA1317" s="69"/>
      <c r="AB1317" s="81"/>
      <c r="AC1317" s="72"/>
      <c r="AD1317" s="72"/>
      <c r="AE1317" s="72"/>
      <c r="AF1317" s="72"/>
      <c r="AG1317" s="72"/>
      <c r="AH1317" s="72"/>
      <c r="AI1317" s="72"/>
      <c r="AJ1317" s="72"/>
      <c r="AK1317" s="72"/>
      <c r="AL1317" s="72"/>
      <c r="AM1317" s="72"/>
      <c r="AN1317" s="72"/>
      <c r="AO1317" s="72"/>
      <c r="AP1317" s="72"/>
      <c r="AQ1317" s="106"/>
    </row>
    <row r="1318" spans="1:43">
      <c r="A1318" s="15" t="s">
        <v>5671</v>
      </c>
      <c r="B1318" s="110"/>
      <c r="C1318" s="100"/>
      <c r="D1318" s="100"/>
      <c r="E1318" s="101"/>
      <c r="F1318" s="101"/>
      <c r="G1318" s="101"/>
      <c r="H1318" s="53"/>
      <c r="I1318" s="101"/>
      <c r="J1318" s="108"/>
      <c r="K1318" s="16"/>
      <c r="L1318" s="75"/>
      <c r="M1318" s="103"/>
      <c r="N1318" s="95"/>
      <c r="O1318" s="108"/>
      <c r="P1318" s="17"/>
      <c r="Q1318" s="76"/>
      <c r="R1318" s="76"/>
      <c r="S1318" s="17"/>
      <c r="T1318" s="78"/>
      <c r="U1318" s="79">
        <v>5352.37841796875</v>
      </c>
      <c r="V1318" s="79">
        <v>7224.56640625</v>
      </c>
      <c r="W1318" s="77"/>
      <c r="X1318" s="80"/>
      <c r="Y1318" s="80"/>
      <c r="Z1318" s="69">
        <v>1318</v>
      </c>
      <c r="AA1318" s="69"/>
      <c r="AB1318" s="81"/>
      <c r="AC1318" s="72"/>
      <c r="AD1318" s="72"/>
      <c r="AE1318" s="72"/>
      <c r="AF1318" s="72"/>
      <c r="AG1318" s="72"/>
      <c r="AH1318" s="72"/>
      <c r="AI1318" s="72"/>
      <c r="AJ1318" s="72"/>
      <c r="AK1318" s="72"/>
      <c r="AL1318" s="72"/>
      <c r="AM1318" s="72"/>
      <c r="AN1318" s="72"/>
      <c r="AO1318" s="72"/>
      <c r="AP1318" s="72"/>
      <c r="AQ1318" s="106"/>
    </row>
    <row r="1319" spans="1:43">
      <c r="A1319" s="15" t="s">
        <v>5672</v>
      </c>
      <c r="B1319" s="110"/>
      <c r="C1319" s="100"/>
      <c r="D1319" s="100"/>
      <c r="E1319" s="101"/>
      <c r="F1319" s="101"/>
      <c r="G1319" s="101"/>
      <c r="H1319" s="53"/>
      <c r="I1319" s="101"/>
      <c r="J1319" s="108"/>
      <c r="K1319" s="16"/>
      <c r="L1319" s="75"/>
      <c r="M1319" s="103"/>
      <c r="N1319" s="95"/>
      <c r="O1319" s="108"/>
      <c r="P1319" s="17"/>
      <c r="Q1319" s="76"/>
      <c r="R1319" s="76"/>
      <c r="S1319" s="17"/>
      <c r="T1319" s="78"/>
      <c r="U1319" s="79">
        <v>4248.23681640625</v>
      </c>
      <c r="V1319" s="79">
        <v>7395.1083984375</v>
      </c>
      <c r="W1319" s="77"/>
      <c r="X1319" s="80"/>
      <c r="Y1319" s="80"/>
      <c r="Z1319" s="69">
        <v>1319</v>
      </c>
      <c r="AA1319" s="69"/>
      <c r="AB1319" s="81"/>
      <c r="AC1319" s="72"/>
      <c r="AD1319" s="72"/>
      <c r="AE1319" s="72"/>
      <c r="AF1319" s="72"/>
      <c r="AG1319" s="72"/>
      <c r="AH1319" s="72"/>
      <c r="AI1319" s="72"/>
      <c r="AJ1319" s="72"/>
      <c r="AK1319" s="72"/>
      <c r="AL1319" s="72"/>
      <c r="AM1319" s="72"/>
      <c r="AN1319" s="72"/>
      <c r="AO1319" s="72"/>
      <c r="AP1319" s="72"/>
      <c r="AQ1319" s="106"/>
    </row>
    <row r="1320" spans="1:43">
      <c r="A1320" s="15" t="s">
        <v>5673</v>
      </c>
      <c r="B1320" s="110"/>
      <c r="C1320" s="100"/>
      <c r="D1320" s="100"/>
      <c r="E1320" s="101"/>
      <c r="F1320" s="101"/>
      <c r="G1320" s="101"/>
      <c r="H1320" s="53"/>
      <c r="I1320" s="101"/>
      <c r="J1320" s="108"/>
      <c r="K1320" s="16"/>
      <c r="L1320" s="75"/>
      <c r="M1320" s="103"/>
      <c r="N1320" s="95"/>
      <c r="O1320" s="108"/>
      <c r="P1320" s="17"/>
      <c r="Q1320" s="76"/>
      <c r="R1320" s="76"/>
      <c r="S1320" s="17"/>
      <c r="T1320" s="78"/>
      <c r="U1320" s="79">
        <v>6052.28857421875</v>
      </c>
      <c r="V1320" s="79">
        <v>8099.96240234375</v>
      </c>
      <c r="W1320" s="77"/>
      <c r="X1320" s="80"/>
      <c r="Y1320" s="80"/>
      <c r="Z1320" s="69">
        <v>1320</v>
      </c>
      <c r="AA1320" s="69"/>
      <c r="AB1320" s="81"/>
      <c r="AC1320" s="72"/>
      <c r="AD1320" s="72"/>
      <c r="AE1320" s="72"/>
      <c r="AF1320" s="72"/>
      <c r="AG1320" s="72"/>
      <c r="AH1320" s="72"/>
      <c r="AI1320" s="72"/>
      <c r="AJ1320" s="72"/>
      <c r="AK1320" s="72"/>
      <c r="AL1320" s="72"/>
      <c r="AM1320" s="72"/>
      <c r="AN1320" s="72"/>
      <c r="AO1320" s="72"/>
      <c r="AP1320" s="72"/>
      <c r="AQ1320" s="106"/>
    </row>
    <row r="1321" spans="1:43">
      <c r="A1321" s="15" t="s">
        <v>5674</v>
      </c>
      <c r="B1321" s="110"/>
      <c r="C1321" s="100"/>
      <c r="D1321" s="100"/>
      <c r="E1321" s="101"/>
      <c r="F1321" s="101"/>
      <c r="G1321" s="101"/>
      <c r="H1321" s="53"/>
      <c r="I1321" s="101"/>
      <c r="J1321" s="108"/>
      <c r="K1321" s="16"/>
      <c r="L1321" s="75"/>
      <c r="M1321" s="103"/>
      <c r="N1321" s="95"/>
      <c r="O1321" s="108"/>
      <c r="P1321" s="17"/>
      <c r="Q1321" s="76"/>
      <c r="R1321" s="76"/>
      <c r="S1321" s="17"/>
      <c r="T1321" s="78"/>
      <c r="U1321" s="79">
        <v>5758.36328125</v>
      </c>
      <c r="V1321" s="79">
        <v>6178.13037109375</v>
      </c>
      <c r="W1321" s="77"/>
      <c r="X1321" s="80"/>
      <c r="Y1321" s="80"/>
      <c r="Z1321" s="69">
        <v>1321</v>
      </c>
      <c r="AA1321" s="69"/>
      <c r="AB1321" s="81"/>
      <c r="AC1321" s="72"/>
      <c r="AD1321" s="72"/>
      <c r="AE1321" s="72"/>
      <c r="AF1321" s="72"/>
      <c r="AG1321" s="72"/>
      <c r="AH1321" s="72"/>
      <c r="AI1321" s="72"/>
      <c r="AJ1321" s="72"/>
      <c r="AK1321" s="72"/>
      <c r="AL1321" s="72"/>
      <c r="AM1321" s="72"/>
      <c r="AN1321" s="72"/>
      <c r="AO1321" s="72"/>
      <c r="AP1321" s="72"/>
      <c r="AQ1321" s="106"/>
    </row>
    <row r="1322" spans="1:43">
      <c r="A1322" s="15" t="s">
        <v>5675</v>
      </c>
      <c r="B1322" s="110"/>
      <c r="C1322" s="100"/>
      <c r="D1322" s="100"/>
      <c r="E1322" s="101"/>
      <c r="F1322" s="101"/>
      <c r="G1322" s="101"/>
      <c r="H1322" s="53"/>
      <c r="I1322" s="101"/>
      <c r="J1322" s="108"/>
      <c r="K1322" s="16"/>
      <c r="L1322" s="75"/>
      <c r="M1322" s="103"/>
      <c r="N1322" s="95"/>
      <c r="O1322" s="108"/>
      <c r="P1322" s="17"/>
      <c r="Q1322" s="76"/>
      <c r="R1322" s="76"/>
      <c r="S1322" s="17"/>
      <c r="T1322" s="78"/>
      <c r="U1322" s="79">
        <v>2770.33935546875</v>
      </c>
      <c r="V1322" s="79">
        <v>4557.94921875</v>
      </c>
      <c r="W1322" s="77"/>
      <c r="X1322" s="80"/>
      <c r="Y1322" s="80"/>
      <c r="Z1322" s="69">
        <v>1322</v>
      </c>
      <c r="AA1322" s="69"/>
      <c r="AB1322" s="81"/>
      <c r="AC1322" s="72"/>
      <c r="AD1322" s="72"/>
      <c r="AE1322" s="72"/>
      <c r="AF1322" s="72"/>
      <c r="AG1322" s="72"/>
      <c r="AH1322" s="72"/>
      <c r="AI1322" s="72"/>
      <c r="AJ1322" s="72"/>
      <c r="AK1322" s="72"/>
      <c r="AL1322" s="72"/>
      <c r="AM1322" s="72"/>
      <c r="AN1322" s="72"/>
      <c r="AO1322" s="72"/>
      <c r="AP1322" s="72"/>
      <c r="AQ1322" s="106"/>
    </row>
    <row r="1323" spans="1:43">
      <c r="A1323" s="15" t="s">
        <v>5676</v>
      </c>
      <c r="B1323" s="110"/>
      <c r="C1323" s="100"/>
      <c r="D1323" s="100"/>
      <c r="E1323" s="101"/>
      <c r="F1323" s="101"/>
      <c r="G1323" s="101"/>
      <c r="H1323" s="53"/>
      <c r="I1323" s="101"/>
      <c r="J1323" s="108"/>
      <c r="K1323" s="16"/>
      <c r="L1323" s="75"/>
      <c r="M1323" s="103"/>
      <c r="N1323" s="95"/>
      <c r="O1323" s="108"/>
      <c r="P1323" s="17"/>
      <c r="Q1323" s="76"/>
      <c r="R1323" s="76"/>
      <c r="S1323" s="17"/>
      <c r="T1323" s="78"/>
      <c r="U1323" s="79">
        <v>4816.7392578125</v>
      </c>
      <c r="V1323" s="79">
        <v>7587.48193359375</v>
      </c>
      <c r="W1323" s="77"/>
      <c r="X1323" s="80"/>
      <c r="Y1323" s="80"/>
      <c r="Z1323" s="69">
        <v>1323</v>
      </c>
      <c r="AA1323" s="69"/>
      <c r="AB1323" s="81"/>
      <c r="AC1323" s="72"/>
      <c r="AD1323" s="72"/>
      <c r="AE1323" s="72"/>
      <c r="AF1323" s="72"/>
      <c r="AG1323" s="72"/>
      <c r="AH1323" s="72"/>
      <c r="AI1323" s="72"/>
      <c r="AJ1323" s="72"/>
      <c r="AK1323" s="72"/>
      <c r="AL1323" s="72"/>
      <c r="AM1323" s="72"/>
      <c r="AN1323" s="72"/>
      <c r="AO1323" s="72"/>
      <c r="AP1323" s="72"/>
      <c r="AQ1323" s="106"/>
    </row>
    <row r="1324" spans="1:43">
      <c r="A1324" s="15" t="s">
        <v>5677</v>
      </c>
      <c r="B1324" s="110"/>
      <c r="C1324" s="100"/>
      <c r="D1324" s="100"/>
      <c r="E1324" s="101"/>
      <c r="F1324" s="101"/>
      <c r="G1324" s="101"/>
      <c r="H1324" s="53"/>
      <c r="I1324" s="101"/>
      <c r="J1324" s="108"/>
      <c r="K1324" s="16"/>
      <c r="L1324" s="75"/>
      <c r="M1324" s="103"/>
      <c r="N1324" s="95"/>
      <c r="O1324" s="108"/>
      <c r="P1324" s="17"/>
      <c r="Q1324" s="76"/>
      <c r="R1324" s="76"/>
      <c r="S1324" s="17"/>
      <c r="T1324" s="78"/>
      <c r="U1324" s="79">
        <v>4535.79248046875</v>
      </c>
      <c r="V1324" s="79">
        <v>6599.13232421875</v>
      </c>
      <c r="W1324" s="77"/>
      <c r="X1324" s="80"/>
      <c r="Y1324" s="80"/>
      <c r="Z1324" s="69">
        <v>1324</v>
      </c>
      <c r="AA1324" s="69"/>
      <c r="AB1324" s="81"/>
      <c r="AC1324" s="72"/>
      <c r="AD1324" s="72"/>
      <c r="AE1324" s="72"/>
      <c r="AF1324" s="72"/>
      <c r="AG1324" s="72"/>
      <c r="AH1324" s="72"/>
      <c r="AI1324" s="72"/>
      <c r="AJ1324" s="72"/>
      <c r="AK1324" s="72"/>
      <c r="AL1324" s="72"/>
      <c r="AM1324" s="72"/>
      <c r="AN1324" s="72"/>
      <c r="AO1324" s="72"/>
      <c r="AP1324" s="72"/>
      <c r="AQ1324" s="106"/>
    </row>
    <row r="1325" spans="1:43">
      <c r="A1325" s="15" t="s">
        <v>5678</v>
      </c>
      <c r="B1325" s="110"/>
      <c r="C1325" s="100"/>
      <c r="D1325" s="100"/>
      <c r="E1325" s="101"/>
      <c r="F1325" s="101"/>
      <c r="G1325" s="101"/>
      <c r="H1325" s="53"/>
      <c r="I1325" s="101"/>
      <c r="J1325" s="108"/>
      <c r="K1325" s="16"/>
      <c r="L1325" s="75"/>
      <c r="M1325" s="103"/>
      <c r="N1325" s="95"/>
      <c r="O1325" s="108"/>
      <c r="P1325" s="17"/>
      <c r="Q1325" s="76"/>
      <c r="R1325" s="76"/>
      <c r="S1325" s="17"/>
      <c r="T1325" s="78"/>
      <c r="U1325" s="79">
        <v>4997.06298828125</v>
      </c>
      <c r="V1325" s="79">
        <v>8600.197265625</v>
      </c>
      <c r="W1325" s="77"/>
      <c r="X1325" s="80"/>
      <c r="Y1325" s="80"/>
      <c r="Z1325" s="69">
        <v>1325</v>
      </c>
      <c r="AA1325" s="69"/>
      <c r="AB1325" s="81"/>
      <c r="AC1325" s="72"/>
      <c r="AD1325" s="72"/>
      <c r="AE1325" s="72"/>
      <c r="AF1325" s="72"/>
      <c r="AG1325" s="72"/>
      <c r="AH1325" s="72"/>
      <c r="AI1325" s="72"/>
      <c r="AJ1325" s="72"/>
      <c r="AK1325" s="72"/>
      <c r="AL1325" s="72"/>
      <c r="AM1325" s="72"/>
      <c r="AN1325" s="72"/>
      <c r="AO1325" s="72"/>
      <c r="AP1325" s="72"/>
      <c r="AQ1325" s="106"/>
    </row>
    <row r="1326" spans="1:43">
      <c r="A1326" s="82" t="s">
        <v>5679</v>
      </c>
      <c r="B1326" s="110"/>
      <c r="C1326" s="109"/>
      <c r="D1326" s="109"/>
      <c r="E1326" s="107"/>
      <c r="F1326" s="107"/>
      <c r="G1326" s="107"/>
      <c r="H1326" s="107"/>
      <c r="I1326" s="107"/>
      <c r="J1326" s="83"/>
      <c r="K1326" s="83"/>
      <c r="L1326" s="84"/>
      <c r="M1326" s="85"/>
      <c r="N1326" s="96"/>
      <c r="O1326" s="83"/>
      <c r="P1326" s="86"/>
      <c r="Q1326" s="87"/>
      <c r="R1326" s="87"/>
      <c r="S1326" s="86"/>
      <c r="T1326" s="88"/>
      <c r="U1326" s="89">
        <v>2658.34716796875</v>
      </c>
      <c r="V1326" s="89">
        <v>5288.00048828125</v>
      </c>
      <c r="W1326" s="90"/>
      <c r="X1326" s="91"/>
      <c r="Y1326" s="91"/>
      <c r="Z1326" s="92">
        <v>1326</v>
      </c>
      <c r="AA1326" s="92"/>
      <c r="AB1326" s="93"/>
      <c r="AC1326" s="105"/>
      <c r="AD1326" s="105"/>
      <c r="AE1326" s="105"/>
      <c r="AF1326" s="105"/>
      <c r="AG1326" s="105"/>
      <c r="AH1326" s="105"/>
      <c r="AI1326" s="105"/>
      <c r="AJ1326" s="105"/>
      <c r="AK1326" s="105"/>
      <c r="AL1326" s="105"/>
      <c r="AM1326" s="105"/>
      <c r="AN1326" s="105"/>
      <c r="AO1326" s="105"/>
      <c r="AP1326" s="105"/>
      <c r="AQ1326" s="104"/>
    </row>
  </sheetData>
  <dataConsolidate/>
  <phoneticPr fontId="12" type="noConversion"/>
  <dataValidations count="20">
    <dataValidation allowBlank="1" errorTitle="Invalid Vertex Visibility" error="You have entered an unrecognized vertex visibility.  Try selecting from the drop-down list instead." sqref="AR3"/>
    <dataValidation allowBlank="1" showErrorMessage="1" sqref="AR2"/>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Z3:Z1326"/>
    <dataValidation type="list" allowBlank="1" showInputMessage="1" showErrorMessage="1" errorTitle="Invalid Vertex Locked" error="You have entered an unrecognized &quot;vertex locked.&quot;  Try selecting from the drop-down list instead." promptTitle="Vertex Locked?" prompt="Set to Yes to lock the vertex at its current location." sqref="W3:W1326">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sqref="U3:V1326"/>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in the graph.  This is ignored if the Fruchterman-Reingold, Sugiyama, or Random layout type is selected." sqref="T3:T1326"/>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X3:X1326"/>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Y3:Y1326"/>
    <dataValidation allowBlank="1" showInputMessage="1" errorTitle="Invalid Vertex Image Key" promptTitle="Vertex Tooltip" prompt="Enter optional text that will pop up when the mouse is hovered over the vertex." sqref="S3:S1326"/>
    <dataValidation allowBlank="1" errorTitle="Invalid Vertex Visibility" error="You have entered an unrecognized vertex visibility.  Try selecting from the drop-down list instead." promptTitle="Vertex ID" prompt="This is a unique ID that gets filled in automatically.  Do not edit this column." sqref="AA3:AA1326"/>
    <dataValidation type="list" allowBlank="1" showInputMessage="1" showErrorMessage="1" errorTitle="Invalid Vertex Visibility" error="You have entered an unrecognized vertex visibility.  Try selecting from the drop-down list instead." promptTitle="Vertex Visibility" prompt="Select an optional vertex visibility.  Vertices are &quot;Show if in an Edge&quot; by default." sqref="O3:O1326">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P3:P1326"/>
    <dataValidation allowBlank="1" showInputMessage="1" promptTitle="Vertex Label Fill Color" prompt="To select an optional fill color for the Label shape, right-click and select Select Color on the right-click menu." sqref="Q3:Q1326"/>
    <dataValidation allowBlank="1" showInputMessage="1" errorTitle="Invalid Vertex Image Key" promptTitle="Image File" prompt="Enter the path to an image file.  Hover over the column header for examples." sqref="N3:N1326"/>
    <dataValidation allowBlank="1" showInputMessage="1" promptTitle="Vertex Color" prompt="To select an optional vertex color, right-click and select Select Color on the right-click menu." sqref="J3:J1326"/>
    <dataValidation allowBlank="1" showInputMessage="1" errorTitle="Invalid Vertex Opacity" error="The optional vertex opacity must be a whole number between 0 and 10." promptTitle="Vertex Opacity" prompt="Enter an optional vertex opacity between 0 (transparent) and 100 (opaque)." sqref="M3:M1326"/>
    <dataValidation type="list" allowBlank="1" showInputMessage="1" showErrorMessage="1" errorTitle="Unrecognized Vertex Shape" error="You have entered an unrecognized vertex shape.  Try selecting from the drop-down list instead." promptTitle="Vertex Shape" prompt="Select an optional vertex shape." sqref="K3:K1326">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 sqref="L3:L1326"/>
    <dataValidation type="list" allowBlank="1" showInputMessage="1" showErrorMessage="1" errorTitle="Unrecognized Label Position" error="You have entered an unrecognized vertex label position.  Try selecting from the drop-down list instead." promptTitle="Vertex Label Position" prompt="Select an optional vertex label position." sqref="R3:R1326">
      <formula1>ValidVertexLabelPositions</formula1>
    </dataValidation>
    <dataValidation allowBlank="1" showInputMessage="1" showErrorMessage="1" promptTitle="Vertex Name" prompt="Enter the name of the vertex." sqref="A3:A1326"/>
  </dataValidations>
  <pageMargins left="0.7" right="0.7" top="0.75" bottom="0.75" header="0.3" footer="0.3"/>
  <pageSetup orientation="portrait" horizontalDpi="0" verticalDpi="0"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sheetPr codeName="Sheet3"/>
  <dimension ref="A1:D21"/>
  <sheetViews>
    <sheetView workbookViewId="0"/>
  </sheetViews>
  <sheetFormatPr defaultRowHeight="15.75"/>
  <cols>
    <col min="1" max="1" width="10.85546875" style="3" bestFit="1" customWidth="1"/>
    <col min="2" max="2" width="16.85546875" style="3" bestFit="1" customWidth="1"/>
    <col min="4" max="5" width="9.140625" customWidth="1"/>
  </cols>
  <sheetData>
    <row r="1" spans="1:1">
      <c r="A1" s="3" t="s">
        <v>57</v>
      </c>
    </row>
    <row r="2" spans="1:1" ht="15" customHeight="1"/>
    <row r="3" spans="1:1" ht="15" customHeight="1">
      <c r="A3" s="33" t="s">
        <v>58</v>
      </c>
    </row>
    <row r="21" spans="4:4">
      <c r="D21" s="7"/>
    </row>
  </sheetData>
  <dataConsolidate/>
  <phoneticPr fontId="12" type="noConversion"/>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sheetPr codeName="Sheet5"/>
  <dimension ref="A1:Q32"/>
  <sheetViews>
    <sheetView topLeftCell="A4" workbookViewId="0">
      <selection activeCell="A2" sqref="A2:Q2"/>
    </sheetView>
  </sheetViews>
  <sheetFormatPr defaultRowHeight="15.75"/>
  <cols>
    <col min="1" max="1" width="9.42578125" style="1" bestFit="1" customWidth="1"/>
    <col min="2" max="2" width="14.28515625" bestFit="1" customWidth="1"/>
    <col min="3" max="3" width="15" bestFit="1" customWidth="1"/>
    <col min="4" max="4" width="13" bestFit="1" customWidth="1"/>
    <col min="5" max="5" width="11" hidden="1" customWidth="1"/>
    <col min="6" max="6" width="11" customWidth="1"/>
    <col min="7" max="7" width="9.7109375" customWidth="1"/>
    <col min="8" max="8" width="13.140625" customWidth="1"/>
    <col min="9" max="10" width="8.42578125" customWidth="1"/>
    <col min="11" max="11" width="14.5703125" customWidth="1"/>
    <col min="12" max="12" width="25" customWidth="1"/>
    <col min="13" max="14" width="24.140625" customWidth="1"/>
    <col min="15" max="15" width="21.28515625" customWidth="1"/>
    <col min="16" max="16" width="19.28515625" customWidth="1"/>
    <col min="17" max="17" width="10" customWidth="1"/>
  </cols>
  <sheetData>
    <row r="1" spans="1:17">
      <c r="B1" s="16" t="s">
        <v>47</v>
      </c>
      <c r="C1" s="16"/>
      <c r="D1" s="16"/>
      <c r="E1" s="65" t="s">
        <v>48</v>
      </c>
      <c r="F1" s="36" t="s">
        <v>50</v>
      </c>
      <c r="G1" s="36"/>
      <c r="H1" s="36"/>
      <c r="I1" s="36"/>
      <c r="J1" s="36"/>
      <c r="K1" s="36"/>
      <c r="L1" s="36"/>
      <c r="M1" s="36"/>
      <c r="N1" s="36"/>
      <c r="O1" s="36"/>
      <c r="P1" s="36"/>
      <c r="Q1" s="36"/>
    </row>
    <row r="2" spans="1:17" s="14" customFormat="1" ht="30" customHeight="1">
      <c r="A2" s="11" t="s">
        <v>155</v>
      </c>
      <c r="B2" s="14" t="s">
        <v>22</v>
      </c>
      <c r="C2" s="14" t="s">
        <v>21</v>
      </c>
      <c r="D2" s="14" t="s">
        <v>156</v>
      </c>
      <c r="E2" s="14" t="s">
        <v>12</v>
      </c>
      <c r="F2" s="14" t="s">
        <v>157</v>
      </c>
      <c r="G2" s="14" t="s">
        <v>161</v>
      </c>
      <c r="H2" s="14" t="s">
        <v>162</v>
      </c>
      <c r="I2" s="14" t="s">
        <v>163</v>
      </c>
      <c r="J2" s="14" t="s">
        <v>164</v>
      </c>
      <c r="K2" s="14" t="s">
        <v>165</v>
      </c>
      <c r="L2" s="14" t="s">
        <v>166</v>
      </c>
      <c r="M2" s="14" t="s">
        <v>167</v>
      </c>
      <c r="N2" s="14" t="s">
        <v>168</v>
      </c>
      <c r="O2" s="14" t="s">
        <v>169</v>
      </c>
      <c r="P2" s="14" t="s">
        <v>170</v>
      </c>
      <c r="Q2" s="14" t="s">
        <v>171</v>
      </c>
    </row>
    <row r="3" spans="1:17">
      <c r="A3" s="70" t="s">
        <v>5080</v>
      </c>
      <c r="B3" s="95" t="s">
        <v>5110</v>
      </c>
      <c r="C3" s="95" t="s">
        <v>64</v>
      </c>
      <c r="D3" s="95"/>
      <c r="E3" s="99">
        <v>3</v>
      </c>
      <c r="F3" s="100"/>
      <c r="G3" s="100"/>
      <c r="H3" s="100"/>
      <c r="I3" s="100"/>
      <c r="J3" s="100"/>
      <c r="K3" s="100"/>
      <c r="L3" s="100"/>
      <c r="M3" s="100"/>
      <c r="N3" s="100"/>
      <c r="O3" s="100"/>
      <c r="P3" s="101"/>
      <c r="Q3" s="53"/>
    </row>
    <row r="4" spans="1:17">
      <c r="A4" s="70" t="s">
        <v>5081</v>
      </c>
      <c r="B4" s="95" t="s">
        <v>5111</v>
      </c>
      <c r="C4" s="95" t="s">
        <v>64</v>
      </c>
      <c r="D4" s="95"/>
      <c r="E4" s="99">
        <v>4</v>
      </c>
      <c r="F4" s="100"/>
      <c r="G4" s="100"/>
      <c r="H4" s="100"/>
      <c r="I4" s="100"/>
      <c r="J4" s="100"/>
      <c r="K4" s="100"/>
      <c r="L4" s="100"/>
      <c r="M4" s="100"/>
      <c r="N4" s="100"/>
      <c r="O4" s="100"/>
      <c r="P4" s="101"/>
      <c r="Q4" s="53"/>
    </row>
    <row r="5" spans="1:17">
      <c r="A5" s="70" t="s">
        <v>5082</v>
      </c>
      <c r="B5" s="95" t="s">
        <v>5112</v>
      </c>
      <c r="C5" s="95" t="s">
        <v>64</v>
      </c>
      <c r="D5" s="95"/>
      <c r="E5" s="99">
        <v>5</v>
      </c>
      <c r="F5" s="100"/>
      <c r="G5" s="100"/>
      <c r="H5" s="100"/>
      <c r="I5" s="100"/>
      <c r="J5" s="100"/>
      <c r="K5" s="100"/>
      <c r="L5" s="100"/>
      <c r="M5" s="100"/>
      <c r="N5" s="100"/>
      <c r="O5" s="100"/>
      <c r="P5" s="101"/>
      <c r="Q5" s="53"/>
    </row>
    <row r="6" spans="1:17">
      <c r="A6" s="70" t="s">
        <v>5083</v>
      </c>
      <c r="B6" s="95" t="s">
        <v>5113</v>
      </c>
      <c r="C6" s="95" t="s">
        <v>64</v>
      </c>
      <c r="D6" s="95"/>
      <c r="E6" s="99">
        <v>6</v>
      </c>
      <c r="F6" s="100"/>
      <c r="G6" s="100"/>
      <c r="H6" s="100"/>
      <c r="I6" s="100"/>
      <c r="J6" s="100"/>
      <c r="K6" s="100"/>
      <c r="L6" s="100"/>
      <c r="M6" s="100"/>
      <c r="N6" s="100"/>
      <c r="O6" s="100"/>
      <c r="P6" s="101"/>
      <c r="Q6" s="53"/>
    </row>
    <row r="7" spans="1:17">
      <c r="A7" s="70" t="s">
        <v>5084</v>
      </c>
      <c r="B7" s="95" t="s">
        <v>5114</v>
      </c>
      <c r="C7" s="95" t="s">
        <v>64</v>
      </c>
      <c r="D7" s="95"/>
      <c r="E7" s="99">
        <v>7</v>
      </c>
      <c r="F7" s="100"/>
      <c r="G7" s="100"/>
      <c r="H7" s="100"/>
      <c r="I7" s="100"/>
      <c r="J7" s="100"/>
      <c r="K7" s="100"/>
      <c r="L7" s="100"/>
      <c r="M7" s="100"/>
      <c r="N7" s="100"/>
      <c r="O7" s="100"/>
      <c r="P7" s="101"/>
      <c r="Q7" s="53"/>
    </row>
    <row r="8" spans="1:17">
      <c r="A8" s="70" t="s">
        <v>5085</v>
      </c>
      <c r="B8" s="95" t="s">
        <v>5115</v>
      </c>
      <c r="C8" s="95" t="s">
        <v>64</v>
      </c>
      <c r="D8" s="95"/>
      <c r="E8" s="99">
        <v>8</v>
      </c>
      <c r="F8" s="100"/>
      <c r="G8" s="100"/>
      <c r="H8" s="100"/>
      <c r="I8" s="100"/>
      <c r="J8" s="100"/>
      <c r="K8" s="100"/>
      <c r="L8" s="100"/>
      <c r="M8" s="100"/>
      <c r="N8" s="100"/>
      <c r="O8" s="100"/>
      <c r="P8" s="101"/>
      <c r="Q8" s="53"/>
    </row>
    <row r="9" spans="1:17">
      <c r="A9" s="70" t="s">
        <v>5086</v>
      </c>
      <c r="B9" s="95" t="s">
        <v>5110</v>
      </c>
      <c r="C9" s="95" t="s">
        <v>67</v>
      </c>
      <c r="D9" s="95"/>
      <c r="E9" s="99">
        <v>9</v>
      </c>
      <c r="F9" s="100"/>
      <c r="G9" s="100"/>
      <c r="H9" s="100"/>
      <c r="I9" s="100"/>
      <c r="J9" s="100"/>
      <c r="K9" s="100"/>
      <c r="L9" s="100"/>
      <c r="M9" s="100"/>
      <c r="N9" s="100"/>
      <c r="O9" s="100"/>
      <c r="P9" s="101"/>
      <c r="Q9" s="53"/>
    </row>
    <row r="10" spans="1:17" ht="14.25" customHeight="1">
      <c r="A10" s="70" t="s">
        <v>5087</v>
      </c>
      <c r="B10" s="95" t="s">
        <v>5111</v>
      </c>
      <c r="C10" s="95" t="s">
        <v>67</v>
      </c>
      <c r="D10" s="95"/>
      <c r="E10" s="99">
        <v>10</v>
      </c>
      <c r="F10" s="100"/>
      <c r="G10" s="100"/>
      <c r="H10" s="100"/>
      <c r="I10" s="100"/>
      <c r="J10" s="100"/>
      <c r="K10" s="100"/>
      <c r="L10" s="100"/>
      <c r="M10" s="100"/>
      <c r="N10" s="100"/>
      <c r="O10" s="100"/>
      <c r="P10" s="101"/>
      <c r="Q10" s="53"/>
    </row>
    <row r="11" spans="1:17">
      <c r="A11" s="70" t="s">
        <v>5088</v>
      </c>
      <c r="B11" s="95" t="s">
        <v>5112</v>
      </c>
      <c r="C11" s="95" t="s">
        <v>67</v>
      </c>
      <c r="D11" s="95"/>
      <c r="E11" s="99">
        <v>11</v>
      </c>
      <c r="F11" s="100"/>
      <c r="G11" s="100"/>
      <c r="H11" s="100"/>
      <c r="I11" s="100"/>
      <c r="J11" s="100"/>
      <c r="K11" s="100"/>
      <c r="L11" s="100"/>
      <c r="M11" s="100"/>
      <c r="N11" s="100"/>
      <c r="O11" s="100"/>
      <c r="P11" s="101"/>
      <c r="Q11" s="53"/>
    </row>
    <row r="12" spans="1:17">
      <c r="A12" s="70" t="s">
        <v>5089</v>
      </c>
      <c r="B12" s="95" t="s">
        <v>5113</v>
      </c>
      <c r="C12" s="95" t="s">
        <v>67</v>
      </c>
      <c r="D12" s="95"/>
      <c r="E12" s="99">
        <v>12</v>
      </c>
      <c r="F12" s="100"/>
      <c r="G12" s="100"/>
      <c r="H12" s="100"/>
      <c r="I12" s="100"/>
      <c r="J12" s="100"/>
      <c r="K12" s="100"/>
      <c r="L12" s="100"/>
      <c r="M12" s="100"/>
      <c r="N12" s="100"/>
      <c r="O12" s="100"/>
      <c r="P12" s="101"/>
      <c r="Q12" s="53"/>
    </row>
    <row r="13" spans="1:17">
      <c r="A13" s="70" t="s">
        <v>5090</v>
      </c>
      <c r="B13" s="95" t="s">
        <v>5114</v>
      </c>
      <c r="C13" s="95" t="s">
        <v>67</v>
      </c>
      <c r="D13" s="95"/>
      <c r="E13" s="99">
        <v>13</v>
      </c>
      <c r="F13" s="100"/>
      <c r="G13" s="100"/>
      <c r="H13" s="100"/>
      <c r="I13" s="100"/>
      <c r="J13" s="100"/>
      <c r="K13" s="100"/>
      <c r="L13" s="100"/>
      <c r="M13" s="100"/>
      <c r="N13" s="100"/>
      <c r="O13" s="100"/>
      <c r="P13" s="101"/>
      <c r="Q13" s="53"/>
    </row>
    <row r="14" spans="1:17">
      <c r="A14" s="70" t="s">
        <v>5091</v>
      </c>
      <c r="B14" s="95" t="s">
        <v>5115</v>
      </c>
      <c r="C14" s="95" t="s">
        <v>67</v>
      </c>
      <c r="D14" s="95"/>
      <c r="E14" s="99">
        <v>14</v>
      </c>
      <c r="F14" s="100"/>
      <c r="G14" s="100"/>
      <c r="H14" s="100"/>
      <c r="I14" s="100"/>
      <c r="J14" s="100"/>
      <c r="K14" s="100"/>
      <c r="L14" s="100"/>
      <c r="M14" s="100"/>
      <c r="N14" s="100"/>
      <c r="O14" s="100"/>
      <c r="P14" s="101"/>
      <c r="Q14" s="53"/>
    </row>
    <row r="15" spans="1:17">
      <c r="A15" s="70" t="s">
        <v>5092</v>
      </c>
      <c r="B15" s="95" t="s">
        <v>5110</v>
      </c>
      <c r="C15" s="95" t="s">
        <v>69</v>
      </c>
      <c r="D15" s="95"/>
      <c r="E15" s="99">
        <v>15</v>
      </c>
      <c r="F15" s="100"/>
      <c r="G15" s="100"/>
      <c r="H15" s="100"/>
      <c r="I15" s="100"/>
      <c r="J15" s="100"/>
      <c r="K15" s="100"/>
      <c r="L15" s="100"/>
      <c r="M15" s="100"/>
      <c r="N15" s="100"/>
      <c r="O15" s="100"/>
      <c r="P15" s="101"/>
      <c r="Q15" s="53"/>
    </row>
    <row r="16" spans="1:17">
      <c r="A16" s="70" t="s">
        <v>5093</v>
      </c>
      <c r="B16" s="95" t="s">
        <v>5111</v>
      </c>
      <c r="C16" s="95" t="s">
        <v>69</v>
      </c>
      <c r="D16" s="95"/>
      <c r="E16" s="99">
        <v>16</v>
      </c>
      <c r="F16" s="100"/>
      <c r="G16" s="100"/>
      <c r="H16" s="100"/>
      <c r="I16" s="100"/>
      <c r="J16" s="100"/>
      <c r="K16" s="100"/>
      <c r="L16" s="100"/>
      <c r="M16" s="100"/>
      <c r="N16" s="100"/>
      <c r="O16" s="100"/>
      <c r="P16" s="101"/>
      <c r="Q16" s="53"/>
    </row>
    <row r="17" spans="1:17">
      <c r="A17" s="70" t="s">
        <v>5094</v>
      </c>
      <c r="B17" s="95" t="s">
        <v>5112</v>
      </c>
      <c r="C17" s="95" t="s">
        <v>69</v>
      </c>
      <c r="D17" s="95"/>
      <c r="E17" s="99">
        <v>17</v>
      </c>
      <c r="F17" s="100"/>
      <c r="G17" s="100"/>
      <c r="H17" s="100"/>
      <c r="I17" s="100"/>
      <c r="J17" s="100"/>
      <c r="K17" s="100"/>
      <c r="L17" s="100"/>
      <c r="M17" s="100"/>
      <c r="N17" s="100"/>
      <c r="O17" s="100"/>
      <c r="P17" s="101"/>
      <c r="Q17" s="53"/>
    </row>
    <row r="18" spans="1:17">
      <c r="A18" s="70" t="s">
        <v>5095</v>
      </c>
      <c r="B18" s="95" t="s">
        <v>5113</v>
      </c>
      <c r="C18" s="95" t="s">
        <v>69</v>
      </c>
      <c r="D18" s="95"/>
      <c r="E18" s="99">
        <v>18</v>
      </c>
      <c r="F18" s="100"/>
      <c r="G18" s="100"/>
      <c r="H18" s="100"/>
      <c r="I18" s="100"/>
      <c r="J18" s="100"/>
      <c r="K18" s="100"/>
      <c r="L18" s="100"/>
      <c r="M18" s="100"/>
      <c r="N18" s="100"/>
      <c r="O18" s="100"/>
      <c r="P18" s="101"/>
      <c r="Q18" s="53"/>
    </row>
    <row r="19" spans="1:17">
      <c r="A19" s="70" t="s">
        <v>5096</v>
      </c>
      <c r="B19" s="95" t="s">
        <v>5114</v>
      </c>
      <c r="C19" s="95" t="s">
        <v>69</v>
      </c>
      <c r="D19" s="95"/>
      <c r="E19" s="99">
        <v>19</v>
      </c>
      <c r="F19" s="100"/>
      <c r="G19" s="100"/>
      <c r="H19" s="100"/>
      <c r="I19" s="100"/>
      <c r="J19" s="100"/>
      <c r="K19" s="100"/>
      <c r="L19" s="100"/>
      <c r="M19" s="100"/>
      <c r="N19" s="100"/>
      <c r="O19" s="100"/>
      <c r="P19" s="101"/>
      <c r="Q19" s="53"/>
    </row>
    <row r="20" spans="1:17">
      <c r="A20" s="70" t="s">
        <v>5097</v>
      </c>
      <c r="B20" s="95" t="s">
        <v>5115</v>
      </c>
      <c r="C20" s="95" t="s">
        <v>69</v>
      </c>
      <c r="D20" s="95"/>
      <c r="E20" s="99">
        <v>20</v>
      </c>
      <c r="F20" s="100"/>
      <c r="G20" s="100"/>
      <c r="H20" s="100"/>
      <c r="I20" s="100"/>
      <c r="J20" s="100"/>
      <c r="K20" s="100"/>
      <c r="L20" s="100"/>
      <c r="M20" s="100"/>
      <c r="N20" s="100"/>
      <c r="O20" s="100"/>
      <c r="P20" s="101"/>
      <c r="Q20" s="53"/>
    </row>
    <row r="21" spans="1:17">
      <c r="A21" s="70" t="s">
        <v>5098</v>
      </c>
      <c r="B21" s="95" t="s">
        <v>5110</v>
      </c>
      <c r="C21" s="95" t="s">
        <v>71</v>
      </c>
      <c r="D21" s="95"/>
      <c r="E21" s="99">
        <v>21</v>
      </c>
      <c r="F21" s="100"/>
      <c r="G21" s="100"/>
      <c r="H21" s="100"/>
      <c r="I21" s="100"/>
      <c r="J21" s="100"/>
      <c r="K21" s="100"/>
      <c r="L21" s="100"/>
      <c r="M21" s="100"/>
      <c r="N21" s="100"/>
      <c r="O21" s="100"/>
      <c r="P21" s="101"/>
      <c r="Q21" s="53"/>
    </row>
    <row r="22" spans="1:17">
      <c r="A22" s="70" t="s">
        <v>5099</v>
      </c>
      <c r="B22" s="95" t="s">
        <v>5111</v>
      </c>
      <c r="C22" s="95" t="s">
        <v>71</v>
      </c>
      <c r="D22" s="95"/>
      <c r="E22" s="99">
        <v>22</v>
      </c>
      <c r="F22" s="100"/>
      <c r="G22" s="100"/>
      <c r="H22" s="100"/>
      <c r="I22" s="100"/>
      <c r="J22" s="100"/>
      <c r="K22" s="100"/>
      <c r="L22" s="100"/>
      <c r="M22" s="100"/>
      <c r="N22" s="100"/>
      <c r="O22" s="100"/>
      <c r="P22" s="101"/>
      <c r="Q22" s="53"/>
    </row>
    <row r="23" spans="1:17">
      <c r="A23" s="70" t="s">
        <v>5100</v>
      </c>
      <c r="B23" s="95" t="s">
        <v>5112</v>
      </c>
      <c r="C23" s="95" t="s">
        <v>71</v>
      </c>
      <c r="D23" s="95"/>
      <c r="E23" s="99">
        <v>23</v>
      </c>
      <c r="F23" s="100"/>
      <c r="G23" s="100"/>
      <c r="H23" s="100"/>
      <c r="I23" s="100"/>
      <c r="J23" s="100"/>
      <c r="K23" s="100"/>
      <c r="L23" s="100"/>
      <c r="M23" s="100"/>
      <c r="N23" s="100"/>
      <c r="O23" s="100"/>
      <c r="P23" s="101"/>
      <c r="Q23" s="53"/>
    </row>
    <row r="24" spans="1:17">
      <c r="A24" s="70" t="s">
        <v>5101</v>
      </c>
      <c r="B24" s="95" t="s">
        <v>5113</v>
      </c>
      <c r="C24" s="95" t="s">
        <v>71</v>
      </c>
      <c r="D24" s="95"/>
      <c r="E24" s="99">
        <v>24</v>
      </c>
      <c r="F24" s="100"/>
      <c r="G24" s="100"/>
      <c r="H24" s="100"/>
      <c r="I24" s="100"/>
      <c r="J24" s="100"/>
      <c r="K24" s="100"/>
      <c r="L24" s="100"/>
      <c r="M24" s="100"/>
      <c r="N24" s="100"/>
      <c r="O24" s="100"/>
      <c r="P24" s="101"/>
      <c r="Q24" s="53"/>
    </row>
    <row r="25" spans="1:17">
      <c r="A25" s="70" t="s">
        <v>5102</v>
      </c>
      <c r="B25" s="95" t="s">
        <v>5114</v>
      </c>
      <c r="C25" s="95" t="s">
        <v>71</v>
      </c>
      <c r="D25" s="95"/>
      <c r="E25" s="99">
        <v>25</v>
      </c>
      <c r="F25" s="100"/>
      <c r="G25" s="100"/>
      <c r="H25" s="100"/>
      <c r="I25" s="100"/>
      <c r="J25" s="100"/>
      <c r="K25" s="100"/>
      <c r="L25" s="100"/>
      <c r="M25" s="100"/>
      <c r="N25" s="100"/>
      <c r="O25" s="100"/>
      <c r="P25" s="101"/>
      <c r="Q25" s="53"/>
    </row>
    <row r="26" spans="1:17">
      <c r="A26" s="70" t="s">
        <v>5103</v>
      </c>
      <c r="B26" s="95" t="s">
        <v>5115</v>
      </c>
      <c r="C26" s="95" t="s">
        <v>71</v>
      </c>
      <c r="D26" s="95"/>
      <c r="E26" s="99">
        <v>26</v>
      </c>
      <c r="F26" s="100"/>
      <c r="G26" s="100"/>
      <c r="H26" s="100"/>
      <c r="I26" s="100"/>
      <c r="J26" s="100"/>
      <c r="K26" s="100"/>
      <c r="L26" s="100"/>
      <c r="M26" s="100"/>
      <c r="N26" s="100"/>
      <c r="O26" s="100"/>
      <c r="P26" s="101"/>
      <c r="Q26" s="53"/>
    </row>
    <row r="27" spans="1:17">
      <c r="A27" s="70" t="s">
        <v>5104</v>
      </c>
      <c r="B27" s="95" t="s">
        <v>5110</v>
      </c>
      <c r="C27" s="95" t="s">
        <v>65</v>
      </c>
      <c r="D27" s="95"/>
      <c r="E27" s="99">
        <v>27</v>
      </c>
      <c r="F27" s="100"/>
      <c r="G27" s="100"/>
      <c r="H27" s="100"/>
      <c r="I27" s="100"/>
      <c r="J27" s="100"/>
      <c r="K27" s="100"/>
      <c r="L27" s="100"/>
      <c r="M27" s="100"/>
      <c r="N27" s="100"/>
      <c r="O27" s="100"/>
      <c r="P27" s="101"/>
      <c r="Q27" s="53"/>
    </row>
    <row r="28" spans="1:17">
      <c r="A28" s="70" t="s">
        <v>5105</v>
      </c>
      <c r="B28" s="95" t="s">
        <v>5111</v>
      </c>
      <c r="C28" s="95" t="s">
        <v>65</v>
      </c>
      <c r="D28" s="95"/>
      <c r="E28" s="99">
        <v>28</v>
      </c>
      <c r="F28" s="100"/>
      <c r="G28" s="100"/>
      <c r="H28" s="100"/>
      <c r="I28" s="100"/>
      <c r="J28" s="100"/>
      <c r="K28" s="100"/>
      <c r="L28" s="100"/>
      <c r="M28" s="100"/>
      <c r="N28" s="100"/>
      <c r="O28" s="100"/>
      <c r="P28" s="101"/>
      <c r="Q28" s="53"/>
    </row>
    <row r="29" spans="1:17">
      <c r="A29" s="70" t="s">
        <v>5106</v>
      </c>
      <c r="B29" s="95" t="s">
        <v>5112</v>
      </c>
      <c r="C29" s="95" t="s">
        <v>65</v>
      </c>
      <c r="D29" s="95"/>
      <c r="E29" s="99">
        <v>29</v>
      </c>
      <c r="F29" s="100"/>
      <c r="G29" s="100"/>
      <c r="H29" s="100"/>
      <c r="I29" s="100"/>
      <c r="J29" s="100"/>
      <c r="K29" s="100"/>
      <c r="L29" s="100"/>
      <c r="M29" s="100"/>
      <c r="N29" s="100"/>
      <c r="O29" s="100"/>
      <c r="P29" s="101"/>
      <c r="Q29" s="53"/>
    </row>
    <row r="30" spans="1:17">
      <c r="A30" s="70" t="s">
        <v>5107</v>
      </c>
      <c r="B30" s="95" t="s">
        <v>5113</v>
      </c>
      <c r="C30" s="95" t="s">
        <v>65</v>
      </c>
      <c r="D30" s="95"/>
      <c r="E30" s="99">
        <v>30</v>
      </c>
      <c r="F30" s="100"/>
      <c r="G30" s="100"/>
      <c r="H30" s="100"/>
      <c r="I30" s="100"/>
      <c r="J30" s="100"/>
      <c r="K30" s="100"/>
      <c r="L30" s="100"/>
      <c r="M30" s="100"/>
      <c r="N30" s="100"/>
      <c r="O30" s="100"/>
      <c r="P30" s="101"/>
      <c r="Q30" s="53"/>
    </row>
    <row r="31" spans="1:17">
      <c r="A31" s="70" t="s">
        <v>5108</v>
      </c>
      <c r="B31" s="95" t="s">
        <v>5114</v>
      </c>
      <c r="C31" s="95" t="s">
        <v>65</v>
      </c>
      <c r="D31" s="95"/>
      <c r="E31" s="99">
        <v>31</v>
      </c>
      <c r="F31" s="100"/>
      <c r="G31" s="100"/>
      <c r="H31" s="100"/>
      <c r="I31" s="100"/>
      <c r="J31" s="100"/>
      <c r="K31" s="100"/>
      <c r="L31" s="100"/>
      <c r="M31" s="100"/>
      <c r="N31" s="100"/>
      <c r="O31" s="100"/>
      <c r="P31" s="101"/>
      <c r="Q31" s="53"/>
    </row>
    <row r="32" spans="1:17">
      <c r="A32" s="70" t="s">
        <v>5109</v>
      </c>
      <c r="B32" s="95" t="s">
        <v>5115</v>
      </c>
      <c r="C32" s="95" t="s">
        <v>65</v>
      </c>
      <c r="D32" s="95"/>
      <c r="E32" s="99">
        <v>32</v>
      </c>
      <c r="F32" s="100"/>
      <c r="G32" s="100"/>
      <c r="H32" s="100"/>
      <c r="I32" s="100"/>
      <c r="J32" s="100"/>
      <c r="K32" s="100"/>
      <c r="L32" s="100"/>
      <c r="M32" s="100"/>
      <c r="N32" s="100"/>
      <c r="O32" s="100"/>
      <c r="P32" s="101"/>
      <c r="Q32" s="53"/>
    </row>
  </sheetData>
  <dataConsolidate/>
  <phoneticPr fontId="12" type="noConversion"/>
  <dataValidations count="5">
    <dataValidation allowBlank="1" showInputMessage="1" promptTitle="Vertex Color" prompt="To select a color to use for all vertices in the group, right-click and select Select Color on the right-click menu." sqref="B3:B32"/>
    <dataValidation type="list" allowBlank="1" showInputMessage="1" showErrorMessage="1" errorTitle="Unrecognized Vertex Shape" error="You have entered an unrecognized vertex shape.  Try selecting from the drop-down list instead." promptTitle="Vertex Shape" prompt="Select a shape to use for all vertices in the group." sqref="C3:C32">
      <formula1>ValidVertexShapes</formula1>
    </dataValidation>
    <dataValidation allowBlank="1" showInputMessage="1" showErrorMessage="1" promptTitle="Group Name" prompt="Enter the name of the group." sqref="A3:A32"/>
    <dataValidation type="list" allowBlank="1" showInputMessage="1" showErrorMessage="1" errorTitle="Invalid Group Collapsed" error="You have entered an unrecognized &quot;group collapsed.&quot;  Try selecting from the drop-down list instead." promptTitle="Group Collapsed?" prompt="Set to Yes to collapse the group." sqref="D3:D32">
      <formula1>ValidBooleansDefaultFalse</formula1>
    </dataValidation>
    <dataValidation allowBlank="1" sqref="F3:F32"/>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sheetPr codeName="Sheet6"/>
  <dimension ref="A1:C653"/>
  <sheetViews>
    <sheetView workbookViewId="0">
      <selection activeCell="D6" sqref="D6"/>
    </sheetView>
  </sheetViews>
  <sheetFormatPr defaultRowHeight="15.75"/>
  <cols>
    <col min="1" max="1" width="9.42578125" style="1" bestFit="1" customWidth="1"/>
    <col min="2" max="2" width="9.140625" style="1"/>
    <col min="3" max="3" width="11.5703125" bestFit="1" customWidth="1"/>
    <col min="4" max="4" width="9.140625" customWidth="1"/>
  </cols>
  <sheetData>
    <row r="1" spans="1:3" ht="15" customHeight="1">
      <c r="A1" s="11" t="s">
        <v>155</v>
      </c>
      <c r="B1" s="11" t="s">
        <v>5</v>
      </c>
      <c r="C1" s="11" t="s">
        <v>158</v>
      </c>
    </row>
    <row r="2" spans="1:3">
      <c r="A2" s="72" t="s">
        <v>5080</v>
      </c>
      <c r="B2" s="97" t="s">
        <v>783</v>
      </c>
      <c r="C2" s="102">
        <f>VLOOKUP(GroupVertices[[#This Row],[Vertex]], Vertices[], MATCH("ID", Vertices[#Headers], 0), FALSE)</f>
        <v>654</v>
      </c>
    </row>
    <row r="3" spans="1:3">
      <c r="A3" s="72" t="s">
        <v>5080</v>
      </c>
      <c r="B3" s="97" t="s">
        <v>785</v>
      </c>
      <c r="C3" s="102">
        <f>VLOOKUP(GroupVertices[[#This Row],[Vertex]], Vertices[], MATCH("ID", Vertices[#Headers], 0), FALSE)</f>
        <v>3</v>
      </c>
    </row>
    <row r="4" spans="1:3">
      <c r="A4" s="72" t="s">
        <v>5080</v>
      </c>
      <c r="B4" s="97" t="s">
        <v>782</v>
      </c>
      <c r="C4" s="102">
        <f>VLOOKUP(GroupVertices[[#This Row],[Vertex]], Vertices[], MATCH("ID", Vertices[#Headers], 0), FALSE)</f>
        <v>653</v>
      </c>
    </row>
    <row r="5" spans="1:3">
      <c r="A5" s="72" t="s">
        <v>5080</v>
      </c>
      <c r="B5" s="97" t="s">
        <v>774</v>
      </c>
      <c r="C5" s="102">
        <f>VLOOKUP(GroupVertices[[#This Row],[Vertex]], Vertices[], MATCH("ID", Vertices[#Headers], 0), FALSE)</f>
        <v>651</v>
      </c>
    </row>
    <row r="6" spans="1:3">
      <c r="A6" s="72" t="s">
        <v>5080</v>
      </c>
      <c r="B6" s="97" t="s">
        <v>771</v>
      </c>
      <c r="C6" s="102">
        <f>VLOOKUP(GroupVertices[[#This Row],[Vertex]], Vertices[], MATCH("ID", Vertices[#Headers], 0), FALSE)</f>
        <v>650</v>
      </c>
    </row>
    <row r="7" spans="1:3">
      <c r="A7" s="72" t="s">
        <v>5080</v>
      </c>
      <c r="B7" s="97" t="s">
        <v>769</v>
      </c>
      <c r="C7" s="102">
        <f>VLOOKUP(GroupVertices[[#This Row],[Vertex]], Vertices[], MATCH("ID", Vertices[#Headers], 0), FALSE)</f>
        <v>648</v>
      </c>
    </row>
    <row r="8" spans="1:3">
      <c r="A8" s="72" t="s">
        <v>5080</v>
      </c>
      <c r="B8" s="97" t="s">
        <v>768</v>
      </c>
      <c r="C8" s="102">
        <f>VLOOKUP(GroupVertices[[#This Row],[Vertex]], Vertices[], MATCH("ID", Vertices[#Headers], 0), FALSE)</f>
        <v>647</v>
      </c>
    </row>
    <row r="9" spans="1:3">
      <c r="A9" s="72" t="s">
        <v>5080</v>
      </c>
      <c r="B9" s="97" t="s">
        <v>765</v>
      </c>
      <c r="C9" s="102">
        <f>VLOOKUP(GroupVertices[[#This Row],[Vertex]], Vertices[], MATCH("ID", Vertices[#Headers], 0), FALSE)</f>
        <v>645</v>
      </c>
    </row>
    <row r="10" spans="1:3">
      <c r="A10" s="72" t="s">
        <v>5080</v>
      </c>
      <c r="B10" s="97" t="s">
        <v>762</v>
      </c>
      <c r="C10" s="102">
        <f>VLOOKUP(GroupVertices[[#This Row],[Vertex]], Vertices[], MATCH("ID", Vertices[#Headers], 0), FALSE)</f>
        <v>643</v>
      </c>
    </row>
    <row r="11" spans="1:3">
      <c r="A11" s="72" t="s">
        <v>5080</v>
      </c>
      <c r="B11" s="97" t="s">
        <v>747</v>
      </c>
      <c r="C11" s="102">
        <f>VLOOKUP(GroupVertices[[#This Row],[Vertex]], Vertices[], MATCH("ID", Vertices[#Headers], 0), FALSE)</f>
        <v>639</v>
      </c>
    </row>
    <row r="12" spans="1:3">
      <c r="A12" s="72" t="s">
        <v>5080</v>
      </c>
      <c r="B12" s="97" t="s">
        <v>745</v>
      </c>
      <c r="C12" s="102">
        <f>VLOOKUP(GroupVertices[[#This Row],[Vertex]], Vertices[], MATCH("ID", Vertices[#Headers], 0), FALSE)</f>
        <v>637</v>
      </c>
    </row>
    <row r="13" spans="1:3">
      <c r="A13" s="72" t="s">
        <v>5080</v>
      </c>
      <c r="B13" s="97" t="s">
        <v>744</v>
      </c>
      <c r="C13" s="102">
        <f>VLOOKUP(GroupVertices[[#This Row],[Vertex]], Vertices[], MATCH("ID", Vertices[#Headers], 0), FALSE)</f>
        <v>117</v>
      </c>
    </row>
    <row r="14" spans="1:3">
      <c r="A14" s="72" t="s">
        <v>5080</v>
      </c>
      <c r="B14" s="97" t="s">
        <v>742</v>
      </c>
      <c r="C14" s="102">
        <f>VLOOKUP(GroupVertices[[#This Row],[Vertex]], Vertices[], MATCH("ID", Vertices[#Headers], 0), FALSE)</f>
        <v>636</v>
      </c>
    </row>
    <row r="15" spans="1:3">
      <c r="A15" s="72" t="s">
        <v>5080</v>
      </c>
      <c r="B15" s="97" t="s">
        <v>724</v>
      </c>
      <c r="C15" s="102">
        <f>VLOOKUP(GroupVertices[[#This Row],[Vertex]], Vertices[], MATCH("ID", Vertices[#Headers], 0), FALSE)</f>
        <v>629</v>
      </c>
    </row>
    <row r="16" spans="1:3">
      <c r="A16" s="72" t="s">
        <v>5080</v>
      </c>
      <c r="B16" s="97" t="s">
        <v>721</v>
      </c>
      <c r="C16" s="102">
        <f>VLOOKUP(GroupVertices[[#This Row],[Vertex]], Vertices[], MATCH("ID", Vertices[#Headers], 0), FALSE)</f>
        <v>627</v>
      </c>
    </row>
    <row r="17" spans="1:3">
      <c r="A17" s="72" t="s">
        <v>5080</v>
      </c>
      <c r="B17" s="97" t="s">
        <v>718</v>
      </c>
      <c r="C17" s="102">
        <f>VLOOKUP(GroupVertices[[#This Row],[Vertex]], Vertices[], MATCH("ID", Vertices[#Headers], 0), FALSE)</f>
        <v>625</v>
      </c>
    </row>
    <row r="18" spans="1:3">
      <c r="A18" s="72" t="s">
        <v>5080</v>
      </c>
      <c r="B18" s="97" t="s">
        <v>714</v>
      </c>
      <c r="C18" s="102">
        <f>VLOOKUP(GroupVertices[[#This Row],[Vertex]], Vertices[], MATCH("ID", Vertices[#Headers], 0), FALSE)</f>
        <v>167</v>
      </c>
    </row>
    <row r="19" spans="1:3">
      <c r="A19" s="72" t="s">
        <v>5080</v>
      </c>
      <c r="B19" s="97" t="s">
        <v>693</v>
      </c>
      <c r="C19" s="102">
        <f>VLOOKUP(GroupVertices[[#This Row],[Vertex]], Vertices[], MATCH("ID", Vertices[#Headers], 0), FALSE)</f>
        <v>614</v>
      </c>
    </row>
    <row r="20" spans="1:3">
      <c r="A20" s="72" t="s">
        <v>5080</v>
      </c>
      <c r="B20" s="97" t="s">
        <v>692</v>
      </c>
      <c r="C20" s="102">
        <f>VLOOKUP(GroupVertices[[#This Row],[Vertex]], Vertices[], MATCH("ID", Vertices[#Headers], 0), FALSE)</f>
        <v>613</v>
      </c>
    </row>
    <row r="21" spans="1:3">
      <c r="A21" s="72" t="s">
        <v>5080</v>
      </c>
      <c r="B21" s="97" t="s">
        <v>679</v>
      </c>
      <c r="C21" s="102">
        <f>VLOOKUP(GroupVertices[[#This Row],[Vertex]], Vertices[], MATCH("ID", Vertices[#Headers], 0), FALSE)</f>
        <v>177</v>
      </c>
    </row>
    <row r="22" spans="1:3">
      <c r="A22" s="72" t="s">
        <v>5080</v>
      </c>
      <c r="B22" s="97" t="s">
        <v>681</v>
      </c>
      <c r="C22" s="102">
        <f>VLOOKUP(GroupVertices[[#This Row],[Vertex]], Vertices[], MATCH("ID", Vertices[#Headers], 0), FALSE)</f>
        <v>44</v>
      </c>
    </row>
    <row r="23" spans="1:3">
      <c r="A23" s="72" t="s">
        <v>5080</v>
      </c>
      <c r="B23" s="97" t="s">
        <v>675</v>
      </c>
      <c r="C23" s="102">
        <f>VLOOKUP(GroupVertices[[#This Row],[Vertex]], Vertices[], MATCH("ID", Vertices[#Headers], 0), FALSE)</f>
        <v>608</v>
      </c>
    </row>
    <row r="24" spans="1:3">
      <c r="A24" s="72" t="s">
        <v>5080</v>
      </c>
      <c r="B24" s="97" t="s">
        <v>674</v>
      </c>
      <c r="C24" s="102">
        <f>VLOOKUP(GroupVertices[[#This Row],[Vertex]], Vertices[], MATCH("ID", Vertices[#Headers], 0), FALSE)</f>
        <v>607</v>
      </c>
    </row>
    <row r="25" spans="1:3">
      <c r="A25" s="72" t="s">
        <v>5080</v>
      </c>
      <c r="B25" s="97" t="s">
        <v>673</v>
      </c>
      <c r="C25" s="102">
        <f>VLOOKUP(GroupVertices[[#This Row],[Vertex]], Vertices[], MATCH("ID", Vertices[#Headers], 0), FALSE)</f>
        <v>606</v>
      </c>
    </row>
    <row r="26" spans="1:3">
      <c r="A26" s="72" t="s">
        <v>5080</v>
      </c>
      <c r="B26" s="97" t="s">
        <v>672</v>
      </c>
      <c r="C26" s="102">
        <f>VLOOKUP(GroupVertices[[#This Row],[Vertex]], Vertices[], MATCH("ID", Vertices[#Headers], 0), FALSE)</f>
        <v>605</v>
      </c>
    </row>
    <row r="27" spans="1:3">
      <c r="A27" s="72" t="s">
        <v>5080</v>
      </c>
      <c r="B27" s="97" t="s">
        <v>669</v>
      </c>
      <c r="C27" s="102">
        <f>VLOOKUP(GroupVertices[[#This Row],[Vertex]], Vertices[], MATCH("ID", Vertices[#Headers], 0), FALSE)</f>
        <v>604</v>
      </c>
    </row>
    <row r="28" spans="1:3">
      <c r="A28" s="72" t="s">
        <v>5080</v>
      </c>
      <c r="B28" s="97" t="s">
        <v>668</v>
      </c>
      <c r="C28" s="102">
        <f>VLOOKUP(GroupVertices[[#This Row],[Vertex]], Vertices[], MATCH("ID", Vertices[#Headers], 0), FALSE)</f>
        <v>110</v>
      </c>
    </row>
    <row r="29" spans="1:3">
      <c r="A29" s="72" t="s">
        <v>5080</v>
      </c>
      <c r="B29" s="97" t="s">
        <v>667</v>
      </c>
      <c r="C29" s="102">
        <f>VLOOKUP(GroupVertices[[#This Row],[Vertex]], Vertices[], MATCH("ID", Vertices[#Headers], 0), FALSE)</f>
        <v>603</v>
      </c>
    </row>
    <row r="30" spans="1:3">
      <c r="A30" s="72" t="s">
        <v>5080</v>
      </c>
      <c r="B30" s="97" t="s">
        <v>654</v>
      </c>
      <c r="C30" s="102">
        <f>VLOOKUP(GroupVertices[[#This Row],[Vertex]], Vertices[], MATCH("ID", Vertices[#Headers], 0), FALSE)</f>
        <v>132</v>
      </c>
    </row>
    <row r="31" spans="1:3">
      <c r="A31" s="72" t="s">
        <v>5080</v>
      </c>
      <c r="B31" s="97" t="s">
        <v>827</v>
      </c>
      <c r="C31" s="102">
        <f>VLOOKUP(GroupVertices[[#This Row],[Vertex]], Vertices[], MATCH("ID", Vertices[#Headers], 0), FALSE)</f>
        <v>599</v>
      </c>
    </row>
    <row r="32" spans="1:3">
      <c r="A32" s="72" t="s">
        <v>5080</v>
      </c>
      <c r="B32" s="97" t="s">
        <v>644</v>
      </c>
      <c r="C32" s="102">
        <f>VLOOKUP(GroupVertices[[#This Row],[Vertex]], Vertices[], MATCH("ID", Vertices[#Headers], 0), FALSE)</f>
        <v>166</v>
      </c>
    </row>
    <row r="33" spans="1:3">
      <c r="A33" s="72" t="s">
        <v>5080</v>
      </c>
      <c r="B33" s="97" t="s">
        <v>606</v>
      </c>
      <c r="C33" s="102">
        <f>VLOOKUP(GroupVertices[[#This Row],[Vertex]], Vertices[], MATCH("ID", Vertices[#Headers], 0), FALSE)</f>
        <v>184</v>
      </c>
    </row>
    <row r="34" spans="1:3">
      <c r="A34" s="72" t="s">
        <v>5080</v>
      </c>
      <c r="B34" s="97" t="s">
        <v>643</v>
      </c>
      <c r="C34" s="102">
        <f>VLOOKUP(GroupVertices[[#This Row],[Vertex]], Vertices[], MATCH("ID", Vertices[#Headers], 0), FALSE)</f>
        <v>593</v>
      </c>
    </row>
    <row r="35" spans="1:3">
      <c r="A35" s="72" t="s">
        <v>5080</v>
      </c>
      <c r="B35" s="97" t="s">
        <v>632</v>
      </c>
      <c r="C35" s="102">
        <f>VLOOKUP(GroupVertices[[#This Row],[Vertex]], Vertices[], MATCH("ID", Vertices[#Headers], 0), FALSE)</f>
        <v>586</v>
      </c>
    </row>
    <row r="36" spans="1:3">
      <c r="A36" s="72" t="s">
        <v>5080</v>
      </c>
      <c r="B36" s="97" t="s">
        <v>631</v>
      </c>
      <c r="C36" s="102">
        <f>VLOOKUP(GroupVertices[[#This Row],[Vertex]], Vertices[], MATCH("ID", Vertices[#Headers], 0), FALSE)</f>
        <v>585</v>
      </c>
    </row>
    <row r="37" spans="1:3">
      <c r="A37" s="72" t="s">
        <v>5080</v>
      </c>
      <c r="B37" s="97" t="s">
        <v>629</v>
      </c>
      <c r="C37" s="102">
        <f>VLOOKUP(GroupVertices[[#This Row],[Vertex]], Vertices[], MATCH("ID", Vertices[#Headers], 0), FALSE)</f>
        <v>584</v>
      </c>
    </row>
    <row r="38" spans="1:3">
      <c r="A38" s="72" t="s">
        <v>5080</v>
      </c>
      <c r="B38" s="97" t="s">
        <v>623</v>
      </c>
      <c r="C38" s="102">
        <f>VLOOKUP(GroupVertices[[#This Row],[Vertex]], Vertices[], MATCH("ID", Vertices[#Headers], 0), FALSE)</f>
        <v>583</v>
      </c>
    </row>
    <row r="39" spans="1:3">
      <c r="A39" s="72" t="s">
        <v>5080</v>
      </c>
      <c r="B39" s="97" t="s">
        <v>619</v>
      </c>
      <c r="C39" s="102">
        <f>VLOOKUP(GroupVertices[[#This Row],[Vertex]], Vertices[], MATCH("ID", Vertices[#Headers], 0), FALSE)</f>
        <v>581</v>
      </c>
    </row>
    <row r="40" spans="1:3">
      <c r="A40" s="72" t="s">
        <v>5080</v>
      </c>
      <c r="B40" s="97" t="s">
        <v>367</v>
      </c>
      <c r="C40" s="102">
        <f>VLOOKUP(GroupVertices[[#This Row],[Vertex]], Vertices[], MATCH("ID", Vertices[#Headers], 0), FALSE)</f>
        <v>25</v>
      </c>
    </row>
    <row r="41" spans="1:3">
      <c r="A41" s="72" t="s">
        <v>5080</v>
      </c>
      <c r="B41" s="97" t="s">
        <v>602</v>
      </c>
      <c r="C41" s="102">
        <f>VLOOKUP(GroupVertices[[#This Row],[Vertex]], Vertices[], MATCH("ID", Vertices[#Headers], 0), FALSE)</f>
        <v>569</v>
      </c>
    </row>
    <row r="42" spans="1:3">
      <c r="A42" s="72" t="s">
        <v>5080</v>
      </c>
      <c r="B42" s="97" t="s">
        <v>600</v>
      </c>
      <c r="C42" s="102">
        <f>VLOOKUP(GroupVertices[[#This Row],[Vertex]], Vertices[], MATCH("ID", Vertices[#Headers], 0), FALSE)</f>
        <v>567</v>
      </c>
    </row>
    <row r="43" spans="1:3">
      <c r="A43" s="72" t="s">
        <v>5080</v>
      </c>
      <c r="B43" s="97" t="s">
        <v>596</v>
      </c>
      <c r="C43" s="102">
        <f>VLOOKUP(GroupVertices[[#This Row],[Vertex]], Vertices[], MATCH("ID", Vertices[#Headers], 0), FALSE)</f>
        <v>563</v>
      </c>
    </row>
    <row r="44" spans="1:3">
      <c r="A44" s="72" t="s">
        <v>5080</v>
      </c>
      <c r="B44" s="97" t="s">
        <v>595</v>
      </c>
      <c r="C44" s="102">
        <f>VLOOKUP(GroupVertices[[#This Row],[Vertex]], Vertices[], MATCH("ID", Vertices[#Headers], 0), FALSE)</f>
        <v>46</v>
      </c>
    </row>
    <row r="45" spans="1:3">
      <c r="A45" s="72" t="s">
        <v>5080</v>
      </c>
      <c r="B45" s="97" t="s">
        <v>593</v>
      </c>
      <c r="C45" s="102">
        <f>VLOOKUP(GroupVertices[[#This Row],[Vertex]], Vertices[], MATCH("ID", Vertices[#Headers], 0), FALSE)</f>
        <v>561</v>
      </c>
    </row>
    <row r="46" spans="1:3">
      <c r="A46" s="72" t="s">
        <v>5080</v>
      </c>
      <c r="B46" s="97" t="s">
        <v>592</v>
      </c>
      <c r="C46" s="102">
        <f>VLOOKUP(GroupVertices[[#This Row],[Vertex]], Vertices[], MATCH("ID", Vertices[#Headers], 0), FALSE)</f>
        <v>560</v>
      </c>
    </row>
    <row r="47" spans="1:3">
      <c r="A47" s="72" t="s">
        <v>5080</v>
      </c>
      <c r="B47" s="97" t="s">
        <v>586</v>
      </c>
      <c r="C47" s="102">
        <f>VLOOKUP(GroupVertices[[#This Row],[Vertex]], Vertices[], MATCH("ID", Vertices[#Headers], 0), FALSE)</f>
        <v>558</v>
      </c>
    </row>
    <row r="48" spans="1:3">
      <c r="A48" s="72" t="s">
        <v>5080</v>
      </c>
      <c r="B48" s="97" t="s">
        <v>585</v>
      </c>
      <c r="C48" s="102">
        <f>VLOOKUP(GroupVertices[[#This Row],[Vertex]], Vertices[], MATCH("ID", Vertices[#Headers], 0), FALSE)</f>
        <v>557</v>
      </c>
    </row>
    <row r="49" spans="1:3">
      <c r="A49" s="72" t="s">
        <v>5080</v>
      </c>
      <c r="B49" s="97" t="s">
        <v>584</v>
      </c>
      <c r="C49" s="102">
        <f>VLOOKUP(GroupVertices[[#This Row],[Vertex]], Vertices[], MATCH("ID", Vertices[#Headers], 0), FALSE)</f>
        <v>556</v>
      </c>
    </row>
    <row r="50" spans="1:3">
      <c r="A50" s="72" t="s">
        <v>5080</v>
      </c>
      <c r="B50" s="97" t="s">
        <v>581</v>
      </c>
      <c r="C50" s="102">
        <f>VLOOKUP(GroupVertices[[#This Row],[Vertex]], Vertices[], MATCH("ID", Vertices[#Headers], 0), FALSE)</f>
        <v>553</v>
      </c>
    </row>
    <row r="51" spans="1:3">
      <c r="A51" s="72" t="s">
        <v>5080</v>
      </c>
      <c r="B51" s="97" t="s">
        <v>572</v>
      </c>
      <c r="C51" s="102">
        <f>VLOOKUP(GroupVertices[[#This Row],[Vertex]], Vertices[], MATCH("ID", Vertices[#Headers], 0), FALSE)</f>
        <v>548</v>
      </c>
    </row>
    <row r="52" spans="1:3">
      <c r="A52" s="72" t="s">
        <v>5080</v>
      </c>
      <c r="B52" s="97" t="s">
        <v>571</v>
      </c>
      <c r="C52" s="102">
        <f>VLOOKUP(GroupVertices[[#This Row],[Vertex]], Vertices[], MATCH("ID", Vertices[#Headers], 0), FALSE)</f>
        <v>547</v>
      </c>
    </row>
    <row r="53" spans="1:3">
      <c r="A53" s="72" t="s">
        <v>5080</v>
      </c>
      <c r="B53" s="97" t="s">
        <v>568</v>
      </c>
      <c r="C53" s="102">
        <f>VLOOKUP(GroupVertices[[#This Row],[Vertex]], Vertices[], MATCH("ID", Vertices[#Headers], 0), FALSE)</f>
        <v>544</v>
      </c>
    </row>
    <row r="54" spans="1:3">
      <c r="A54" s="72" t="s">
        <v>5080</v>
      </c>
      <c r="B54" s="97" t="s">
        <v>566</v>
      </c>
      <c r="C54" s="102">
        <f>VLOOKUP(GroupVertices[[#This Row],[Vertex]], Vertices[], MATCH("ID", Vertices[#Headers], 0), FALSE)</f>
        <v>543</v>
      </c>
    </row>
    <row r="55" spans="1:3">
      <c r="A55" s="72" t="s">
        <v>5080</v>
      </c>
      <c r="B55" s="97" t="s">
        <v>565</v>
      </c>
      <c r="C55" s="102">
        <f>VLOOKUP(GroupVertices[[#This Row],[Vertex]], Vertices[], MATCH("ID", Vertices[#Headers], 0), FALSE)</f>
        <v>542</v>
      </c>
    </row>
    <row r="56" spans="1:3">
      <c r="A56" s="72" t="s">
        <v>5080</v>
      </c>
      <c r="B56" s="97" t="s">
        <v>562</v>
      </c>
      <c r="C56" s="102">
        <f>VLOOKUP(GroupVertices[[#This Row],[Vertex]], Vertices[], MATCH("ID", Vertices[#Headers], 0), FALSE)</f>
        <v>540</v>
      </c>
    </row>
    <row r="57" spans="1:3">
      <c r="A57" s="72" t="s">
        <v>5080</v>
      </c>
      <c r="B57" s="97" t="s">
        <v>545</v>
      </c>
      <c r="C57" s="102">
        <f>VLOOKUP(GroupVertices[[#This Row],[Vertex]], Vertices[], MATCH("ID", Vertices[#Headers], 0), FALSE)</f>
        <v>530</v>
      </c>
    </row>
    <row r="58" spans="1:3">
      <c r="A58" s="72" t="s">
        <v>5080</v>
      </c>
      <c r="B58" s="97" t="s">
        <v>544</v>
      </c>
      <c r="C58" s="102">
        <f>VLOOKUP(GroupVertices[[#This Row],[Vertex]], Vertices[], MATCH("ID", Vertices[#Headers], 0), FALSE)</f>
        <v>529</v>
      </c>
    </row>
    <row r="59" spans="1:3">
      <c r="A59" s="72" t="s">
        <v>5080</v>
      </c>
      <c r="B59" s="97" t="s">
        <v>543</v>
      </c>
      <c r="C59" s="102">
        <f>VLOOKUP(GroupVertices[[#This Row],[Vertex]], Vertices[], MATCH("ID", Vertices[#Headers], 0), FALSE)</f>
        <v>528</v>
      </c>
    </row>
    <row r="60" spans="1:3">
      <c r="A60" s="72" t="s">
        <v>5080</v>
      </c>
      <c r="B60" s="97" t="s">
        <v>536</v>
      </c>
      <c r="C60" s="102">
        <f>VLOOKUP(GroupVertices[[#This Row],[Vertex]], Vertices[], MATCH("ID", Vertices[#Headers], 0), FALSE)</f>
        <v>526</v>
      </c>
    </row>
    <row r="61" spans="1:3">
      <c r="A61" s="72" t="s">
        <v>5080</v>
      </c>
      <c r="B61" s="97" t="s">
        <v>534</v>
      </c>
      <c r="C61" s="102">
        <f>VLOOKUP(GroupVertices[[#This Row],[Vertex]], Vertices[], MATCH("ID", Vertices[#Headers], 0), FALSE)</f>
        <v>524</v>
      </c>
    </row>
    <row r="62" spans="1:3">
      <c r="A62" s="72" t="s">
        <v>5080</v>
      </c>
      <c r="B62" s="97" t="s">
        <v>533</v>
      </c>
      <c r="C62" s="102">
        <f>VLOOKUP(GroupVertices[[#This Row],[Vertex]], Vertices[], MATCH("ID", Vertices[#Headers], 0), FALSE)</f>
        <v>523</v>
      </c>
    </row>
    <row r="63" spans="1:3">
      <c r="A63" s="72" t="s">
        <v>5080</v>
      </c>
      <c r="B63" s="97" t="s">
        <v>532</v>
      </c>
      <c r="C63" s="102">
        <f>VLOOKUP(GroupVertices[[#This Row],[Vertex]], Vertices[], MATCH("ID", Vertices[#Headers], 0), FALSE)</f>
        <v>522</v>
      </c>
    </row>
    <row r="64" spans="1:3">
      <c r="A64" s="72" t="s">
        <v>5080</v>
      </c>
      <c r="B64" s="97" t="s">
        <v>519</v>
      </c>
      <c r="C64" s="102">
        <f>VLOOKUP(GroupVertices[[#This Row],[Vertex]], Vertices[], MATCH("ID", Vertices[#Headers], 0), FALSE)</f>
        <v>515</v>
      </c>
    </row>
    <row r="65" spans="1:3">
      <c r="A65" s="72" t="s">
        <v>5080</v>
      </c>
      <c r="B65" s="97" t="s">
        <v>518</v>
      </c>
      <c r="C65" s="102">
        <f>VLOOKUP(GroupVertices[[#This Row],[Vertex]], Vertices[], MATCH("ID", Vertices[#Headers], 0), FALSE)</f>
        <v>514</v>
      </c>
    </row>
    <row r="66" spans="1:3">
      <c r="A66" s="72" t="s">
        <v>5080</v>
      </c>
      <c r="B66" s="97" t="s">
        <v>513</v>
      </c>
      <c r="C66" s="102">
        <f>VLOOKUP(GroupVertices[[#This Row],[Vertex]], Vertices[], MATCH("ID", Vertices[#Headers], 0), FALSE)</f>
        <v>508</v>
      </c>
    </row>
    <row r="67" spans="1:3">
      <c r="A67" s="72" t="s">
        <v>5080</v>
      </c>
      <c r="B67" s="97" t="s">
        <v>501</v>
      </c>
      <c r="C67" s="102">
        <f>VLOOKUP(GroupVertices[[#This Row],[Vertex]], Vertices[], MATCH("ID", Vertices[#Headers], 0), FALSE)</f>
        <v>505</v>
      </c>
    </row>
    <row r="68" spans="1:3">
      <c r="A68" s="72" t="s">
        <v>5080</v>
      </c>
      <c r="B68" s="97" t="s">
        <v>500</v>
      </c>
      <c r="C68" s="102">
        <f>VLOOKUP(GroupVertices[[#This Row],[Vertex]], Vertices[], MATCH("ID", Vertices[#Headers], 0), FALSE)</f>
        <v>504</v>
      </c>
    </row>
    <row r="69" spans="1:3">
      <c r="A69" s="72" t="s">
        <v>5080</v>
      </c>
      <c r="B69" s="97" t="s">
        <v>499</v>
      </c>
      <c r="C69" s="102">
        <f>VLOOKUP(GroupVertices[[#This Row],[Vertex]], Vertices[], MATCH("ID", Vertices[#Headers], 0), FALSE)</f>
        <v>503</v>
      </c>
    </row>
    <row r="70" spans="1:3">
      <c r="A70" s="72" t="s">
        <v>5080</v>
      </c>
      <c r="B70" s="97" t="s">
        <v>497</v>
      </c>
      <c r="C70" s="102">
        <f>VLOOKUP(GroupVertices[[#This Row],[Vertex]], Vertices[], MATCH("ID", Vertices[#Headers], 0), FALSE)</f>
        <v>501</v>
      </c>
    </row>
    <row r="71" spans="1:3">
      <c r="A71" s="72" t="s">
        <v>5080</v>
      </c>
      <c r="B71" s="97" t="s">
        <v>496</v>
      </c>
      <c r="C71" s="102">
        <f>VLOOKUP(GroupVertices[[#This Row],[Vertex]], Vertices[], MATCH("ID", Vertices[#Headers], 0), FALSE)</f>
        <v>500</v>
      </c>
    </row>
    <row r="72" spans="1:3">
      <c r="A72" s="72" t="s">
        <v>5080</v>
      </c>
      <c r="B72" s="97" t="s">
        <v>491</v>
      </c>
      <c r="C72" s="102">
        <f>VLOOKUP(GroupVertices[[#This Row],[Vertex]], Vertices[], MATCH("ID", Vertices[#Headers], 0), FALSE)</f>
        <v>495</v>
      </c>
    </row>
    <row r="73" spans="1:3">
      <c r="A73" s="72" t="s">
        <v>5080</v>
      </c>
      <c r="B73" s="97" t="s">
        <v>477</v>
      </c>
      <c r="C73" s="102">
        <f>VLOOKUP(GroupVertices[[#This Row],[Vertex]], Vertices[], MATCH("ID", Vertices[#Headers], 0), FALSE)</f>
        <v>26</v>
      </c>
    </row>
    <row r="74" spans="1:3">
      <c r="A74" s="72" t="s">
        <v>5080</v>
      </c>
      <c r="B74" s="97" t="s">
        <v>605</v>
      </c>
      <c r="C74" s="102">
        <f>VLOOKUP(GroupVertices[[#This Row],[Vertex]], Vertices[], MATCH("ID", Vertices[#Headers], 0), FALSE)</f>
        <v>147</v>
      </c>
    </row>
    <row r="75" spans="1:3">
      <c r="A75" s="72" t="s">
        <v>5080</v>
      </c>
      <c r="B75" s="97" t="s">
        <v>476</v>
      </c>
      <c r="C75" s="102">
        <f>VLOOKUP(GroupVertices[[#This Row],[Vertex]], Vertices[], MATCH("ID", Vertices[#Headers], 0), FALSE)</f>
        <v>489</v>
      </c>
    </row>
    <row r="76" spans="1:3">
      <c r="A76" s="72" t="s">
        <v>5080</v>
      </c>
      <c r="B76" s="97" t="s">
        <v>604</v>
      </c>
      <c r="C76" s="102">
        <f>VLOOKUP(GroupVertices[[#This Row],[Vertex]], Vertices[], MATCH("ID", Vertices[#Headers], 0), FALSE)</f>
        <v>235</v>
      </c>
    </row>
    <row r="77" spans="1:3">
      <c r="A77" s="72" t="s">
        <v>5080</v>
      </c>
      <c r="B77" s="97" t="s">
        <v>473</v>
      </c>
      <c r="C77" s="102">
        <f>VLOOKUP(GroupVertices[[#This Row],[Vertex]], Vertices[], MATCH("ID", Vertices[#Headers], 0), FALSE)</f>
        <v>487</v>
      </c>
    </row>
    <row r="78" spans="1:3">
      <c r="A78" s="72" t="s">
        <v>5080</v>
      </c>
      <c r="B78" s="97" t="s">
        <v>472</v>
      </c>
      <c r="C78" s="102">
        <f>VLOOKUP(GroupVertices[[#This Row],[Vertex]], Vertices[], MATCH("ID", Vertices[#Headers], 0), FALSE)</f>
        <v>486</v>
      </c>
    </row>
    <row r="79" spans="1:3">
      <c r="A79" s="72" t="s">
        <v>5080</v>
      </c>
      <c r="B79" s="97" t="s">
        <v>470</v>
      </c>
      <c r="C79" s="102">
        <f>VLOOKUP(GroupVertices[[#This Row],[Vertex]], Vertices[], MATCH("ID", Vertices[#Headers], 0), FALSE)</f>
        <v>485</v>
      </c>
    </row>
    <row r="80" spans="1:3">
      <c r="A80" s="72" t="s">
        <v>5080</v>
      </c>
      <c r="B80" s="97" t="s">
        <v>469</v>
      </c>
      <c r="C80" s="102">
        <f>VLOOKUP(GroupVertices[[#This Row],[Vertex]], Vertices[], MATCH("ID", Vertices[#Headers], 0), FALSE)</f>
        <v>130</v>
      </c>
    </row>
    <row r="81" spans="1:3">
      <c r="A81" s="72" t="s">
        <v>5080</v>
      </c>
      <c r="B81" s="97" t="s">
        <v>809</v>
      </c>
      <c r="C81" s="102">
        <f>VLOOKUP(GroupVertices[[#This Row],[Vertex]], Vertices[], MATCH("ID", Vertices[#Headers], 0), FALSE)</f>
        <v>484</v>
      </c>
    </row>
    <row r="82" spans="1:3">
      <c r="A82" s="72" t="s">
        <v>5080</v>
      </c>
      <c r="B82" s="97" t="s">
        <v>465</v>
      </c>
      <c r="C82" s="102">
        <f>VLOOKUP(GroupVertices[[#This Row],[Vertex]], Vertices[], MATCH("ID", Vertices[#Headers], 0), FALSE)</f>
        <v>211</v>
      </c>
    </row>
    <row r="83" spans="1:3">
      <c r="A83" s="72" t="s">
        <v>5080</v>
      </c>
      <c r="B83" s="97" t="s">
        <v>460</v>
      </c>
      <c r="C83" s="102">
        <f>VLOOKUP(GroupVertices[[#This Row],[Vertex]], Vertices[], MATCH("ID", Vertices[#Headers], 0), FALSE)</f>
        <v>478</v>
      </c>
    </row>
    <row r="84" spans="1:3">
      <c r="A84" s="72" t="s">
        <v>5080</v>
      </c>
      <c r="B84" s="97" t="s">
        <v>458</v>
      </c>
      <c r="C84" s="102">
        <f>VLOOKUP(GroupVertices[[#This Row],[Vertex]], Vertices[], MATCH("ID", Vertices[#Headers], 0), FALSE)</f>
        <v>477</v>
      </c>
    </row>
    <row r="85" spans="1:3">
      <c r="A85" s="72" t="s">
        <v>5080</v>
      </c>
      <c r="B85" s="97" t="s">
        <v>454</v>
      </c>
      <c r="C85" s="102">
        <f>VLOOKUP(GroupVertices[[#This Row],[Vertex]], Vertices[], MATCH("ID", Vertices[#Headers], 0), FALSE)</f>
        <v>475</v>
      </c>
    </row>
    <row r="86" spans="1:3">
      <c r="A86" s="72" t="s">
        <v>5080</v>
      </c>
      <c r="B86" s="97" t="s">
        <v>452</v>
      </c>
      <c r="C86" s="102">
        <f>VLOOKUP(GroupVertices[[#This Row],[Vertex]], Vertices[], MATCH("ID", Vertices[#Headers], 0), FALSE)</f>
        <v>474</v>
      </c>
    </row>
    <row r="87" spans="1:3">
      <c r="A87" s="72" t="s">
        <v>5080</v>
      </c>
      <c r="B87" s="97" t="s">
        <v>451</v>
      </c>
      <c r="C87" s="102">
        <f>VLOOKUP(GroupVertices[[#This Row],[Vertex]], Vertices[], MATCH("ID", Vertices[#Headers], 0), FALSE)</f>
        <v>473</v>
      </c>
    </row>
    <row r="88" spans="1:3">
      <c r="A88" s="72" t="s">
        <v>5080</v>
      </c>
      <c r="B88" s="97" t="s">
        <v>450</v>
      </c>
      <c r="C88" s="102">
        <f>VLOOKUP(GroupVertices[[#This Row],[Vertex]], Vertices[], MATCH("ID", Vertices[#Headers], 0), FALSE)</f>
        <v>472</v>
      </c>
    </row>
    <row r="89" spans="1:3">
      <c r="A89" s="72" t="s">
        <v>5080</v>
      </c>
      <c r="B89" s="97" t="s">
        <v>449</v>
      </c>
      <c r="C89" s="102">
        <f>VLOOKUP(GroupVertices[[#This Row],[Vertex]], Vertices[], MATCH("ID", Vertices[#Headers], 0), FALSE)</f>
        <v>471</v>
      </c>
    </row>
    <row r="90" spans="1:3">
      <c r="A90" s="72" t="s">
        <v>5080</v>
      </c>
      <c r="B90" s="97" t="s">
        <v>448</v>
      </c>
      <c r="C90" s="102">
        <f>VLOOKUP(GroupVertices[[#This Row],[Vertex]], Vertices[], MATCH("ID", Vertices[#Headers], 0), FALSE)</f>
        <v>470</v>
      </c>
    </row>
    <row r="91" spans="1:3">
      <c r="A91" s="72" t="s">
        <v>5080</v>
      </c>
      <c r="B91" s="97" t="s">
        <v>446</v>
      </c>
      <c r="C91" s="102">
        <f>VLOOKUP(GroupVertices[[#This Row],[Vertex]], Vertices[], MATCH("ID", Vertices[#Headers], 0), FALSE)</f>
        <v>469</v>
      </c>
    </row>
    <row r="92" spans="1:3">
      <c r="A92" s="72" t="s">
        <v>5080</v>
      </c>
      <c r="B92" s="97" t="s">
        <v>445</v>
      </c>
      <c r="C92" s="102">
        <f>VLOOKUP(GroupVertices[[#This Row],[Vertex]], Vertices[], MATCH("ID", Vertices[#Headers], 0), FALSE)</f>
        <v>468</v>
      </c>
    </row>
    <row r="93" spans="1:3">
      <c r="A93" s="72" t="s">
        <v>5080</v>
      </c>
      <c r="B93" s="97" t="s">
        <v>438</v>
      </c>
      <c r="C93" s="102">
        <f>VLOOKUP(GroupVertices[[#This Row],[Vertex]], Vertices[], MATCH("ID", Vertices[#Headers], 0), FALSE)</f>
        <v>463</v>
      </c>
    </row>
    <row r="94" spans="1:3">
      <c r="A94" s="72" t="s">
        <v>5080</v>
      </c>
      <c r="B94" s="97" t="s">
        <v>434</v>
      </c>
      <c r="C94" s="102">
        <f>VLOOKUP(GroupVertices[[#This Row],[Vertex]], Vertices[], MATCH("ID", Vertices[#Headers], 0), FALSE)</f>
        <v>460</v>
      </c>
    </row>
    <row r="95" spans="1:3">
      <c r="A95" s="72" t="s">
        <v>5080</v>
      </c>
      <c r="B95" s="97" t="s">
        <v>432</v>
      </c>
      <c r="C95" s="102">
        <f>VLOOKUP(GroupVertices[[#This Row],[Vertex]], Vertices[], MATCH("ID", Vertices[#Headers], 0), FALSE)</f>
        <v>459</v>
      </c>
    </row>
    <row r="96" spans="1:3">
      <c r="A96" s="72" t="s">
        <v>5080</v>
      </c>
      <c r="B96" s="97" t="s">
        <v>433</v>
      </c>
      <c r="C96" s="102">
        <f>VLOOKUP(GroupVertices[[#This Row],[Vertex]], Vertices[], MATCH("ID", Vertices[#Headers], 0), FALSE)</f>
        <v>136</v>
      </c>
    </row>
    <row r="97" spans="1:3">
      <c r="A97" s="72" t="s">
        <v>5080</v>
      </c>
      <c r="B97" s="97" t="s">
        <v>431</v>
      </c>
      <c r="C97" s="102">
        <f>VLOOKUP(GroupVertices[[#This Row],[Vertex]], Vertices[], MATCH("ID", Vertices[#Headers], 0), FALSE)</f>
        <v>458</v>
      </c>
    </row>
    <row r="98" spans="1:3">
      <c r="A98" s="72" t="s">
        <v>5080</v>
      </c>
      <c r="B98" s="97" t="s">
        <v>430</v>
      </c>
      <c r="C98" s="102">
        <f>VLOOKUP(GroupVertices[[#This Row],[Vertex]], Vertices[], MATCH("ID", Vertices[#Headers], 0), FALSE)</f>
        <v>457</v>
      </c>
    </row>
    <row r="99" spans="1:3">
      <c r="A99" s="72" t="s">
        <v>5080</v>
      </c>
      <c r="B99" s="97" t="s">
        <v>428</v>
      </c>
      <c r="C99" s="102">
        <f>VLOOKUP(GroupVertices[[#This Row],[Vertex]], Vertices[], MATCH("ID", Vertices[#Headers], 0), FALSE)</f>
        <v>455</v>
      </c>
    </row>
    <row r="100" spans="1:3">
      <c r="A100" s="72" t="s">
        <v>5080</v>
      </c>
      <c r="B100" s="97" t="s">
        <v>429</v>
      </c>
      <c r="C100" s="102">
        <f>VLOOKUP(GroupVertices[[#This Row],[Vertex]], Vertices[], MATCH("ID", Vertices[#Headers], 0), FALSE)</f>
        <v>456</v>
      </c>
    </row>
    <row r="101" spans="1:3">
      <c r="A101" s="72" t="s">
        <v>5080</v>
      </c>
      <c r="B101" s="97" t="s">
        <v>424</v>
      </c>
      <c r="C101" s="102">
        <f>VLOOKUP(GroupVertices[[#This Row],[Vertex]], Vertices[], MATCH("ID", Vertices[#Headers], 0), FALSE)</f>
        <v>453</v>
      </c>
    </row>
    <row r="102" spans="1:3">
      <c r="A102" s="72" t="s">
        <v>5080</v>
      </c>
      <c r="B102" s="97" t="s">
        <v>423</v>
      </c>
      <c r="C102" s="102">
        <f>VLOOKUP(GroupVertices[[#This Row],[Vertex]], Vertices[], MATCH("ID", Vertices[#Headers], 0), FALSE)</f>
        <v>452</v>
      </c>
    </row>
    <row r="103" spans="1:3">
      <c r="A103" s="72" t="s">
        <v>5080</v>
      </c>
      <c r="B103" s="97" t="s">
        <v>422</v>
      </c>
      <c r="C103" s="102">
        <f>VLOOKUP(GroupVertices[[#This Row],[Vertex]], Vertices[], MATCH("ID", Vertices[#Headers], 0), FALSE)</f>
        <v>451</v>
      </c>
    </row>
    <row r="104" spans="1:3">
      <c r="A104" s="72" t="s">
        <v>5080</v>
      </c>
      <c r="B104" s="97" t="s">
        <v>421</v>
      </c>
      <c r="C104" s="102">
        <f>VLOOKUP(GroupVertices[[#This Row],[Vertex]], Vertices[], MATCH("ID", Vertices[#Headers], 0), FALSE)</f>
        <v>153</v>
      </c>
    </row>
    <row r="105" spans="1:3">
      <c r="A105" s="72" t="s">
        <v>5080</v>
      </c>
      <c r="B105" s="97" t="s">
        <v>795</v>
      </c>
      <c r="C105" s="102">
        <f>VLOOKUP(GroupVertices[[#This Row],[Vertex]], Vertices[], MATCH("ID", Vertices[#Headers], 0), FALSE)</f>
        <v>262</v>
      </c>
    </row>
    <row r="106" spans="1:3">
      <c r="A106" s="72" t="s">
        <v>5080</v>
      </c>
      <c r="B106" s="97" t="s">
        <v>418</v>
      </c>
      <c r="C106" s="102">
        <f>VLOOKUP(GroupVertices[[#This Row],[Vertex]], Vertices[], MATCH("ID", Vertices[#Headers], 0), FALSE)</f>
        <v>449</v>
      </c>
    </row>
    <row r="107" spans="1:3">
      <c r="A107" s="72" t="s">
        <v>5080</v>
      </c>
      <c r="B107" s="97" t="s">
        <v>411</v>
      </c>
      <c r="C107" s="102">
        <f>VLOOKUP(GroupVertices[[#This Row],[Vertex]], Vertices[], MATCH("ID", Vertices[#Headers], 0), FALSE)</f>
        <v>447</v>
      </c>
    </row>
    <row r="108" spans="1:3">
      <c r="A108" s="72" t="s">
        <v>5080</v>
      </c>
      <c r="B108" s="97" t="s">
        <v>406</v>
      </c>
      <c r="C108" s="102">
        <f>VLOOKUP(GroupVertices[[#This Row],[Vertex]], Vertices[], MATCH("ID", Vertices[#Headers], 0), FALSE)</f>
        <v>445</v>
      </c>
    </row>
    <row r="109" spans="1:3">
      <c r="A109" s="72" t="s">
        <v>5080</v>
      </c>
      <c r="B109" s="97" t="s">
        <v>405</v>
      </c>
      <c r="C109" s="102">
        <f>VLOOKUP(GroupVertices[[#This Row],[Vertex]], Vertices[], MATCH("ID", Vertices[#Headers], 0), FALSE)</f>
        <v>444</v>
      </c>
    </row>
    <row r="110" spans="1:3">
      <c r="A110" s="72" t="s">
        <v>5080</v>
      </c>
      <c r="B110" s="97" t="s">
        <v>403</v>
      </c>
      <c r="C110" s="102">
        <f>VLOOKUP(GroupVertices[[#This Row],[Vertex]], Vertices[], MATCH("ID", Vertices[#Headers], 0), FALSE)</f>
        <v>442</v>
      </c>
    </row>
    <row r="111" spans="1:3">
      <c r="A111" s="72" t="s">
        <v>5080</v>
      </c>
      <c r="B111" s="97" t="s">
        <v>398</v>
      </c>
      <c r="C111" s="102">
        <f>VLOOKUP(GroupVertices[[#This Row],[Vertex]], Vertices[], MATCH("ID", Vertices[#Headers], 0), FALSE)</f>
        <v>438</v>
      </c>
    </row>
    <row r="112" spans="1:3">
      <c r="A112" s="72" t="s">
        <v>5080</v>
      </c>
      <c r="B112" s="97" t="s">
        <v>394</v>
      </c>
      <c r="C112" s="102">
        <f>VLOOKUP(GroupVertices[[#This Row],[Vertex]], Vertices[], MATCH("ID", Vertices[#Headers], 0), FALSE)</f>
        <v>127</v>
      </c>
    </row>
    <row r="113" spans="1:3">
      <c r="A113" s="72" t="s">
        <v>5080</v>
      </c>
      <c r="B113" s="97" t="s">
        <v>393</v>
      </c>
      <c r="C113" s="102">
        <f>VLOOKUP(GroupVertices[[#This Row],[Vertex]], Vertices[], MATCH("ID", Vertices[#Headers], 0), FALSE)</f>
        <v>435</v>
      </c>
    </row>
    <row r="114" spans="1:3">
      <c r="A114" s="72" t="s">
        <v>5080</v>
      </c>
      <c r="B114" s="97" t="s">
        <v>392</v>
      </c>
      <c r="C114" s="102">
        <f>VLOOKUP(GroupVertices[[#This Row],[Vertex]], Vertices[], MATCH("ID", Vertices[#Headers], 0), FALSE)</f>
        <v>434</v>
      </c>
    </row>
    <row r="115" spans="1:3">
      <c r="A115" s="72" t="s">
        <v>5080</v>
      </c>
      <c r="B115" s="97" t="s">
        <v>389</v>
      </c>
      <c r="C115" s="102">
        <f>VLOOKUP(GroupVertices[[#This Row],[Vertex]], Vertices[], MATCH("ID", Vertices[#Headers], 0), FALSE)</f>
        <v>431</v>
      </c>
    </row>
    <row r="116" spans="1:3">
      <c r="A116" s="72" t="s">
        <v>5080</v>
      </c>
      <c r="B116" s="97" t="s">
        <v>388</v>
      </c>
      <c r="C116" s="102">
        <f>VLOOKUP(GroupVertices[[#This Row],[Vertex]], Vertices[], MATCH("ID", Vertices[#Headers], 0), FALSE)</f>
        <v>430</v>
      </c>
    </row>
    <row r="117" spans="1:3">
      <c r="A117" s="72" t="s">
        <v>5080</v>
      </c>
      <c r="B117" s="97" t="s">
        <v>386</v>
      </c>
      <c r="C117" s="102">
        <f>VLOOKUP(GroupVertices[[#This Row],[Vertex]], Vertices[], MATCH("ID", Vertices[#Headers], 0), FALSE)</f>
        <v>428</v>
      </c>
    </row>
    <row r="118" spans="1:3">
      <c r="A118" s="72" t="s">
        <v>5080</v>
      </c>
      <c r="B118" s="97" t="s">
        <v>382</v>
      </c>
      <c r="C118" s="102">
        <f>VLOOKUP(GroupVertices[[#This Row],[Vertex]], Vertices[], MATCH("ID", Vertices[#Headers], 0), FALSE)</f>
        <v>424</v>
      </c>
    </row>
    <row r="119" spans="1:3">
      <c r="A119" s="72" t="s">
        <v>5080</v>
      </c>
      <c r="B119" s="97" t="s">
        <v>375</v>
      </c>
      <c r="C119" s="102">
        <f>VLOOKUP(GroupVertices[[#This Row],[Vertex]], Vertices[], MATCH("ID", Vertices[#Headers], 0), FALSE)</f>
        <v>419</v>
      </c>
    </row>
    <row r="120" spans="1:3">
      <c r="A120" s="72" t="s">
        <v>5080</v>
      </c>
      <c r="B120" s="97" t="s">
        <v>372</v>
      </c>
      <c r="C120" s="102">
        <f>VLOOKUP(GroupVertices[[#This Row],[Vertex]], Vertices[], MATCH("ID", Vertices[#Headers], 0), FALSE)</f>
        <v>125</v>
      </c>
    </row>
    <row r="121" spans="1:3">
      <c r="A121" s="72" t="s">
        <v>5080</v>
      </c>
      <c r="B121" s="97" t="s">
        <v>805</v>
      </c>
      <c r="C121" s="102">
        <f>VLOOKUP(GroupVertices[[#This Row],[Vertex]], Vertices[], MATCH("ID", Vertices[#Headers], 0), FALSE)</f>
        <v>418</v>
      </c>
    </row>
    <row r="122" spans="1:3">
      <c r="A122" s="72" t="s">
        <v>5080</v>
      </c>
      <c r="B122" s="97" t="s">
        <v>371</v>
      </c>
      <c r="C122" s="102">
        <f>VLOOKUP(GroupVertices[[#This Row],[Vertex]], Vertices[], MATCH("ID", Vertices[#Headers], 0), FALSE)</f>
        <v>417</v>
      </c>
    </row>
    <row r="123" spans="1:3">
      <c r="A123" s="72" t="s">
        <v>5080</v>
      </c>
      <c r="B123" s="97" t="s">
        <v>370</v>
      </c>
      <c r="C123" s="102">
        <f>VLOOKUP(GroupVertices[[#This Row],[Vertex]], Vertices[], MATCH("ID", Vertices[#Headers], 0), FALSE)</f>
        <v>416</v>
      </c>
    </row>
    <row r="124" spans="1:3">
      <c r="A124" s="72" t="s">
        <v>5080</v>
      </c>
      <c r="B124" s="97" t="s">
        <v>369</v>
      </c>
      <c r="C124" s="102">
        <f>VLOOKUP(GroupVertices[[#This Row],[Vertex]], Vertices[], MATCH("ID", Vertices[#Headers], 0), FALSE)</f>
        <v>415</v>
      </c>
    </row>
    <row r="125" spans="1:3">
      <c r="A125" s="72" t="s">
        <v>5080</v>
      </c>
      <c r="B125" s="97" t="s">
        <v>363</v>
      </c>
      <c r="C125" s="102">
        <f>VLOOKUP(GroupVertices[[#This Row],[Vertex]], Vertices[], MATCH("ID", Vertices[#Headers], 0), FALSE)</f>
        <v>412</v>
      </c>
    </row>
    <row r="126" spans="1:3">
      <c r="A126" s="72" t="s">
        <v>5080</v>
      </c>
      <c r="B126" s="97" t="s">
        <v>362</v>
      </c>
      <c r="C126" s="102">
        <f>VLOOKUP(GroupVertices[[#This Row],[Vertex]], Vertices[], MATCH("ID", Vertices[#Headers], 0), FALSE)</f>
        <v>411</v>
      </c>
    </row>
    <row r="127" spans="1:3">
      <c r="A127" s="72" t="s">
        <v>5080</v>
      </c>
      <c r="B127" s="97" t="s">
        <v>356</v>
      </c>
      <c r="C127" s="102">
        <f>VLOOKUP(GroupVertices[[#This Row],[Vertex]], Vertices[], MATCH("ID", Vertices[#Headers], 0), FALSE)</f>
        <v>407</v>
      </c>
    </row>
    <row r="128" spans="1:3">
      <c r="A128" s="72" t="s">
        <v>5080</v>
      </c>
      <c r="B128" s="97" t="s">
        <v>355</v>
      </c>
      <c r="C128" s="102">
        <f>VLOOKUP(GroupVertices[[#This Row],[Vertex]], Vertices[], MATCH("ID", Vertices[#Headers], 0), FALSE)</f>
        <v>406</v>
      </c>
    </row>
    <row r="129" spans="1:3">
      <c r="A129" s="72" t="s">
        <v>5080</v>
      </c>
      <c r="B129" s="97" t="s">
        <v>354</v>
      </c>
      <c r="C129" s="102">
        <f>VLOOKUP(GroupVertices[[#This Row],[Vertex]], Vertices[], MATCH("ID", Vertices[#Headers], 0), FALSE)</f>
        <v>405</v>
      </c>
    </row>
    <row r="130" spans="1:3">
      <c r="A130" s="72" t="s">
        <v>5080</v>
      </c>
      <c r="B130" s="97" t="s">
        <v>352</v>
      </c>
      <c r="C130" s="102">
        <f>VLOOKUP(GroupVertices[[#This Row],[Vertex]], Vertices[], MATCH("ID", Vertices[#Headers], 0), FALSE)</f>
        <v>403</v>
      </c>
    </row>
    <row r="131" spans="1:3">
      <c r="A131" s="72" t="s">
        <v>5080</v>
      </c>
      <c r="B131" s="97" t="s">
        <v>349</v>
      </c>
      <c r="C131" s="102">
        <f>VLOOKUP(GroupVertices[[#This Row],[Vertex]], Vertices[], MATCH("ID", Vertices[#Headers], 0), FALSE)</f>
        <v>401</v>
      </c>
    </row>
    <row r="132" spans="1:3">
      <c r="A132" s="72" t="s">
        <v>5080</v>
      </c>
      <c r="B132" s="97" t="s">
        <v>348</v>
      </c>
      <c r="C132" s="102">
        <f>VLOOKUP(GroupVertices[[#This Row],[Vertex]], Vertices[], MATCH("ID", Vertices[#Headers], 0), FALSE)</f>
        <v>400</v>
      </c>
    </row>
    <row r="133" spans="1:3">
      <c r="A133" s="72" t="s">
        <v>5080</v>
      </c>
      <c r="B133" s="97" t="s">
        <v>344</v>
      </c>
      <c r="C133" s="102">
        <f>VLOOKUP(GroupVertices[[#This Row],[Vertex]], Vertices[], MATCH("ID", Vertices[#Headers], 0), FALSE)</f>
        <v>397</v>
      </c>
    </row>
    <row r="134" spans="1:3">
      <c r="A134" s="72" t="s">
        <v>5080</v>
      </c>
      <c r="B134" s="97" t="s">
        <v>343</v>
      </c>
      <c r="C134" s="102">
        <f>VLOOKUP(GroupVertices[[#This Row],[Vertex]], Vertices[], MATCH("ID", Vertices[#Headers], 0), FALSE)</f>
        <v>396</v>
      </c>
    </row>
    <row r="135" spans="1:3">
      <c r="A135" s="72" t="s">
        <v>5080</v>
      </c>
      <c r="B135" s="97" t="s">
        <v>342</v>
      </c>
      <c r="C135" s="102">
        <f>VLOOKUP(GroupVertices[[#This Row],[Vertex]], Vertices[], MATCH("ID", Vertices[#Headers], 0), FALSE)</f>
        <v>395</v>
      </c>
    </row>
    <row r="136" spans="1:3">
      <c r="A136" s="72" t="s">
        <v>5080</v>
      </c>
      <c r="B136" s="97" t="s">
        <v>341</v>
      </c>
      <c r="C136" s="102">
        <f>VLOOKUP(GroupVertices[[#This Row],[Vertex]], Vertices[], MATCH("ID", Vertices[#Headers], 0), FALSE)</f>
        <v>394</v>
      </c>
    </row>
    <row r="137" spans="1:3">
      <c r="A137" s="72" t="s">
        <v>5080</v>
      </c>
      <c r="B137" s="97" t="s">
        <v>340</v>
      </c>
      <c r="C137" s="102">
        <f>VLOOKUP(GroupVertices[[#This Row],[Vertex]], Vertices[], MATCH("ID", Vertices[#Headers], 0), FALSE)</f>
        <v>393</v>
      </c>
    </row>
    <row r="138" spans="1:3">
      <c r="A138" s="72" t="s">
        <v>5080</v>
      </c>
      <c r="B138" s="97" t="s">
        <v>338</v>
      </c>
      <c r="C138" s="102">
        <f>VLOOKUP(GroupVertices[[#This Row],[Vertex]], Vertices[], MATCH("ID", Vertices[#Headers], 0), FALSE)</f>
        <v>391</v>
      </c>
    </row>
    <row r="139" spans="1:3">
      <c r="A139" s="72" t="s">
        <v>5080</v>
      </c>
      <c r="B139" s="97" t="s">
        <v>336</v>
      </c>
      <c r="C139" s="102">
        <f>VLOOKUP(GroupVertices[[#This Row],[Vertex]], Vertices[], MATCH("ID", Vertices[#Headers], 0), FALSE)</f>
        <v>390</v>
      </c>
    </row>
    <row r="140" spans="1:3">
      <c r="A140" s="72" t="s">
        <v>5080</v>
      </c>
      <c r="B140" s="97" t="s">
        <v>327</v>
      </c>
      <c r="C140" s="102">
        <f>VLOOKUP(GroupVertices[[#This Row],[Vertex]], Vertices[], MATCH("ID", Vertices[#Headers], 0), FALSE)</f>
        <v>383</v>
      </c>
    </row>
    <row r="141" spans="1:3">
      <c r="A141" s="72" t="s">
        <v>5080</v>
      </c>
      <c r="B141" s="97" t="s">
        <v>319</v>
      </c>
      <c r="C141" s="102">
        <f>VLOOKUP(GroupVertices[[#This Row],[Vertex]], Vertices[], MATCH("ID", Vertices[#Headers], 0), FALSE)</f>
        <v>379</v>
      </c>
    </row>
    <row r="142" spans="1:3">
      <c r="A142" s="72" t="s">
        <v>5080</v>
      </c>
      <c r="B142" s="97" t="s">
        <v>314</v>
      </c>
      <c r="C142" s="102">
        <f>VLOOKUP(GroupVertices[[#This Row],[Vertex]], Vertices[], MATCH("ID", Vertices[#Headers], 0), FALSE)</f>
        <v>374</v>
      </c>
    </row>
    <row r="143" spans="1:3">
      <c r="A143" s="72" t="s">
        <v>5080</v>
      </c>
      <c r="B143" s="97" t="s">
        <v>311</v>
      </c>
      <c r="C143" s="102">
        <f>VLOOKUP(GroupVertices[[#This Row],[Vertex]], Vertices[], MATCH("ID", Vertices[#Headers], 0), FALSE)</f>
        <v>124</v>
      </c>
    </row>
    <row r="144" spans="1:3">
      <c r="A144" s="72" t="s">
        <v>5080</v>
      </c>
      <c r="B144" s="97" t="s">
        <v>310</v>
      </c>
      <c r="C144" s="102">
        <f>VLOOKUP(GroupVertices[[#This Row],[Vertex]], Vertices[], MATCH("ID", Vertices[#Headers], 0), FALSE)</f>
        <v>371</v>
      </c>
    </row>
    <row r="145" spans="1:3">
      <c r="A145" s="72" t="s">
        <v>5080</v>
      </c>
      <c r="B145" s="97" t="s">
        <v>309</v>
      </c>
      <c r="C145" s="102">
        <f>VLOOKUP(GroupVertices[[#This Row],[Vertex]], Vertices[], MATCH("ID", Vertices[#Headers], 0), FALSE)</f>
        <v>370</v>
      </c>
    </row>
    <row r="146" spans="1:3">
      <c r="A146" s="72" t="s">
        <v>5080</v>
      </c>
      <c r="B146" s="97" t="s">
        <v>307</v>
      </c>
      <c r="C146" s="102">
        <f>VLOOKUP(GroupVertices[[#This Row],[Vertex]], Vertices[], MATCH("ID", Vertices[#Headers], 0), FALSE)</f>
        <v>369</v>
      </c>
    </row>
    <row r="147" spans="1:3">
      <c r="A147" s="72" t="s">
        <v>5080</v>
      </c>
      <c r="B147" s="97" t="s">
        <v>306</v>
      </c>
      <c r="C147" s="102">
        <f>VLOOKUP(GroupVertices[[#This Row],[Vertex]], Vertices[], MATCH("ID", Vertices[#Headers], 0), FALSE)</f>
        <v>368</v>
      </c>
    </row>
    <row r="148" spans="1:3">
      <c r="A148" s="72" t="s">
        <v>5080</v>
      </c>
      <c r="B148" s="97" t="s">
        <v>305</v>
      </c>
      <c r="C148" s="102">
        <f>VLOOKUP(GroupVertices[[#This Row],[Vertex]], Vertices[], MATCH("ID", Vertices[#Headers], 0), FALSE)</f>
        <v>367</v>
      </c>
    </row>
    <row r="149" spans="1:3">
      <c r="A149" s="72" t="s">
        <v>5080</v>
      </c>
      <c r="B149" s="97" t="s">
        <v>304</v>
      </c>
      <c r="C149" s="102">
        <f>VLOOKUP(GroupVertices[[#This Row],[Vertex]], Vertices[], MATCH("ID", Vertices[#Headers], 0), FALSE)</f>
        <v>366</v>
      </c>
    </row>
    <row r="150" spans="1:3">
      <c r="A150" s="72" t="s">
        <v>5080</v>
      </c>
      <c r="B150" s="97" t="s">
        <v>303</v>
      </c>
      <c r="C150" s="102">
        <f>VLOOKUP(GroupVertices[[#This Row],[Vertex]], Vertices[], MATCH("ID", Vertices[#Headers], 0), FALSE)</f>
        <v>365</v>
      </c>
    </row>
    <row r="151" spans="1:3">
      <c r="A151" s="72" t="s">
        <v>5080</v>
      </c>
      <c r="B151" s="97" t="s">
        <v>300</v>
      </c>
      <c r="C151" s="102">
        <f>VLOOKUP(GroupVertices[[#This Row],[Vertex]], Vertices[], MATCH("ID", Vertices[#Headers], 0), FALSE)</f>
        <v>363</v>
      </c>
    </row>
    <row r="152" spans="1:3">
      <c r="A152" s="72" t="s">
        <v>5080</v>
      </c>
      <c r="B152" s="97" t="s">
        <v>299</v>
      </c>
      <c r="C152" s="102">
        <f>VLOOKUP(GroupVertices[[#This Row],[Vertex]], Vertices[], MATCH("ID", Vertices[#Headers], 0), FALSE)</f>
        <v>362</v>
      </c>
    </row>
    <row r="153" spans="1:3">
      <c r="A153" s="72" t="s">
        <v>5080</v>
      </c>
      <c r="B153" s="97" t="s">
        <v>293</v>
      </c>
      <c r="C153" s="102">
        <f>VLOOKUP(GroupVertices[[#This Row],[Vertex]], Vertices[], MATCH("ID", Vertices[#Headers], 0), FALSE)</f>
        <v>359</v>
      </c>
    </row>
    <row r="154" spans="1:3">
      <c r="A154" s="72" t="s">
        <v>5080</v>
      </c>
      <c r="B154" s="97" t="s">
        <v>292</v>
      </c>
      <c r="C154" s="102">
        <f>VLOOKUP(GroupVertices[[#This Row],[Vertex]], Vertices[], MATCH("ID", Vertices[#Headers], 0), FALSE)</f>
        <v>358</v>
      </c>
    </row>
    <row r="155" spans="1:3">
      <c r="A155" s="72" t="s">
        <v>5080</v>
      </c>
      <c r="B155" s="97" t="s">
        <v>290</v>
      </c>
      <c r="C155" s="102">
        <f>VLOOKUP(GroupVertices[[#This Row],[Vertex]], Vertices[], MATCH("ID", Vertices[#Headers], 0), FALSE)</f>
        <v>356</v>
      </c>
    </row>
    <row r="156" spans="1:3">
      <c r="A156" s="72" t="s">
        <v>5080</v>
      </c>
      <c r="B156" s="97" t="s">
        <v>285</v>
      </c>
      <c r="C156" s="102">
        <f>VLOOKUP(GroupVertices[[#This Row],[Vertex]], Vertices[], MATCH("ID", Vertices[#Headers], 0), FALSE)</f>
        <v>354</v>
      </c>
    </row>
    <row r="157" spans="1:3">
      <c r="A157" s="72" t="s">
        <v>5080</v>
      </c>
      <c r="B157" s="97" t="s">
        <v>283</v>
      </c>
      <c r="C157" s="102">
        <f>VLOOKUP(GroupVertices[[#This Row],[Vertex]], Vertices[], MATCH("ID", Vertices[#Headers], 0), FALSE)</f>
        <v>351</v>
      </c>
    </row>
    <row r="158" spans="1:3">
      <c r="A158" s="72" t="s">
        <v>5080</v>
      </c>
      <c r="B158" s="97" t="s">
        <v>368</v>
      </c>
      <c r="C158" s="102">
        <f>VLOOKUP(GroupVertices[[#This Row],[Vertex]], Vertices[], MATCH("ID", Vertices[#Headers], 0), FALSE)</f>
        <v>250</v>
      </c>
    </row>
    <row r="159" spans="1:3">
      <c r="A159" s="72" t="s">
        <v>5080</v>
      </c>
      <c r="B159" s="97" t="s">
        <v>280</v>
      </c>
      <c r="C159" s="102">
        <f>VLOOKUP(GroupVertices[[#This Row],[Vertex]], Vertices[], MATCH("ID", Vertices[#Headers], 0), FALSE)</f>
        <v>349</v>
      </c>
    </row>
    <row r="160" spans="1:3">
      <c r="A160" s="72" t="s">
        <v>5080</v>
      </c>
      <c r="B160" s="97" t="s">
        <v>279</v>
      </c>
      <c r="C160" s="102">
        <f>VLOOKUP(GroupVertices[[#This Row],[Vertex]], Vertices[], MATCH("ID", Vertices[#Headers], 0), FALSE)</f>
        <v>348</v>
      </c>
    </row>
    <row r="161" spans="1:3">
      <c r="A161" s="72" t="s">
        <v>5080</v>
      </c>
      <c r="B161" s="97" t="s">
        <v>278</v>
      </c>
      <c r="C161" s="102">
        <f>VLOOKUP(GroupVertices[[#This Row],[Vertex]], Vertices[], MATCH("ID", Vertices[#Headers], 0), FALSE)</f>
        <v>347</v>
      </c>
    </row>
    <row r="162" spans="1:3">
      <c r="A162" s="72" t="s">
        <v>5080</v>
      </c>
      <c r="B162" s="97" t="s">
        <v>277</v>
      </c>
      <c r="C162" s="102">
        <f>VLOOKUP(GroupVertices[[#This Row],[Vertex]], Vertices[], MATCH("ID", Vertices[#Headers], 0), FALSE)</f>
        <v>346</v>
      </c>
    </row>
    <row r="163" spans="1:3">
      <c r="A163" s="72" t="s">
        <v>5080</v>
      </c>
      <c r="B163" s="97" t="s">
        <v>276</v>
      </c>
      <c r="C163" s="102">
        <f>VLOOKUP(GroupVertices[[#This Row],[Vertex]], Vertices[], MATCH("ID", Vertices[#Headers], 0), FALSE)</f>
        <v>263</v>
      </c>
    </row>
    <row r="164" spans="1:3">
      <c r="A164" s="72" t="s">
        <v>5080</v>
      </c>
      <c r="B164" s="97" t="s">
        <v>269</v>
      </c>
      <c r="C164" s="102">
        <f>VLOOKUP(GroupVertices[[#This Row],[Vertex]], Vertices[], MATCH("ID", Vertices[#Headers], 0), FALSE)</f>
        <v>344</v>
      </c>
    </row>
    <row r="165" spans="1:3">
      <c r="A165" s="72" t="s">
        <v>5080</v>
      </c>
      <c r="B165" s="97" t="s">
        <v>268</v>
      </c>
      <c r="C165" s="102">
        <f>VLOOKUP(GroupVertices[[#This Row],[Vertex]], Vertices[], MATCH("ID", Vertices[#Headers], 0), FALSE)</f>
        <v>343</v>
      </c>
    </row>
    <row r="166" spans="1:3">
      <c r="A166" s="72" t="s">
        <v>5080</v>
      </c>
      <c r="B166" s="97" t="s">
        <v>267</v>
      </c>
      <c r="C166" s="102">
        <f>VLOOKUP(GroupVertices[[#This Row],[Vertex]], Vertices[], MATCH("ID", Vertices[#Headers], 0), FALSE)</f>
        <v>342</v>
      </c>
    </row>
    <row r="167" spans="1:3">
      <c r="A167" s="72" t="s">
        <v>5080</v>
      </c>
      <c r="B167" s="97" t="s">
        <v>266</v>
      </c>
      <c r="C167" s="102">
        <f>VLOOKUP(GroupVertices[[#This Row],[Vertex]], Vertices[], MATCH("ID", Vertices[#Headers], 0), FALSE)</f>
        <v>152</v>
      </c>
    </row>
    <row r="168" spans="1:3">
      <c r="A168" s="72" t="s">
        <v>5080</v>
      </c>
      <c r="B168" s="97" t="s">
        <v>265</v>
      </c>
      <c r="C168" s="102">
        <f>VLOOKUP(GroupVertices[[#This Row],[Vertex]], Vertices[], MATCH("ID", Vertices[#Headers], 0), FALSE)</f>
        <v>341</v>
      </c>
    </row>
    <row r="169" spans="1:3">
      <c r="A169" s="72" t="s">
        <v>5080</v>
      </c>
      <c r="B169" s="97" t="s">
        <v>263</v>
      </c>
      <c r="C169" s="102">
        <f>VLOOKUP(GroupVertices[[#This Row],[Vertex]], Vertices[], MATCH("ID", Vertices[#Headers], 0), FALSE)</f>
        <v>339</v>
      </c>
    </row>
    <row r="170" spans="1:3">
      <c r="A170" s="72" t="s">
        <v>5080</v>
      </c>
      <c r="B170" s="97" t="s">
        <v>260</v>
      </c>
      <c r="C170" s="102">
        <f>VLOOKUP(GroupVertices[[#This Row],[Vertex]], Vertices[], MATCH("ID", Vertices[#Headers], 0), FALSE)</f>
        <v>337</v>
      </c>
    </row>
    <row r="171" spans="1:3">
      <c r="A171" s="72" t="s">
        <v>5080</v>
      </c>
      <c r="B171" s="97" t="s">
        <v>259</v>
      </c>
      <c r="C171" s="102">
        <f>VLOOKUP(GroupVertices[[#This Row],[Vertex]], Vertices[], MATCH("ID", Vertices[#Headers], 0), FALSE)</f>
        <v>336</v>
      </c>
    </row>
    <row r="172" spans="1:3">
      <c r="A172" s="72" t="s">
        <v>5080</v>
      </c>
      <c r="B172" s="97" t="s">
        <v>257</v>
      </c>
      <c r="C172" s="102">
        <f>VLOOKUP(GroupVertices[[#This Row],[Vertex]], Vertices[], MATCH("ID", Vertices[#Headers], 0), FALSE)</f>
        <v>334</v>
      </c>
    </row>
    <row r="173" spans="1:3">
      <c r="A173" s="72" t="s">
        <v>5080</v>
      </c>
      <c r="B173" s="97" t="s">
        <v>256</v>
      </c>
      <c r="C173" s="102">
        <f>VLOOKUP(GroupVertices[[#This Row],[Vertex]], Vertices[], MATCH("ID", Vertices[#Headers], 0), FALSE)</f>
        <v>333</v>
      </c>
    </row>
    <row r="174" spans="1:3">
      <c r="A174" s="72" t="s">
        <v>5080</v>
      </c>
      <c r="B174" s="97" t="s">
        <v>252</v>
      </c>
      <c r="C174" s="102">
        <f>VLOOKUP(GroupVertices[[#This Row],[Vertex]], Vertices[], MATCH("ID", Vertices[#Headers], 0), FALSE)</f>
        <v>329</v>
      </c>
    </row>
    <row r="175" spans="1:3">
      <c r="A175" s="72" t="s">
        <v>5080</v>
      </c>
      <c r="B175" s="97" t="s">
        <v>251</v>
      </c>
      <c r="C175" s="102">
        <f>VLOOKUP(GroupVertices[[#This Row],[Vertex]], Vertices[], MATCH("ID", Vertices[#Headers], 0), FALSE)</f>
        <v>328</v>
      </c>
    </row>
    <row r="176" spans="1:3">
      <c r="A176" s="72" t="s">
        <v>5080</v>
      </c>
      <c r="B176" s="97" t="s">
        <v>707</v>
      </c>
      <c r="C176" s="102">
        <f>VLOOKUP(GroupVertices[[#This Row],[Vertex]], Vertices[], MATCH("ID", Vertices[#Headers], 0), FALSE)</f>
        <v>122</v>
      </c>
    </row>
    <row r="177" spans="1:3">
      <c r="A177" s="72" t="s">
        <v>5080</v>
      </c>
      <c r="B177" s="97" t="s">
        <v>249</v>
      </c>
      <c r="C177" s="102">
        <f>VLOOKUP(GroupVertices[[#This Row],[Vertex]], Vertices[], MATCH("ID", Vertices[#Headers], 0), FALSE)</f>
        <v>326</v>
      </c>
    </row>
    <row r="178" spans="1:3">
      <c r="A178" s="72" t="s">
        <v>5080</v>
      </c>
      <c r="B178" s="97" t="s">
        <v>246</v>
      </c>
      <c r="C178" s="102">
        <f>VLOOKUP(GroupVertices[[#This Row],[Vertex]], Vertices[], MATCH("ID", Vertices[#Headers], 0), FALSE)</f>
        <v>323</v>
      </c>
    </row>
    <row r="179" spans="1:3">
      <c r="A179" s="72" t="s">
        <v>5080</v>
      </c>
      <c r="B179" s="97" t="s">
        <v>244</v>
      </c>
      <c r="C179" s="102">
        <f>VLOOKUP(GroupVertices[[#This Row],[Vertex]], Vertices[], MATCH("ID", Vertices[#Headers], 0), FALSE)</f>
        <v>322</v>
      </c>
    </row>
    <row r="180" spans="1:3">
      <c r="A180" s="72" t="s">
        <v>5080</v>
      </c>
      <c r="B180" s="97" t="s">
        <v>241</v>
      </c>
      <c r="C180" s="102">
        <f>VLOOKUP(GroupVertices[[#This Row],[Vertex]], Vertices[], MATCH("ID", Vertices[#Headers], 0), FALSE)</f>
        <v>319</v>
      </c>
    </row>
    <row r="181" spans="1:3">
      <c r="A181" s="72" t="s">
        <v>5080</v>
      </c>
      <c r="B181" s="97" t="s">
        <v>240</v>
      </c>
      <c r="C181" s="102">
        <f>VLOOKUP(GroupVertices[[#This Row],[Vertex]], Vertices[], MATCH("ID", Vertices[#Headers], 0), FALSE)</f>
        <v>318</v>
      </c>
    </row>
    <row r="182" spans="1:3">
      <c r="A182" s="72" t="s">
        <v>5080</v>
      </c>
      <c r="B182" s="97" t="s">
        <v>239</v>
      </c>
      <c r="C182" s="102">
        <f>VLOOKUP(GroupVertices[[#This Row],[Vertex]], Vertices[], MATCH("ID", Vertices[#Headers], 0), FALSE)</f>
        <v>317</v>
      </c>
    </row>
    <row r="183" spans="1:3">
      <c r="A183" s="72" t="s">
        <v>5080</v>
      </c>
      <c r="B183" s="97" t="s">
        <v>238</v>
      </c>
      <c r="C183" s="102">
        <f>VLOOKUP(GroupVertices[[#This Row],[Vertex]], Vertices[], MATCH("ID", Vertices[#Headers], 0), FALSE)</f>
        <v>316</v>
      </c>
    </row>
    <row r="184" spans="1:3">
      <c r="A184" s="72" t="s">
        <v>5080</v>
      </c>
      <c r="B184" s="97" t="s">
        <v>322</v>
      </c>
      <c r="C184" s="102">
        <f>VLOOKUP(GroupVertices[[#This Row],[Vertex]], Vertices[], MATCH("ID", Vertices[#Headers], 0), FALSE)</f>
        <v>121</v>
      </c>
    </row>
    <row r="185" spans="1:3">
      <c r="A185" s="72" t="s">
        <v>5080</v>
      </c>
      <c r="B185" s="97" t="s">
        <v>233</v>
      </c>
      <c r="C185" s="102">
        <f>VLOOKUP(GroupVertices[[#This Row],[Vertex]], Vertices[], MATCH("ID", Vertices[#Headers], 0), FALSE)</f>
        <v>313</v>
      </c>
    </row>
    <row r="186" spans="1:3">
      <c r="A186" s="72" t="s">
        <v>5080</v>
      </c>
      <c r="B186" s="97" t="s">
        <v>232</v>
      </c>
      <c r="C186" s="102">
        <f>VLOOKUP(GroupVertices[[#This Row],[Vertex]], Vertices[], MATCH("ID", Vertices[#Headers], 0), FALSE)</f>
        <v>312</v>
      </c>
    </row>
    <row r="187" spans="1:3">
      <c r="A187" s="72" t="s">
        <v>5080</v>
      </c>
      <c r="B187" s="97" t="s">
        <v>230</v>
      </c>
      <c r="C187" s="102">
        <f>VLOOKUP(GroupVertices[[#This Row],[Vertex]], Vertices[], MATCH("ID", Vertices[#Headers], 0), FALSE)</f>
        <v>310</v>
      </c>
    </row>
    <row r="188" spans="1:3">
      <c r="A188" s="72" t="s">
        <v>5080</v>
      </c>
      <c r="B188" s="97" t="s">
        <v>229</v>
      </c>
      <c r="C188" s="102">
        <f>VLOOKUP(GroupVertices[[#This Row],[Vertex]], Vertices[], MATCH("ID", Vertices[#Headers], 0), FALSE)</f>
        <v>309</v>
      </c>
    </row>
    <row r="189" spans="1:3">
      <c r="A189" s="72" t="s">
        <v>5080</v>
      </c>
      <c r="B189" s="97" t="s">
        <v>227</v>
      </c>
      <c r="C189" s="102">
        <f>VLOOKUP(GroupVertices[[#This Row],[Vertex]], Vertices[], MATCH("ID", Vertices[#Headers], 0), FALSE)</f>
        <v>308</v>
      </c>
    </row>
    <row r="190" spans="1:3">
      <c r="A190" s="72" t="s">
        <v>5080</v>
      </c>
      <c r="B190" s="97" t="s">
        <v>226</v>
      </c>
      <c r="C190" s="102">
        <f>VLOOKUP(GroupVertices[[#This Row],[Vertex]], Vertices[], MATCH("ID", Vertices[#Headers], 0), FALSE)</f>
        <v>307</v>
      </c>
    </row>
    <row r="191" spans="1:3">
      <c r="A191" s="72" t="s">
        <v>5080</v>
      </c>
      <c r="B191" s="97" t="s">
        <v>225</v>
      </c>
      <c r="C191" s="102">
        <f>VLOOKUP(GroupVertices[[#This Row],[Vertex]], Vertices[], MATCH("ID", Vertices[#Headers], 0), FALSE)</f>
        <v>306</v>
      </c>
    </row>
    <row r="192" spans="1:3">
      <c r="A192" s="72" t="s">
        <v>5080</v>
      </c>
      <c r="B192" s="97" t="s">
        <v>224</v>
      </c>
      <c r="C192" s="102">
        <f>VLOOKUP(GroupVertices[[#This Row],[Vertex]], Vertices[], MATCH("ID", Vertices[#Headers], 0), FALSE)</f>
        <v>151</v>
      </c>
    </row>
    <row r="193" spans="1:3">
      <c r="A193" s="72" t="s">
        <v>5080</v>
      </c>
      <c r="B193" s="97" t="s">
        <v>222</v>
      </c>
      <c r="C193" s="102">
        <f>VLOOKUP(GroupVertices[[#This Row],[Vertex]], Vertices[], MATCH("ID", Vertices[#Headers], 0), FALSE)</f>
        <v>305</v>
      </c>
    </row>
    <row r="194" spans="1:3">
      <c r="A194" s="72" t="s">
        <v>5080</v>
      </c>
      <c r="B194" s="97" t="s">
        <v>221</v>
      </c>
      <c r="C194" s="102">
        <f>VLOOKUP(GroupVertices[[#This Row],[Vertex]], Vertices[], MATCH("ID", Vertices[#Headers], 0), FALSE)</f>
        <v>304</v>
      </c>
    </row>
    <row r="195" spans="1:3">
      <c r="A195" s="72" t="s">
        <v>5080</v>
      </c>
      <c r="B195" s="97" t="s">
        <v>220</v>
      </c>
      <c r="C195" s="102">
        <f>VLOOKUP(GroupVertices[[#This Row],[Vertex]], Vertices[], MATCH("ID", Vertices[#Headers], 0), FALSE)</f>
        <v>303</v>
      </c>
    </row>
    <row r="196" spans="1:3">
      <c r="A196" s="72" t="s">
        <v>5080</v>
      </c>
      <c r="B196" s="97" t="s">
        <v>218</v>
      </c>
      <c r="C196" s="102">
        <f>VLOOKUP(GroupVertices[[#This Row],[Vertex]], Vertices[], MATCH("ID", Vertices[#Headers], 0), FALSE)</f>
        <v>301</v>
      </c>
    </row>
    <row r="197" spans="1:3">
      <c r="A197" s="72" t="s">
        <v>5080</v>
      </c>
      <c r="B197" s="97" t="s">
        <v>217</v>
      </c>
      <c r="C197" s="102">
        <f>VLOOKUP(GroupVertices[[#This Row],[Vertex]], Vertices[], MATCH("ID", Vertices[#Headers], 0), FALSE)</f>
        <v>300</v>
      </c>
    </row>
    <row r="198" spans="1:3">
      <c r="A198" s="72" t="s">
        <v>5080</v>
      </c>
      <c r="B198" s="97" t="s">
        <v>214</v>
      </c>
      <c r="C198" s="102">
        <f>VLOOKUP(GroupVertices[[#This Row],[Vertex]], Vertices[], MATCH("ID", Vertices[#Headers], 0), FALSE)</f>
        <v>297</v>
      </c>
    </row>
    <row r="199" spans="1:3">
      <c r="A199" s="72" t="s">
        <v>5080</v>
      </c>
      <c r="B199" s="97" t="s">
        <v>213</v>
      </c>
      <c r="C199" s="102">
        <f>VLOOKUP(GroupVertices[[#This Row],[Vertex]], Vertices[], MATCH("ID", Vertices[#Headers], 0), FALSE)</f>
        <v>296</v>
      </c>
    </row>
    <row r="200" spans="1:3">
      <c r="A200" s="72" t="s">
        <v>5080</v>
      </c>
      <c r="B200" s="97" t="s">
        <v>212</v>
      </c>
      <c r="C200" s="102">
        <f>VLOOKUP(GroupVertices[[#This Row],[Vertex]], Vertices[], MATCH("ID", Vertices[#Headers], 0), FALSE)</f>
        <v>295</v>
      </c>
    </row>
    <row r="201" spans="1:3">
      <c r="A201" s="72" t="s">
        <v>5080</v>
      </c>
      <c r="B201" s="97" t="s">
        <v>211</v>
      </c>
      <c r="C201" s="102">
        <f>VLOOKUP(GroupVertices[[#This Row],[Vertex]], Vertices[], MATCH("ID", Vertices[#Headers], 0), FALSE)</f>
        <v>294</v>
      </c>
    </row>
    <row r="202" spans="1:3">
      <c r="A202" s="72" t="s">
        <v>5080</v>
      </c>
      <c r="B202" s="97" t="s">
        <v>210</v>
      </c>
      <c r="C202" s="102">
        <f>VLOOKUP(GroupVertices[[#This Row],[Vertex]], Vertices[], MATCH("ID", Vertices[#Headers], 0), FALSE)</f>
        <v>293</v>
      </c>
    </row>
    <row r="203" spans="1:3">
      <c r="A203" s="72" t="s">
        <v>5080</v>
      </c>
      <c r="B203" s="97" t="s">
        <v>208</v>
      </c>
      <c r="C203" s="102">
        <f>VLOOKUP(GroupVertices[[#This Row],[Vertex]], Vertices[], MATCH("ID", Vertices[#Headers], 0), FALSE)</f>
        <v>291</v>
      </c>
    </row>
    <row r="204" spans="1:3">
      <c r="A204" s="72" t="s">
        <v>5080</v>
      </c>
      <c r="B204" s="97" t="s">
        <v>207</v>
      </c>
      <c r="C204" s="102">
        <f>VLOOKUP(GroupVertices[[#This Row],[Vertex]], Vertices[], MATCH("ID", Vertices[#Headers], 0), FALSE)</f>
        <v>290</v>
      </c>
    </row>
    <row r="205" spans="1:3">
      <c r="A205" s="72" t="s">
        <v>5080</v>
      </c>
      <c r="B205" s="97" t="s">
        <v>205</v>
      </c>
      <c r="C205" s="102">
        <f>VLOOKUP(GroupVertices[[#This Row],[Vertex]], Vertices[], MATCH("ID", Vertices[#Headers], 0), FALSE)</f>
        <v>288</v>
      </c>
    </row>
    <row r="206" spans="1:3">
      <c r="A206" s="72" t="s">
        <v>5080</v>
      </c>
      <c r="B206" s="97" t="s">
        <v>204</v>
      </c>
      <c r="C206" s="102">
        <f>VLOOKUP(GroupVertices[[#This Row],[Vertex]], Vertices[], MATCH("ID", Vertices[#Headers], 0), FALSE)</f>
        <v>287</v>
      </c>
    </row>
    <row r="207" spans="1:3">
      <c r="A207" s="72" t="s">
        <v>5080</v>
      </c>
      <c r="B207" s="97" t="s">
        <v>203</v>
      </c>
      <c r="C207" s="102">
        <f>VLOOKUP(GroupVertices[[#This Row],[Vertex]], Vertices[], MATCH("ID", Vertices[#Headers], 0), FALSE)</f>
        <v>187</v>
      </c>
    </row>
    <row r="208" spans="1:3">
      <c r="A208" s="72" t="s">
        <v>5080</v>
      </c>
      <c r="B208" s="97" t="s">
        <v>202</v>
      </c>
      <c r="C208" s="102">
        <f>VLOOKUP(GroupVertices[[#This Row],[Vertex]], Vertices[], MATCH("ID", Vertices[#Headers], 0), FALSE)</f>
        <v>286</v>
      </c>
    </row>
    <row r="209" spans="1:3">
      <c r="A209" s="72" t="s">
        <v>5080</v>
      </c>
      <c r="B209" s="97" t="s">
        <v>201</v>
      </c>
      <c r="C209" s="102">
        <f>VLOOKUP(GroupVertices[[#This Row],[Vertex]], Vertices[], MATCH("ID", Vertices[#Headers], 0), FALSE)</f>
        <v>285</v>
      </c>
    </row>
    <row r="210" spans="1:3">
      <c r="A210" s="72" t="s">
        <v>5080</v>
      </c>
      <c r="B210" s="97" t="s">
        <v>198</v>
      </c>
      <c r="C210" s="102">
        <f>VLOOKUP(GroupVertices[[#This Row],[Vertex]], Vertices[], MATCH("ID", Vertices[#Headers], 0), FALSE)</f>
        <v>281</v>
      </c>
    </row>
    <row r="211" spans="1:3">
      <c r="A211" s="72" t="s">
        <v>5080</v>
      </c>
      <c r="B211" s="97" t="s">
        <v>197</v>
      </c>
      <c r="C211" s="102">
        <f>VLOOKUP(GroupVertices[[#This Row],[Vertex]], Vertices[], MATCH("ID", Vertices[#Headers], 0), FALSE)</f>
        <v>280</v>
      </c>
    </row>
    <row r="212" spans="1:3">
      <c r="A212" s="72" t="s">
        <v>5080</v>
      </c>
      <c r="B212" s="97" t="s">
        <v>196</v>
      </c>
      <c r="C212" s="102">
        <f>VLOOKUP(GroupVertices[[#This Row],[Vertex]], Vertices[], MATCH("ID", Vertices[#Headers], 0), FALSE)</f>
        <v>279</v>
      </c>
    </row>
    <row r="213" spans="1:3">
      <c r="A213" s="72" t="s">
        <v>5080</v>
      </c>
      <c r="B213" s="97" t="s">
        <v>195</v>
      </c>
      <c r="C213" s="102">
        <f>VLOOKUP(GroupVertices[[#This Row],[Vertex]], Vertices[], MATCH("ID", Vertices[#Headers], 0), FALSE)</f>
        <v>278</v>
      </c>
    </row>
    <row r="214" spans="1:3">
      <c r="A214" s="72" t="s">
        <v>5080</v>
      </c>
      <c r="B214" s="97" t="s">
        <v>192</v>
      </c>
      <c r="C214" s="102">
        <f>VLOOKUP(GroupVertices[[#This Row],[Vertex]], Vertices[], MATCH("ID", Vertices[#Headers], 0), FALSE)</f>
        <v>275</v>
      </c>
    </row>
    <row r="215" spans="1:3">
      <c r="A215" s="72" t="s">
        <v>5080</v>
      </c>
      <c r="B215" s="97" t="s">
        <v>191</v>
      </c>
      <c r="C215" s="102">
        <f>VLOOKUP(GroupVertices[[#This Row],[Vertex]], Vertices[], MATCH("ID", Vertices[#Headers], 0), FALSE)</f>
        <v>274</v>
      </c>
    </row>
    <row r="216" spans="1:3">
      <c r="A216" s="72" t="s">
        <v>5080</v>
      </c>
      <c r="B216" s="97" t="s">
        <v>190</v>
      </c>
      <c r="C216" s="102">
        <f>VLOOKUP(GroupVertices[[#This Row],[Vertex]], Vertices[], MATCH("ID", Vertices[#Headers], 0), FALSE)</f>
        <v>273</v>
      </c>
    </row>
    <row r="217" spans="1:3">
      <c r="A217" s="72" t="s">
        <v>5080</v>
      </c>
      <c r="B217" s="97" t="s">
        <v>189</v>
      </c>
      <c r="C217" s="102">
        <f>VLOOKUP(GroupVertices[[#This Row],[Vertex]], Vertices[], MATCH("ID", Vertices[#Headers], 0), FALSE)</f>
        <v>272</v>
      </c>
    </row>
    <row r="218" spans="1:3">
      <c r="A218" s="72" t="s">
        <v>5080</v>
      </c>
      <c r="B218" s="97" t="s">
        <v>186</v>
      </c>
      <c r="C218" s="102">
        <f>VLOOKUP(GroupVertices[[#This Row],[Vertex]], Vertices[], MATCH("ID", Vertices[#Headers], 0), FALSE)</f>
        <v>269</v>
      </c>
    </row>
    <row r="219" spans="1:3">
      <c r="A219" s="72" t="s">
        <v>5080</v>
      </c>
      <c r="B219" s="97" t="s">
        <v>185</v>
      </c>
      <c r="C219" s="102">
        <f>VLOOKUP(GroupVertices[[#This Row],[Vertex]], Vertices[], MATCH("ID", Vertices[#Headers], 0), FALSE)</f>
        <v>268</v>
      </c>
    </row>
    <row r="220" spans="1:3">
      <c r="A220" s="72" t="s">
        <v>5080</v>
      </c>
      <c r="B220" s="97" t="s">
        <v>183</v>
      </c>
      <c r="C220" s="102">
        <f>VLOOKUP(GroupVertices[[#This Row],[Vertex]], Vertices[], MATCH("ID", Vertices[#Headers], 0), FALSE)</f>
        <v>266</v>
      </c>
    </row>
    <row r="221" spans="1:3">
      <c r="A221" s="72" t="s">
        <v>5080</v>
      </c>
      <c r="B221" s="97" t="s">
        <v>182</v>
      </c>
      <c r="C221" s="102">
        <f>VLOOKUP(GroupVertices[[#This Row],[Vertex]], Vertices[], MATCH("ID", Vertices[#Headers], 0), FALSE)</f>
        <v>265</v>
      </c>
    </row>
    <row r="222" spans="1:3">
      <c r="A222" s="72" t="s">
        <v>5081</v>
      </c>
      <c r="B222" s="97" t="s">
        <v>779</v>
      </c>
      <c r="C222" s="102">
        <f>VLOOKUP(GroupVertices[[#This Row],[Vertex]], Vertices[], MATCH("ID", Vertices[#Headers], 0), FALSE)</f>
        <v>652</v>
      </c>
    </row>
    <row r="223" spans="1:3">
      <c r="A223" s="72" t="s">
        <v>5081</v>
      </c>
      <c r="B223" s="97" t="s">
        <v>712</v>
      </c>
      <c r="C223" s="102">
        <f>VLOOKUP(GroupVertices[[#This Row],[Vertex]], Vertices[], MATCH("ID", Vertices[#Headers], 0), FALSE)</f>
        <v>97</v>
      </c>
    </row>
    <row r="224" spans="1:3">
      <c r="A224" s="72" t="s">
        <v>5081</v>
      </c>
      <c r="B224" s="97" t="s">
        <v>680</v>
      </c>
      <c r="C224" s="102">
        <f>VLOOKUP(GroupVertices[[#This Row],[Vertex]], Vertices[], MATCH("ID", Vertices[#Headers], 0), FALSE)</f>
        <v>47</v>
      </c>
    </row>
    <row r="225" spans="1:3">
      <c r="A225" s="72" t="s">
        <v>5081</v>
      </c>
      <c r="B225" s="97" t="s">
        <v>713</v>
      </c>
      <c r="C225" s="102">
        <f>VLOOKUP(GroupVertices[[#This Row],[Vertex]], Vertices[], MATCH("ID", Vertices[#Headers], 0), FALSE)</f>
        <v>165</v>
      </c>
    </row>
    <row r="226" spans="1:3">
      <c r="A226" s="72" t="s">
        <v>5081</v>
      </c>
      <c r="B226" s="97" t="s">
        <v>704</v>
      </c>
      <c r="C226" s="102">
        <f>VLOOKUP(GroupVertices[[#This Row],[Vertex]], Vertices[], MATCH("ID", Vertices[#Headers], 0), FALSE)</f>
        <v>40</v>
      </c>
    </row>
    <row r="227" spans="1:3">
      <c r="A227" s="72" t="s">
        <v>5081</v>
      </c>
      <c r="B227" s="97" t="s">
        <v>318</v>
      </c>
      <c r="C227" s="102">
        <f>VLOOKUP(GroupVertices[[#This Row],[Vertex]], Vertices[], MATCH("ID", Vertices[#Headers], 0), FALSE)</f>
        <v>60</v>
      </c>
    </row>
    <row r="228" spans="1:3">
      <c r="A228" s="72" t="s">
        <v>5081</v>
      </c>
      <c r="B228" s="97" t="s">
        <v>567</v>
      </c>
      <c r="C228" s="102">
        <f>VLOOKUP(GroupVertices[[#This Row],[Vertex]], Vertices[], MATCH("ID", Vertices[#Headers], 0), FALSE)</f>
        <v>35</v>
      </c>
    </row>
    <row r="229" spans="1:3">
      <c r="A229" s="72" t="s">
        <v>5081</v>
      </c>
      <c r="B229" s="97" t="s">
        <v>682</v>
      </c>
      <c r="C229" s="102">
        <f>VLOOKUP(GroupVertices[[#This Row],[Vertex]], Vertices[], MATCH("ID", Vertices[#Headers], 0), FALSE)</f>
        <v>217</v>
      </c>
    </row>
    <row r="230" spans="1:3">
      <c r="A230" s="72" t="s">
        <v>5081</v>
      </c>
      <c r="B230" s="97" t="s">
        <v>802</v>
      </c>
      <c r="C230" s="102">
        <f>VLOOKUP(GroupVertices[[#This Row],[Vertex]], Vertices[], MATCH("ID", Vertices[#Headers], 0), FALSE)</f>
        <v>115</v>
      </c>
    </row>
    <row r="231" spans="1:3">
      <c r="A231" s="72" t="s">
        <v>5081</v>
      </c>
      <c r="B231" s="97" t="s">
        <v>703</v>
      </c>
      <c r="C231" s="102">
        <f>VLOOKUP(GroupVertices[[#This Row],[Vertex]], Vertices[], MATCH("ID", Vertices[#Headers], 0), FALSE)</f>
        <v>140</v>
      </c>
    </row>
    <row r="232" spans="1:3">
      <c r="A232" s="72" t="s">
        <v>5081</v>
      </c>
      <c r="B232" s="97" t="s">
        <v>700</v>
      </c>
      <c r="C232" s="102">
        <f>VLOOKUP(GroupVertices[[#This Row],[Vertex]], Vertices[], MATCH("ID", Vertices[#Headers], 0), FALSE)</f>
        <v>619</v>
      </c>
    </row>
    <row r="233" spans="1:3">
      <c r="A233" s="72" t="s">
        <v>5081</v>
      </c>
      <c r="B233" s="97" t="s">
        <v>831</v>
      </c>
      <c r="C233" s="102">
        <f>VLOOKUP(GroupVertices[[#This Row],[Vertex]], Vertices[], MATCH("ID", Vertices[#Headers], 0), FALSE)</f>
        <v>133</v>
      </c>
    </row>
    <row r="234" spans="1:3">
      <c r="A234" s="72" t="s">
        <v>5081</v>
      </c>
      <c r="B234" s="97" t="s">
        <v>236</v>
      </c>
      <c r="C234" s="102">
        <f>VLOOKUP(GroupVertices[[#This Row],[Vertex]], Vertices[], MATCH("ID", Vertices[#Headers], 0), FALSE)</f>
        <v>41</v>
      </c>
    </row>
    <row r="235" spans="1:3">
      <c r="A235" s="72" t="s">
        <v>5081</v>
      </c>
      <c r="B235" s="97" t="s">
        <v>332</v>
      </c>
      <c r="C235" s="102">
        <f>VLOOKUP(GroupVertices[[#This Row],[Vertex]], Vertices[], MATCH("ID", Vertices[#Headers], 0), FALSE)</f>
        <v>387</v>
      </c>
    </row>
    <row r="236" spans="1:3">
      <c r="A236" s="72" t="s">
        <v>5081</v>
      </c>
      <c r="B236" s="97" t="s">
        <v>799</v>
      </c>
      <c r="C236" s="102">
        <f>VLOOKUP(GroupVertices[[#This Row],[Vertex]], Vertices[], MATCH("ID", Vertices[#Headers], 0), FALSE)</f>
        <v>378</v>
      </c>
    </row>
    <row r="237" spans="1:3">
      <c r="A237" s="72" t="s">
        <v>5081</v>
      </c>
      <c r="B237" s="97" t="s">
        <v>237</v>
      </c>
      <c r="C237" s="102">
        <f>VLOOKUP(GroupVertices[[#This Row],[Vertex]], Vertices[], MATCH("ID", Vertices[#Headers], 0), FALSE)</f>
        <v>315</v>
      </c>
    </row>
    <row r="238" spans="1:3">
      <c r="A238" s="72" t="s">
        <v>5081</v>
      </c>
      <c r="B238" s="97" t="s">
        <v>235</v>
      </c>
      <c r="C238" s="102">
        <f>VLOOKUP(GroupVertices[[#This Row],[Vertex]], Vertices[], MATCH("ID", Vertices[#Headers], 0), FALSE)</f>
        <v>72</v>
      </c>
    </row>
    <row r="239" spans="1:3">
      <c r="A239" s="72" t="s">
        <v>5081</v>
      </c>
      <c r="B239" s="97" t="s">
        <v>234</v>
      </c>
      <c r="C239" s="102">
        <f>VLOOKUP(GroupVertices[[#This Row],[Vertex]], Vertices[], MATCH("ID", Vertices[#Headers], 0), FALSE)</f>
        <v>314</v>
      </c>
    </row>
    <row r="240" spans="1:3">
      <c r="A240" s="72" t="s">
        <v>5082</v>
      </c>
      <c r="B240" s="97" t="s">
        <v>777</v>
      </c>
      <c r="C240" s="102">
        <f>VLOOKUP(GroupVertices[[#This Row],[Vertex]], Vertices[], MATCH("ID", Vertices[#Headers], 0), FALSE)</f>
        <v>71</v>
      </c>
    </row>
    <row r="241" spans="1:3">
      <c r="A241" s="72" t="s">
        <v>5082</v>
      </c>
      <c r="B241" s="97" t="s">
        <v>778</v>
      </c>
      <c r="C241" s="102">
        <f>VLOOKUP(GroupVertices[[#This Row],[Vertex]], Vertices[], MATCH("ID", Vertices[#Headers], 0), FALSE)</f>
        <v>91</v>
      </c>
    </row>
    <row r="242" spans="1:3">
      <c r="A242" s="72" t="s">
        <v>5082</v>
      </c>
      <c r="B242" s="97" t="s">
        <v>761</v>
      </c>
      <c r="C242" s="102">
        <f>VLOOKUP(GroupVertices[[#This Row],[Vertex]], Vertices[], MATCH("ID", Vertices[#Headers], 0), FALSE)</f>
        <v>642</v>
      </c>
    </row>
    <row r="243" spans="1:3">
      <c r="A243" s="72" t="s">
        <v>5082</v>
      </c>
      <c r="B243" s="97" t="s">
        <v>456</v>
      </c>
      <c r="C243" s="102">
        <f>VLOOKUP(GroupVertices[[#This Row],[Vertex]], Vertices[], MATCH("ID", Vertices[#Headers], 0), FALSE)</f>
        <v>8</v>
      </c>
    </row>
    <row r="244" spans="1:3">
      <c r="A244" s="72" t="s">
        <v>5082</v>
      </c>
      <c r="B244" s="97" t="s">
        <v>414</v>
      </c>
      <c r="C244" s="102">
        <f>VLOOKUP(GroupVertices[[#This Row],[Vertex]], Vertices[], MATCH("ID", Vertices[#Headers], 0), FALSE)</f>
        <v>128</v>
      </c>
    </row>
    <row r="245" spans="1:3">
      <c r="A245" s="72" t="s">
        <v>5082</v>
      </c>
      <c r="B245" s="97" t="s">
        <v>720</v>
      </c>
      <c r="C245" s="102">
        <f>VLOOKUP(GroupVertices[[#This Row],[Vertex]], Vertices[], MATCH("ID", Vertices[#Headers], 0), FALSE)</f>
        <v>626</v>
      </c>
    </row>
    <row r="246" spans="1:3">
      <c r="A246" s="72" t="s">
        <v>5082</v>
      </c>
      <c r="B246" s="97" t="s">
        <v>716</v>
      </c>
      <c r="C246" s="102">
        <f>VLOOKUP(GroupVertices[[#This Row],[Vertex]], Vertices[], MATCH("ID", Vertices[#Headers], 0), FALSE)</f>
        <v>37</v>
      </c>
    </row>
    <row r="247" spans="1:3">
      <c r="A247" s="72" t="s">
        <v>5082</v>
      </c>
      <c r="B247" s="97" t="s">
        <v>698</v>
      </c>
      <c r="C247" s="102">
        <f>VLOOKUP(GroupVertices[[#This Row],[Vertex]], Vertices[], MATCH("ID", Vertices[#Headers], 0), FALSE)</f>
        <v>36</v>
      </c>
    </row>
    <row r="248" spans="1:3">
      <c r="A248" s="72" t="s">
        <v>5082</v>
      </c>
      <c r="B248" s="97" t="s">
        <v>413</v>
      </c>
      <c r="C248" s="102">
        <f>VLOOKUP(GroupVertices[[#This Row],[Vertex]], Vertices[], MATCH("ID", Vertices[#Headers], 0), FALSE)</f>
        <v>15</v>
      </c>
    </row>
    <row r="249" spans="1:3">
      <c r="A249" s="72" t="s">
        <v>5082</v>
      </c>
      <c r="B249" s="97" t="s">
        <v>646</v>
      </c>
      <c r="C249" s="102">
        <f>VLOOKUP(GroupVertices[[#This Row],[Vertex]], Vertices[], MATCH("ID", Vertices[#Headers], 0), FALSE)</f>
        <v>596</v>
      </c>
    </row>
    <row r="250" spans="1:3">
      <c r="A250" s="72" t="s">
        <v>5082</v>
      </c>
      <c r="B250" s="97" t="s">
        <v>538</v>
      </c>
      <c r="C250" s="102">
        <f>VLOOKUP(GroupVertices[[#This Row],[Vertex]], Vertices[], MATCH("ID", Vertices[#Headers], 0), FALSE)</f>
        <v>181</v>
      </c>
    </row>
    <row r="251" spans="1:3">
      <c r="A251" s="72" t="s">
        <v>5082</v>
      </c>
      <c r="B251" s="97" t="s">
        <v>601</v>
      </c>
      <c r="C251" s="102">
        <f>VLOOKUP(GroupVertices[[#This Row],[Vertex]], Vertices[], MATCH("ID", Vertices[#Headers], 0), FALSE)</f>
        <v>568</v>
      </c>
    </row>
    <row r="252" spans="1:3">
      <c r="A252" s="72" t="s">
        <v>5082</v>
      </c>
      <c r="B252" s="97" t="s">
        <v>574</v>
      </c>
      <c r="C252" s="102">
        <f>VLOOKUP(GroupVertices[[#This Row],[Vertex]], Vertices[], MATCH("ID", Vertices[#Headers], 0), FALSE)</f>
        <v>551</v>
      </c>
    </row>
    <row r="253" spans="1:3">
      <c r="A253" s="72" t="s">
        <v>5082</v>
      </c>
      <c r="B253" s="97" t="s">
        <v>537</v>
      </c>
      <c r="C253" s="102">
        <f>VLOOKUP(GroupVertices[[#This Row],[Vertex]], Vertices[], MATCH("ID", Vertices[#Headers], 0), FALSE)</f>
        <v>231</v>
      </c>
    </row>
    <row r="254" spans="1:3">
      <c r="A254" s="72" t="s">
        <v>5082</v>
      </c>
      <c r="B254" s="97" t="s">
        <v>535</v>
      </c>
      <c r="C254" s="102">
        <f>VLOOKUP(GroupVertices[[#This Row],[Vertex]], Vertices[], MATCH("ID", Vertices[#Headers], 0), FALSE)</f>
        <v>131</v>
      </c>
    </row>
    <row r="255" spans="1:3">
      <c r="A255" s="72" t="s">
        <v>5082</v>
      </c>
      <c r="B255" s="97" t="s">
        <v>814</v>
      </c>
      <c r="C255" s="102">
        <f>VLOOKUP(GroupVertices[[#This Row],[Vertex]], Vertices[], MATCH("ID", Vertices[#Headers], 0), FALSE)</f>
        <v>525</v>
      </c>
    </row>
    <row r="256" spans="1:3">
      <c r="A256" s="72" t="s">
        <v>5082</v>
      </c>
      <c r="B256" s="97" t="s">
        <v>426</v>
      </c>
      <c r="C256" s="102">
        <f>VLOOKUP(GroupVertices[[#This Row],[Vertex]], Vertices[], MATCH("ID", Vertices[#Headers], 0), FALSE)</f>
        <v>196</v>
      </c>
    </row>
    <row r="257" spans="1:3">
      <c r="A257" s="72" t="s">
        <v>5082</v>
      </c>
      <c r="B257" s="97" t="s">
        <v>531</v>
      </c>
      <c r="C257" s="102">
        <f>VLOOKUP(GroupVertices[[#This Row],[Vertex]], Vertices[], MATCH("ID", Vertices[#Headers], 0), FALSE)</f>
        <v>90</v>
      </c>
    </row>
    <row r="258" spans="1:3">
      <c r="A258" s="72" t="s">
        <v>5082</v>
      </c>
      <c r="B258" s="97" t="s">
        <v>526</v>
      </c>
      <c r="C258" s="102">
        <f>VLOOKUP(GroupVertices[[#This Row],[Vertex]], Vertices[], MATCH("ID", Vertices[#Headers], 0), FALSE)</f>
        <v>520</v>
      </c>
    </row>
    <row r="259" spans="1:3">
      <c r="A259" s="72" t="s">
        <v>5082</v>
      </c>
      <c r="B259" s="97" t="s">
        <v>520</v>
      </c>
      <c r="C259" s="102">
        <f>VLOOKUP(GroupVertices[[#This Row],[Vertex]], Vertices[], MATCH("ID", Vertices[#Headers], 0), FALSE)</f>
        <v>516</v>
      </c>
    </row>
    <row r="260" spans="1:3">
      <c r="A260" s="72" t="s">
        <v>5082</v>
      </c>
      <c r="B260" s="97" t="s">
        <v>640</v>
      </c>
      <c r="C260" s="102">
        <f>VLOOKUP(GroupVertices[[#This Row],[Vertex]], Vertices[], MATCH("ID", Vertices[#Headers], 0), FALSE)</f>
        <v>509</v>
      </c>
    </row>
    <row r="261" spans="1:3">
      <c r="A261" s="72" t="s">
        <v>5082</v>
      </c>
      <c r="B261" s="97" t="s">
        <v>639</v>
      </c>
      <c r="C261" s="102">
        <f>VLOOKUP(GroupVertices[[#This Row],[Vertex]], Vertices[], MATCH("ID", Vertices[#Headers], 0), FALSE)</f>
        <v>192</v>
      </c>
    </row>
    <row r="262" spans="1:3">
      <c r="A262" s="72" t="s">
        <v>5082</v>
      </c>
      <c r="B262" s="97" t="s">
        <v>514</v>
      </c>
      <c r="C262" s="102">
        <f>VLOOKUP(GroupVertices[[#This Row],[Vertex]], Vertices[], MATCH("ID", Vertices[#Headers], 0), FALSE)</f>
        <v>82</v>
      </c>
    </row>
    <row r="263" spans="1:3">
      <c r="A263" s="72" t="s">
        <v>5082</v>
      </c>
      <c r="B263" s="97" t="s">
        <v>502</v>
      </c>
      <c r="C263" s="102">
        <f>VLOOKUP(GroupVertices[[#This Row],[Vertex]], Vertices[], MATCH("ID", Vertices[#Headers], 0), FALSE)</f>
        <v>506</v>
      </c>
    </row>
    <row r="264" spans="1:3">
      <c r="A264" s="72" t="s">
        <v>5082</v>
      </c>
      <c r="B264" s="97" t="s">
        <v>498</v>
      </c>
      <c r="C264" s="102">
        <f>VLOOKUP(GroupVertices[[#This Row],[Vertex]], Vertices[], MATCH("ID", Vertices[#Headers], 0), FALSE)</f>
        <v>502</v>
      </c>
    </row>
    <row r="265" spans="1:3">
      <c r="A265" s="72" t="s">
        <v>5082</v>
      </c>
      <c r="B265" s="97" t="s">
        <v>474</v>
      </c>
      <c r="C265" s="102">
        <f>VLOOKUP(GroupVertices[[#This Row],[Vertex]], Vertices[], MATCH("ID", Vertices[#Headers], 0), FALSE)</f>
        <v>31</v>
      </c>
    </row>
    <row r="266" spans="1:3">
      <c r="A266" s="72" t="s">
        <v>5082</v>
      </c>
      <c r="B266" s="97" t="s">
        <v>808</v>
      </c>
      <c r="C266" s="102">
        <f>VLOOKUP(GroupVertices[[#This Row],[Vertex]], Vertices[], MATCH("ID", Vertices[#Headers], 0), FALSE)</f>
        <v>179</v>
      </c>
    </row>
    <row r="267" spans="1:3">
      <c r="A267" s="72" t="s">
        <v>5082</v>
      </c>
      <c r="B267" s="97" t="s">
        <v>457</v>
      </c>
      <c r="C267" s="102">
        <f>VLOOKUP(GroupVertices[[#This Row],[Vertex]], Vertices[], MATCH("ID", Vertices[#Headers], 0), FALSE)</f>
        <v>232</v>
      </c>
    </row>
    <row r="268" spans="1:3">
      <c r="A268" s="72" t="s">
        <v>5082</v>
      </c>
      <c r="B268" s="97" t="s">
        <v>455</v>
      </c>
      <c r="C268" s="102">
        <f>VLOOKUP(GroupVertices[[#This Row],[Vertex]], Vertices[], MATCH("ID", Vertices[#Headers], 0), FALSE)</f>
        <v>476</v>
      </c>
    </row>
    <row r="269" spans="1:3">
      <c r="A269" s="72" t="s">
        <v>5082</v>
      </c>
      <c r="B269" s="97" t="s">
        <v>427</v>
      </c>
      <c r="C269" s="102">
        <f>VLOOKUP(GroupVertices[[#This Row],[Vertex]], Vertices[], MATCH("ID", Vertices[#Headers], 0), FALSE)</f>
        <v>454</v>
      </c>
    </row>
    <row r="270" spans="1:3">
      <c r="A270" s="72" t="s">
        <v>5082</v>
      </c>
      <c r="B270" s="97" t="s">
        <v>425</v>
      </c>
      <c r="C270" s="102">
        <f>VLOOKUP(GroupVertices[[#This Row],[Vertex]], Vertices[], MATCH("ID", Vertices[#Headers], 0), FALSE)</f>
        <v>89</v>
      </c>
    </row>
    <row r="271" spans="1:3">
      <c r="A271" s="72" t="s">
        <v>5082</v>
      </c>
      <c r="B271" s="97" t="s">
        <v>412</v>
      </c>
      <c r="C271" s="102">
        <f>VLOOKUP(GroupVertices[[#This Row],[Vertex]], Vertices[], MATCH("ID", Vertices[#Headers], 0), FALSE)</f>
        <v>244</v>
      </c>
    </row>
    <row r="272" spans="1:3">
      <c r="A272" s="72" t="s">
        <v>5082</v>
      </c>
      <c r="B272" s="97" t="s">
        <v>242</v>
      </c>
      <c r="C272" s="102">
        <f>VLOOKUP(GroupVertices[[#This Row],[Vertex]], Vertices[], MATCH("ID", Vertices[#Headers], 0), FALSE)</f>
        <v>320</v>
      </c>
    </row>
    <row r="273" spans="1:3">
      <c r="A273" s="72" t="s">
        <v>5083</v>
      </c>
      <c r="B273" s="97" t="s">
        <v>776</v>
      </c>
      <c r="C273" s="102">
        <f>VLOOKUP(GroupVertices[[#This Row],[Vertex]], Vertices[], MATCH("ID", Vertices[#Headers], 0), FALSE)</f>
        <v>80</v>
      </c>
    </row>
    <row r="274" spans="1:3">
      <c r="A274" s="72" t="s">
        <v>5083</v>
      </c>
      <c r="B274" s="97" t="s">
        <v>578</v>
      </c>
      <c r="C274" s="102">
        <f>VLOOKUP(GroupVertices[[#This Row],[Vertex]], Vertices[], MATCH("ID", Vertices[#Headers], 0), FALSE)</f>
        <v>148</v>
      </c>
    </row>
    <row r="275" spans="1:3">
      <c r="A275" s="72" t="s">
        <v>5083</v>
      </c>
      <c r="B275" s="97" t="s">
        <v>775</v>
      </c>
      <c r="C275" s="102">
        <f>VLOOKUP(GroupVertices[[#This Row],[Vertex]], Vertices[], MATCH("ID", Vertices[#Headers], 0), FALSE)</f>
        <v>30</v>
      </c>
    </row>
    <row r="276" spans="1:3">
      <c r="A276" s="72" t="s">
        <v>5083</v>
      </c>
      <c r="B276" s="97" t="s">
        <v>711</v>
      </c>
      <c r="C276" s="102">
        <f>VLOOKUP(GroupVertices[[#This Row],[Vertex]], Vertices[], MATCH("ID", Vertices[#Headers], 0), FALSE)</f>
        <v>81</v>
      </c>
    </row>
    <row r="277" spans="1:3">
      <c r="A277" s="72" t="s">
        <v>5083</v>
      </c>
      <c r="B277" s="97" t="s">
        <v>726</v>
      </c>
      <c r="C277" s="102">
        <f>VLOOKUP(GroupVertices[[#This Row],[Vertex]], Vertices[], MATCH("ID", Vertices[#Headers], 0), FALSE)</f>
        <v>102</v>
      </c>
    </row>
    <row r="278" spans="1:3">
      <c r="A278" s="72" t="s">
        <v>5083</v>
      </c>
      <c r="B278" s="97" t="s">
        <v>728</v>
      </c>
      <c r="C278" s="102">
        <f>VLOOKUP(GroupVertices[[#This Row],[Vertex]], Vertices[], MATCH("ID", Vertices[#Headers], 0), FALSE)</f>
        <v>631</v>
      </c>
    </row>
    <row r="279" spans="1:3">
      <c r="A279" s="72" t="s">
        <v>5083</v>
      </c>
      <c r="B279" s="97" t="s">
        <v>727</v>
      </c>
      <c r="C279" s="102">
        <f>VLOOKUP(GroupVertices[[#This Row],[Vertex]], Vertices[], MATCH("ID", Vertices[#Headers], 0), FALSE)</f>
        <v>162</v>
      </c>
    </row>
    <row r="280" spans="1:3">
      <c r="A280" s="72" t="s">
        <v>5083</v>
      </c>
      <c r="B280" s="97" t="s">
        <v>652</v>
      </c>
      <c r="C280" s="102">
        <f>VLOOKUP(GroupVertices[[#This Row],[Vertex]], Vertices[], MATCH("ID", Vertices[#Headers], 0), FALSE)</f>
        <v>159</v>
      </c>
    </row>
    <row r="281" spans="1:3">
      <c r="A281" s="72" t="s">
        <v>5083</v>
      </c>
      <c r="B281" s="97" t="s">
        <v>272</v>
      </c>
      <c r="C281" s="102">
        <f>VLOOKUP(GroupVertices[[#This Row],[Vertex]], Vertices[], MATCH("ID", Vertices[#Headers], 0), FALSE)</f>
        <v>33</v>
      </c>
    </row>
    <row r="282" spans="1:3">
      <c r="A282" s="72" t="s">
        <v>5083</v>
      </c>
      <c r="B282" s="97" t="s">
        <v>542</v>
      </c>
      <c r="C282" s="102">
        <f>VLOOKUP(GroupVertices[[#This Row],[Vertex]], Vertices[], MATCH("ID", Vertices[#Headers], 0), FALSE)</f>
        <v>59</v>
      </c>
    </row>
    <row r="283" spans="1:3">
      <c r="A283" s="72" t="s">
        <v>5083</v>
      </c>
      <c r="B283" s="97" t="s">
        <v>722</v>
      </c>
      <c r="C283" s="102">
        <f>VLOOKUP(GroupVertices[[#This Row],[Vertex]], Vertices[], MATCH("ID", Vertices[#Headers], 0), FALSE)</f>
        <v>193</v>
      </c>
    </row>
    <row r="284" spans="1:3">
      <c r="A284" s="72" t="s">
        <v>5083</v>
      </c>
      <c r="B284" s="97" t="s">
        <v>780</v>
      </c>
      <c r="C284" s="102">
        <f>VLOOKUP(GroupVertices[[#This Row],[Vertex]], Vertices[], MATCH("ID", Vertices[#Headers], 0), FALSE)</f>
        <v>7</v>
      </c>
    </row>
    <row r="285" spans="1:3">
      <c r="A285" s="72" t="s">
        <v>5083</v>
      </c>
      <c r="B285" s="97" t="s">
        <v>717</v>
      </c>
      <c r="C285" s="102">
        <f>VLOOKUP(GroupVertices[[#This Row],[Vertex]], Vertices[], MATCH("ID", Vertices[#Headers], 0), FALSE)</f>
        <v>624</v>
      </c>
    </row>
    <row r="286" spans="1:3">
      <c r="A286" s="72" t="s">
        <v>5083</v>
      </c>
      <c r="B286" s="97" t="s">
        <v>756</v>
      </c>
      <c r="C286" s="102">
        <f>VLOOKUP(GroupVertices[[#This Row],[Vertex]], Vertices[], MATCH("ID", Vertices[#Headers], 0), FALSE)</f>
        <v>623</v>
      </c>
    </row>
    <row r="287" spans="1:3">
      <c r="A287" s="72" t="s">
        <v>5083</v>
      </c>
      <c r="B287" s="97" t="s">
        <v>710</v>
      </c>
      <c r="C287" s="102">
        <f>VLOOKUP(GroupVertices[[#This Row],[Vertex]], Vertices[], MATCH("ID", Vertices[#Headers], 0), FALSE)</f>
        <v>622</v>
      </c>
    </row>
    <row r="288" spans="1:3">
      <c r="A288" s="72" t="s">
        <v>5083</v>
      </c>
      <c r="B288" s="97" t="s">
        <v>709</v>
      </c>
      <c r="C288" s="102">
        <f>VLOOKUP(GroupVertices[[#This Row],[Vertex]], Vertices[], MATCH("ID", Vertices[#Headers], 0), FALSE)</f>
        <v>621</v>
      </c>
    </row>
    <row r="289" spans="1:3">
      <c r="A289" s="72" t="s">
        <v>5083</v>
      </c>
      <c r="B289" s="97" t="s">
        <v>651</v>
      </c>
      <c r="C289" s="102">
        <f>VLOOKUP(GroupVertices[[#This Row],[Vertex]], Vertices[], MATCH("ID", Vertices[#Headers], 0), FALSE)</f>
        <v>63</v>
      </c>
    </row>
    <row r="290" spans="1:3">
      <c r="A290" s="72" t="s">
        <v>5083</v>
      </c>
      <c r="B290" s="97" t="s">
        <v>635</v>
      </c>
      <c r="C290" s="102">
        <f>VLOOKUP(GroupVertices[[#This Row],[Vertex]], Vertices[], MATCH("ID", Vertices[#Headers], 0), FALSE)</f>
        <v>589</v>
      </c>
    </row>
    <row r="291" spans="1:3">
      <c r="A291" s="72" t="s">
        <v>5083</v>
      </c>
      <c r="B291" s="97" t="s">
        <v>633</v>
      </c>
      <c r="C291" s="102">
        <f>VLOOKUP(GroupVertices[[#This Row],[Vertex]], Vertices[], MATCH("ID", Vertices[#Headers], 0), FALSE)</f>
        <v>587</v>
      </c>
    </row>
    <row r="292" spans="1:3">
      <c r="A292" s="72" t="s">
        <v>5083</v>
      </c>
      <c r="B292" s="97" t="s">
        <v>357</v>
      </c>
      <c r="C292" s="102">
        <f>VLOOKUP(GroupVertices[[#This Row],[Vertex]], Vertices[], MATCH("ID", Vertices[#Headers], 0), FALSE)</f>
        <v>55</v>
      </c>
    </row>
    <row r="293" spans="1:3">
      <c r="A293" s="72" t="s">
        <v>5083</v>
      </c>
      <c r="B293" s="97" t="s">
        <v>708</v>
      </c>
      <c r="C293" s="102">
        <f>VLOOKUP(GroupVertices[[#This Row],[Vertex]], Vertices[], MATCH("ID", Vertices[#Headers], 0), FALSE)</f>
        <v>67</v>
      </c>
    </row>
    <row r="294" spans="1:3">
      <c r="A294" s="72" t="s">
        <v>5083</v>
      </c>
      <c r="B294" s="97" t="s">
        <v>587</v>
      </c>
      <c r="C294" s="102">
        <f>VLOOKUP(GroupVertices[[#This Row],[Vertex]], Vertices[], MATCH("ID", Vertices[#Headers], 0), FALSE)</f>
        <v>78</v>
      </c>
    </row>
    <row r="295" spans="1:3">
      <c r="A295" s="72" t="s">
        <v>5083</v>
      </c>
      <c r="B295" s="97" t="s">
        <v>295</v>
      </c>
      <c r="C295" s="102">
        <f>VLOOKUP(GroupVertices[[#This Row],[Vertex]], Vertices[], MATCH("ID", Vertices[#Headers], 0), FALSE)</f>
        <v>123</v>
      </c>
    </row>
    <row r="296" spans="1:3">
      <c r="A296" s="72" t="s">
        <v>5083</v>
      </c>
      <c r="B296" s="97" t="s">
        <v>597</v>
      </c>
      <c r="C296" s="102">
        <f>VLOOKUP(GroupVertices[[#This Row],[Vertex]], Vertices[], MATCH("ID", Vertices[#Headers], 0), FALSE)</f>
        <v>564</v>
      </c>
    </row>
    <row r="297" spans="1:3">
      <c r="A297" s="72" t="s">
        <v>5083</v>
      </c>
      <c r="B297" s="97" t="s">
        <v>590</v>
      </c>
      <c r="C297" s="102">
        <f>VLOOKUP(GroupVertices[[#This Row],[Vertex]], Vertices[], MATCH("ID", Vertices[#Headers], 0), FALSE)</f>
        <v>104</v>
      </c>
    </row>
    <row r="298" spans="1:3">
      <c r="A298" s="72" t="s">
        <v>5083</v>
      </c>
      <c r="B298" s="97" t="s">
        <v>591</v>
      </c>
      <c r="C298" s="102">
        <f>VLOOKUP(GroupVertices[[#This Row],[Vertex]], Vertices[], MATCH("ID", Vertices[#Headers], 0), FALSE)</f>
        <v>559</v>
      </c>
    </row>
    <row r="299" spans="1:3">
      <c r="A299" s="72" t="s">
        <v>5083</v>
      </c>
      <c r="B299" s="97" t="s">
        <v>589</v>
      </c>
      <c r="C299" s="102">
        <f>VLOOKUP(GroupVertices[[#This Row],[Vertex]], Vertices[], MATCH("ID", Vertices[#Headers], 0), FALSE)</f>
        <v>202</v>
      </c>
    </row>
    <row r="300" spans="1:3">
      <c r="A300" s="72" t="s">
        <v>5083</v>
      </c>
      <c r="B300" s="97" t="s">
        <v>577</v>
      </c>
      <c r="C300" s="102">
        <f>VLOOKUP(GroupVertices[[#This Row],[Vertex]], Vertices[], MATCH("ID", Vertices[#Headers], 0), FALSE)</f>
        <v>197</v>
      </c>
    </row>
    <row r="301" spans="1:3">
      <c r="A301" s="72" t="s">
        <v>5083</v>
      </c>
      <c r="B301" s="97" t="s">
        <v>588</v>
      </c>
      <c r="C301" s="102">
        <f>VLOOKUP(GroupVertices[[#This Row],[Vertex]], Vertices[], MATCH("ID", Vertices[#Headers], 0), FALSE)</f>
        <v>185</v>
      </c>
    </row>
    <row r="302" spans="1:3">
      <c r="A302" s="72" t="s">
        <v>5083</v>
      </c>
      <c r="B302" s="97" t="s">
        <v>580</v>
      </c>
      <c r="C302" s="102">
        <f>VLOOKUP(GroupVertices[[#This Row],[Vertex]], Vertices[], MATCH("ID", Vertices[#Headers], 0), FALSE)</f>
        <v>10</v>
      </c>
    </row>
    <row r="303" spans="1:3">
      <c r="A303" s="72" t="s">
        <v>5083</v>
      </c>
      <c r="B303" s="97" t="s">
        <v>467</v>
      </c>
      <c r="C303" s="102">
        <f>VLOOKUP(GroupVertices[[#This Row],[Vertex]], Vertices[], MATCH("ID", Vertices[#Headers], 0), FALSE)</f>
        <v>237</v>
      </c>
    </row>
    <row r="304" spans="1:3">
      <c r="A304" s="72" t="s">
        <v>5083</v>
      </c>
      <c r="B304" s="97" t="s">
        <v>321</v>
      </c>
      <c r="C304" s="102">
        <f>VLOOKUP(GroupVertices[[#This Row],[Vertex]], Vertices[], MATCH("ID", Vertices[#Headers], 0), FALSE)</f>
        <v>12</v>
      </c>
    </row>
    <row r="305" spans="1:3">
      <c r="A305" s="72" t="s">
        <v>5083</v>
      </c>
      <c r="B305" s="97" t="s">
        <v>504</v>
      </c>
      <c r="C305" s="102">
        <f>VLOOKUP(GroupVertices[[#This Row],[Vertex]], Vertices[], MATCH("ID", Vertices[#Headers], 0), FALSE)</f>
        <v>96</v>
      </c>
    </row>
    <row r="306" spans="1:3">
      <c r="A306" s="72" t="s">
        <v>5083</v>
      </c>
      <c r="B306" s="97" t="s">
        <v>289</v>
      </c>
      <c r="C306" s="102">
        <f>VLOOKUP(GroupVertices[[#This Row],[Vertex]], Vertices[], MATCH("ID", Vertices[#Headers], 0), FALSE)</f>
        <v>188</v>
      </c>
    </row>
    <row r="307" spans="1:3">
      <c r="A307" s="72" t="s">
        <v>5083</v>
      </c>
      <c r="B307" s="97" t="s">
        <v>447</v>
      </c>
      <c r="C307" s="102">
        <f>VLOOKUP(GroupVertices[[#This Row],[Vertex]], Vertices[], MATCH("ID", Vertices[#Headers], 0), FALSE)</f>
        <v>106</v>
      </c>
    </row>
    <row r="308" spans="1:3">
      <c r="A308" s="72" t="s">
        <v>5083</v>
      </c>
      <c r="B308" s="97" t="s">
        <v>402</v>
      </c>
      <c r="C308" s="102">
        <f>VLOOKUP(GroupVertices[[#This Row],[Vertex]], Vertices[], MATCH("ID", Vertices[#Headers], 0), FALSE)</f>
        <v>441</v>
      </c>
    </row>
    <row r="309" spans="1:3">
      <c r="A309" s="72" t="s">
        <v>5083</v>
      </c>
      <c r="B309" s="97" t="s">
        <v>376</v>
      </c>
      <c r="C309" s="102">
        <f>VLOOKUP(GroupVertices[[#This Row],[Vertex]], Vertices[], MATCH("ID", Vertices[#Headers], 0), FALSE)</f>
        <v>126</v>
      </c>
    </row>
    <row r="310" spans="1:3">
      <c r="A310" s="72" t="s">
        <v>5083</v>
      </c>
      <c r="B310" s="97" t="s">
        <v>806</v>
      </c>
      <c r="C310" s="102">
        <f>VLOOKUP(GroupVertices[[#This Row],[Vertex]], Vertices[], MATCH("ID", Vertices[#Headers], 0), FALSE)</f>
        <v>420</v>
      </c>
    </row>
    <row r="311" spans="1:3">
      <c r="A311" s="72" t="s">
        <v>5083</v>
      </c>
      <c r="B311" s="97" t="s">
        <v>361</v>
      </c>
      <c r="C311" s="102">
        <f>VLOOKUP(GroupVertices[[#This Row],[Vertex]], Vertices[], MATCH("ID", Vertices[#Headers], 0), FALSE)</f>
        <v>410</v>
      </c>
    </row>
    <row r="312" spans="1:3">
      <c r="A312" s="72" t="s">
        <v>5083</v>
      </c>
      <c r="B312" s="97" t="s">
        <v>359</v>
      </c>
      <c r="C312" s="102">
        <f>VLOOKUP(GroupVertices[[#This Row],[Vertex]], Vertices[], MATCH("ID", Vertices[#Headers], 0), FALSE)</f>
        <v>408</v>
      </c>
    </row>
    <row r="313" spans="1:3">
      <c r="A313" s="72" t="s">
        <v>5083</v>
      </c>
      <c r="B313" s="97" t="s">
        <v>358</v>
      </c>
      <c r="C313" s="102">
        <f>VLOOKUP(GroupVertices[[#This Row],[Vertex]], Vertices[], MATCH("ID", Vertices[#Headers], 0), FALSE)</f>
        <v>213</v>
      </c>
    </row>
    <row r="314" spans="1:3">
      <c r="A314" s="72" t="s">
        <v>5083</v>
      </c>
      <c r="B314" s="97" t="s">
        <v>339</v>
      </c>
      <c r="C314" s="102">
        <f>VLOOKUP(GroupVertices[[#This Row],[Vertex]], Vertices[], MATCH("ID", Vertices[#Headers], 0), FALSE)</f>
        <v>392</v>
      </c>
    </row>
    <row r="315" spans="1:3">
      <c r="A315" s="72" t="s">
        <v>5083</v>
      </c>
      <c r="B315" s="97" t="s">
        <v>326</v>
      </c>
      <c r="C315" s="102">
        <f>VLOOKUP(GroupVertices[[#This Row],[Vertex]], Vertices[], MATCH("ID", Vertices[#Headers], 0), FALSE)</f>
        <v>247</v>
      </c>
    </row>
    <row r="316" spans="1:3">
      <c r="A316" s="72" t="s">
        <v>5083</v>
      </c>
      <c r="B316" s="97" t="s">
        <v>325</v>
      </c>
      <c r="C316" s="102">
        <f>VLOOKUP(GroupVertices[[#This Row],[Vertex]], Vertices[], MATCH("ID", Vertices[#Headers], 0), FALSE)</f>
        <v>205</v>
      </c>
    </row>
    <row r="317" spans="1:3">
      <c r="A317" s="72" t="s">
        <v>5083</v>
      </c>
      <c r="B317" s="97" t="s">
        <v>320</v>
      </c>
      <c r="C317" s="102">
        <f>VLOOKUP(GroupVertices[[#This Row],[Vertex]], Vertices[], MATCH("ID", Vertices[#Headers], 0), FALSE)</f>
        <v>380</v>
      </c>
    </row>
    <row r="318" spans="1:3">
      <c r="A318" s="72" t="s">
        <v>5083</v>
      </c>
      <c r="B318" s="97" t="s">
        <v>312</v>
      </c>
      <c r="C318" s="102">
        <f>VLOOKUP(GroupVertices[[#This Row],[Vertex]], Vertices[], MATCH("ID", Vertices[#Headers], 0), FALSE)</f>
        <v>372</v>
      </c>
    </row>
    <row r="319" spans="1:3">
      <c r="A319" s="72" t="s">
        <v>5083</v>
      </c>
      <c r="B319" s="97" t="s">
        <v>294</v>
      </c>
      <c r="C319" s="102">
        <f>VLOOKUP(GroupVertices[[#This Row],[Vertex]], Vertices[], MATCH("ID", Vertices[#Headers], 0), FALSE)</f>
        <v>360</v>
      </c>
    </row>
    <row r="320" spans="1:3">
      <c r="A320" s="72" t="s">
        <v>5083</v>
      </c>
      <c r="B320" s="97" t="s">
        <v>291</v>
      </c>
      <c r="C320" s="102">
        <f>VLOOKUP(GroupVertices[[#This Row],[Vertex]], Vertices[], MATCH("ID", Vertices[#Headers], 0), FALSE)</f>
        <v>357</v>
      </c>
    </row>
    <row r="321" spans="1:3">
      <c r="A321" s="72" t="s">
        <v>5083</v>
      </c>
      <c r="B321" s="97" t="s">
        <v>288</v>
      </c>
      <c r="C321" s="102">
        <f>VLOOKUP(GroupVertices[[#This Row],[Vertex]], Vertices[], MATCH("ID", Vertices[#Headers], 0), FALSE)</f>
        <v>190</v>
      </c>
    </row>
    <row r="322" spans="1:3">
      <c r="A322" s="72" t="s">
        <v>5083</v>
      </c>
      <c r="B322" s="97" t="s">
        <v>271</v>
      </c>
      <c r="C322" s="102">
        <f>VLOOKUP(GroupVertices[[#This Row],[Vertex]], Vertices[], MATCH("ID", Vertices[#Headers], 0), FALSE)</f>
        <v>345</v>
      </c>
    </row>
    <row r="323" spans="1:3">
      <c r="A323" s="72" t="s">
        <v>5083</v>
      </c>
      <c r="B323" s="97" t="s">
        <v>216</v>
      </c>
      <c r="C323" s="102">
        <f>VLOOKUP(GroupVertices[[#This Row],[Vertex]], Vertices[], MATCH("ID", Vertices[#Headers], 0), FALSE)</f>
        <v>299</v>
      </c>
    </row>
    <row r="324" spans="1:3">
      <c r="A324" s="72" t="s">
        <v>5084</v>
      </c>
      <c r="B324" s="97" t="s">
        <v>773</v>
      </c>
      <c r="C324" s="102">
        <f>VLOOKUP(GroupVertices[[#This Row],[Vertex]], Vertices[], MATCH("ID", Vertices[#Headers], 0), FALSE)</f>
        <v>243</v>
      </c>
    </row>
    <row r="325" spans="1:3">
      <c r="A325" s="72" t="s">
        <v>5084</v>
      </c>
      <c r="B325" s="97" t="s">
        <v>772</v>
      </c>
      <c r="C325" s="102">
        <f>VLOOKUP(GroupVertices[[#This Row],[Vertex]], Vertices[], MATCH("ID", Vertices[#Headers], 0), FALSE)</f>
        <v>29</v>
      </c>
    </row>
    <row r="326" spans="1:3">
      <c r="A326" s="72" t="s">
        <v>5084</v>
      </c>
      <c r="B326" s="97" t="s">
        <v>624</v>
      </c>
      <c r="C326" s="102">
        <f>VLOOKUP(GroupVertices[[#This Row],[Vertex]], Vertices[], MATCH("ID", Vertices[#Headers], 0), FALSE)</f>
        <v>246</v>
      </c>
    </row>
    <row r="327" spans="1:3">
      <c r="A327" s="72" t="s">
        <v>5084</v>
      </c>
      <c r="B327" s="97" t="s">
        <v>408</v>
      </c>
      <c r="C327" s="102">
        <f>VLOOKUP(GroupVertices[[#This Row],[Vertex]], Vertices[], MATCH("ID", Vertices[#Headers], 0), FALSE)</f>
        <v>98</v>
      </c>
    </row>
    <row r="328" spans="1:3">
      <c r="A328" s="72" t="s">
        <v>5084</v>
      </c>
      <c r="B328" s="97" t="s">
        <v>466</v>
      </c>
      <c r="C328" s="102">
        <f>VLOOKUP(GroupVertices[[#This Row],[Vertex]], Vertices[], MATCH("ID", Vertices[#Headers], 0), FALSE)</f>
        <v>483</v>
      </c>
    </row>
    <row r="329" spans="1:3">
      <c r="A329" s="72" t="s">
        <v>5084</v>
      </c>
      <c r="B329" s="97" t="s">
        <v>459</v>
      </c>
      <c r="C329" s="102">
        <f>VLOOKUP(GroupVertices[[#This Row],[Vertex]], Vertices[], MATCH("ID", Vertices[#Headers], 0), FALSE)</f>
        <v>208</v>
      </c>
    </row>
    <row r="330" spans="1:3">
      <c r="A330" s="72" t="s">
        <v>5084</v>
      </c>
      <c r="B330" s="97" t="s">
        <v>420</v>
      </c>
      <c r="C330" s="102">
        <f>VLOOKUP(GroupVertices[[#This Row],[Vertex]], Vertices[], MATCH("ID", Vertices[#Headers], 0), FALSE)</f>
        <v>450</v>
      </c>
    </row>
    <row r="331" spans="1:3">
      <c r="A331" s="72" t="s">
        <v>5084</v>
      </c>
      <c r="B331" s="97" t="s">
        <v>419</v>
      </c>
      <c r="C331" s="102">
        <f>VLOOKUP(GroupVertices[[#This Row],[Vertex]], Vertices[], MATCH("ID", Vertices[#Headers], 0), FALSE)</f>
        <v>248</v>
      </c>
    </row>
    <row r="332" spans="1:3">
      <c r="A332" s="72" t="s">
        <v>5084</v>
      </c>
      <c r="B332" s="97" t="s">
        <v>416</v>
      </c>
      <c r="C332" s="102">
        <f>VLOOKUP(GroupVertices[[#This Row],[Vertex]], Vertices[], MATCH("ID", Vertices[#Headers], 0), FALSE)</f>
        <v>174</v>
      </c>
    </row>
    <row r="333" spans="1:3">
      <c r="A333" s="72" t="s">
        <v>5084</v>
      </c>
      <c r="B333" s="97" t="s">
        <v>415</v>
      </c>
      <c r="C333" s="102">
        <f>VLOOKUP(GroupVertices[[#This Row],[Vertex]], Vertices[], MATCH("ID", Vertices[#Headers], 0), FALSE)</f>
        <v>256</v>
      </c>
    </row>
    <row r="334" spans="1:3">
      <c r="A334" s="72" t="s">
        <v>5084</v>
      </c>
      <c r="B334" s="97" t="s">
        <v>410</v>
      </c>
      <c r="C334" s="102">
        <f>VLOOKUP(GroupVertices[[#This Row],[Vertex]], Vertices[], MATCH("ID", Vertices[#Headers], 0), FALSE)</f>
        <v>242</v>
      </c>
    </row>
    <row r="335" spans="1:3">
      <c r="A335" s="72" t="s">
        <v>5084</v>
      </c>
      <c r="B335" s="97" t="s">
        <v>409</v>
      </c>
      <c r="C335" s="102">
        <f>VLOOKUP(GroupVertices[[#This Row],[Vertex]], Vertices[], MATCH("ID", Vertices[#Headers], 0), FALSE)</f>
        <v>249</v>
      </c>
    </row>
    <row r="336" spans="1:3">
      <c r="A336" s="72" t="s">
        <v>5084</v>
      </c>
      <c r="B336" s="97" t="s">
        <v>407</v>
      </c>
      <c r="C336" s="102">
        <f>VLOOKUP(GroupVertices[[#This Row],[Vertex]], Vertices[], MATCH("ID", Vertices[#Headers], 0), FALSE)</f>
        <v>446</v>
      </c>
    </row>
    <row r="337" spans="1:3">
      <c r="A337" s="72" t="s">
        <v>5084</v>
      </c>
      <c r="B337" s="97" t="s">
        <v>364</v>
      </c>
      <c r="C337" s="102">
        <f>VLOOKUP(GroupVertices[[#This Row],[Vertex]], Vertices[], MATCH("ID", Vertices[#Headers], 0), FALSE)</f>
        <v>413</v>
      </c>
    </row>
    <row r="338" spans="1:3">
      <c r="A338" s="72" t="s">
        <v>5085</v>
      </c>
      <c r="B338" s="97" t="s">
        <v>616</v>
      </c>
      <c r="C338" s="102">
        <f>VLOOKUP(GroupVertices[[#This Row],[Vertex]], Vertices[], MATCH("ID", Vertices[#Headers], 0), FALSE)</f>
        <v>65</v>
      </c>
    </row>
    <row r="339" spans="1:3">
      <c r="A339" s="72" t="s">
        <v>5085</v>
      </c>
      <c r="B339" s="97" t="s">
        <v>764</v>
      </c>
      <c r="C339" s="102">
        <f>VLOOKUP(GroupVertices[[#This Row],[Vertex]], Vertices[], MATCH("ID", Vertices[#Headers], 0), FALSE)</f>
        <v>24</v>
      </c>
    </row>
    <row r="340" spans="1:3">
      <c r="A340" s="72" t="s">
        <v>5085</v>
      </c>
      <c r="B340" s="97" t="s">
        <v>833</v>
      </c>
      <c r="C340" s="102">
        <f>VLOOKUP(GroupVertices[[#This Row],[Vertex]], Vertices[], MATCH("ID", Vertices[#Headers], 0), FALSE)</f>
        <v>644</v>
      </c>
    </row>
    <row r="341" spans="1:3">
      <c r="A341" s="72" t="s">
        <v>5085</v>
      </c>
      <c r="B341" s="97" t="s">
        <v>346</v>
      </c>
      <c r="C341" s="102">
        <f>VLOOKUP(GroupVertices[[#This Row],[Vertex]], Vertices[], MATCH("ID", Vertices[#Headers], 0), FALSE)</f>
        <v>77</v>
      </c>
    </row>
    <row r="342" spans="1:3">
      <c r="A342" s="72" t="s">
        <v>5085</v>
      </c>
      <c r="B342" s="97" t="s">
        <v>791</v>
      </c>
      <c r="C342" s="102">
        <f>VLOOKUP(GroupVertices[[#This Row],[Vertex]], Vertices[], MATCH("ID", Vertices[#Headers], 0), FALSE)</f>
        <v>64</v>
      </c>
    </row>
    <row r="343" spans="1:3">
      <c r="A343" s="72" t="s">
        <v>5085</v>
      </c>
      <c r="B343" s="97" t="s">
        <v>540</v>
      </c>
      <c r="C343" s="102">
        <f>VLOOKUP(GroupVertices[[#This Row],[Vertex]], Vertices[], MATCH("ID", Vertices[#Headers], 0), FALSE)</f>
        <v>57</v>
      </c>
    </row>
    <row r="344" spans="1:3">
      <c r="A344" s="72" t="s">
        <v>5085</v>
      </c>
      <c r="B344" s="97" t="s">
        <v>734</v>
      </c>
      <c r="C344" s="102">
        <f>VLOOKUP(GroupVertices[[#This Row],[Vertex]], Vertices[], MATCH("ID", Vertices[#Headers], 0), FALSE)</f>
        <v>227</v>
      </c>
    </row>
    <row r="345" spans="1:3">
      <c r="A345" s="72" t="s">
        <v>5085</v>
      </c>
      <c r="B345" s="97" t="s">
        <v>729</v>
      </c>
      <c r="C345" s="102">
        <f>VLOOKUP(GroupVertices[[#This Row],[Vertex]], Vertices[], MATCH("ID", Vertices[#Headers], 0), FALSE)</f>
        <v>149</v>
      </c>
    </row>
    <row r="346" spans="1:3">
      <c r="A346" s="72" t="s">
        <v>5085</v>
      </c>
      <c r="B346" s="97" t="s">
        <v>730</v>
      </c>
      <c r="C346" s="102">
        <f>VLOOKUP(GroupVertices[[#This Row],[Vertex]], Vertices[], MATCH("ID", Vertices[#Headers], 0), FALSE)</f>
        <v>226</v>
      </c>
    </row>
    <row r="347" spans="1:3">
      <c r="A347" s="72" t="s">
        <v>5085</v>
      </c>
      <c r="B347" s="97" t="s">
        <v>453</v>
      </c>
      <c r="C347" s="102">
        <f>VLOOKUP(GroupVertices[[#This Row],[Vertex]], Vertices[], MATCH("ID", Vertices[#Headers], 0), FALSE)</f>
        <v>261</v>
      </c>
    </row>
    <row r="348" spans="1:3">
      <c r="A348" s="72" t="s">
        <v>5085</v>
      </c>
      <c r="B348" s="97" t="s">
        <v>511</v>
      </c>
      <c r="C348" s="102">
        <f>VLOOKUP(GroupVertices[[#This Row],[Vertex]], Vertices[], MATCH("ID", Vertices[#Headers], 0), FALSE)</f>
        <v>53</v>
      </c>
    </row>
    <row r="349" spans="1:3">
      <c r="A349" s="72" t="s">
        <v>5085</v>
      </c>
      <c r="B349" s="97" t="s">
        <v>723</v>
      </c>
      <c r="C349" s="102">
        <f>VLOOKUP(GroupVertices[[#This Row],[Vertex]], Vertices[], MATCH("ID", Vertices[#Headers], 0), FALSE)</f>
        <v>628</v>
      </c>
    </row>
    <row r="350" spans="1:3">
      <c r="A350" s="72" t="s">
        <v>5085</v>
      </c>
      <c r="B350" s="97" t="s">
        <v>719</v>
      </c>
      <c r="C350" s="102">
        <f>VLOOKUP(GroupVertices[[#This Row],[Vertex]], Vertices[], MATCH("ID", Vertices[#Headers], 0), FALSE)</f>
        <v>216</v>
      </c>
    </row>
    <row r="351" spans="1:3">
      <c r="A351" s="72" t="s">
        <v>5085</v>
      </c>
      <c r="B351" s="97" t="s">
        <v>749</v>
      </c>
      <c r="C351" s="102">
        <f>VLOOKUP(GroupVertices[[#This Row],[Vertex]], Vertices[], MATCH("ID", Vertices[#Headers], 0), FALSE)</f>
        <v>198</v>
      </c>
    </row>
    <row r="352" spans="1:3">
      <c r="A352" s="72" t="s">
        <v>5085</v>
      </c>
      <c r="B352" s="97" t="s">
        <v>374</v>
      </c>
      <c r="C352" s="102">
        <f>VLOOKUP(GroupVertices[[#This Row],[Vertex]], Vertices[], MATCH("ID", Vertices[#Headers], 0), FALSE)</f>
        <v>54</v>
      </c>
    </row>
    <row r="353" spans="1:3">
      <c r="A353" s="72" t="s">
        <v>5085</v>
      </c>
      <c r="B353" s="97" t="s">
        <v>282</v>
      </c>
      <c r="C353" s="102">
        <f>VLOOKUP(GroupVertices[[#This Row],[Vertex]], Vertices[], MATCH("ID", Vertices[#Headers], 0), FALSE)</f>
        <v>21</v>
      </c>
    </row>
    <row r="354" spans="1:3">
      <c r="A354" s="72" t="s">
        <v>5085</v>
      </c>
      <c r="B354" s="97" t="s">
        <v>699</v>
      </c>
      <c r="C354" s="102">
        <f>VLOOKUP(GroupVertices[[#This Row],[Vertex]], Vertices[], MATCH("ID", Vertices[#Headers], 0), FALSE)</f>
        <v>225</v>
      </c>
    </row>
    <row r="355" spans="1:3">
      <c r="A355" s="72" t="s">
        <v>5085</v>
      </c>
      <c r="B355" s="97" t="s">
        <v>655</v>
      </c>
      <c r="C355" s="102">
        <f>VLOOKUP(GroupVertices[[#This Row],[Vertex]], Vertices[], MATCH("ID", Vertices[#Headers], 0), FALSE)</f>
        <v>600</v>
      </c>
    </row>
    <row r="356" spans="1:3">
      <c r="A356" s="72" t="s">
        <v>5085</v>
      </c>
      <c r="B356" s="97" t="s">
        <v>324</v>
      </c>
      <c r="C356" s="102">
        <f>VLOOKUP(GroupVertices[[#This Row],[Vertex]], Vertices[], MATCH("ID", Vertices[#Headers], 0), FALSE)</f>
        <v>6</v>
      </c>
    </row>
    <row r="357" spans="1:3">
      <c r="A357" s="72" t="s">
        <v>5085</v>
      </c>
      <c r="B357" s="97" t="s">
        <v>594</v>
      </c>
      <c r="C357" s="102">
        <f>VLOOKUP(GroupVertices[[#This Row],[Vertex]], Vertices[], MATCH("ID", Vertices[#Headers], 0), FALSE)</f>
        <v>562</v>
      </c>
    </row>
    <row r="358" spans="1:3">
      <c r="A358" s="72" t="s">
        <v>5085</v>
      </c>
      <c r="B358" s="97" t="s">
        <v>579</v>
      </c>
      <c r="C358" s="102">
        <f>VLOOKUP(GroupVertices[[#This Row],[Vertex]], Vertices[], MATCH("ID", Vertices[#Headers], 0), FALSE)</f>
        <v>552</v>
      </c>
    </row>
    <row r="359" spans="1:3">
      <c r="A359" s="72" t="s">
        <v>5085</v>
      </c>
      <c r="B359" s="97" t="s">
        <v>575</v>
      </c>
      <c r="C359" s="102">
        <f>VLOOKUP(GroupVertices[[#This Row],[Vertex]], Vertices[], MATCH("ID", Vertices[#Headers], 0), FALSE)</f>
        <v>206</v>
      </c>
    </row>
    <row r="360" spans="1:3">
      <c r="A360" s="72" t="s">
        <v>5085</v>
      </c>
      <c r="B360" s="97" t="s">
        <v>576</v>
      </c>
      <c r="C360" s="102">
        <f>VLOOKUP(GroupVertices[[#This Row],[Vertex]], Vertices[], MATCH("ID", Vertices[#Headers], 0), FALSE)</f>
        <v>239</v>
      </c>
    </row>
    <row r="361" spans="1:3">
      <c r="A361" s="72" t="s">
        <v>5085</v>
      </c>
      <c r="B361" s="97" t="s">
        <v>748</v>
      </c>
      <c r="C361" s="102">
        <f>VLOOKUP(GroupVertices[[#This Row],[Vertex]], Vertices[], MATCH("ID", Vertices[#Headers], 0), FALSE)</f>
        <v>251</v>
      </c>
    </row>
    <row r="362" spans="1:3">
      <c r="A362" s="72" t="s">
        <v>5085</v>
      </c>
      <c r="B362" s="97" t="s">
        <v>484</v>
      </c>
      <c r="C362" s="102">
        <f>VLOOKUP(GroupVertices[[#This Row],[Vertex]], Vertices[], MATCH("ID", Vertices[#Headers], 0), FALSE)</f>
        <v>189</v>
      </c>
    </row>
    <row r="363" spans="1:3">
      <c r="A363" s="72" t="s">
        <v>5085</v>
      </c>
      <c r="B363" s="97" t="s">
        <v>553</v>
      </c>
      <c r="C363" s="102">
        <f>VLOOKUP(GroupVertices[[#This Row],[Vertex]], Vertices[], MATCH("ID", Vertices[#Headers], 0), FALSE)</f>
        <v>224</v>
      </c>
    </row>
    <row r="364" spans="1:3">
      <c r="A364" s="72" t="s">
        <v>5085</v>
      </c>
      <c r="B364" s="97" t="s">
        <v>552</v>
      </c>
      <c r="C364" s="102">
        <f>VLOOKUP(GroupVertices[[#This Row],[Vertex]], Vertices[], MATCH("ID", Vertices[#Headers], 0), FALSE)</f>
        <v>534</v>
      </c>
    </row>
    <row r="365" spans="1:3">
      <c r="A365" s="72" t="s">
        <v>5085</v>
      </c>
      <c r="B365" s="97" t="s">
        <v>443</v>
      </c>
      <c r="C365" s="102">
        <f>VLOOKUP(GroupVertices[[#This Row],[Vertex]], Vertices[], MATCH("ID", Vertices[#Headers], 0), FALSE)</f>
        <v>129</v>
      </c>
    </row>
    <row r="366" spans="1:3">
      <c r="A366" s="72" t="s">
        <v>5085</v>
      </c>
      <c r="B366" s="97" t="s">
        <v>550</v>
      </c>
      <c r="C366" s="102">
        <f>VLOOKUP(GroupVertices[[#This Row],[Vertex]], Vertices[], MATCH("ID", Vertices[#Headers], 0), FALSE)</f>
        <v>85</v>
      </c>
    </row>
    <row r="367" spans="1:3">
      <c r="A367" s="72" t="s">
        <v>5085</v>
      </c>
      <c r="B367" s="97" t="s">
        <v>551</v>
      </c>
      <c r="C367" s="102">
        <f>VLOOKUP(GroupVertices[[#This Row],[Vertex]], Vertices[], MATCH("ID", Vertices[#Headers], 0), FALSE)</f>
        <v>86</v>
      </c>
    </row>
    <row r="368" spans="1:3">
      <c r="A368" s="72" t="s">
        <v>5085</v>
      </c>
      <c r="B368" s="97" t="s">
        <v>549</v>
      </c>
      <c r="C368" s="102">
        <f>VLOOKUP(GroupVertices[[#This Row],[Vertex]], Vertices[], MATCH("ID", Vertices[#Headers], 0), FALSE)</f>
        <v>533</v>
      </c>
    </row>
    <row r="369" spans="1:3">
      <c r="A369" s="72" t="s">
        <v>5085</v>
      </c>
      <c r="B369" s="97" t="s">
        <v>541</v>
      </c>
      <c r="C369" s="102">
        <f>VLOOKUP(GroupVertices[[#This Row],[Vertex]], Vertices[], MATCH("ID", Vertices[#Headers], 0), FALSE)</f>
        <v>186</v>
      </c>
    </row>
    <row r="370" spans="1:3">
      <c r="A370" s="72" t="s">
        <v>5085</v>
      </c>
      <c r="B370" s="97" t="s">
        <v>524</v>
      </c>
      <c r="C370" s="102">
        <f>VLOOKUP(GroupVertices[[#This Row],[Vertex]], Vertices[], MATCH("ID", Vertices[#Headers], 0), FALSE)</f>
        <v>519</v>
      </c>
    </row>
    <row r="371" spans="1:3">
      <c r="A371" s="72" t="s">
        <v>5085</v>
      </c>
      <c r="B371" s="97" t="s">
        <v>523</v>
      </c>
      <c r="C371" s="102">
        <f>VLOOKUP(GroupVertices[[#This Row],[Vertex]], Vertices[], MATCH("ID", Vertices[#Headers], 0), FALSE)</f>
        <v>518</v>
      </c>
    </row>
    <row r="372" spans="1:3">
      <c r="A372" s="72" t="s">
        <v>5085</v>
      </c>
      <c r="B372" s="97" t="s">
        <v>521</v>
      </c>
      <c r="C372" s="102">
        <f>VLOOKUP(GroupVertices[[#This Row],[Vertex]], Vertices[], MATCH("ID", Vertices[#Headers], 0), FALSE)</f>
        <v>223</v>
      </c>
    </row>
    <row r="373" spans="1:3">
      <c r="A373" s="72" t="s">
        <v>5085</v>
      </c>
      <c r="B373" s="97" t="s">
        <v>512</v>
      </c>
      <c r="C373" s="102">
        <f>VLOOKUP(GroupVertices[[#This Row],[Vertex]], Vertices[], MATCH("ID", Vertices[#Headers], 0), FALSE)</f>
        <v>228</v>
      </c>
    </row>
    <row r="374" spans="1:3">
      <c r="A374" s="72" t="s">
        <v>5085</v>
      </c>
      <c r="B374" s="97" t="s">
        <v>503</v>
      </c>
      <c r="C374" s="102">
        <f>VLOOKUP(GroupVertices[[#This Row],[Vertex]], Vertices[], MATCH("ID", Vertices[#Headers], 0), FALSE)</f>
        <v>195</v>
      </c>
    </row>
    <row r="375" spans="1:3">
      <c r="A375" s="72" t="s">
        <v>5085</v>
      </c>
      <c r="B375" s="97" t="s">
        <v>482</v>
      </c>
      <c r="C375" s="102">
        <f>VLOOKUP(GroupVertices[[#This Row],[Vertex]], Vertices[], MATCH("ID", Vertices[#Headers], 0), FALSE)</f>
        <v>178</v>
      </c>
    </row>
    <row r="376" spans="1:3">
      <c r="A376" s="72" t="s">
        <v>5085</v>
      </c>
      <c r="B376" s="97" t="s">
        <v>481</v>
      </c>
      <c r="C376" s="102">
        <f>VLOOKUP(GroupVertices[[#This Row],[Vertex]], Vertices[], MATCH("ID", Vertices[#Headers], 0), FALSE)</f>
        <v>191</v>
      </c>
    </row>
    <row r="377" spans="1:3">
      <c r="A377" s="72" t="s">
        <v>5085</v>
      </c>
      <c r="B377" s="97" t="s">
        <v>480</v>
      </c>
      <c r="C377" s="102">
        <f>VLOOKUP(GroupVertices[[#This Row],[Vertex]], Vertices[], MATCH("ID", Vertices[#Headers], 0), FALSE)</f>
        <v>62</v>
      </c>
    </row>
    <row r="378" spans="1:3">
      <c r="A378" s="72" t="s">
        <v>5085</v>
      </c>
      <c r="B378" s="97" t="s">
        <v>471</v>
      </c>
      <c r="C378" s="102">
        <f>VLOOKUP(GroupVertices[[#This Row],[Vertex]], Vertices[], MATCH("ID", Vertices[#Headers], 0), FALSE)</f>
        <v>222</v>
      </c>
    </row>
    <row r="379" spans="1:3">
      <c r="A379" s="72" t="s">
        <v>5085</v>
      </c>
      <c r="B379" s="97" t="s">
        <v>463</v>
      </c>
      <c r="C379" s="102">
        <f>VLOOKUP(GroupVertices[[#This Row],[Vertex]], Vertices[], MATCH("ID", Vertices[#Headers], 0), FALSE)</f>
        <v>481</v>
      </c>
    </row>
    <row r="380" spans="1:3">
      <c r="A380" s="72" t="s">
        <v>5085</v>
      </c>
      <c r="B380" s="97" t="s">
        <v>366</v>
      </c>
      <c r="C380" s="102">
        <f>VLOOKUP(GroupVertices[[#This Row],[Vertex]], Vertices[], MATCH("ID", Vertices[#Headers], 0), FALSE)</f>
        <v>83</v>
      </c>
    </row>
    <row r="381" spans="1:3">
      <c r="A381" s="72" t="s">
        <v>5085</v>
      </c>
      <c r="B381" s="97" t="s">
        <v>442</v>
      </c>
      <c r="C381" s="102">
        <f>VLOOKUP(GroupVertices[[#This Row],[Vertex]], Vertices[], MATCH("ID", Vertices[#Headers], 0), FALSE)</f>
        <v>466</v>
      </c>
    </row>
    <row r="382" spans="1:3">
      <c r="A382" s="72" t="s">
        <v>5085</v>
      </c>
      <c r="B382" s="97" t="s">
        <v>439</v>
      </c>
      <c r="C382" s="102">
        <f>VLOOKUP(GroupVertices[[#This Row],[Vertex]], Vertices[], MATCH("ID", Vertices[#Headers], 0), FALSE)</f>
        <v>221</v>
      </c>
    </row>
    <row r="383" spans="1:3">
      <c r="A383" s="72" t="s">
        <v>5085</v>
      </c>
      <c r="B383" s="97" t="s">
        <v>188</v>
      </c>
      <c r="C383" s="102">
        <f>VLOOKUP(GroupVertices[[#This Row],[Vertex]], Vertices[], MATCH("ID", Vertices[#Headers], 0), FALSE)</f>
        <v>118</v>
      </c>
    </row>
    <row r="384" spans="1:3">
      <c r="A384" s="72" t="s">
        <v>5085</v>
      </c>
      <c r="B384" s="97" t="s">
        <v>391</v>
      </c>
      <c r="C384" s="102">
        <f>VLOOKUP(GroupVertices[[#This Row],[Vertex]], Vertices[], MATCH("ID", Vertices[#Headers], 0), FALSE)</f>
        <v>433</v>
      </c>
    </row>
    <row r="385" spans="1:3">
      <c r="A385" s="72" t="s">
        <v>5085</v>
      </c>
      <c r="B385" s="97" t="s">
        <v>381</v>
      </c>
      <c r="C385" s="102">
        <f>VLOOKUP(GroupVertices[[#This Row],[Vertex]], Vertices[], MATCH("ID", Vertices[#Headers], 0), FALSE)</f>
        <v>220</v>
      </c>
    </row>
    <row r="386" spans="1:3">
      <c r="A386" s="72" t="s">
        <v>5085</v>
      </c>
      <c r="B386" s="97" t="s">
        <v>373</v>
      </c>
      <c r="C386" s="102">
        <f>VLOOKUP(GroupVertices[[#This Row],[Vertex]], Vertices[], MATCH("ID", Vertices[#Headers], 0), FALSE)</f>
        <v>158</v>
      </c>
    </row>
    <row r="387" spans="1:3">
      <c r="A387" s="72" t="s">
        <v>5085</v>
      </c>
      <c r="B387" s="97" t="s">
        <v>468</v>
      </c>
      <c r="C387" s="102">
        <f>VLOOKUP(GroupVertices[[#This Row],[Vertex]], Vertices[], MATCH("ID", Vertices[#Headers], 0), FALSE)</f>
        <v>204</v>
      </c>
    </row>
    <row r="388" spans="1:3">
      <c r="A388" s="72" t="s">
        <v>5085</v>
      </c>
      <c r="B388" s="97" t="s">
        <v>804</v>
      </c>
      <c r="C388" s="102">
        <f>VLOOKUP(GroupVertices[[#This Row],[Vertex]], Vertices[], MATCH("ID", Vertices[#Headers], 0), FALSE)</f>
        <v>414</v>
      </c>
    </row>
    <row r="389" spans="1:3">
      <c r="A389" s="72" t="s">
        <v>5085</v>
      </c>
      <c r="B389" s="97" t="s">
        <v>365</v>
      </c>
      <c r="C389" s="102">
        <f>VLOOKUP(GroupVertices[[#This Row],[Vertex]], Vertices[], MATCH("ID", Vertices[#Headers], 0), FALSE)</f>
        <v>212</v>
      </c>
    </row>
    <row r="390" spans="1:3">
      <c r="A390" s="72" t="s">
        <v>5085</v>
      </c>
      <c r="B390" s="97" t="s">
        <v>347</v>
      </c>
      <c r="C390" s="102">
        <f>VLOOKUP(GroupVertices[[#This Row],[Vertex]], Vertices[], MATCH("ID", Vertices[#Headers], 0), FALSE)</f>
        <v>399</v>
      </c>
    </row>
    <row r="391" spans="1:3">
      <c r="A391" s="72" t="s">
        <v>5085</v>
      </c>
      <c r="B391" s="97" t="s">
        <v>345</v>
      </c>
      <c r="C391" s="102">
        <f>VLOOKUP(GroupVertices[[#This Row],[Vertex]], Vertices[], MATCH("ID", Vertices[#Headers], 0), FALSE)</f>
        <v>398</v>
      </c>
    </row>
    <row r="392" spans="1:3">
      <c r="A392" s="72" t="s">
        <v>5085</v>
      </c>
      <c r="B392" s="97" t="s">
        <v>328</v>
      </c>
      <c r="C392" s="102">
        <f>VLOOKUP(GroupVertices[[#This Row],[Vertex]], Vertices[], MATCH("ID", Vertices[#Headers], 0), FALSE)</f>
        <v>384</v>
      </c>
    </row>
    <row r="393" spans="1:3">
      <c r="A393" s="72" t="s">
        <v>5085</v>
      </c>
      <c r="B393" s="97" t="s">
        <v>801</v>
      </c>
      <c r="C393" s="102">
        <f>VLOOKUP(GroupVertices[[#This Row],[Vertex]], Vertices[], MATCH("ID", Vertices[#Headers], 0), FALSE)</f>
        <v>382</v>
      </c>
    </row>
    <row r="394" spans="1:3">
      <c r="A394" s="72" t="s">
        <v>5085</v>
      </c>
      <c r="B394" s="97" t="s">
        <v>800</v>
      </c>
      <c r="C394" s="102">
        <f>VLOOKUP(GroupVertices[[#This Row],[Vertex]], Vertices[], MATCH("ID", Vertices[#Headers], 0), FALSE)</f>
        <v>381</v>
      </c>
    </row>
    <row r="395" spans="1:3">
      <c r="A395" s="72" t="s">
        <v>5085</v>
      </c>
      <c r="B395" s="97" t="s">
        <v>323</v>
      </c>
      <c r="C395" s="102">
        <f>VLOOKUP(GroupVertices[[#This Row],[Vertex]], Vertices[], MATCH("ID", Vertices[#Headers], 0), FALSE)</f>
        <v>241</v>
      </c>
    </row>
    <row r="396" spans="1:3">
      <c r="A396" s="72" t="s">
        <v>5085</v>
      </c>
      <c r="B396" s="97" t="s">
        <v>316</v>
      </c>
      <c r="C396" s="102">
        <f>VLOOKUP(GroupVertices[[#This Row],[Vertex]], Vertices[], MATCH("ID", Vertices[#Headers], 0), FALSE)</f>
        <v>219</v>
      </c>
    </row>
    <row r="397" spans="1:3">
      <c r="A397" s="72" t="s">
        <v>5085</v>
      </c>
      <c r="B397" s="97" t="s">
        <v>298</v>
      </c>
      <c r="C397" s="102">
        <f>VLOOKUP(GroupVertices[[#This Row],[Vertex]], Vertices[], MATCH("ID", Vertices[#Headers], 0), FALSE)</f>
        <v>160</v>
      </c>
    </row>
    <row r="398" spans="1:3">
      <c r="A398" s="72" t="s">
        <v>5085</v>
      </c>
      <c r="B398" s="97" t="s">
        <v>297</v>
      </c>
      <c r="C398" s="102">
        <f>VLOOKUP(GroupVertices[[#This Row],[Vertex]], Vertices[], MATCH("ID", Vertices[#Headers], 0), FALSE)</f>
        <v>254</v>
      </c>
    </row>
    <row r="399" spans="1:3">
      <c r="A399" s="72" t="s">
        <v>5085</v>
      </c>
      <c r="B399" s="97" t="s">
        <v>296</v>
      </c>
      <c r="C399" s="102">
        <f>VLOOKUP(GroupVertices[[#This Row],[Vertex]], Vertices[], MATCH("ID", Vertices[#Headers], 0), FALSE)</f>
        <v>361</v>
      </c>
    </row>
    <row r="400" spans="1:3">
      <c r="A400" s="72" t="s">
        <v>5085</v>
      </c>
      <c r="B400" s="97" t="s">
        <v>281</v>
      </c>
      <c r="C400" s="102">
        <f>VLOOKUP(GroupVertices[[#This Row],[Vertex]], Vertices[], MATCH("ID", Vertices[#Headers], 0), FALSE)</f>
        <v>350</v>
      </c>
    </row>
    <row r="401" spans="1:3">
      <c r="A401" s="72" t="s">
        <v>5085</v>
      </c>
      <c r="B401" s="97" t="s">
        <v>264</v>
      </c>
      <c r="C401" s="102">
        <f>VLOOKUP(GroupVertices[[#This Row],[Vertex]], Vertices[], MATCH("ID", Vertices[#Headers], 0), FALSE)</f>
        <v>340</v>
      </c>
    </row>
    <row r="402" spans="1:3">
      <c r="A402" s="72" t="s">
        <v>5085</v>
      </c>
      <c r="B402" s="97" t="s">
        <v>250</v>
      </c>
      <c r="C402" s="102">
        <f>VLOOKUP(GroupVertices[[#This Row],[Vertex]], Vertices[], MATCH("ID", Vertices[#Headers], 0), FALSE)</f>
        <v>327</v>
      </c>
    </row>
    <row r="403" spans="1:3">
      <c r="A403" s="72" t="s">
        <v>5085</v>
      </c>
      <c r="B403" s="97" t="s">
        <v>248</v>
      </c>
      <c r="C403" s="102">
        <f>VLOOKUP(GroupVertices[[#This Row],[Vertex]], Vertices[], MATCH("ID", Vertices[#Headers], 0), FALSE)</f>
        <v>325</v>
      </c>
    </row>
    <row r="404" spans="1:3">
      <c r="A404" s="72" t="s">
        <v>5085</v>
      </c>
      <c r="B404" s="97" t="s">
        <v>525</v>
      </c>
      <c r="C404" s="102">
        <f>VLOOKUP(GroupVertices[[#This Row],[Vertex]], Vertices[], MATCH("ID", Vertices[#Headers], 0), FALSE)</f>
        <v>108</v>
      </c>
    </row>
    <row r="405" spans="1:3">
      <c r="A405" s="72" t="s">
        <v>5085</v>
      </c>
      <c r="B405" s="97" t="s">
        <v>228</v>
      </c>
      <c r="C405" s="102">
        <f>VLOOKUP(GroupVertices[[#This Row],[Vertex]], Vertices[], MATCH("ID", Vertices[#Headers], 0), FALSE)</f>
        <v>218</v>
      </c>
    </row>
    <row r="406" spans="1:3">
      <c r="A406" s="72" t="s">
        <v>5085</v>
      </c>
      <c r="B406" s="97" t="s">
        <v>200</v>
      </c>
      <c r="C406" s="102">
        <f>VLOOKUP(GroupVertices[[#This Row],[Vertex]], Vertices[], MATCH("ID", Vertices[#Headers], 0), FALSE)</f>
        <v>284</v>
      </c>
    </row>
    <row r="407" spans="1:3">
      <c r="A407" s="72" t="s">
        <v>5085</v>
      </c>
      <c r="B407" s="97" t="s">
        <v>194</v>
      </c>
      <c r="C407" s="102">
        <f>VLOOKUP(GroupVertices[[#This Row],[Vertex]], Vertices[], MATCH("ID", Vertices[#Headers], 0), FALSE)</f>
        <v>277</v>
      </c>
    </row>
    <row r="408" spans="1:3">
      <c r="A408" s="72" t="s">
        <v>5085</v>
      </c>
      <c r="B408" s="97" t="s">
        <v>786</v>
      </c>
      <c r="C408" s="102">
        <f>VLOOKUP(GroupVertices[[#This Row],[Vertex]], Vertices[], MATCH("ID", Vertices[#Headers], 0), FALSE)</f>
        <v>271</v>
      </c>
    </row>
    <row r="409" spans="1:3">
      <c r="A409" s="72" t="s">
        <v>5086</v>
      </c>
      <c r="B409" s="97" t="s">
        <v>770</v>
      </c>
      <c r="C409" s="102">
        <f>VLOOKUP(GroupVertices[[#This Row],[Vertex]], Vertices[], MATCH("ID", Vertices[#Headers], 0), FALSE)</f>
        <v>649</v>
      </c>
    </row>
    <row r="410" spans="1:3">
      <c r="A410" s="72" t="s">
        <v>5086</v>
      </c>
      <c r="B410" s="97" t="s">
        <v>483</v>
      </c>
      <c r="C410" s="102">
        <f>VLOOKUP(GroupVertices[[#This Row],[Vertex]], Vertices[], MATCH("ID", Vertices[#Headers], 0), FALSE)</f>
        <v>145</v>
      </c>
    </row>
    <row r="411" spans="1:3">
      <c r="A411" s="72" t="s">
        <v>5086</v>
      </c>
      <c r="B411" s="97" t="s">
        <v>755</v>
      </c>
      <c r="C411" s="102">
        <f>VLOOKUP(GroupVertices[[#This Row],[Vertex]], Vertices[], MATCH("ID", Vertices[#Headers], 0), FALSE)</f>
        <v>99</v>
      </c>
    </row>
    <row r="412" spans="1:3">
      <c r="A412" s="72" t="s">
        <v>5086</v>
      </c>
      <c r="B412" s="97" t="s">
        <v>701</v>
      </c>
      <c r="C412" s="102">
        <f>VLOOKUP(GroupVertices[[#This Row],[Vertex]], Vertices[], MATCH("ID", Vertices[#Headers], 0), FALSE)</f>
        <v>76</v>
      </c>
    </row>
    <row r="413" spans="1:3">
      <c r="A413" s="72" t="s">
        <v>5086</v>
      </c>
      <c r="B413" s="97" t="s">
        <v>254</v>
      </c>
      <c r="C413" s="102">
        <f>VLOOKUP(GroupVertices[[#This Row],[Vertex]], Vertices[], MATCH("ID", Vertices[#Headers], 0), FALSE)</f>
        <v>114</v>
      </c>
    </row>
    <row r="414" spans="1:3">
      <c r="A414" s="72" t="s">
        <v>5086</v>
      </c>
      <c r="B414" s="97" t="s">
        <v>702</v>
      </c>
      <c r="C414" s="102">
        <f>VLOOKUP(GroupVertices[[#This Row],[Vertex]], Vertices[], MATCH("ID", Vertices[#Headers], 0), FALSE)</f>
        <v>253</v>
      </c>
    </row>
    <row r="415" spans="1:3">
      <c r="A415" s="72" t="s">
        <v>5086</v>
      </c>
      <c r="B415" s="97" t="s">
        <v>684</v>
      </c>
      <c r="C415" s="102">
        <f>VLOOKUP(GroupVertices[[#This Row],[Vertex]], Vertices[], MATCH("ID", Vertices[#Headers], 0), FALSE)</f>
        <v>19</v>
      </c>
    </row>
    <row r="416" spans="1:3">
      <c r="A416" s="72" t="s">
        <v>5086</v>
      </c>
      <c r="B416" s="97" t="s">
        <v>690</v>
      </c>
      <c r="C416" s="102">
        <f>VLOOKUP(GroupVertices[[#This Row],[Vertex]], Vertices[], MATCH("ID", Vertices[#Headers], 0), FALSE)</f>
        <v>210</v>
      </c>
    </row>
    <row r="417" spans="1:3">
      <c r="A417" s="72" t="s">
        <v>5086</v>
      </c>
      <c r="B417" s="97" t="s">
        <v>689</v>
      </c>
      <c r="C417" s="102">
        <f>VLOOKUP(GroupVertices[[#This Row],[Vertex]], Vertices[], MATCH("ID", Vertices[#Headers], 0), FALSE)</f>
        <v>611</v>
      </c>
    </row>
    <row r="418" spans="1:3">
      <c r="A418" s="72" t="s">
        <v>5086</v>
      </c>
      <c r="B418" s="97" t="s">
        <v>688</v>
      </c>
      <c r="C418" s="102">
        <f>VLOOKUP(GroupVertices[[#This Row],[Vertex]], Vertices[], MATCH("ID", Vertices[#Headers], 0), FALSE)</f>
        <v>610</v>
      </c>
    </row>
    <row r="419" spans="1:3">
      <c r="A419" s="72" t="s">
        <v>5086</v>
      </c>
      <c r="B419" s="97" t="s">
        <v>661</v>
      </c>
      <c r="C419" s="102">
        <f>VLOOKUP(GroupVertices[[#This Row],[Vertex]], Vertices[], MATCH("ID", Vertices[#Headers], 0), FALSE)</f>
        <v>194</v>
      </c>
    </row>
    <row r="420" spans="1:3">
      <c r="A420" s="72" t="s">
        <v>5086</v>
      </c>
      <c r="B420" s="97" t="s">
        <v>754</v>
      </c>
      <c r="C420" s="102">
        <f>VLOOKUP(GroupVertices[[#This Row],[Vertex]], Vertices[], MATCH("ID", Vertices[#Headers], 0), FALSE)</f>
        <v>169</v>
      </c>
    </row>
    <row r="421" spans="1:3">
      <c r="A421" s="72" t="s">
        <v>5086</v>
      </c>
      <c r="B421" s="97" t="s">
        <v>660</v>
      </c>
      <c r="C421" s="102">
        <f>VLOOKUP(GroupVertices[[#This Row],[Vertex]], Vertices[], MATCH("ID", Vertices[#Headers], 0), FALSE)</f>
        <v>230</v>
      </c>
    </row>
    <row r="422" spans="1:3">
      <c r="A422" s="72" t="s">
        <v>5086</v>
      </c>
      <c r="B422" s="97" t="s">
        <v>687</v>
      </c>
      <c r="C422" s="102">
        <f>VLOOKUP(GroupVertices[[#This Row],[Vertex]], Vertices[], MATCH("ID", Vertices[#Headers], 0), FALSE)</f>
        <v>168</v>
      </c>
    </row>
    <row r="423" spans="1:3">
      <c r="A423" s="72" t="s">
        <v>5086</v>
      </c>
      <c r="B423" s="97" t="s">
        <v>686</v>
      </c>
      <c r="C423" s="102">
        <f>VLOOKUP(GroupVertices[[#This Row],[Vertex]], Vertices[], MATCH("ID", Vertices[#Headers], 0), FALSE)</f>
        <v>183</v>
      </c>
    </row>
    <row r="424" spans="1:3">
      <c r="A424" s="72" t="s">
        <v>5086</v>
      </c>
      <c r="B424" s="97" t="s">
        <v>685</v>
      </c>
      <c r="C424" s="102">
        <f>VLOOKUP(GroupVertices[[#This Row],[Vertex]], Vertices[], MATCH("ID", Vertices[#Headers], 0), FALSE)</f>
        <v>176</v>
      </c>
    </row>
    <row r="425" spans="1:3">
      <c r="A425" s="72" t="s">
        <v>5086</v>
      </c>
      <c r="B425" s="97" t="s">
        <v>683</v>
      </c>
      <c r="C425" s="102">
        <f>VLOOKUP(GroupVertices[[#This Row],[Vertex]], Vertices[], MATCH("ID", Vertices[#Headers], 0), FALSE)</f>
        <v>255</v>
      </c>
    </row>
    <row r="426" spans="1:3">
      <c r="A426" s="72" t="s">
        <v>5086</v>
      </c>
      <c r="B426" s="97" t="s">
        <v>659</v>
      </c>
      <c r="C426" s="102">
        <f>VLOOKUP(GroupVertices[[#This Row],[Vertex]], Vertices[], MATCH("ID", Vertices[#Headers], 0), FALSE)</f>
        <v>94</v>
      </c>
    </row>
    <row r="427" spans="1:3">
      <c r="A427" s="72" t="s">
        <v>5086</v>
      </c>
      <c r="B427" s="97" t="s">
        <v>650</v>
      </c>
      <c r="C427" s="102">
        <f>VLOOKUP(GroupVertices[[#This Row],[Vertex]], Vertices[], MATCH("ID", Vertices[#Headers], 0), FALSE)</f>
        <v>144</v>
      </c>
    </row>
    <row r="428" spans="1:3">
      <c r="A428" s="72" t="s">
        <v>5086</v>
      </c>
      <c r="B428" s="97" t="s">
        <v>663</v>
      </c>
      <c r="C428" s="102">
        <f>VLOOKUP(GroupVertices[[#This Row],[Vertex]], Vertices[], MATCH("ID", Vertices[#Headers], 0), FALSE)</f>
        <v>200</v>
      </c>
    </row>
    <row r="429" spans="1:3">
      <c r="A429" s="72" t="s">
        <v>5086</v>
      </c>
      <c r="B429" s="97" t="s">
        <v>662</v>
      </c>
      <c r="C429" s="102">
        <f>VLOOKUP(GroupVertices[[#This Row],[Vertex]], Vertices[], MATCH("ID", Vertices[#Headers], 0), FALSE)</f>
        <v>199</v>
      </c>
    </row>
    <row r="430" spans="1:3">
      <c r="A430" s="72" t="s">
        <v>5086</v>
      </c>
      <c r="B430" s="97" t="s">
        <v>658</v>
      </c>
      <c r="C430" s="102">
        <f>VLOOKUP(GroupVertices[[#This Row],[Vertex]], Vertices[], MATCH("ID", Vertices[#Headers], 0), FALSE)</f>
        <v>264</v>
      </c>
    </row>
    <row r="431" spans="1:3">
      <c r="A431" s="72" t="s">
        <v>5086</v>
      </c>
      <c r="B431" s="97" t="s">
        <v>649</v>
      </c>
      <c r="C431" s="102">
        <f>VLOOKUP(GroupVertices[[#This Row],[Vertex]], Vertices[], MATCH("ID", Vertices[#Headers], 0), FALSE)</f>
        <v>157</v>
      </c>
    </row>
    <row r="432" spans="1:3">
      <c r="A432" s="72" t="s">
        <v>5086</v>
      </c>
      <c r="B432" s="97" t="s">
        <v>636</v>
      </c>
      <c r="C432" s="102">
        <f>VLOOKUP(GroupVertices[[#This Row],[Vertex]], Vertices[], MATCH("ID", Vertices[#Headers], 0), FALSE)</f>
        <v>70</v>
      </c>
    </row>
    <row r="433" spans="1:3">
      <c r="A433" s="72" t="s">
        <v>5086</v>
      </c>
      <c r="B433" s="97" t="s">
        <v>715</v>
      </c>
      <c r="C433" s="102">
        <f>VLOOKUP(GroupVertices[[#This Row],[Vertex]], Vertices[], MATCH("ID", Vertices[#Headers], 0), FALSE)</f>
        <v>112</v>
      </c>
    </row>
    <row r="434" spans="1:3">
      <c r="A434" s="72" t="s">
        <v>5086</v>
      </c>
      <c r="B434" s="97" t="s">
        <v>787</v>
      </c>
      <c r="C434" s="102">
        <f>VLOOKUP(GroupVertices[[#This Row],[Vertex]], Vertices[], MATCH("ID", Vertices[#Headers], 0), FALSE)</f>
        <v>119</v>
      </c>
    </row>
    <row r="435" spans="1:3">
      <c r="A435" s="72" t="s">
        <v>5086</v>
      </c>
      <c r="B435" s="97" t="s">
        <v>464</v>
      </c>
      <c r="C435" s="102">
        <f>VLOOKUP(GroupVertices[[#This Row],[Vertex]], Vertices[], MATCH("ID", Vertices[#Headers], 0), FALSE)</f>
        <v>482</v>
      </c>
    </row>
    <row r="436" spans="1:3">
      <c r="A436" s="72" t="s">
        <v>5086</v>
      </c>
      <c r="B436" s="97" t="s">
        <v>253</v>
      </c>
      <c r="C436" s="102">
        <f>VLOOKUP(GroupVertices[[#This Row],[Vertex]], Vertices[], MATCH("ID", Vertices[#Headers], 0), FALSE)</f>
        <v>330</v>
      </c>
    </row>
    <row r="437" spans="1:3">
      <c r="A437" s="72" t="s">
        <v>5086</v>
      </c>
      <c r="B437" s="97" t="s">
        <v>209</v>
      </c>
      <c r="C437" s="102">
        <f>VLOOKUP(GroupVertices[[#This Row],[Vertex]], Vertices[], MATCH("ID", Vertices[#Headers], 0), FALSE)</f>
        <v>292</v>
      </c>
    </row>
    <row r="438" spans="1:3">
      <c r="A438" s="72" t="s">
        <v>5086</v>
      </c>
      <c r="B438" s="97" t="s">
        <v>193</v>
      </c>
      <c r="C438" s="102">
        <f>VLOOKUP(GroupVertices[[#This Row],[Vertex]], Vertices[], MATCH("ID", Vertices[#Headers], 0), FALSE)</f>
        <v>276</v>
      </c>
    </row>
    <row r="439" spans="1:3">
      <c r="A439" s="72" t="s">
        <v>5087</v>
      </c>
      <c r="B439" s="97" t="s">
        <v>767</v>
      </c>
      <c r="C439" s="102">
        <f>VLOOKUP(GroupVertices[[#This Row],[Vertex]], Vertices[], MATCH("ID", Vertices[#Headers], 0), FALSE)</f>
        <v>646</v>
      </c>
    </row>
    <row r="440" spans="1:3">
      <c r="A440" s="72" t="s">
        <v>5087</v>
      </c>
      <c r="B440" s="97" t="s">
        <v>789</v>
      </c>
      <c r="C440" s="102">
        <f>VLOOKUP(GroupVertices[[#This Row],[Vertex]], Vertices[], MATCH("ID", Vertices[#Headers], 0), FALSE)</f>
        <v>17</v>
      </c>
    </row>
    <row r="441" spans="1:3">
      <c r="A441" s="72" t="s">
        <v>5087</v>
      </c>
      <c r="B441" s="97" t="s">
        <v>746</v>
      </c>
      <c r="C441" s="102">
        <f>VLOOKUP(GroupVertices[[#This Row],[Vertex]], Vertices[], MATCH("ID", Vertices[#Headers], 0), FALSE)</f>
        <v>638</v>
      </c>
    </row>
    <row r="442" spans="1:3">
      <c r="A442" s="72" t="s">
        <v>5087</v>
      </c>
      <c r="B442" s="97" t="s">
        <v>731</v>
      </c>
      <c r="C442" s="102">
        <f>VLOOKUP(GroupVertices[[#This Row],[Vertex]], Vertices[], MATCH("ID", Vertices[#Headers], 0), FALSE)</f>
        <v>632</v>
      </c>
    </row>
    <row r="443" spans="1:3">
      <c r="A443" s="72" t="s">
        <v>5087</v>
      </c>
      <c r="B443" s="97" t="s">
        <v>666</v>
      </c>
      <c r="C443" s="102">
        <f>VLOOKUP(GroupVertices[[#This Row],[Vertex]], Vertices[], MATCH("ID", Vertices[#Headers], 0), FALSE)</f>
        <v>602</v>
      </c>
    </row>
    <row r="444" spans="1:3">
      <c r="A444" s="72" t="s">
        <v>5087</v>
      </c>
      <c r="B444" s="97" t="s">
        <v>510</v>
      </c>
      <c r="C444" s="102">
        <f>VLOOKUP(GroupVertices[[#This Row],[Vertex]], Vertices[], MATCH("ID", Vertices[#Headers], 0), FALSE)</f>
        <v>113</v>
      </c>
    </row>
    <row r="445" spans="1:3">
      <c r="A445" s="72" t="s">
        <v>5087</v>
      </c>
      <c r="B445" s="97" t="s">
        <v>401</v>
      </c>
      <c r="C445" s="102">
        <f>VLOOKUP(GroupVertices[[#This Row],[Vertex]], Vertices[], MATCH("ID", Vertices[#Headers], 0), FALSE)</f>
        <v>137</v>
      </c>
    </row>
    <row r="446" spans="1:3">
      <c r="A446" s="72" t="s">
        <v>5087</v>
      </c>
      <c r="B446" s="97" t="s">
        <v>206</v>
      </c>
      <c r="C446" s="102">
        <f>VLOOKUP(GroupVertices[[#This Row],[Vertex]], Vertices[], MATCH("ID", Vertices[#Headers], 0), FALSE)</f>
        <v>289</v>
      </c>
    </row>
    <row r="447" spans="1:3">
      <c r="A447" s="72" t="s">
        <v>5088</v>
      </c>
      <c r="B447" s="97" t="s">
        <v>784</v>
      </c>
      <c r="C447" s="102">
        <f>VLOOKUP(GroupVertices[[#This Row],[Vertex]], Vertices[], MATCH("ID", Vertices[#Headers], 0), FALSE)</f>
        <v>207</v>
      </c>
    </row>
    <row r="448" spans="1:3">
      <c r="A448" s="72" t="s">
        <v>5088</v>
      </c>
      <c r="B448" s="97" t="s">
        <v>766</v>
      </c>
      <c r="C448" s="102">
        <f>VLOOKUP(GroupVertices[[#This Row],[Vertex]], Vertices[], MATCH("ID", Vertices[#Headers], 0), FALSE)</f>
        <v>209</v>
      </c>
    </row>
    <row r="449" spans="1:3">
      <c r="A449" s="72" t="s">
        <v>5088</v>
      </c>
      <c r="B449" s="97" t="s">
        <v>351</v>
      </c>
      <c r="C449" s="102">
        <f>VLOOKUP(GroupVertices[[#This Row],[Vertex]], Vertices[], MATCH("ID", Vertices[#Headers], 0), FALSE)</f>
        <v>4</v>
      </c>
    </row>
    <row r="450" spans="1:3">
      <c r="A450" s="72" t="s">
        <v>5088</v>
      </c>
      <c r="B450" s="97" t="s">
        <v>758</v>
      </c>
      <c r="C450" s="102">
        <f>VLOOKUP(GroupVertices[[#This Row],[Vertex]], Vertices[], MATCH("ID", Vertices[#Headers], 0), FALSE)</f>
        <v>135</v>
      </c>
    </row>
    <row r="451" spans="1:3">
      <c r="A451" s="72" t="s">
        <v>5088</v>
      </c>
      <c r="B451" s="97" t="s">
        <v>759</v>
      </c>
      <c r="C451" s="102">
        <f>VLOOKUP(GroupVertices[[#This Row],[Vertex]], Vertices[], MATCH("ID", Vertices[#Headers], 0), FALSE)</f>
        <v>641</v>
      </c>
    </row>
    <row r="452" spans="1:3">
      <c r="A452" s="72" t="s">
        <v>5088</v>
      </c>
      <c r="B452" s="97" t="s">
        <v>757</v>
      </c>
      <c r="C452" s="102">
        <f>VLOOKUP(GroupVertices[[#This Row],[Vertex]], Vertices[], MATCH("ID", Vertices[#Headers], 0), FALSE)</f>
        <v>100</v>
      </c>
    </row>
    <row r="453" spans="1:3">
      <c r="A453" s="72" t="s">
        <v>5088</v>
      </c>
      <c r="B453" s="97" t="s">
        <v>677</v>
      </c>
      <c r="C453" s="102">
        <f>VLOOKUP(GroupVertices[[#This Row],[Vertex]], Vertices[], MATCH("ID", Vertices[#Headers], 0), FALSE)</f>
        <v>58</v>
      </c>
    </row>
    <row r="454" spans="1:3">
      <c r="A454" s="72" t="s">
        <v>5088</v>
      </c>
      <c r="B454" s="97" t="s">
        <v>509</v>
      </c>
      <c r="C454" s="102">
        <f>VLOOKUP(GroupVertices[[#This Row],[Vertex]], Vertices[], MATCH("ID", Vertices[#Headers], 0), FALSE)</f>
        <v>68</v>
      </c>
    </row>
    <row r="455" spans="1:3">
      <c r="A455" s="72" t="s">
        <v>5088</v>
      </c>
      <c r="B455" s="97" t="s">
        <v>507</v>
      </c>
      <c r="C455" s="102">
        <f>VLOOKUP(GroupVertices[[#This Row],[Vertex]], Vertices[], MATCH("ID", Vertices[#Headers], 0), FALSE)</f>
        <v>233</v>
      </c>
    </row>
    <row r="456" spans="1:3">
      <c r="A456" s="72" t="s">
        <v>5088</v>
      </c>
      <c r="B456" s="97" t="s">
        <v>753</v>
      </c>
      <c r="C456" s="102">
        <f>VLOOKUP(GroupVertices[[#This Row],[Vertex]], Vertices[], MATCH("ID", Vertices[#Headers], 0), FALSE)</f>
        <v>236</v>
      </c>
    </row>
    <row r="457" spans="1:3">
      <c r="A457" s="72" t="s">
        <v>5088</v>
      </c>
      <c r="B457" s="97" t="s">
        <v>752</v>
      </c>
      <c r="C457" s="102">
        <f>VLOOKUP(GroupVertices[[#This Row],[Vertex]], Vertices[], MATCH("ID", Vertices[#Headers], 0), FALSE)</f>
        <v>156</v>
      </c>
    </row>
    <row r="458" spans="1:3">
      <c r="A458" s="72" t="s">
        <v>5088</v>
      </c>
      <c r="B458" s="97" t="s">
        <v>743</v>
      </c>
      <c r="C458" s="102">
        <f>VLOOKUP(GroupVertices[[#This Row],[Vertex]], Vertices[], MATCH("ID", Vertices[#Headers], 0), FALSE)</f>
        <v>52</v>
      </c>
    </row>
    <row r="459" spans="1:3">
      <c r="A459" s="72" t="s">
        <v>5088</v>
      </c>
      <c r="B459" s="97" t="s">
        <v>733</v>
      </c>
      <c r="C459" s="102">
        <f>VLOOKUP(GroupVertices[[#This Row],[Vertex]], Vertices[], MATCH("ID", Vertices[#Headers], 0), FALSE)</f>
        <v>134</v>
      </c>
    </row>
    <row r="460" spans="1:3">
      <c r="A460" s="72" t="s">
        <v>5088</v>
      </c>
      <c r="B460" s="97" t="s">
        <v>732</v>
      </c>
      <c r="C460" s="102">
        <f>VLOOKUP(GroupVertices[[#This Row],[Vertex]], Vertices[], MATCH("ID", Vertices[#Headers], 0), FALSE)</f>
        <v>633</v>
      </c>
    </row>
    <row r="461" spans="1:3">
      <c r="A461" s="72" t="s">
        <v>5088</v>
      </c>
      <c r="B461" s="97" t="s">
        <v>763</v>
      </c>
      <c r="C461" s="102">
        <f>VLOOKUP(GroupVertices[[#This Row],[Vertex]], Vertices[], MATCH("ID", Vertices[#Headers], 0), FALSE)</f>
        <v>182</v>
      </c>
    </row>
    <row r="462" spans="1:3">
      <c r="A462" s="72" t="s">
        <v>5088</v>
      </c>
      <c r="B462" s="97" t="s">
        <v>506</v>
      </c>
      <c r="C462" s="102">
        <f>VLOOKUP(GroupVertices[[#This Row],[Vertex]], Vertices[], MATCH("ID", Vertices[#Headers], 0), FALSE)</f>
        <v>245</v>
      </c>
    </row>
    <row r="463" spans="1:3">
      <c r="A463" s="72" t="s">
        <v>5088</v>
      </c>
      <c r="B463" s="97" t="s">
        <v>706</v>
      </c>
      <c r="C463" s="102">
        <f>VLOOKUP(GroupVertices[[#This Row],[Vertex]], Vertices[], MATCH("ID", Vertices[#Headers], 0), FALSE)</f>
        <v>620</v>
      </c>
    </row>
    <row r="464" spans="1:3">
      <c r="A464" s="72" t="s">
        <v>5088</v>
      </c>
      <c r="B464" s="97" t="s">
        <v>705</v>
      </c>
      <c r="C464" s="102">
        <f>VLOOKUP(GroupVertices[[#This Row],[Vertex]], Vertices[], MATCH("ID", Vertices[#Headers], 0), FALSE)</f>
        <v>34</v>
      </c>
    </row>
    <row r="465" spans="1:3">
      <c r="A465" s="72" t="s">
        <v>5088</v>
      </c>
      <c r="B465" s="97" t="s">
        <v>691</v>
      </c>
      <c r="C465" s="102">
        <f>VLOOKUP(GroupVertices[[#This Row],[Vertex]], Vertices[], MATCH("ID", Vertices[#Headers], 0), FALSE)</f>
        <v>612</v>
      </c>
    </row>
    <row r="466" spans="1:3">
      <c r="A466" s="72" t="s">
        <v>5088</v>
      </c>
      <c r="B466" s="97" t="s">
        <v>678</v>
      </c>
      <c r="C466" s="102">
        <f>VLOOKUP(GroupVertices[[#This Row],[Vertex]], Vertices[], MATCH("ID", Vertices[#Headers], 0), FALSE)</f>
        <v>609</v>
      </c>
    </row>
    <row r="467" spans="1:3">
      <c r="A467" s="72" t="s">
        <v>5088</v>
      </c>
      <c r="B467" s="97" t="s">
        <v>508</v>
      </c>
      <c r="C467" s="102">
        <f>VLOOKUP(GroupVertices[[#This Row],[Vertex]], Vertices[], MATCH("ID", Vertices[#Headers], 0), FALSE)</f>
        <v>9</v>
      </c>
    </row>
    <row r="468" spans="1:3">
      <c r="A468" s="72" t="s">
        <v>5088</v>
      </c>
      <c r="B468" s="97" t="s">
        <v>676</v>
      </c>
      <c r="C468" s="102">
        <f>VLOOKUP(GroupVertices[[#This Row],[Vertex]], Vertices[], MATCH("ID", Vertices[#Headers], 0), FALSE)</f>
        <v>163</v>
      </c>
    </row>
    <row r="469" spans="1:3">
      <c r="A469" s="72" t="s">
        <v>5088</v>
      </c>
      <c r="B469" s="97" t="s">
        <v>781</v>
      </c>
      <c r="C469" s="102">
        <f>VLOOKUP(GroupVertices[[#This Row],[Vertex]], Vertices[], MATCH("ID", Vertices[#Headers], 0), FALSE)</f>
        <v>214</v>
      </c>
    </row>
    <row r="470" spans="1:3">
      <c r="A470" s="72" t="s">
        <v>5088</v>
      </c>
      <c r="B470" s="97" t="s">
        <v>527</v>
      </c>
      <c r="C470" s="102">
        <f>VLOOKUP(GroupVertices[[#This Row],[Vertex]], Vertices[], MATCH("ID", Vertices[#Headers], 0), FALSE)</f>
        <v>173</v>
      </c>
    </row>
    <row r="471" spans="1:3">
      <c r="A471" s="72" t="s">
        <v>5088</v>
      </c>
      <c r="B471" s="97" t="s">
        <v>274</v>
      </c>
      <c r="C471" s="102">
        <f>VLOOKUP(GroupVertices[[#This Row],[Vertex]], Vertices[], MATCH("ID", Vertices[#Headers], 0), FALSE)</f>
        <v>172</v>
      </c>
    </row>
    <row r="472" spans="1:3">
      <c r="A472" s="72" t="s">
        <v>5088</v>
      </c>
      <c r="B472" s="97" t="s">
        <v>529</v>
      </c>
      <c r="C472" s="102">
        <f>VLOOKUP(GroupVertices[[#This Row],[Vertex]], Vertices[], MATCH("ID", Vertices[#Headers], 0), FALSE)</f>
        <v>164</v>
      </c>
    </row>
    <row r="473" spans="1:3">
      <c r="A473" s="72" t="s">
        <v>5088</v>
      </c>
      <c r="B473" s="97" t="s">
        <v>608</v>
      </c>
      <c r="C473" s="102">
        <f>VLOOKUP(GroupVertices[[#This Row],[Vertex]], Vertices[], MATCH("ID", Vertices[#Headers], 0), FALSE)</f>
        <v>39</v>
      </c>
    </row>
    <row r="474" spans="1:3">
      <c r="A474" s="72" t="s">
        <v>5088</v>
      </c>
      <c r="B474" s="97" t="s">
        <v>642</v>
      </c>
      <c r="C474" s="102">
        <f>VLOOKUP(GroupVertices[[#This Row],[Vertex]], Vertices[], MATCH("ID", Vertices[#Headers], 0), FALSE)</f>
        <v>592</v>
      </c>
    </row>
    <row r="475" spans="1:3">
      <c r="A475" s="72" t="s">
        <v>5088</v>
      </c>
      <c r="B475" s="97" t="s">
        <v>634</v>
      </c>
      <c r="C475" s="102">
        <f>VLOOKUP(GroupVertices[[#This Row],[Vertex]], Vertices[], MATCH("ID", Vertices[#Headers], 0), FALSE)</f>
        <v>588</v>
      </c>
    </row>
    <row r="476" spans="1:3">
      <c r="A476" s="72" t="s">
        <v>5088</v>
      </c>
      <c r="B476" s="97" t="s">
        <v>630</v>
      </c>
      <c r="C476" s="102">
        <f>VLOOKUP(GroupVertices[[#This Row],[Vertex]], Vertices[], MATCH("ID", Vertices[#Headers], 0), FALSE)</f>
        <v>79</v>
      </c>
    </row>
    <row r="477" spans="1:3">
      <c r="A477" s="72" t="s">
        <v>5088</v>
      </c>
      <c r="B477" s="97" t="s">
        <v>609</v>
      </c>
      <c r="C477" s="102">
        <f>VLOOKUP(GroupVertices[[#This Row],[Vertex]], Vertices[], MATCH("ID", Vertices[#Headers], 0), FALSE)</f>
        <v>571</v>
      </c>
    </row>
    <row r="478" spans="1:3">
      <c r="A478" s="72" t="s">
        <v>5088</v>
      </c>
      <c r="B478" s="97" t="s">
        <v>607</v>
      </c>
      <c r="C478" s="102">
        <f>VLOOKUP(GroupVertices[[#This Row],[Vertex]], Vertices[], MATCH("ID", Vertices[#Headers], 0), FALSE)</f>
        <v>56</v>
      </c>
    </row>
    <row r="479" spans="1:3">
      <c r="A479" s="72" t="s">
        <v>5088</v>
      </c>
      <c r="B479" s="97" t="s">
        <v>598</v>
      </c>
      <c r="C479" s="102">
        <f>VLOOKUP(GroupVertices[[#This Row],[Vertex]], Vertices[], MATCH("ID", Vertices[#Headers], 0), FALSE)</f>
        <v>565</v>
      </c>
    </row>
    <row r="480" spans="1:3">
      <c r="A480" s="72" t="s">
        <v>5088</v>
      </c>
      <c r="B480" s="97" t="s">
        <v>582</v>
      </c>
      <c r="C480" s="102">
        <f>VLOOKUP(GroupVertices[[#This Row],[Vertex]], Vertices[], MATCH("ID", Vertices[#Headers], 0), FALSE)</f>
        <v>554</v>
      </c>
    </row>
    <row r="481" spans="1:3">
      <c r="A481" s="72" t="s">
        <v>5088</v>
      </c>
      <c r="B481" s="97" t="s">
        <v>560</v>
      </c>
      <c r="C481" s="102">
        <f>VLOOKUP(GroupVertices[[#This Row],[Vertex]], Vertices[], MATCH("ID", Vertices[#Headers], 0), FALSE)</f>
        <v>538</v>
      </c>
    </row>
    <row r="482" spans="1:3">
      <c r="A482" s="72" t="s">
        <v>5088</v>
      </c>
      <c r="B482" s="97" t="s">
        <v>557</v>
      </c>
      <c r="C482" s="102">
        <f>VLOOKUP(GroupVertices[[#This Row],[Vertex]], Vertices[], MATCH("ID", Vertices[#Headers], 0), FALSE)</f>
        <v>51</v>
      </c>
    </row>
    <row r="483" spans="1:3">
      <c r="A483" s="72" t="s">
        <v>5088</v>
      </c>
      <c r="B483" s="97" t="s">
        <v>556</v>
      </c>
      <c r="C483" s="102">
        <f>VLOOKUP(GroupVertices[[#This Row],[Vertex]], Vertices[], MATCH("ID", Vertices[#Headers], 0), FALSE)</f>
        <v>50</v>
      </c>
    </row>
    <row r="484" spans="1:3">
      <c r="A484" s="72" t="s">
        <v>5088</v>
      </c>
      <c r="B484" s="97" t="s">
        <v>554</v>
      </c>
      <c r="C484" s="102">
        <f>VLOOKUP(GroupVertices[[#This Row],[Vertex]], Vertices[], MATCH("ID", Vertices[#Headers], 0), FALSE)</f>
        <v>535</v>
      </c>
    </row>
    <row r="485" spans="1:3">
      <c r="A485" s="72" t="s">
        <v>5088</v>
      </c>
      <c r="B485" s="97" t="s">
        <v>530</v>
      </c>
      <c r="C485" s="102">
        <f>VLOOKUP(GroupVertices[[#This Row],[Vertex]], Vertices[], MATCH("ID", Vertices[#Headers], 0), FALSE)</f>
        <v>521</v>
      </c>
    </row>
    <row r="486" spans="1:3">
      <c r="A486" s="72" t="s">
        <v>5088</v>
      </c>
      <c r="B486" s="97" t="s">
        <v>528</v>
      </c>
      <c r="C486" s="102">
        <f>VLOOKUP(GroupVertices[[#This Row],[Vertex]], Vertices[], MATCH("ID", Vertices[#Headers], 0), FALSE)</f>
        <v>107</v>
      </c>
    </row>
    <row r="487" spans="1:3">
      <c r="A487" s="72" t="s">
        <v>5088</v>
      </c>
      <c r="B487" s="97" t="s">
        <v>517</v>
      </c>
      <c r="C487" s="102">
        <f>VLOOKUP(GroupVertices[[#This Row],[Vertex]], Vertices[], MATCH("ID", Vertices[#Headers], 0), FALSE)</f>
        <v>61</v>
      </c>
    </row>
    <row r="488" spans="1:3">
      <c r="A488" s="72" t="s">
        <v>5088</v>
      </c>
      <c r="B488" s="97" t="s">
        <v>813</v>
      </c>
      <c r="C488" s="102">
        <f>VLOOKUP(GroupVertices[[#This Row],[Vertex]], Vertices[], MATCH("ID", Vertices[#Headers], 0), FALSE)</f>
        <v>513</v>
      </c>
    </row>
    <row r="489" spans="1:3">
      <c r="A489" s="72" t="s">
        <v>5088</v>
      </c>
      <c r="B489" s="97" t="s">
        <v>812</v>
      </c>
      <c r="C489" s="102">
        <f>VLOOKUP(GroupVertices[[#This Row],[Vertex]], Vertices[], MATCH("ID", Vertices[#Headers], 0), FALSE)</f>
        <v>512</v>
      </c>
    </row>
    <row r="490" spans="1:3">
      <c r="A490" s="72" t="s">
        <v>5088</v>
      </c>
      <c r="B490" s="97" t="s">
        <v>516</v>
      </c>
      <c r="C490" s="102">
        <f>VLOOKUP(GroupVertices[[#This Row],[Vertex]], Vertices[], MATCH("ID", Vertices[#Headers], 0), FALSE)</f>
        <v>18</v>
      </c>
    </row>
    <row r="491" spans="1:3">
      <c r="A491" s="72" t="s">
        <v>5088</v>
      </c>
      <c r="B491" s="97" t="s">
        <v>334</v>
      </c>
      <c r="C491" s="102">
        <f>VLOOKUP(GroupVertices[[#This Row],[Vertex]], Vertices[], MATCH("ID", Vertices[#Headers], 0), FALSE)</f>
        <v>45</v>
      </c>
    </row>
    <row r="492" spans="1:3">
      <c r="A492" s="72" t="s">
        <v>5088</v>
      </c>
      <c r="B492" s="97" t="s">
        <v>486</v>
      </c>
      <c r="C492" s="102">
        <f>VLOOKUP(GroupVertices[[#This Row],[Vertex]], Vertices[], MATCH("ID", Vertices[#Headers], 0), FALSE)</f>
        <v>493</v>
      </c>
    </row>
    <row r="493" spans="1:3">
      <c r="A493" s="72" t="s">
        <v>5088</v>
      </c>
      <c r="B493" s="97" t="s">
        <v>479</v>
      </c>
      <c r="C493" s="102">
        <f>VLOOKUP(GroupVertices[[#This Row],[Vertex]], Vertices[], MATCH("ID", Vertices[#Headers], 0), FALSE)</f>
        <v>491</v>
      </c>
    </row>
    <row r="494" spans="1:3">
      <c r="A494" s="72" t="s">
        <v>5088</v>
      </c>
      <c r="B494" s="97" t="s">
        <v>478</v>
      </c>
      <c r="C494" s="102">
        <f>VLOOKUP(GroupVertices[[#This Row],[Vertex]], Vertices[], MATCH("ID", Vertices[#Headers], 0), FALSE)</f>
        <v>490</v>
      </c>
    </row>
    <row r="495" spans="1:3">
      <c r="A495" s="72" t="s">
        <v>5088</v>
      </c>
      <c r="B495" s="97" t="s">
        <v>475</v>
      </c>
      <c r="C495" s="102">
        <f>VLOOKUP(GroupVertices[[#This Row],[Vertex]], Vertices[], MATCH("ID", Vertices[#Headers], 0), FALSE)</f>
        <v>488</v>
      </c>
    </row>
    <row r="496" spans="1:3">
      <c r="A496" s="72" t="s">
        <v>5088</v>
      </c>
      <c r="B496" s="97" t="s">
        <v>462</v>
      </c>
      <c r="C496" s="102">
        <f>VLOOKUP(GroupVertices[[#This Row],[Vertex]], Vertices[], MATCH("ID", Vertices[#Headers], 0), FALSE)</f>
        <v>480</v>
      </c>
    </row>
    <row r="497" spans="1:3">
      <c r="A497" s="72" t="s">
        <v>5088</v>
      </c>
      <c r="B497" s="97" t="s">
        <v>444</v>
      </c>
      <c r="C497" s="102">
        <f>VLOOKUP(GroupVertices[[#This Row],[Vertex]], Vertices[], MATCH("ID", Vertices[#Headers], 0), FALSE)</f>
        <v>467</v>
      </c>
    </row>
    <row r="498" spans="1:3">
      <c r="A498" s="72" t="s">
        <v>5088</v>
      </c>
      <c r="B498" s="97" t="s">
        <v>437</v>
      </c>
      <c r="C498" s="102">
        <f>VLOOKUP(GroupVertices[[#This Row],[Vertex]], Vertices[], MATCH("ID", Vertices[#Headers], 0), FALSE)</f>
        <v>462</v>
      </c>
    </row>
    <row r="499" spans="1:3">
      <c r="A499" s="72" t="s">
        <v>5088</v>
      </c>
      <c r="B499" s="97" t="s">
        <v>404</v>
      </c>
      <c r="C499" s="102">
        <f>VLOOKUP(GroupVertices[[#This Row],[Vertex]], Vertices[], MATCH("ID", Vertices[#Headers], 0), FALSE)</f>
        <v>443</v>
      </c>
    </row>
    <row r="500" spans="1:3">
      <c r="A500" s="72" t="s">
        <v>5088</v>
      </c>
      <c r="B500" s="97" t="s">
        <v>400</v>
      </c>
      <c r="C500" s="102">
        <f>VLOOKUP(GroupVertices[[#This Row],[Vertex]], Vertices[], MATCH("ID", Vertices[#Headers], 0), FALSE)</f>
        <v>440</v>
      </c>
    </row>
    <row r="501" spans="1:3">
      <c r="A501" s="72" t="s">
        <v>5088</v>
      </c>
      <c r="B501" s="97" t="s">
        <v>399</v>
      </c>
      <c r="C501" s="102">
        <f>VLOOKUP(GroupVertices[[#This Row],[Vertex]], Vertices[], MATCH("ID", Vertices[#Headers], 0), FALSE)</f>
        <v>439</v>
      </c>
    </row>
    <row r="502" spans="1:3">
      <c r="A502" s="72" t="s">
        <v>5088</v>
      </c>
      <c r="B502" s="97" t="s">
        <v>397</v>
      </c>
      <c r="C502" s="102">
        <f>VLOOKUP(GroupVertices[[#This Row],[Vertex]], Vertices[], MATCH("ID", Vertices[#Headers], 0), FALSE)</f>
        <v>437</v>
      </c>
    </row>
    <row r="503" spans="1:3">
      <c r="A503" s="72" t="s">
        <v>5088</v>
      </c>
      <c r="B503" s="97" t="s">
        <v>390</v>
      </c>
      <c r="C503" s="102">
        <f>VLOOKUP(GroupVertices[[#This Row],[Vertex]], Vertices[], MATCH("ID", Vertices[#Headers], 0), FALSE)</f>
        <v>432</v>
      </c>
    </row>
    <row r="504" spans="1:3">
      <c r="A504" s="72" t="s">
        <v>5088</v>
      </c>
      <c r="B504" s="97" t="s">
        <v>387</v>
      </c>
      <c r="C504" s="102">
        <f>VLOOKUP(GroupVertices[[#This Row],[Vertex]], Vertices[], MATCH("ID", Vertices[#Headers], 0), FALSE)</f>
        <v>429</v>
      </c>
    </row>
    <row r="505" spans="1:3">
      <c r="A505" s="72" t="s">
        <v>5088</v>
      </c>
      <c r="B505" s="97" t="s">
        <v>385</v>
      </c>
      <c r="C505" s="102">
        <f>VLOOKUP(GroupVertices[[#This Row],[Vertex]], Vertices[], MATCH("ID", Vertices[#Headers], 0), FALSE)</f>
        <v>427</v>
      </c>
    </row>
    <row r="506" spans="1:3">
      <c r="A506" s="72" t="s">
        <v>5088</v>
      </c>
      <c r="B506" s="97" t="s">
        <v>384</v>
      </c>
      <c r="C506" s="102">
        <f>VLOOKUP(GroupVertices[[#This Row],[Vertex]], Vertices[], MATCH("ID", Vertices[#Headers], 0), FALSE)</f>
        <v>426</v>
      </c>
    </row>
    <row r="507" spans="1:3">
      <c r="A507" s="72" t="s">
        <v>5088</v>
      </c>
      <c r="B507" s="97" t="s">
        <v>383</v>
      </c>
      <c r="C507" s="102">
        <f>VLOOKUP(GroupVertices[[#This Row],[Vertex]], Vertices[], MATCH("ID", Vertices[#Headers], 0), FALSE)</f>
        <v>425</v>
      </c>
    </row>
    <row r="508" spans="1:3">
      <c r="A508" s="72" t="s">
        <v>5088</v>
      </c>
      <c r="B508" s="97" t="s">
        <v>377</v>
      </c>
      <c r="C508" s="102">
        <f>VLOOKUP(GroupVertices[[#This Row],[Vertex]], Vertices[], MATCH("ID", Vertices[#Headers], 0), FALSE)</f>
        <v>421</v>
      </c>
    </row>
    <row r="509" spans="1:3">
      <c r="A509" s="72" t="s">
        <v>5088</v>
      </c>
      <c r="B509" s="97" t="s">
        <v>353</v>
      </c>
      <c r="C509" s="102">
        <f>VLOOKUP(GroupVertices[[#This Row],[Vertex]], Vertices[], MATCH("ID", Vertices[#Headers], 0), FALSE)</f>
        <v>404</v>
      </c>
    </row>
    <row r="510" spans="1:3">
      <c r="A510" s="72" t="s">
        <v>5088</v>
      </c>
      <c r="B510" s="97" t="s">
        <v>350</v>
      </c>
      <c r="C510" s="102">
        <f>VLOOKUP(GroupVertices[[#This Row],[Vertex]], Vertices[], MATCH("ID", Vertices[#Headers], 0), FALSE)</f>
        <v>402</v>
      </c>
    </row>
    <row r="511" spans="1:3">
      <c r="A511" s="72" t="s">
        <v>5088</v>
      </c>
      <c r="B511" s="97" t="s">
        <v>803</v>
      </c>
      <c r="C511" s="102">
        <f>VLOOKUP(GroupVertices[[#This Row],[Vertex]], Vertices[], MATCH("ID", Vertices[#Headers], 0), FALSE)</f>
        <v>388</v>
      </c>
    </row>
    <row r="512" spans="1:3">
      <c r="A512" s="72" t="s">
        <v>5088</v>
      </c>
      <c r="B512" s="97" t="s">
        <v>331</v>
      </c>
      <c r="C512" s="102">
        <f>VLOOKUP(GroupVertices[[#This Row],[Vertex]], Vertices[], MATCH("ID", Vertices[#Headers], 0), FALSE)</f>
        <v>386</v>
      </c>
    </row>
    <row r="513" spans="1:3">
      <c r="A513" s="72" t="s">
        <v>5088</v>
      </c>
      <c r="B513" s="97" t="s">
        <v>317</v>
      </c>
      <c r="C513" s="102">
        <f>VLOOKUP(GroupVertices[[#This Row],[Vertex]], Vertices[], MATCH("ID", Vertices[#Headers], 0), FALSE)</f>
        <v>377</v>
      </c>
    </row>
    <row r="514" spans="1:3">
      <c r="A514" s="72" t="s">
        <v>5088</v>
      </c>
      <c r="B514" s="97" t="s">
        <v>302</v>
      </c>
      <c r="C514" s="102">
        <f>VLOOKUP(GroupVertices[[#This Row],[Vertex]], Vertices[], MATCH("ID", Vertices[#Headers], 0), FALSE)</f>
        <v>49</v>
      </c>
    </row>
    <row r="515" spans="1:3">
      <c r="A515" s="72" t="s">
        <v>5088</v>
      </c>
      <c r="B515" s="97" t="s">
        <v>275</v>
      </c>
      <c r="C515" s="102">
        <f>VLOOKUP(GroupVertices[[#This Row],[Vertex]], Vertices[], MATCH("ID", Vertices[#Headers], 0), FALSE)</f>
        <v>143</v>
      </c>
    </row>
    <row r="516" spans="1:3">
      <c r="A516" s="72" t="s">
        <v>5088</v>
      </c>
      <c r="B516" s="97" t="s">
        <v>243</v>
      </c>
      <c r="C516" s="102">
        <f>VLOOKUP(GroupVertices[[#This Row],[Vertex]], Vertices[], MATCH("ID", Vertices[#Headers], 0), FALSE)</f>
        <v>321</v>
      </c>
    </row>
    <row r="517" spans="1:3">
      <c r="A517" s="72" t="s">
        <v>5088</v>
      </c>
      <c r="B517" s="97" t="s">
        <v>231</v>
      </c>
      <c r="C517" s="102">
        <f>VLOOKUP(GroupVertices[[#This Row],[Vertex]], Vertices[], MATCH("ID", Vertices[#Headers], 0), FALSE)</f>
        <v>311</v>
      </c>
    </row>
    <row r="518" spans="1:3">
      <c r="A518" s="72" t="s">
        <v>5089</v>
      </c>
      <c r="B518" s="97" t="s">
        <v>313</v>
      </c>
      <c r="C518" s="102">
        <f>VLOOKUP(GroupVertices[[#This Row],[Vertex]], Vertices[], MATCH("ID", Vertices[#Headers], 0), FALSE)</f>
        <v>23</v>
      </c>
    </row>
    <row r="519" spans="1:3">
      <c r="A519" s="72" t="s">
        <v>5089</v>
      </c>
      <c r="B519" s="97" t="s">
        <v>760</v>
      </c>
      <c r="C519" s="102">
        <f>VLOOKUP(GroupVertices[[#This Row],[Vertex]], Vertices[], MATCH("ID", Vertices[#Headers], 0), FALSE)</f>
        <v>175</v>
      </c>
    </row>
    <row r="520" spans="1:3">
      <c r="A520" s="72" t="s">
        <v>5089</v>
      </c>
      <c r="B520" s="97" t="s">
        <v>740</v>
      </c>
      <c r="C520" s="102">
        <f>VLOOKUP(GroupVertices[[#This Row],[Vertex]], Vertices[], MATCH("ID", Vertices[#Headers], 0), FALSE)</f>
        <v>252</v>
      </c>
    </row>
    <row r="521" spans="1:3">
      <c r="A521" s="72" t="s">
        <v>5089</v>
      </c>
      <c r="B521" s="97" t="s">
        <v>440</v>
      </c>
      <c r="C521" s="102">
        <f>VLOOKUP(GroupVertices[[#This Row],[Vertex]], Vertices[], MATCH("ID", Vertices[#Headers], 0), FALSE)</f>
        <v>20</v>
      </c>
    </row>
    <row r="522" spans="1:3">
      <c r="A522" s="72" t="s">
        <v>5089</v>
      </c>
      <c r="B522" s="97" t="s">
        <v>648</v>
      </c>
      <c r="C522" s="102">
        <f>VLOOKUP(GroupVertices[[#This Row],[Vertex]], Vertices[], MATCH("ID", Vertices[#Headers], 0), FALSE)</f>
        <v>95</v>
      </c>
    </row>
    <row r="523" spans="1:3">
      <c r="A523" s="72" t="s">
        <v>5089</v>
      </c>
      <c r="B523" s="97" t="s">
        <v>750</v>
      </c>
      <c r="C523" s="102">
        <f>VLOOKUP(GroupVertices[[#This Row],[Vertex]], Vertices[], MATCH("ID", Vertices[#Headers], 0), FALSE)</f>
        <v>215</v>
      </c>
    </row>
    <row r="524" spans="1:3">
      <c r="A524" s="72" t="s">
        <v>5089</v>
      </c>
      <c r="B524" s="97" t="s">
        <v>751</v>
      </c>
      <c r="C524" s="102">
        <f>VLOOKUP(GroupVertices[[#This Row],[Vertex]], Vertices[], MATCH("ID", Vertices[#Headers], 0), FALSE)</f>
        <v>640</v>
      </c>
    </row>
    <row r="525" spans="1:3">
      <c r="A525" s="72" t="s">
        <v>5089</v>
      </c>
      <c r="B525" s="97" t="s">
        <v>739</v>
      </c>
      <c r="C525" s="102">
        <f>VLOOKUP(GroupVertices[[#This Row],[Vertex]], Vertices[], MATCH("ID", Vertices[#Headers], 0), FALSE)</f>
        <v>28</v>
      </c>
    </row>
    <row r="526" spans="1:3">
      <c r="A526" s="72" t="s">
        <v>5089</v>
      </c>
      <c r="B526" s="97" t="s">
        <v>626</v>
      </c>
      <c r="C526" s="102">
        <f>VLOOKUP(GroupVertices[[#This Row],[Vertex]], Vertices[], MATCH("ID", Vertices[#Headers], 0), FALSE)</f>
        <v>240</v>
      </c>
    </row>
    <row r="527" spans="1:3">
      <c r="A527" s="72" t="s">
        <v>5089</v>
      </c>
      <c r="B527" s="97" t="s">
        <v>738</v>
      </c>
      <c r="C527" s="102">
        <f>VLOOKUP(GroupVertices[[#This Row],[Vertex]], Vertices[], MATCH("ID", Vertices[#Headers], 0), FALSE)</f>
        <v>32</v>
      </c>
    </row>
    <row r="528" spans="1:3">
      <c r="A528" s="72" t="s">
        <v>5089</v>
      </c>
      <c r="B528" s="97" t="s">
        <v>741</v>
      </c>
      <c r="C528" s="102">
        <f>VLOOKUP(GroupVertices[[#This Row],[Vertex]], Vertices[], MATCH("ID", Vertices[#Headers], 0), FALSE)</f>
        <v>635</v>
      </c>
    </row>
    <row r="529" spans="1:3">
      <c r="A529" s="72" t="s">
        <v>5089</v>
      </c>
      <c r="B529" s="97" t="s">
        <v>736</v>
      </c>
      <c r="C529" s="102">
        <f>VLOOKUP(GroupVertices[[#This Row],[Vertex]], Vertices[], MATCH("ID", Vertices[#Headers], 0), FALSE)</f>
        <v>139</v>
      </c>
    </row>
    <row r="530" spans="1:3">
      <c r="A530" s="72" t="s">
        <v>5089</v>
      </c>
      <c r="B530" s="97" t="s">
        <v>737</v>
      </c>
      <c r="C530" s="102">
        <f>VLOOKUP(GroupVertices[[#This Row],[Vertex]], Vertices[], MATCH("ID", Vertices[#Headers], 0), FALSE)</f>
        <v>150</v>
      </c>
    </row>
    <row r="531" spans="1:3">
      <c r="A531" s="72" t="s">
        <v>5089</v>
      </c>
      <c r="B531" s="97" t="s">
        <v>329</v>
      </c>
      <c r="C531" s="102">
        <f>VLOOKUP(GroupVertices[[#This Row],[Vertex]], Vertices[], MATCH("ID", Vertices[#Headers], 0), FALSE)</f>
        <v>109</v>
      </c>
    </row>
    <row r="532" spans="1:3">
      <c r="A532" s="72" t="s">
        <v>5089</v>
      </c>
      <c r="B532" s="97" t="s">
        <v>641</v>
      </c>
      <c r="C532" s="102">
        <f>VLOOKUP(GroupVertices[[#This Row],[Vertex]], Vertices[], MATCH("ID", Vertices[#Headers], 0), FALSE)</f>
        <v>171</v>
      </c>
    </row>
    <row r="533" spans="1:3">
      <c r="A533" s="72" t="s">
        <v>5089</v>
      </c>
      <c r="B533" s="97" t="s">
        <v>628</v>
      </c>
      <c r="C533" s="102">
        <f>VLOOKUP(GroupVertices[[#This Row],[Vertex]], Vertices[], MATCH("ID", Vertices[#Headers], 0), FALSE)</f>
        <v>260</v>
      </c>
    </row>
    <row r="534" spans="1:3">
      <c r="A534" s="72" t="s">
        <v>5089</v>
      </c>
      <c r="B534" s="97" t="s">
        <v>625</v>
      </c>
      <c r="C534" s="102">
        <f>VLOOKUP(GroupVertices[[#This Row],[Vertex]], Vertices[], MATCH("ID", Vertices[#Headers], 0), FALSE)</f>
        <v>180</v>
      </c>
    </row>
    <row r="535" spans="1:3">
      <c r="A535" s="72" t="s">
        <v>5089</v>
      </c>
      <c r="B535" s="97" t="s">
        <v>627</v>
      </c>
      <c r="C535" s="102">
        <f>VLOOKUP(GroupVertices[[#This Row],[Vertex]], Vertices[], MATCH("ID", Vertices[#Headers], 0), FALSE)</f>
        <v>259</v>
      </c>
    </row>
    <row r="536" spans="1:3">
      <c r="A536" s="72" t="s">
        <v>5089</v>
      </c>
      <c r="B536" s="97" t="s">
        <v>603</v>
      </c>
      <c r="C536" s="102">
        <f>VLOOKUP(GroupVertices[[#This Row],[Vertex]], Vertices[], MATCH("ID", Vertices[#Headers], 0), FALSE)</f>
        <v>570</v>
      </c>
    </row>
    <row r="537" spans="1:3">
      <c r="A537" s="72" t="s">
        <v>5089</v>
      </c>
      <c r="B537" s="97" t="s">
        <v>539</v>
      </c>
      <c r="C537" s="102">
        <f>VLOOKUP(GroupVertices[[#This Row],[Vertex]], Vertices[], MATCH("ID", Vertices[#Headers], 0), FALSE)</f>
        <v>527</v>
      </c>
    </row>
    <row r="538" spans="1:3">
      <c r="A538" s="72" t="s">
        <v>5089</v>
      </c>
      <c r="B538" s="97" t="s">
        <v>441</v>
      </c>
      <c r="C538" s="102">
        <f>VLOOKUP(GroupVertices[[#This Row],[Vertex]], Vertices[], MATCH("ID", Vertices[#Headers], 0), FALSE)</f>
        <v>465</v>
      </c>
    </row>
    <row r="539" spans="1:3">
      <c r="A539" s="72" t="s">
        <v>5089</v>
      </c>
      <c r="B539" s="97" t="s">
        <v>807</v>
      </c>
      <c r="C539" s="102">
        <f>VLOOKUP(GroupVertices[[#This Row],[Vertex]], Vertices[], MATCH("ID", Vertices[#Headers], 0), FALSE)</f>
        <v>464</v>
      </c>
    </row>
    <row r="540" spans="1:3">
      <c r="A540" s="72" t="s">
        <v>5089</v>
      </c>
      <c r="B540" s="97" t="s">
        <v>360</v>
      </c>
      <c r="C540" s="102">
        <f>VLOOKUP(GroupVertices[[#This Row],[Vertex]], Vertices[], MATCH("ID", Vertices[#Headers], 0), FALSE)</f>
        <v>409</v>
      </c>
    </row>
    <row r="541" spans="1:3">
      <c r="A541" s="72" t="s">
        <v>5089</v>
      </c>
      <c r="B541" s="97" t="s">
        <v>333</v>
      </c>
      <c r="C541" s="102">
        <f>VLOOKUP(GroupVertices[[#This Row],[Vertex]], Vertices[], MATCH("ID", Vertices[#Headers], 0), FALSE)</f>
        <v>170</v>
      </c>
    </row>
    <row r="542" spans="1:3">
      <c r="A542" s="72" t="s">
        <v>5089</v>
      </c>
      <c r="B542" s="97" t="s">
        <v>330</v>
      </c>
      <c r="C542" s="102">
        <f>VLOOKUP(GroupVertices[[#This Row],[Vertex]], Vertices[], MATCH("ID", Vertices[#Headers], 0), FALSE)</f>
        <v>385</v>
      </c>
    </row>
    <row r="543" spans="1:3">
      <c r="A543" s="72" t="s">
        <v>5089</v>
      </c>
      <c r="B543" s="97" t="s">
        <v>797</v>
      </c>
      <c r="C543" s="102">
        <f>VLOOKUP(GroupVertices[[#This Row],[Vertex]], Vertices[], MATCH("ID", Vertices[#Headers], 0), FALSE)</f>
        <v>373</v>
      </c>
    </row>
    <row r="544" spans="1:3">
      <c r="A544" s="72" t="s">
        <v>5089</v>
      </c>
      <c r="B544" s="97" t="s">
        <v>308</v>
      </c>
      <c r="C544" s="102">
        <f>VLOOKUP(GroupVertices[[#This Row],[Vertex]], Vertices[], MATCH("ID", Vertices[#Headers], 0), FALSE)</f>
        <v>203</v>
      </c>
    </row>
    <row r="545" spans="1:3">
      <c r="A545" s="72" t="s">
        <v>5089</v>
      </c>
      <c r="B545" s="97" t="s">
        <v>273</v>
      </c>
      <c r="C545" s="102">
        <f>VLOOKUP(GroupVertices[[#This Row],[Vertex]], Vertices[], MATCH("ID", Vertices[#Headers], 0), FALSE)</f>
        <v>48</v>
      </c>
    </row>
    <row r="546" spans="1:3">
      <c r="A546" s="72" t="s">
        <v>5089</v>
      </c>
      <c r="B546" s="97" t="s">
        <v>219</v>
      </c>
      <c r="C546" s="102">
        <f>VLOOKUP(GroupVertices[[#This Row],[Vertex]], Vertices[], MATCH("ID", Vertices[#Headers], 0), FALSE)</f>
        <v>302</v>
      </c>
    </row>
    <row r="547" spans="1:3">
      <c r="A547" s="72" t="s">
        <v>5089</v>
      </c>
      <c r="B547" s="97" t="s">
        <v>187</v>
      </c>
      <c r="C547" s="102">
        <f>VLOOKUP(GroupVertices[[#This Row],[Vertex]], Vertices[], MATCH("ID", Vertices[#Headers], 0), FALSE)</f>
        <v>270</v>
      </c>
    </row>
    <row r="548" spans="1:3">
      <c r="A548" s="72" t="s">
        <v>5089</v>
      </c>
      <c r="B548" s="97" t="s">
        <v>184</v>
      </c>
      <c r="C548" s="102">
        <f>VLOOKUP(GroupVertices[[#This Row],[Vertex]], Vertices[], MATCH("ID", Vertices[#Headers], 0), FALSE)</f>
        <v>267</v>
      </c>
    </row>
    <row r="549" spans="1:3">
      <c r="A549" s="72" t="s">
        <v>5090</v>
      </c>
      <c r="B549" s="97" t="s">
        <v>735</v>
      </c>
      <c r="C549" s="102">
        <f>VLOOKUP(GroupVertices[[#This Row],[Vertex]], Vertices[], MATCH("ID", Vertices[#Headers], 0), FALSE)</f>
        <v>634</v>
      </c>
    </row>
    <row r="550" spans="1:3">
      <c r="A550" s="72" t="s">
        <v>5090</v>
      </c>
      <c r="B550" s="97" t="s">
        <v>287</v>
      </c>
      <c r="C550" s="102">
        <f>VLOOKUP(GroupVertices[[#This Row],[Vertex]], Vertices[], MATCH("ID", Vertices[#Headers], 0), FALSE)</f>
        <v>16</v>
      </c>
    </row>
    <row r="551" spans="1:3">
      <c r="A551" s="72" t="s">
        <v>5090</v>
      </c>
      <c r="B551" s="97" t="s">
        <v>657</v>
      </c>
      <c r="C551" s="102">
        <f>VLOOKUP(GroupVertices[[#This Row],[Vertex]], Vertices[], MATCH("ID", Vertices[#Headers], 0), FALSE)</f>
        <v>146</v>
      </c>
    </row>
    <row r="552" spans="1:3">
      <c r="A552" s="72" t="s">
        <v>5090</v>
      </c>
      <c r="B552" s="97" t="s">
        <v>664</v>
      </c>
      <c r="C552" s="102">
        <f>VLOOKUP(GroupVertices[[#This Row],[Vertex]], Vertices[], MATCH("ID", Vertices[#Headers], 0), FALSE)</f>
        <v>69</v>
      </c>
    </row>
    <row r="553" spans="1:3">
      <c r="A553" s="72" t="s">
        <v>5090</v>
      </c>
      <c r="B553" s="97" t="s">
        <v>725</v>
      </c>
      <c r="C553" s="102">
        <f>VLOOKUP(GroupVertices[[#This Row],[Vertex]], Vertices[], MATCH("ID", Vertices[#Headers], 0), FALSE)</f>
        <v>84</v>
      </c>
    </row>
    <row r="554" spans="1:3">
      <c r="A554" s="72" t="s">
        <v>5090</v>
      </c>
      <c r="B554" s="97" t="s">
        <v>832</v>
      </c>
      <c r="C554" s="102">
        <f>VLOOKUP(GroupVertices[[#This Row],[Vertex]], Vertices[], MATCH("ID", Vertices[#Headers], 0), FALSE)</f>
        <v>630</v>
      </c>
    </row>
    <row r="555" spans="1:3">
      <c r="A555" s="72" t="s">
        <v>5090</v>
      </c>
      <c r="B555" s="97" t="s">
        <v>487</v>
      </c>
      <c r="C555" s="102">
        <f>VLOOKUP(GroupVertices[[#This Row],[Vertex]], Vertices[], MATCH("ID", Vertices[#Headers], 0), FALSE)</f>
        <v>38</v>
      </c>
    </row>
    <row r="556" spans="1:3">
      <c r="A556" s="72" t="s">
        <v>5090</v>
      </c>
      <c r="B556" s="97" t="s">
        <v>612</v>
      </c>
      <c r="C556" s="102">
        <f>VLOOKUP(GroupVertices[[#This Row],[Vertex]], Vertices[], MATCH("ID", Vertices[#Headers], 0), FALSE)</f>
        <v>234</v>
      </c>
    </row>
    <row r="557" spans="1:3">
      <c r="A557" s="72" t="s">
        <v>5090</v>
      </c>
      <c r="B557" s="97" t="s">
        <v>610</v>
      </c>
      <c r="C557" s="102">
        <f>VLOOKUP(GroupVertices[[#This Row],[Vertex]], Vertices[], MATCH("ID", Vertices[#Headers], 0), FALSE)</f>
        <v>5</v>
      </c>
    </row>
    <row r="558" spans="1:3">
      <c r="A558" s="72" t="s">
        <v>5090</v>
      </c>
      <c r="B558" s="97" t="s">
        <v>671</v>
      </c>
      <c r="C558" s="102">
        <f>VLOOKUP(GroupVertices[[#This Row],[Vertex]], Vertices[], MATCH("ID", Vertices[#Headers], 0), FALSE)</f>
        <v>257</v>
      </c>
    </row>
    <row r="559" spans="1:3">
      <c r="A559" s="72" t="s">
        <v>5090</v>
      </c>
      <c r="B559" s="97" t="s">
        <v>665</v>
      </c>
      <c r="C559" s="102">
        <f>VLOOKUP(GroupVertices[[#This Row],[Vertex]], Vertices[], MATCH("ID", Vertices[#Headers], 0), FALSE)</f>
        <v>154</v>
      </c>
    </row>
    <row r="560" spans="1:3">
      <c r="A560" s="72" t="s">
        <v>5090</v>
      </c>
      <c r="B560" s="97" t="s">
        <v>670</v>
      </c>
      <c r="C560" s="102">
        <f>VLOOKUP(GroupVertices[[#This Row],[Vertex]], Vertices[], MATCH("ID", Vertices[#Headers], 0), FALSE)</f>
        <v>88</v>
      </c>
    </row>
    <row r="561" spans="1:3">
      <c r="A561" s="72" t="s">
        <v>5090</v>
      </c>
      <c r="B561" s="97" t="s">
        <v>559</v>
      </c>
      <c r="C561" s="102">
        <f>VLOOKUP(GroupVertices[[#This Row],[Vertex]], Vertices[], MATCH("ID", Vertices[#Headers], 0), FALSE)</f>
        <v>11</v>
      </c>
    </row>
    <row r="562" spans="1:3">
      <c r="A562" s="72" t="s">
        <v>5090</v>
      </c>
      <c r="B562" s="97" t="s">
        <v>656</v>
      </c>
      <c r="C562" s="102">
        <f>VLOOKUP(GroupVertices[[#This Row],[Vertex]], Vertices[], MATCH("ID", Vertices[#Headers], 0), FALSE)</f>
        <v>92</v>
      </c>
    </row>
    <row r="563" spans="1:3">
      <c r="A563" s="72" t="s">
        <v>5090</v>
      </c>
      <c r="B563" s="97" t="s">
        <v>828</v>
      </c>
      <c r="C563" s="102">
        <f>VLOOKUP(GroupVertices[[#This Row],[Vertex]], Vertices[], MATCH("ID", Vertices[#Headers], 0), FALSE)</f>
        <v>601</v>
      </c>
    </row>
    <row r="564" spans="1:3">
      <c r="A564" s="72" t="s">
        <v>5090</v>
      </c>
      <c r="B564" s="97" t="s">
        <v>826</v>
      </c>
      <c r="C564" s="102">
        <f>VLOOKUP(GroupVertices[[#This Row],[Vertex]], Vertices[], MATCH("ID", Vertices[#Headers], 0), FALSE)</f>
        <v>155</v>
      </c>
    </row>
    <row r="565" spans="1:3">
      <c r="A565" s="72" t="s">
        <v>5090</v>
      </c>
      <c r="B565" s="97" t="s">
        <v>653</v>
      </c>
      <c r="C565" s="102">
        <f>VLOOKUP(GroupVertices[[#This Row],[Vertex]], Vertices[], MATCH("ID", Vertices[#Headers], 0), FALSE)</f>
        <v>93</v>
      </c>
    </row>
    <row r="566" spans="1:3">
      <c r="A566" s="72" t="s">
        <v>5090</v>
      </c>
      <c r="B566" s="97" t="s">
        <v>823</v>
      </c>
      <c r="C566" s="102">
        <f>VLOOKUP(GroupVertices[[#This Row],[Vertex]], Vertices[], MATCH("ID", Vertices[#Headers], 0), FALSE)</f>
        <v>580</v>
      </c>
    </row>
    <row r="567" spans="1:3">
      <c r="A567" s="72" t="s">
        <v>5090</v>
      </c>
      <c r="B567" s="97" t="s">
        <v>822</v>
      </c>
      <c r="C567" s="102">
        <f>VLOOKUP(GroupVertices[[#This Row],[Vertex]], Vertices[], MATCH("ID", Vertices[#Headers], 0), FALSE)</f>
        <v>579</v>
      </c>
    </row>
    <row r="568" spans="1:3">
      <c r="A568" s="72" t="s">
        <v>5090</v>
      </c>
      <c r="B568" s="97" t="s">
        <v>617</v>
      </c>
      <c r="C568" s="102">
        <f>VLOOKUP(GroupVertices[[#This Row],[Vertex]], Vertices[], MATCH("ID", Vertices[#Headers], 0), FALSE)</f>
        <v>578</v>
      </c>
    </row>
    <row r="569" spans="1:3">
      <c r="A569" s="72" t="s">
        <v>5090</v>
      </c>
      <c r="B569" s="97" t="s">
        <v>821</v>
      </c>
      <c r="C569" s="102">
        <f>VLOOKUP(GroupVertices[[#This Row],[Vertex]], Vertices[], MATCH("ID", Vertices[#Headers], 0), FALSE)</f>
        <v>577</v>
      </c>
    </row>
    <row r="570" spans="1:3">
      <c r="A570" s="72" t="s">
        <v>5090</v>
      </c>
      <c r="B570" s="97" t="s">
        <v>615</v>
      </c>
      <c r="C570" s="102">
        <f>VLOOKUP(GroupVertices[[#This Row],[Vertex]], Vertices[], MATCH("ID", Vertices[#Headers], 0), FALSE)</f>
        <v>14</v>
      </c>
    </row>
    <row r="571" spans="1:3">
      <c r="A571" s="72" t="s">
        <v>5090</v>
      </c>
      <c r="B571" s="97" t="s">
        <v>614</v>
      </c>
      <c r="C571" s="102">
        <f>VLOOKUP(GroupVertices[[#This Row],[Vertex]], Vertices[], MATCH("ID", Vertices[#Headers], 0), FALSE)</f>
        <v>576</v>
      </c>
    </row>
    <row r="572" spans="1:3">
      <c r="A572" s="72" t="s">
        <v>5090</v>
      </c>
      <c r="B572" s="97" t="s">
        <v>613</v>
      </c>
      <c r="C572" s="102">
        <f>VLOOKUP(GroupVertices[[#This Row],[Vertex]], Vertices[], MATCH("ID", Vertices[#Headers], 0), FALSE)</f>
        <v>575</v>
      </c>
    </row>
    <row r="573" spans="1:3">
      <c r="A573" s="72" t="s">
        <v>5090</v>
      </c>
      <c r="B573" s="97" t="s">
        <v>611</v>
      </c>
      <c r="C573" s="102">
        <f>VLOOKUP(GroupVertices[[#This Row],[Vertex]], Vertices[], MATCH("ID", Vertices[#Headers], 0), FALSE)</f>
        <v>111</v>
      </c>
    </row>
    <row r="574" spans="1:3">
      <c r="A574" s="72" t="s">
        <v>5090</v>
      </c>
      <c r="B574" s="97" t="s">
        <v>820</v>
      </c>
      <c r="C574" s="102">
        <f>VLOOKUP(GroupVertices[[#This Row],[Vertex]], Vertices[], MATCH("ID", Vertices[#Headers], 0), FALSE)</f>
        <v>574</v>
      </c>
    </row>
    <row r="575" spans="1:3">
      <c r="A575" s="72" t="s">
        <v>5090</v>
      </c>
      <c r="B575" s="97" t="s">
        <v>819</v>
      </c>
      <c r="C575" s="102">
        <f>VLOOKUP(GroupVertices[[#This Row],[Vertex]], Vertices[], MATCH("ID", Vertices[#Headers], 0), FALSE)</f>
        <v>573</v>
      </c>
    </row>
    <row r="576" spans="1:3">
      <c r="A576" s="72" t="s">
        <v>5090</v>
      </c>
      <c r="B576" s="97" t="s">
        <v>818</v>
      </c>
      <c r="C576" s="102">
        <f>VLOOKUP(GroupVertices[[#This Row],[Vertex]], Vertices[], MATCH("ID", Vertices[#Headers], 0), FALSE)</f>
        <v>572</v>
      </c>
    </row>
    <row r="577" spans="1:3">
      <c r="A577" s="72" t="s">
        <v>5090</v>
      </c>
      <c r="B577" s="97" t="s">
        <v>255</v>
      </c>
      <c r="C577" s="102">
        <f>VLOOKUP(GroupVertices[[#This Row],[Vertex]], Vertices[], MATCH("ID", Vertices[#Headers], 0), FALSE)</f>
        <v>73</v>
      </c>
    </row>
    <row r="578" spans="1:3">
      <c r="A578" s="72" t="s">
        <v>5090</v>
      </c>
      <c r="B578" s="97" t="s">
        <v>618</v>
      </c>
      <c r="C578" s="102">
        <f>VLOOKUP(GroupVertices[[#This Row],[Vertex]], Vertices[], MATCH("ID", Vertices[#Headers], 0), FALSE)</f>
        <v>120</v>
      </c>
    </row>
    <row r="579" spans="1:3">
      <c r="A579" s="72" t="s">
        <v>5090</v>
      </c>
      <c r="B579" s="97" t="s">
        <v>790</v>
      </c>
      <c r="C579" s="102">
        <f>VLOOKUP(GroupVertices[[#This Row],[Vertex]], Vertices[], MATCH("ID", Vertices[#Headers], 0), FALSE)</f>
        <v>101</v>
      </c>
    </row>
    <row r="580" spans="1:3">
      <c r="A580" s="72" t="s">
        <v>5090</v>
      </c>
      <c r="B580" s="97" t="s">
        <v>599</v>
      </c>
      <c r="C580" s="102">
        <f>VLOOKUP(GroupVertices[[#This Row],[Vertex]], Vertices[], MATCH("ID", Vertices[#Headers], 0), FALSE)</f>
        <v>566</v>
      </c>
    </row>
    <row r="581" spans="1:3">
      <c r="A581" s="72" t="s">
        <v>5090</v>
      </c>
      <c r="B581" s="97" t="s">
        <v>489</v>
      </c>
      <c r="C581" s="102">
        <f>VLOOKUP(GroupVertices[[#This Row],[Vertex]], Vertices[], MATCH("ID", Vertices[#Headers], 0), FALSE)</f>
        <v>66</v>
      </c>
    </row>
    <row r="582" spans="1:3">
      <c r="A582" s="72" t="s">
        <v>5090</v>
      </c>
      <c r="B582" s="97" t="s">
        <v>262</v>
      </c>
      <c r="C582" s="102">
        <f>VLOOKUP(GroupVertices[[#This Row],[Vertex]], Vertices[], MATCH("ID", Vertices[#Headers], 0), FALSE)</f>
        <v>103</v>
      </c>
    </row>
    <row r="583" spans="1:3">
      <c r="A583" s="72" t="s">
        <v>5090</v>
      </c>
      <c r="B583" s="97" t="s">
        <v>558</v>
      </c>
      <c r="C583" s="102">
        <f>VLOOKUP(GroupVertices[[#This Row],[Vertex]], Vertices[], MATCH("ID", Vertices[#Headers], 0), FALSE)</f>
        <v>537</v>
      </c>
    </row>
    <row r="584" spans="1:3">
      <c r="A584" s="72" t="s">
        <v>5090</v>
      </c>
      <c r="B584" s="97" t="s">
        <v>488</v>
      </c>
      <c r="C584" s="102">
        <f>VLOOKUP(GroupVertices[[#This Row],[Vertex]], Vertices[], MATCH("ID", Vertices[#Headers], 0), FALSE)</f>
        <v>238</v>
      </c>
    </row>
    <row r="585" spans="1:3">
      <c r="A585" s="72" t="s">
        <v>5090</v>
      </c>
      <c r="B585" s="97" t="s">
        <v>417</v>
      </c>
      <c r="C585" s="102">
        <f>VLOOKUP(GroupVertices[[#This Row],[Vertex]], Vertices[], MATCH("ID", Vertices[#Headers], 0), FALSE)</f>
        <v>448</v>
      </c>
    </row>
    <row r="586" spans="1:3">
      <c r="A586" s="72" t="s">
        <v>5090</v>
      </c>
      <c r="B586" s="97" t="s">
        <v>337</v>
      </c>
      <c r="C586" s="102">
        <f>VLOOKUP(GroupVertices[[#This Row],[Vertex]], Vertices[], MATCH("ID", Vertices[#Headers], 0), FALSE)</f>
        <v>87</v>
      </c>
    </row>
    <row r="587" spans="1:3">
      <c r="A587" s="72" t="s">
        <v>5090</v>
      </c>
      <c r="B587" s="97" t="s">
        <v>335</v>
      </c>
      <c r="C587" s="102">
        <f>VLOOKUP(GroupVertices[[#This Row],[Vertex]], Vertices[], MATCH("ID", Vertices[#Headers], 0), FALSE)</f>
        <v>389</v>
      </c>
    </row>
    <row r="588" spans="1:3">
      <c r="A588" s="72" t="s">
        <v>5090</v>
      </c>
      <c r="B588" s="97" t="s">
        <v>301</v>
      </c>
      <c r="C588" s="102">
        <f>VLOOKUP(GroupVertices[[#This Row],[Vertex]], Vertices[], MATCH("ID", Vertices[#Headers], 0), FALSE)</f>
        <v>364</v>
      </c>
    </row>
    <row r="589" spans="1:3">
      <c r="A589" s="72" t="s">
        <v>5090</v>
      </c>
      <c r="B589" s="97" t="s">
        <v>286</v>
      </c>
      <c r="C589" s="102">
        <f>VLOOKUP(GroupVertices[[#This Row],[Vertex]], Vertices[], MATCH("ID", Vertices[#Headers], 0), FALSE)</f>
        <v>355</v>
      </c>
    </row>
    <row r="590" spans="1:3">
      <c r="A590" s="72" t="s">
        <v>5090</v>
      </c>
      <c r="B590" s="97" t="s">
        <v>261</v>
      </c>
      <c r="C590" s="102">
        <f>VLOOKUP(GroupVertices[[#This Row],[Vertex]], Vertices[], MATCH("ID", Vertices[#Headers], 0), FALSE)</f>
        <v>338</v>
      </c>
    </row>
    <row r="591" spans="1:3">
      <c r="A591" s="72" t="s">
        <v>5090</v>
      </c>
      <c r="B591" s="97" t="s">
        <v>794</v>
      </c>
      <c r="C591" s="102">
        <f>VLOOKUP(GroupVertices[[#This Row],[Vertex]], Vertices[], MATCH("ID", Vertices[#Headers], 0), FALSE)</f>
        <v>332</v>
      </c>
    </row>
    <row r="592" spans="1:3">
      <c r="A592" s="72" t="s">
        <v>5090</v>
      </c>
      <c r="B592" s="97" t="s">
        <v>793</v>
      </c>
      <c r="C592" s="102">
        <f>VLOOKUP(GroupVertices[[#This Row],[Vertex]], Vertices[], MATCH("ID", Vertices[#Headers], 0), FALSE)</f>
        <v>331</v>
      </c>
    </row>
    <row r="593" spans="1:3">
      <c r="A593" s="72" t="s">
        <v>5090</v>
      </c>
      <c r="B593" s="97" t="s">
        <v>223</v>
      </c>
      <c r="C593" s="102">
        <f>VLOOKUP(GroupVertices[[#This Row],[Vertex]], Vertices[], MATCH("ID", Vertices[#Headers], 0), FALSE)</f>
        <v>142</v>
      </c>
    </row>
    <row r="594" spans="1:3">
      <c r="A594" s="72" t="s">
        <v>5090</v>
      </c>
      <c r="B594" s="97" t="s">
        <v>215</v>
      </c>
      <c r="C594" s="102">
        <f>VLOOKUP(GroupVertices[[#This Row],[Vertex]], Vertices[], MATCH("ID", Vertices[#Headers], 0), FALSE)</f>
        <v>298</v>
      </c>
    </row>
    <row r="595" spans="1:3">
      <c r="A595" s="72" t="s">
        <v>5091</v>
      </c>
      <c r="B595" s="97" t="s">
        <v>697</v>
      </c>
      <c r="C595" s="102">
        <f>VLOOKUP(GroupVertices[[#This Row],[Vertex]], Vertices[], MATCH("ID", Vertices[#Headers], 0), FALSE)</f>
        <v>258</v>
      </c>
    </row>
    <row r="596" spans="1:3">
      <c r="A596" s="72" t="s">
        <v>5091</v>
      </c>
      <c r="B596" s="97" t="s">
        <v>830</v>
      </c>
      <c r="C596" s="102">
        <f>VLOOKUP(GroupVertices[[#This Row],[Vertex]], Vertices[], MATCH("ID", Vertices[#Headers], 0), FALSE)</f>
        <v>618</v>
      </c>
    </row>
    <row r="597" spans="1:3">
      <c r="A597" s="72" t="s">
        <v>5091</v>
      </c>
      <c r="B597" s="97" t="s">
        <v>829</v>
      </c>
      <c r="C597" s="102">
        <f>VLOOKUP(GroupVertices[[#This Row],[Vertex]], Vertices[], MATCH("ID", Vertices[#Headers], 0), FALSE)</f>
        <v>617</v>
      </c>
    </row>
    <row r="598" spans="1:3">
      <c r="A598" s="72" t="s">
        <v>5092</v>
      </c>
      <c r="B598" s="97" t="s">
        <v>696</v>
      </c>
      <c r="C598" s="102">
        <f>VLOOKUP(GroupVertices[[#This Row],[Vertex]], Vertices[], MATCH("ID", Vertices[#Headers], 0), FALSE)</f>
        <v>616</v>
      </c>
    </row>
    <row r="599" spans="1:3">
      <c r="A599" s="72" t="s">
        <v>5092</v>
      </c>
      <c r="B599" s="97" t="s">
        <v>695</v>
      </c>
      <c r="C599" s="102">
        <f>VLOOKUP(GroupVertices[[#This Row],[Vertex]], Vertices[], MATCH("ID", Vertices[#Headers], 0), FALSE)</f>
        <v>42</v>
      </c>
    </row>
    <row r="600" spans="1:3">
      <c r="A600" s="72" t="s">
        <v>5092</v>
      </c>
      <c r="B600" s="97" t="s">
        <v>694</v>
      </c>
      <c r="C600" s="102">
        <f>VLOOKUP(GroupVertices[[#This Row],[Vertex]], Vertices[], MATCH("ID", Vertices[#Headers], 0), FALSE)</f>
        <v>615</v>
      </c>
    </row>
    <row r="601" spans="1:3">
      <c r="A601" s="72" t="s">
        <v>5092</v>
      </c>
      <c r="B601" s="97" t="s">
        <v>564</v>
      </c>
      <c r="C601" s="102">
        <f>VLOOKUP(GroupVertices[[#This Row],[Vertex]], Vertices[], MATCH("ID", Vertices[#Headers], 0), FALSE)</f>
        <v>27</v>
      </c>
    </row>
    <row r="602" spans="1:3">
      <c r="A602" s="72" t="s">
        <v>5092</v>
      </c>
      <c r="B602" s="97" t="s">
        <v>247</v>
      </c>
      <c r="C602" s="102">
        <f>VLOOKUP(GroupVertices[[#This Row],[Vertex]], Vertices[], MATCH("ID", Vertices[#Headers], 0), FALSE)</f>
        <v>324</v>
      </c>
    </row>
    <row r="603" spans="1:3">
      <c r="A603" s="72" t="s">
        <v>5093</v>
      </c>
      <c r="B603" s="97" t="s">
        <v>621</v>
      </c>
      <c r="C603" s="102">
        <f>VLOOKUP(GroupVertices[[#This Row],[Vertex]], Vertices[], MATCH("ID", Vertices[#Headers], 0), FALSE)</f>
        <v>201</v>
      </c>
    </row>
    <row r="604" spans="1:3">
      <c r="A604" s="72" t="s">
        <v>5093</v>
      </c>
      <c r="B604" s="97" t="s">
        <v>622</v>
      </c>
      <c r="C604" s="102">
        <f>VLOOKUP(GroupVertices[[#This Row],[Vertex]], Vertices[], MATCH("ID", Vertices[#Headers], 0), FALSE)</f>
        <v>141</v>
      </c>
    </row>
    <row r="605" spans="1:3">
      <c r="A605" s="72" t="s">
        <v>5093</v>
      </c>
      <c r="B605" s="97" t="s">
        <v>436</v>
      </c>
      <c r="C605" s="102">
        <f>VLOOKUP(GroupVertices[[#This Row],[Vertex]], Vertices[], MATCH("ID", Vertices[#Headers], 0), FALSE)</f>
        <v>43</v>
      </c>
    </row>
    <row r="606" spans="1:3">
      <c r="A606" s="72" t="s">
        <v>5093</v>
      </c>
      <c r="B606" s="97" t="s">
        <v>620</v>
      </c>
      <c r="C606" s="102">
        <f>VLOOKUP(GroupVertices[[#This Row],[Vertex]], Vertices[], MATCH("ID", Vertices[#Headers], 0), FALSE)</f>
        <v>582</v>
      </c>
    </row>
    <row r="607" spans="1:3">
      <c r="A607" s="72" t="s">
        <v>5093</v>
      </c>
      <c r="B607" s="97" t="s">
        <v>461</v>
      </c>
      <c r="C607" s="102">
        <f>VLOOKUP(GroupVertices[[#This Row],[Vertex]], Vertices[], MATCH("ID", Vertices[#Headers], 0), FALSE)</f>
        <v>479</v>
      </c>
    </row>
    <row r="608" spans="1:3">
      <c r="A608" s="72" t="s">
        <v>5093</v>
      </c>
      <c r="B608" s="97" t="s">
        <v>435</v>
      </c>
      <c r="C608" s="102">
        <f>VLOOKUP(GroupVertices[[#This Row],[Vertex]], Vertices[], MATCH("ID", Vertices[#Headers], 0), FALSE)</f>
        <v>461</v>
      </c>
    </row>
    <row r="609" spans="1:3">
      <c r="A609" s="72" t="s">
        <v>5094</v>
      </c>
      <c r="B609" s="97" t="s">
        <v>647</v>
      </c>
      <c r="C609" s="102">
        <f>VLOOKUP(GroupVertices[[#This Row],[Vertex]], Vertices[], MATCH("ID", Vertices[#Headers], 0), FALSE)</f>
        <v>597</v>
      </c>
    </row>
    <row r="610" spans="1:3">
      <c r="A610" s="72" t="s">
        <v>5094</v>
      </c>
      <c r="B610" s="97" t="s">
        <v>825</v>
      </c>
      <c r="C610" s="102">
        <f>VLOOKUP(GroupVertices[[#This Row],[Vertex]], Vertices[], MATCH("ID", Vertices[#Headers], 0), FALSE)</f>
        <v>598</v>
      </c>
    </row>
    <row r="611" spans="1:3">
      <c r="A611" s="72" t="s">
        <v>5095</v>
      </c>
      <c r="B611" s="97" t="s">
        <v>645</v>
      </c>
      <c r="C611" s="102">
        <f>VLOOKUP(GroupVertices[[#This Row],[Vertex]], Vertices[], MATCH("ID", Vertices[#Headers], 0), FALSE)</f>
        <v>594</v>
      </c>
    </row>
    <row r="612" spans="1:3">
      <c r="A612" s="72" t="s">
        <v>5095</v>
      </c>
      <c r="B612" s="97" t="s">
        <v>824</v>
      </c>
      <c r="C612" s="102">
        <f>VLOOKUP(GroupVertices[[#This Row],[Vertex]], Vertices[], MATCH("ID", Vertices[#Headers], 0), FALSE)</f>
        <v>595</v>
      </c>
    </row>
    <row r="613" spans="1:3">
      <c r="A613" s="72" t="s">
        <v>5096</v>
      </c>
      <c r="B613" s="97" t="s">
        <v>638</v>
      </c>
      <c r="C613" s="102">
        <f>VLOOKUP(GroupVertices[[#This Row],[Vertex]], Vertices[], MATCH("ID", Vertices[#Headers], 0), FALSE)</f>
        <v>591</v>
      </c>
    </row>
    <row r="614" spans="1:3">
      <c r="A614" s="72" t="s">
        <v>5096</v>
      </c>
      <c r="B614" s="97" t="s">
        <v>637</v>
      </c>
      <c r="C614" s="102">
        <f>VLOOKUP(GroupVertices[[#This Row],[Vertex]], Vertices[], MATCH("ID", Vertices[#Headers], 0), FALSE)</f>
        <v>590</v>
      </c>
    </row>
    <row r="615" spans="1:3">
      <c r="A615" s="72" t="s">
        <v>5097</v>
      </c>
      <c r="B615" s="97" t="s">
        <v>547</v>
      </c>
      <c r="C615" s="102">
        <f>VLOOKUP(GroupVertices[[#This Row],[Vertex]], Vertices[], MATCH("ID", Vertices[#Headers], 0), FALSE)</f>
        <v>229</v>
      </c>
    </row>
    <row r="616" spans="1:3">
      <c r="A616" s="72" t="s">
        <v>5097</v>
      </c>
      <c r="B616" s="97" t="s">
        <v>810</v>
      </c>
      <c r="C616" s="102">
        <f>VLOOKUP(GroupVertices[[#This Row],[Vertex]], Vertices[], MATCH("ID", Vertices[#Headers], 0), FALSE)</f>
        <v>13</v>
      </c>
    </row>
    <row r="617" spans="1:3">
      <c r="A617" s="72" t="s">
        <v>5097</v>
      </c>
      <c r="B617" s="97" t="s">
        <v>563</v>
      </c>
      <c r="C617" s="102">
        <f>VLOOKUP(GroupVertices[[#This Row],[Vertex]], Vertices[], MATCH("ID", Vertices[#Headers], 0), FALSE)</f>
        <v>541</v>
      </c>
    </row>
    <row r="618" spans="1:3">
      <c r="A618" s="72" t="s">
        <v>5097</v>
      </c>
      <c r="B618" s="97" t="s">
        <v>561</v>
      </c>
      <c r="C618" s="102">
        <f>VLOOKUP(GroupVertices[[#This Row],[Vertex]], Vertices[], MATCH("ID", Vertices[#Headers], 0), FALSE)</f>
        <v>539</v>
      </c>
    </row>
    <row r="619" spans="1:3">
      <c r="A619" s="72" t="s">
        <v>5097</v>
      </c>
      <c r="B619" s="97" t="s">
        <v>555</v>
      </c>
      <c r="C619" s="102">
        <f>VLOOKUP(GroupVertices[[#This Row],[Vertex]], Vertices[], MATCH("ID", Vertices[#Headers], 0), FALSE)</f>
        <v>536</v>
      </c>
    </row>
    <row r="620" spans="1:3">
      <c r="A620" s="72" t="s">
        <v>5097</v>
      </c>
      <c r="B620" s="97" t="s">
        <v>548</v>
      </c>
      <c r="C620" s="102">
        <f>VLOOKUP(GroupVertices[[#This Row],[Vertex]], Vertices[], MATCH("ID", Vertices[#Headers], 0), FALSE)</f>
        <v>22</v>
      </c>
    </row>
    <row r="621" spans="1:3">
      <c r="A621" s="72" t="s">
        <v>5097</v>
      </c>
      <c r="B621" s="97" t="s">
        <v>816</v>
      </c>
      <c r="C621" s="102">
        <f>VLOOKUP(GroupVertices[[#This Row],[Vertex]], Vertices[], MATCH("ID", Vertices[#Headers], 0), FALSE)</f>
        <v>161</v>
      </c>
    </row>
    <row r="622" spans="1:3">
      <c r="A622" s="72" t="s">
        <v>5097</v>
      </c>
      <c r="B622" s="97" t="s">
        <v>522</v>
      </c>
      <c r="C622" s="102">
        <f>VLOOKUP(GroupVertices[[#This Row],[Vertex]], Vertices[], MATCH("ID", Vertices[#Headers], 0), FALSE)</f>
        <v>517</v>
      </c>
    </row>
    <row r="623" spans="1:3">
      <c r="A623" s="72" t="s">
        <v>5097</v>
      </c>
      <c r="B623" s="97" t="s">
        <v>505</v>
      </c>
      <c r="C623" s="102">
        <f>VLOOKUP(GroupVertices[[#This Row],[Vertex]], Vertices[], MATCH("ID", Vertices[#Headers], 0), FALSE)</f>
        <v>507</v>
      </c>
    </row>
    <row r="624" spans="1:3">
      <c r="A624" s="72" t="s">
        <v>5097</v>
      </c>
      <c r="B624" s="97" t="s">
        <v>490</v>
      </c>
      <c r="C624" s="102">
        <f>VLOOKUP(GroupVertices[[#This Row],[Vertex]], Vertices[], MATCH("ID", Vertices[#Headers], 0), FALSE)</f>
        <v>494</v>
      </c>
    </row>
    <row r="625" spans="1:3">
      <c r="A625" s="72" t="s">
        <v>5097</v>
      </c>
      <c r="B625" s="97" t="s">
        <v>485</v>
      </c>
      <c r="C625" s="102">
        <f>VLOOKUP(GroupVertices[[#This Row],[Vertex]], Vertices[], MATCH("ID", Vertices[#Headers], 0), FALSE)</f>
        <v>492</v>
      </c>
    </row>
    <row r="626" spans="1:3">
      <c r="A626" s="72" t="s">
        <v>5098</v>
      </c>
      <c r="B626" s="97" t="s">
        <v>583</v>
      </c>
      <c r="C626" s="102">
        <f>VLOOKUP(GroupVertices[[#This Row],[Vertex]], Vertices[], MATCH("ID", Vertices[#Headers], 0), FALSE)</f>
        <v>555</v>
      </c>
    </row>
    <row r="627" spans="1:3">
      <c r="A627" s="72" t="s">
        <v>5098</v>
      </c>
      <c r="B627" s="97" t="s">
        <v>792</v>
      </c>
      <c r="C627" s="102">
        <f>VLOOKUP(GroupVertices[[#This Row],[Vertex]], Vertices[], MATCH("ID", Vertices[#Headers], 0), FALSE)</f>
        <v>116</v>
      </c>
    </row>
    <row r="628" spans="1:3">
      <c r="A628" s="72" t="s">
        <v>5098</v>
      </c>
      <c r="B628" s="97" t="s">
        <v>270</v>
      </c>
      <c r="C628" s="102">
        <f>VLOOKUP(GroupVertices[[#This Row],[Vertex]], Vertices[], MATCH("ID", Vertices[#Headers], 0), FALSE)</f>
        <v>138</v>
      </c>
    </row>
    <row r="629" spans="1:3">
      <c r="A629" s="72" t="s">
        <v>5098</v>
      </c>
      <c r="B629" s="97" t="s">
        <v>245</v>
      </c>
      <c r="C629" s="102">
        <f>VLOOKUP(GroupVertices[[#This Row],[Vertex]], Vertices[], MATCH("ID", Vertices[#Headers], 0), FALSE)</f>
        <v>105</v>
      </c>
    </row>
    <row r="630" spans="1:3">
      <c r="A630" s="72" t="s">
        <v>5099</v>
      </c>
      <c r="B630" s="97" t="s">
        <v>573</v>
      </c>
      <c r="C630" s="102">
        <f>VLOOKUP(GroupVertices[[#This Row],[Vertex]], Vertices[], MATCH("ID", Vertices[#Headers], 0), FALSE)</f>
        <v>549</v>
      </c>
    </row>
    <row r="631" spans="1:3">
      <c r="A631" s="72" t="s">
        <v>5099</v>
      </c>
      <c r="B631" s="97" t="s">
        <v>817</v>
      </c>
      <c r="C631" s="102">
        <f>VLOOKUP(GroupVertices[[#This Row],[Vertex]], Vertices[], MATCH("ID", Vertices[#Headers], 0), FALSE)</f>
        <v>550</v>
      </c>
    </row>
    <row r="632" spans="1:3">
      <c r="A632" s="72" t="s">
        <v>5100</v>
      </c>
      <c r="B632" s="97" t="s">
        <v>570</v>
      </c>
      <c r="C632" s="102">
        <f>VLOOKUP(GroupVertices[[#This Row],[Vertex]], Vertices[], MATCH("ID", Vertices[#Headers], 0), FALSE)</f>
        <v>546</v>
      </c>
    </row>
    <row r="633" spans="1:3">
      <c r="A633" s="72" t="s">
        <v>5100</v>
      </c>
      <c r="B633" s="97" t="s">
        <v>569</v>
      </c>
      <c r="C633" s="102">
        <f>VLOOKUP(GroupVertices[[#This Row],[Vertex]], Vertices[], MATCH("ID", Vertices[#Headers], 0), FALSE)</f>
        <v>545</v>
      </c>
    </row>
    <row r="634" spans="1:3">
      <c r="A634" s="72" t="s">
        <v>5101</v>
      </c>
      <c r="B634" s="97" t="s">
        <v>546</v>
      </c>
      <c r="C634" s="102">
        <f>VLOOKUP(GroupVertices[[#This Row],[Vertex]], Vertices[], MATCH("ID", Vertices[#Headers], 0), FALSE)</f>
        <v>531</v>
      </c>
    </row>
    <row r="635" spans="1:3">
      <c r="A635" s="72" t="s">
        <v>5101</v>
      </c>
      <c r="B635" s="97" t="s">
        <v>815</v>
      </c>
      <c r="C635" s="102">
        <f>VLOOKUP(GroupVertices[[#This Row],[Vertex]], Vertices[], MATCH("ID", Vertices[#Headers], 0), FALSE)</f>
        <v>532</v>
      </c>
    </row>
    <row r="636" spans="1:3">
      <c r="A636" s="72" t="s">
        <v>5102</v>
      </c>
      <c r="B636" s="97" t="s">
        <v>515</v>
      </c>
      <c r="C636" s="102">
        <f>VLOOKUP(GroupVertices[[#This Row],[Vertex]], Vertices[], MATCH("ID", Vertices[#Headers], 0), FALSE)</f>
        <v>510</v>
      </c>
    </row>
    <row r="637" spans="1:3">
      <c r="A637" s="72" t="s">
        <v>5102</v>
      </c>
      <c r="B637" s="97" t="s">
        <v>811</v>
      </c>
      <c r="C637" s="102">
        <f>VLOOKUP(GroupVertices[[#This Row],[Vertex]], Vertices[], MATCH("ID", Vertices[#Headers], 0), FALSE)</f>
        <v>511</v>
      </c>
    </row>
    <row r="638" spans="1:3">
      <c r="A638" s="72" t="s">
        <v>5103</v>
      </c>
      <c r="B638" s="97" t="s">
        <v>495</v>
      </c>
      <c r="C638" s="102">
        <f>VLOOKUP(GroupVertices[[#This Row],[Vertex]], Vertices[], MATCH("ID", Vertices[#Headers], 0), FALSE)</f>
        <v>499</v>
      </c>
    </row>
    <row r="639" spans="1:3">
      <c r="A639" s="72" t="s">
        <v>5103</v>
      </c>
      <c r="B639" s="97" t="s">
        <v>494</v>
      </c>
      <c r="C639" s="102">
        <f>VLOOKUP(GroupVertices[[#This Row],[Vertex]], Vertices[], MATCH("ID", Vertices[#Headers], 0), FALSE)</f>
        <v>498</v>
      </c>
    </row>
    <row r="640" spans="1:3">
      <c r="A640" s="72" t="s">
        <v>5104</v>
      </c>
      <c r="B640" s="97" t="s">
        <v>493</v>
      </c>
      <c r="C640" s="102">
        <f>VLOOKUP(GroupVertices[[#This Row],[Vertex]], Vertices[], MATCH("ID", Vertices[#Headers], 0), FALSE)</f>
        <v>497</v>
      </c>
    </row>
    <row r="641" spans="1:3">
      <c r="A641" s="72" t="s">
        <v>5104</v>
      </c>
      <c r="B641" s="97" t="s">
        <v>492</v>
      </c>
      <c r="C641" s="102">
        <f>VLOOKUP(GroupVertices[[#This Row],[Vertex]], Vertices[], MATCH("ID", Vertices[#Headers], 0), FALSE)</f>
        <v>496</v>
      </c>
    </row>
    <row r="642" spans="1:3">
      <c r="A642" s="72" t="s">
        <v>5105</v>
      </c>
      <c r="B642" s="97" t="s">
        <v>396</v>
      </c>
      <c r="C642" s="102">
        <f>VLOOKUP(GroupVertices[[#This Row],[Vertex]], Vertices[], MATCH("ID", Vertices[#Headers], 0), FALSE)</f>
        <v>436</v>
      </c>
    </row>
    <row r="643" spans="1:3">
      <c r="A643" s="72" t="s">
        <v>5105</v>
      </c>
      <c r="B643" s="97" t="s">
        <v>395</v>
      </c>
      <c r="C643" s="102">
        <f>VLOOKUP(GroupVertices[[#This Row],[Vertex]], Vertices[], MATCH("ID", Vertices[#Headers], 0), FALSE)</f>
        <v>74</v>
      </c>
    </row>
    <row r="644" spans="1:3">
      <c r="A644" s="72" t="s">
        <v>5105</v>
      </c>
      <c r="B644" s="97" t="s">
        <v>258</v>
      </c>
      <c r="C644" s="102">
        <f>VLOOKUP(GroupVertices[[#This Row],[Vertex]], Vertices[], MATCH("ID", Vertices[#Headers], 0), FALSE)</f>
        <v>335</v>
      </c>
    </row>
    <row r="645" spans="1:3">
      <c r="A645" s="72" t="s">
        <v>5106</v>
      </c>
      <c r="B645" s="97" t="s">
        <v>379</v>
      </c>
      <c r="C645" s="102">
        <f>VLOOKUP(GroupVertices[[#This Row],[Vertex]], Vertices[], MATCH("ID", Vertices[#Headers], 0), FALSE)</f>
        <v>423</v>
      </c>
    </row>
    <row r="646" spans="1:3">
      <c r="A646" s="72" t="s">
        <v>5106</v>
      </c>
      <c r="B646" s="97" t="s">
        <v>378</v>
      </c>
      <c r="C646" s="102">
        <f>VLOOKUP(GroupVertices[[#This Row],[Vertex]], Vertices[], MATCH("ID", Vertices[#Headers], 0), FALSE)</f>
        <v>422</v>
      </c>
    </row>
    <row r="647" spans="1:3">
      <c r="A647" s="72" t="s">
        <v>5106</v>
      </c>
      <c r="B647" s="97" t="s">
        <v>380</v>
      </c>
      <c r="C647" s="102">
        <f>VLOOKUP(GroupVertices[[#This Row],[Vertex]], Vertices[], MATCH("ID", Vertices[#Headers], 0), FALSE)</f>
        <v>75</v>
      </c>
    </row>
    <row r="648" spans="1:3">
      <c r="A648" s="72" t="s">
        <v>5107</v>
      </c>
      <c r="B648" s="97" t="s">
        <v>315</v>
      </c>
      <c r="C648" s="102">
        <f>VLOOKUP(GroupVertices[[#This Row],[Vertex]], Vertices[], MATCH("ID", Vertices[#Headers], 0), FALSE)</f>
        <v>375</v>
      </c>
    </row>
    <row r="649" spans="1:3">
      <c r="A649" s="72" t="s">
        <v>5107</v>
      </c>
      <c r="B649" s="97" t="s">
        <v>798</v>
      </c>
      <c r="C649" s="102">
        <f>VLOOKUP(GroupVertices[[#This Row],[Vertex]], Vertices[], MATCH("ID", Vertices[#Headers], 0), FALSE)</f>
        <v>376</v>
      </c>
    </row>
    <row r="650" spans="1:3">
      <c r="A650" s="72" t="s">
        <v>5108</v>
      </c>
      <c r="B650" s="97" t="s">
        <v>284</v>
      </c>
      <c r="C650" s="102">
        <f>VLOOKUP(GroupVertices[[#This Row],[Vertex]], Vertices[], MATCH("ID", Vertices[#Headers], 0), FALSE)</f>
        <v>352</v>
      </c>
    </row>
    <row r="651" spans="1:3">
      <c r="A651" s="72" t="s">
        <v>5108</v>
      </c>
      <c r="B651" s="97" t="s">
        <v>796</v>
      </c>
      <c r="C651" s="102">
        <f>VLOOKUP(GroupVertices[[#This Row],[Vertex]], Vertices[], MATCH("ID", Vertices[#Headers], 0), FALSE)</f>
        <v>353</v>
      </c>
    </row>
    <row r="652" spans="1:3">
      <c r="A652" s="72" t="s">
        <v>5109</v>
      </c>
      <c r="B652" s="97" t="s">
        <v>199</v>
      </c>
      <c r="C652" s="102">
        <f>VLOOKUP(GroupVertices[[#This Row],[Vertex]], Vertices[], MATCH("ID", Vertices[#Headers], 0), FALSE)</f>
        <v>282</v>
      </c>
    </row>
    <row r="653" spans="1:3">
      <c r="A653" s="72" t="s">
        <v>5109</v>
      </c>
      <c r="B653" s="97" t="s">
        <v>788</v>
      </c>
      <c r="C653" s="102">
        <f>VLOOKUP(GroupVertices[[#This Row],[Vertex]], Vertices[], MATCH("ID", Vertices[#Headers], 0), FALSE)</f>
        <v>283</v>
      </c>
    </row>
  </sheetData>
  <dataConsolidate/>
  <phoneticPr fontId="12" type="noConversion"/>
  <dataValidations xWindow="58" yWindow="226" count="3">
    <dataValidation allowBlank="1" showInputMessage="1" showErrorMessage="1" promptTitle="Group Name" prompt="Enter the name of the group.  The group name must also be entered on the Groups worksheet." sqref="A2:A653"/>
    <dataValidation allowBlank="1" showInputMessage="1" showErrorMessage="1" promptTitle="Vertex Name" prompt="Enter the name of a vertex to include in the group." sqref="B2:B653"/>
    <dataValidation allowBlank="1" showInputMessage="1" promptTitle="Vertex ID" prompt="This is the value of the hidden ID cell in the Vertices worksheet.  It gets filled in by the items on the NodeXL, Analysis, Groups menu." sqref="C2:C653"/>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sheetPr codeName="Sheet7"/>
  <dimension ref="A1:X134"/>
  <sheetViews>
    <sheetView workbookViewId="0">
      <selection activeCell="A2" sqref="A2"/>
    </sheetView>
  </sheetViews>
  <sheetFormatPr defaultRowHeight="15.7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c r="A1" s="14" t="s">
        <v>17</v>
      </c>
      <c r="B1" s="14" t="s">
        <v>18</v>
      </c>
      <c r="D1" t="s">
        <v>90</v>
      </c>
      <c r="E1" t="s">
        <v>91</v>
      </c>
      <c r="F1" s="38" t="s">
        <v>97</v>
      </c>
      <c r="G1" s="39" t="s">
        <v>98</v>
      </c>
      <c r="H1" s="38" t="s">
        <v>103</v>
      </c>
      <c r="I1" s="39" t="s">
        <v>104</v>
      </c>
      <c r="J1" s="38" t="s">
        <v>109</v>
      </c>
      <c r="K1" s="39" t="s">
        <v>110</v>
      </c>
      <c r="L1" s="38" t="s">
        <v>115</v>
      </c>
      <c r="M1" s="39" t="s">
        <v>116</v>
      </c>
      <c r="N1" s="38" t="s">
        <v>121</v>
      </c>
      <c r="O1" s="39" t="s">
        <v>122</v>
      </c>
      <c r="P1" s="39" t="s">
        <v>149</v>
      </c>
      <c r="Q1" s="39" t="s">
        <v>150</v>
      </c>
      <c r="R1" s="38" t="s">
        <v>127</v>
      </c>
      <c r="S1" s="38" t="s">
        <v>128</v>
      </c>
      <c r="T1" s="38" t="s">
        <v>133</v>
      </c>
      <c r="U1" s="39" t="s">
        <v>134</v>
      </c>
      <c r="W1" t="s">
        <v>138</v>
      </c>
      <c r="X1" t="s">
        <v>18</v>
      </c>
    </row>
    <row r="2" spans="1:24" ht="16.5" thickTop="1">
      <c r="A2" s="37" t="s">
        <v>5076</v>
      </c>
      <c r="B2" s="37" t="s">
        <v>176</v>
      </c>
      <c r="D2" s="34" t="e">
        <f>MIN(#REF!)</f>
        <v>#REF!</v>
      </c>
      <c r="E2" s="3" t="e">
        <f>COUNTIF(#REF!, "&gt;= " &amp; D2) - COUNTIF(#REF!, "&gt;=" &amp; D3)</f>
        <v>#REF!</v>
      </c>
      <c r="F2" s="40">
        <f>MIN(Vertices[In-Degree])</f>
        <v>0</v>
      </c>
      <c r="G2" s="41">
        <f>COUNTIF(Vertices[In-Degree], "&gt;= " &amp; F2) - COUNTIF(Vertices[In-Degree], "&gt;=" &amp; F3)</f>
        <v>1031</v>
      </c>
      <c r="H2" s="40">
        <f>MIN(Vertices[Out-Degree])</f>
        <v>0</v>
      </c>
      <c r="I2" s="41">
        <f>COUNTIF(Vertices[Out-Degree], "&gt;= " &amp; H2) - COUNTIF(Vertices[Out-Degree], "&gt;=" &amp; H3)</f>
        <v>447</v>
      </c>
      <c r="J2" s="40">
        <f>MIN(Vertices[Betweenness Centrality])</f>
        <v>0</v>
      </c>
      <c r="K2" s="41">
        <f>COUNTIF(Vertices[Betweenness Centrality], "&gt;= " &amp; J2) - COUNTIF(Vertices[Betweenness Centrality], "&gt;=" &amp; J3)</f>
        <v>1039</v>
      </c>
      <c r="L2" s="40">
        <f>MIN(Vertices[Closeness Centrality])</f>
        <v>0</v>
      </c>
      <c r="M2" s="41">
        <f>COUNTIF(Vertices[Closeness Centrality], "&gt;= " &amp; L2) - COUNTIF(Vertices[Closeness Centrality], "&gt;=" &amp; L3)</f>
        <v>1023</v>
      </c>
      <c r="N2" s="40">
        <f>MIN(Vertices[Eigenvector Centrality])</f>
        <v>0</v>
      </c>
      <c r="O2" s="41">
        <f>COUNTIF(Vertices[Eigenvector Centrality], "&gt;= " &amp; N2) - COUNTIF(Vertices[Eigenvector Centrality], "&gt;=" &amp; N3)</f>
        <v>695</v>
      </c>
      <c r="P2" s="40">
        <f>MIN(Vertices[PageRank])</f>
        <v>0</v>
      </c>
      <c r="Q2" s="41">
        <f>COUNTIF(Vertices[PageRank], "&gt;= " &amp; P2) - COUNTIF(Vertices[PageRank], "&gt;=" &amp; P3)</f>
        <v>1028</v>
      </c>
      <c r="R2" s="40">
        <f>MIN(Vertices[Clustering Coefficient])</f>
        <v>0</v>
      </c>
      <c r="S2" s="46">
        <f>COUNTIF(Vertices[Clustering Coefficient], "&gt;= " &amp; R2) - COUNTIF(Vertices[Clustering Coefficient], "&gt;=" &amp; R3)</f>
        <v>833</v>
      </c>
      <c r="T2" s="40" t="e">
        <f ca="1">MIN(INDIRECT(DynamicFilterSourceColumnRange))</f>
        <v>#REF!</v>
      </c>
      <c r="U2" s="41" t="e">
        <f t="shared" ref="U2:U45" ca="1" si="0">COUNTIF(INDIRECT(DynamicFilterSourceColumnRange), "&gt;= " &amp; T2) - COUNTIF(INDIRECT(DynamicFilterSourceColumnRange), "&gt;=" &amp; T3)</f>
        <v>#REF!</v>
      </c>
      <c r="W2" t="s">
        <v>135</v>
      </c>
      <c r="X2">
        <f>ROWS(HistogramBins[Degree Bin]) - 1</f>
        <v>43</v>
      </c>
    </row>
    <row r="3" spans="1:24">
      <c r="A3" s="98"/>
      <c r="B3" s="98"/>
      <c r="D3" s="35" t="e">
        <f t="shared" ref="D3:D44" si="1">D2+($D$45-$D$2)/BinDivisor</f>
        <v>#REF!</v>
      </c>
      <c r="E3" s="3" t="e">
        <f>COUNTIF(#REF!, "&gt;= " &amp; D3) - COUNTIF(#REF!, "&gt;=" &amp; D4)</f>
        <v>#REF!</v>
      </c>
      <c r="F3" s="42">
        <f t="shared" ref="F3:F44" si="2">F2+($F$45-$F$2)/BinDivisor</f>
        <v>8.1395348837209305</v>
      </c>
      <c r="G3" s="43">
        <f>COUNTIF(Vertices[In-Degree], "&gt;= " &amp; F3) - COUNTIF(Vertices[In-Degree], "&gt;=" &amp; F4)</f>
        <v>14</v>
      </c>
      <c r="H3" s="42">
        <f t="shared" ref="H3:H44" si="3">H2+($H$45-$H$2)/BinDivisor</f>
        <v>0.41860465116279072</v>
      </c>
      <c r="I3" s="43">
        <f>COUNTIF(Vertices[Out-Degree], "&gt;= " &amp; H3) - COUNTIF(Vertices[Out-Degree], "&gt;=" &amp; H4)</f>
        <v>0</v>
      </c>
      <c r="J3" s="42">
        <f t="shared" ref="J3:J44" si="4">J2+($J$45-$J$2)/BinDivisor</f>
        <v>8287.46015072093</v>
      </c>
      <c r="K3" s="43">
        <f>COUNTIF(Vertices[Betweenness Centrality], "&gt;= " &amp; J3) - COUNTIF(Vertices[Betweenness Centrality], "&gt;=" &amp; J4)</f>
        <v>8</v>
      </c>
      <c r="L3" s="42">
        <f t="shared" ref="L3:L44" si="5">L2+($L$45-$L$2)/BinDivisor</f>
        <v>2.3255813953488372E-2</v>
      </c>
      <c r="M3" s="43">
        <f>COUNTIF(Vertices[Closeness Centrality], "&gt;= " &amp; L3) - COUNTIF(Vertices[Closeness Centrality], "&gt;=" &amp; L4)</f>
        <v>0</v>
      </c>
      <c r="N3" s="42">
        <f t="shared" ref="N3:N44" si="6">N2+($N$45-$N$2)/BinDivisor</f>
        <v>1.0765813953488373E-3</v>
      </c>
      <c r="O3" s="43">
        <f>COUNTIF(Vertices[Eigenvector Centrality], "&gt;= " &amp; N3) - COUNTIF(Vertices[Eigenvector Centrality], "&gt;=" &amp; N4)</f>
        <v>3</v>
      </c>
      <c r="P3" s="42">
        <f t="shared" ref="P3:P44" si="7">P2+($P$45-$P$2)/BinDivisor</f>
        <v>2.3880084418604652</v>
      </c>
      <c r="Q3" s="43">
        <f>COUNTIF(Vertices[PageRank], "&gt;= " &amp; P3) - COUNTIF(Vertices[PageRank], "&gt;=" &amp; P4)</f>
        <v>15</v>
      </c>
      <c r="R3" s="42">
        <f t="shared" ref="R3:R44" si="8">R2+($R$45-$R$2)/BinDivisor</f>
        <v>2.3255813953488372E-2</v>
      </c>
      <c r="S3" s="47">
        <f>COUNTIF(Vertices[Clustering Coefficient], "&gt;= " &amp; R3) - COUNTIF(Vertices[Clustering Coefficient], "&gt;=" &amp; R4)</f>
        <v>3</v>
      </c>
      <c r="T3" s="42" t="e">
        <f t="shared" ref="T3:T44" ca="1" si="9">T2+($T$45-$T$2)/BinDivisor</f>
        <v>#REF!</v>
      </c>
      <c r="U3" s="43" t="e">
        <f t="shared" ca="1" si="0"/>
        <v>#REF!</v>
      </c>
      <c r="W3" t="s">
        <v>136</v>
      </c>
      <c r="X3" t="s">
        <v>96</v>
      </c>
    </row>
    <row r="4" spans="1:24">
      <c r="A4" s="37" t="s">
        <v>157</v>
      </c>
      <c r="B4" s="37">
        <v>1050</v>
      </c>
      <c r="D4" s="35" t="e">
        <f t="shared" si="1"/>
        <v>#REF!</v>
      </c>
      <c r="E4" s="3" t="e">
        <f>COUNTIF(#REF!, "&gt;= " &amp; D4) - COUNTIF(#REF!, "&gt;=" &amp; D5)</f>
        <v>#REF!</v>
      </c>
      <c r="F4" s="40">
        <f t="shared" si="2"/>
        <v>16.279069767441861</v>
      </c>
      <c r="G4" s="41">
        <f>COUNTIF(Vertices[In-Degree], "&gt;= " &amp; F4) - COUNTIF(Vertices[In-Degree], "&gt;=" &amp; F5)</f>
        <v>1</v>
      </c>
      <c r="H4" s="40">
        <f t="shared" si="3"/>
        <v>0.83720930232558144</v>
      </c>
      <c r="I4" s="41">
        <f>COUNTIF(Vertices[Out-Degree], "&gt;= " &amp; H4) - COUNTIF(Vertices[Out-Degree], "&gt;=" &amp; H5)</f>
        <v>334</v>
      </c>
      <c r="J4" s="40">
        <f t="shared" si="4"/>
        <v>16574.92030144186</v>
      </c>
      <c r="K4" s="41">
        <f>COUNTIF(Vertices[Betweenness Centrality], "&gt;= " &amp; J4) - COUNTIF(Vertices[Betweenness Centrality], "&gt;=" &amp; J5)</f>
        <v>1</v>
      </c>
      <c r="L4" s="40">
        <f t="shared" si="5"/>
        <v>4.6511627906976744E-2</v>
      </c>
      <c r="M4" s="41">
        <f>COUNTIF(Vertices[Closeness Centrality], "&gt;= " &amp; L4) - COUNTIF(Vertices[Closeness Centrality], "&gt;=" &amp; L5)</f>
        <v>0</v>
      </c>
      <c r="N4" s="40">
        <f t="shared" si="6"/>
        <v>2.1531627906976746E-3</v>
      </c>
      <c r="O4" s="41">
        <f>COUNTIF(Vertices[Eigenvector Centrality], "&gt;= " &amp; N4) - COUNTIF(Vertices[Eigenvector Centrality], "&gt;=" &amp; N5)</f>
        <v>333</v>
      </c>
      <c r="P4" s="40">
        <f t="shared" si="7"/>
        <v>4.7760168837209305</v>
      </c>
      <c r="Q4" s="41">
        <f>COUNTIF(Vertices[PageRank], "&gt;= " &amp; P4) - COUNTIF(Vertices[PageRank], "&gt;=" &amp; P5)</f>
        <v>5</v>
      </c>
      <c r="R4" s="40">
        <f t="shared" si="8"/>
        <v>4.6511627906976744E-2</v>
      </c>
      <c r="S4" s="46">
        <f>COUNTIF(Vertices[Clustering Coefficient], "&gt;= " &amp; R4) - COUNTIF(Vertices[Clustering Coefficient], "&gt;=" &amp; R5)</f>
        <v>5</v>
      </c>
      <c r="T4" s="40" t="e">
        <f t="shared" ca="1" si="9"/>
        <v>#REF!</v>
      </c>
      <c r="U4" s="41" t="e">
        <f t="shared" ca="1" si="0"/>
        <v>#REF!</v>
      </c>
      <c r="W4" s="12" t="s">
        <v>137</v>
      </c>
      <c r="X4" s="12" t="s">
        <v>139</v>
      </c>
    </row>
    <row r="5" spans="1:24">
      <c r="A5" s="98"/>
      <c r="B5" s="98"/>
      <c r="D5" s="35" t="e">
        <f t="shared" si="1"/>
        <v>#REF!</v>
      </c>
      <c r="E5" s="3" t="e">
        <f>COUNTIF(#REF!, "&gt;= " &amp; D5) - COUNTIF(#REF!, "&gt;=" &amp; D6)</f>
        <v>#REF!</v>
      </c>
      <c r="F5" s="42">
        <f t="shared" si="2"/>
        <v>24.418604651162791</v>
      </c>
      <c r="G5" s="43">
        <f>COUNTIF(Vertices[In-Degree], "&gt;= " &amp; F5) - COUNTIF(Vertices[In-Degree], "&gt;=" &amp; F6)</f>
        <v>2</v>
      </c>
      <c r="H5" s="42">
        <f t="shared" si="3"/>
        <v>1.2558139534883721</v>
      </c>
      <c r="I5" s="43">
        <f>COUNTIF(Vertices[Out-Degree], "&gt;= " &amp; H5) - COUNTIF(Vertices[Out-Degree], "&gt;=" &amp; H6)</f>
        <v>0</v>
      </c>
      <c r="J5" s="42">
        <f t="shared" si="4"/>
        <v>24862.38045216279</v>
      </c>
      <c r="K5" s="43">
        <f>COUNTIF(Vertices[Betweenness Centrality], "&gt;= " &amp; J5) - COUNTIF(Vertices[Betweenness Centrality], "&gt;=" &amp; J6)</f>
        <v>0</v>
      </c>
      <c r="L5" s="42">
        <f t="shared" si="5"/>
        <v>6.9767441860465115E-2</v>
      </c>
      <c r="M5" s="43">
        <f>COUNTIF(Vertices[Closeness Centrality], "&gt;= " &amp; L5) - COUNTIF(Vertices[Closeness Centrality], "&gt;=" &amp; L6)</f>
        <v>0</v>
      </c>
      <c r="N5" s="42">
        <f t="shared" si="6"/>
        <v>3.2297441860465121E-3</v>
      </c>
      <c r="O5" s="43">
        <f>COUNTIF(Vertices[Eigenvector Centrality], "&gt;= " &amp; N5) - COUNTIF(Vertices[Eigenvector Centrality], "&gt;=" &amp; N6)</f>
        <v>17</v>
      </c>
      <c r="P5" s="42">
        <f t="shared" si="7"/>
        <v>7.1640253255813953</v>
      </c>
      <c r="Q5" s="43">
        <f>COUNTIF(Vertices[PageRank], "&gt;= " &amp; P5) - COUNTIF(Vertices[PageRank], "&gt;=" &amp; P6)</f>
        <v>0</v>
      </c>
      <c r="R5" s="42">
        <f t="shared" si="8"/>
        <v>6.9767441860465115E-2</v>
      </c>
      <c r="S5" s="47">
        <f>COUNTIF(Vertices[Clustering Coefficient], "&gt;= " &amp; R5) - COUNTIF(Vertices[Clustering Coefficient], "&gt;=" &amp; R6)</f>
        <v>7</v>
      </c>
      <c r="T5" s="42" t="e">
        <f t="shared" ca="1" si="9"/>
        <v>#REF!</v>
      </c>
      <c r="U5" s="43" t="e">
        <f t="shared" ca="1" si="0"/>
        <v>#REF!</v>
      </c>
    </row>
    <row r="6" spans="1:24">
      <c r="A6" s="37" t="s">
        <v>161</v>
      </c>
      <c r="B6" s="37">
        <v>1213</v>
      </c>
      <c r="D6" s="35" t="e">
        <f t="shared" si="1"/>
        <v>#REF!</v>
      </c>
      <c r="E6" s="3" t="e">
        <f>COUNTIF(#REF!, "&gt;= " &amp; D6) - COUNTIF(#REF!, "&gt;=" &amp; D7)</f>
        <v>#REF!</v>
      </c>
      <c r="F6" s="40">
        <f t="shared" si="2"/>
        <v>32.558139534883722</v>
      </c>
      <c r="G6" s="41">
        <f>COUNTIF(Vertices[In-Degree], "&gt;= " &amp; F6) - COUNTIF(Vertices[In-Degree], "&gt;=" &amp; F7)</f>
        <v>0</v>
      </c>
      <c r="H6" s="40">
        <f t="shared" si="3"/>
        <v>1.6744186046511629</v>
      </c>
      <c r="I6" s="41">
        <f>COUNTIF(Vertices[Out-Degree], "&gt;= " &amp; H6) - COUNTIF(Vertices[Out-Degree], "&gt;=" &amp; H7)</f>
        <v>117</v>
      </c>
      <c r="J6" s="40">
        <f t="shared" si="4"/>
        <v>33149.84060288372</v>
      </c>
      <c r="K6" s="41">
        <f>COUNTIF(Vertices[Betweenness Centrality], "&gt;= " &amp; J6) - COUNTIF(Vertices[Betweenness Centrality], "&gt;=" &amp; J7)</f>
        <v>0</v>
      </c>
      <c r="L6" s="40">
        <f t="shared" si="5"/>
        <v>9.3023255813953487E-2</v>
      </c>
      <c r="M6" s="41">
        <f>COUNTIF(Vertices[Closeness Centrality], "&gt;= " &amp; L6) - COUNTIF(Vertices[Closeness Centrality], "&gt;=" &amp; L7)</f>
        <v>0</v>
      </c>
      <c r="N6" s="40">
        <f t="shared" si="6"/>
        <v>4.3063255813953491E-3</v>
      </c>
      <c r="O6" s="41">
        <f>COUNTIF(Vertices[Eigenvector Centrality], "&gt;= " &amp; N6) - COUNTIF(Vertices[Eigenvector Centrality], "&gt;=" &amp; N7)</f>
        <v>1</v>
      </c>
      <c r="P6" s="40">
        <f t="shared" si="7"/>
        <v>9.5520337674418609</v>
      </c>
      <c r="Q6" s="41">
        <f>COUNTIF(Vertices[PageRank], "&gt;= " &amp; P6) - COUNTIF(Vertices[PageRank], "&gt;=" &amp; P7)</f>
        <v>0</v>
      </c>
      <c r="R6" s="40">
        <f t="shared" si="8"/>
        <v>9.3023255813953487E-2</v>
      </c>
      <c r="S6" s="46">
        <f>COUNTIF(Vertices[Clustering Coefficient], "&gt;= " &amp; R6) - COUNTIF(Vertices[Clustering Coefficient], "&gt;=" &amp; R7)</f>
        <v>16</v>
      </c>
      <c r="T6" s="40" t="e">
        <f t="shared" ca="1" si="9"/>
        <v>#REF!</v>
      </c>
      <c r="U6" s="41" t="e">
        <f t="shared" ca="1" si="0"/>
        <v>#REF!</v>
      </c>
    </row>
    <row r="7" spans="1:24">
      <c r="A7" s="37" t="s">
        <v>162</v>
      </c>
      <c r="B7" s="37">
        <v>293</v>
      </c>
      <c r="D7" s="35" t="e">
        <f t="shared" si="1"/>
        <v>#REF!</v>
      </c>
      <c r="E7" s="3" t="e">
        <f>COUNTIF(#REF!, "&gt;= " &amp; D7) - COUNTIF(#REF!, "&gt;=" &amp; D8)</f>
        <v>#REF!</v>
      </c>
      <c r="F7" s="42">
        <f t="shared" si="2"/>
        <v>40.697674418604649</v>
      </c>
      <c r="G7" s="43">
        <f>COUNTIF(Vertices[In-Degree], "&gt;= " &amp; F7) - COUNTIF(Vertices[In-Degree], "&gt;=" &amp; F8)</f>
        <v>0</v>
      </c>
      <c r="H7" s="42">
        <f t="shared" si="3"/>
        <v>2.0930232558139537</v>
      </c>
      <c r="I7" s="43">
        <f>COUNTIF(Vertices[Out-Degree], "&gt;= " &amp; H7) - COUNTIF(Vertices[Out-Degree], "&gt;=" &amp; H8)</f>
        <v>0</v>
      </c>
      <c r="J7" s="42">
        <f t="shared" si="4"/>
        <v>41437.30075360465</v>
      </c>
      <c r="K7" s="43">
        <f>COUNTIF(Vertices[Betweenness Centrality], "&gt;= " &amp; J7) - COUNTIF(Vertices[Betweenness Centrality], "&gt;=" &amp; J8)</f>
        <v>1</v>
      </c>
      <c r="L7" s="42">
        <f t="shared" si="5"/>
        <v>0.11627906976744186</v>
      </c>
      <c r="M7" s="43">
        <f>COUNTIF(Vertices[Closeness Centrality], "&gt;= " &amp; L7) - COUNTIF(Vertices[Closeness Centrality], "&gt;=" &amp; L8)</f>
        <v>0</v>
      </c>
      <c r="N7" s="42">
        <f t="shared" si="6"/>
        <v>5.3829069767441862E-3</v>
      </c>
      <c r="O7" s="43">
        <f>COUNTIF(Vertices[Eigenvector Centrality], "&gt;= " &amp; N7) - COUNTIF(Vertices[Eigenvector Centrality], "&gt;=" &amp; N8)</f>
        <v>0</v>
      </c>
      <c r="P7" s="42">
        <f t="shared" si="7"/>
        <v>11.940042209302327</v>
      </c>
      <c r="Q7" s="43">
        <f>COUNTIF(Vertices[PageRank], "&gt;= " &amp; P7) - COUNTIF(Vertices[PageRank], "&gt;=" &amp; P8)</f>
        <v>0</v>
      </c>
      <c r="R7" s="42">
        <f t="shared" si="8"/>
        <v>0.11627906976744186</v>
      </c>
      <c r="S7" s="47">
        <f>COUNTIF(Vertices[Clustering Coefficient], "&gt;= " &amp; R7) - COUNTIF(Vertices[Clustering Coefficient], "&gt;=" &amp; R8)</f>
        <v>5</v>
      </c>
      <c r="T7" s="42" t="e">
        <f t="shared" ca="1" si="9"/>
        <v>#REF!</v>
      </c>
      <c r="U7" s="43" t="e">
        <f t="shared" ca="1" si="0"/>
        <v>#REF!</v>
      </c>
    </row>
    <row r="8" spans="1:24">
      <c r="A8" s="37" t="s">
        <v>163</v>
      </c>
      <c r="B8" s="37">
        <v>1506</v>
      </c>
      <c r="D8" s="35" t="e">
        <f t="shared" si="1"/>
        <v>#REF!</v>
      </c>
      <c r="E8" s="3" t="e">
        <f>COUNTIF(#REF!, "&gt;= " &amp; D8) - COUNTIF(#REF!, "&gt;=" &amp; D9)</f>
        <v>#REF!</v>
      </c>
      <c r="F8" s="40">
        <f t="shared" si="2"/>
        <v>48.837209302325576</v>
      </c>
      <c r="G8" s="41">
        <f>COUNTIF(Vertices[In-Degree], "&gt;= " &amp; F8) - COUNTIF(Vertices[In-Degree], "&gt;=" &amp; F9)</f>
        <v>1</v>
      </c>
      <c r="H8" s="40">
        <f t="shared" si="3"/>
        <v>2.5116279069767442</v>
      </c>
      <c r="I8" s="41">
        <f>COUNTIF(Vertices[Out-Degree], "&gt;= " &amp; H8) - COUNTIF(Vertices[Out-Degree], "&gt;=" &amp; H9)</f>
        <v>0</v>
      </c>
      <c r="J8" s="40">
        <f t="shared" si="4"/>
        <v>49724.76090432558</v>
      </c>
      <c r="K8" s="41">
        <f>COUNTIF(Vertices[Betweenness Centrality], "&gt;= " &amp; J8) - COUNTIF(Vertices[Betweenness Centrality], "&gt;=" &amp; J9)</f>
        <v>0</v>
      </c>
      <c r="L8" s="40">
        <f t="shared" si="5"/>
        <v>0.13953488372093023</v>
      </c>
      <c r="M8" s="41">
        <f>COUNTIF(Vertices[Closeness Centrality], "&gt;= " &amp; L8) - COUNTIF(Vertices[Closeness Centrality], "&gt;=" &amp; L9)</f>
        <v>0</v>
      </c>
      <c r="N8" s="40">
        <f t="shared" si="6"/>
        <v>6.4594883720930233E-3</v>
      </c>
      <c r="O8" s="41">
        <f>COUNTIF(Vertices[Eigenvector Centrality], "&gt;= " &amp; N8) - COUNTIF(Vertices[Eigenvector Centrality], "&gt;=" &amp; N9)</f>
        <v>0</v>
      </c>
      <c r="P8" s="40">
        <f t="shared" si="7"/>
        <v>14.328050651162792</v>
      </c>
      <c r="Q8" s="41">
        <f>COUNTIF(Vertices[PageRank], "&gt;= " &amp; P8) - COUNTIF(Vertices[PageRank], "&gt;=" &amp; P9)</f>
        <v>1</v>
      </c>
      <c r="R8" s="40">
        <f t="shared" si="8"/>
        <v>0.13953488372093023</v>
      </c>
      <c r="S8" s="46">
        <f>COUNTIF(Vertices[Clustering Coefficient], "&gt;= " &amp; R8) - COUNTIF(Vertices[Clustering Coefficient], "&gt;=" &amp; R9)</f>
        <v>6</v>
      </c>
      <c r="T8" s="40" t="e">
        <f t="shared" ca="1" si="9"/>
        <v>#REF!</v>
      </c>
      <c r="U8" s="41" t="e">
        <f t="shared" ca="1" si="0"/>
        <v>#REF!</v>
      </c>
    </row>
    <row r="9" spans="1:24">
      <c r="A9" s="98"/>
      <c r="B9" s="98"/>
      <c r="D9" s="35" t="e">
        <f t="shared" si="1"/>
        <v>#REF!</v>
      </c>
      <c r="E9" s="3" t="e">
        <f>COUNTIF(#REF!, "&gt;= " &amp; D9) - COUNTIF(#REF!, "&gt;=" &amp; D10)</f>
        <v>#REF!</v>
      </c>
      <c r="F9" s="42">
        <f t="shared" si="2"/>
        <v>56.976744186046503</v>
      </c>
      <c r="G9" s="43">
        <f>COUNTIF(Vertices[In-Degree], "&gt;= " &amp; F9) - COUNTIF(Vertices[In-Degree], "&gt;=" &amp; F10)</f>
        <v>0</v>
      </c>
      <c r="H9" s="42">
        <f t="shared" si="3"/>
        <v>2.9302325581395348</v>
      </c>
      <c r="I9" s="43">
        <f>COUNTIF(Vertices[Out-Degree], "&gt;= " &amp; H9) - COUNTIF(Vertices[Out-Degree], "&gt;=" &amp; H10)</f>
        <v>47</v>
      </c>
      <c r="J9" s="42">
        <f t="shared" si="4"/>
        <v>58012.22105504651</v>
      </c>
      <c r="K9" s="43">
        <f>COUNTIF(Vertices[Betweenness Centrality], "&gt;= " &amp; J9) - COUNTIF(Vertices[Betweenness Centrality], "&gt;=" &amp; J10)</f>
        <v>0</v>
      </c>
      <c r="L9" s="42">
        <f t="shared" si="5"/>
        <v>0.16279069767441862</v>
      </c>
      <c r="M9" s="43">
        <f>COUNTIF(Vertices[Closeness Centrality], "&gt;= " &amp; L9) - COUNTIF(Vertices[Closeness Centrality], "&gt;=" &amp; L10)</f>
        <v>0</v>
      </c>
      <c r="N9" s="42">
        <f t="shared" si="6"/>
        <v>7.5360697674418603E-3</v>
      </c>
      <c r="O9" s="43">
        <f>COUNTIF(Vertices[Eigenvector Centrality], "&gt;= " &amp; N9) - COUNTIF(Vertices[Eigenvector Centrality], "&gt;=" &amp; N10)</f>
        <v>0</v>
      </c>
      <c r="P9" s="42">
        <f t="shared" si="7"/>
        <v>16.716059093023258</v>
      </c>
      <c r="Q9" s="43">
        <f>COUNTIF(Vertices[PageRank], "&gt;= " &amp; P9) - COUNTIF(Vertices[PageRank], "&gt;=" &amp; P10)</f>
        <v>0</v>
      </c>
      <c r="R9" s="42">
        <f t="shared" si="8"/>
        <v>0.16279069767441862</v>
      </c>
      <c r="S9" s="47">
        <f>COUNTIF(Vertices[Clustering Coefficient], "&gt;= " &amp; R9) - COUNTIF(Vertices[Clustering Coefficient], "&gt;=" &amp; R10)</f>
        <v>29</v>
      </c>
      <c r="T9" s="42" t="e">
        <f t="shared" ca="1" si="9"/>
        <v>#REF!</v>
      </c>
      <c r="U9" s="43" t="e">
        <f t="shared" ca="1" si="0"/>
        <v>#REF!</v>
      </c>
    </row>
    <row r="10" spans="1:24">
      <c r="A10" s="37" t="s">
        <v>164</v>
      </c>
      <c r="B10" s="37">
        <v>0</v>
      </c>
      <c r="D10" s="35" t="e">
        <f t="shared" si="1"/>
        <v>#REF!</v>
      </c>
      <c r="E10" s="3" t="e">
        <f>COUNTIF(#REF!, "&gt;= " &amp; D10) - COUNTIF(#REF!, "&gt;=" &amp; D11)</f>
        <v>#REF!</v>
      </c>
      <c r="F10" s="40">
        <f t="shared" si="2"/>
        <v>65.11627906976743</v>
      </c>
      <c r="G10" s="41">
        <f>COUNTIF(Vertices[In-Degree], "&gt;= " &amp; F10) - COUNTIF(Vertices[In-Degree], "&gt;=" &amp; F11)</f>
        <v>0</v>
      </c>
      <c r="H10" s="40">
        <f t="shared" si="3"/>
        <v>3.3488372093023253</v>
      </c>
      <c r="I10" s="41">
        <f>COUNTIF(Vertices[Out-Degree], "&gt;= " &amp; H10) - COUNTIF(Vertices[Out-Degree], "&gt;=" &amp; H11)</f>
        <v>0</v>
      </c>
      <c r="J10" s="40">
        <f t="shared" si="4"/>
        <v>66299.68120576744</v>
      </c>
      <c r="K10" s="41">
        <f>COUNTIF(Vertices[Betweenness Centrality], "&gt;= " &amp; J10) - COUNTIF(Vertices[Betweenness Centrality], "&gt;=" &amp; J11)</f>
        <v>0</v>
      </c>
      <c r="L10" s="40">
        <f t="shared" si="5"/>
        <v>0.18604651162790697</v>
      </c>
      <c r="M10" s="41">
        <f>COUNTIF(Vertices[Closeness Centrality], "&gt;= " &amp; L10) - COUNTIF(Vertices[Closeness Centrality], "&gt;=" &amp; L11)</f>
        <v>0</v>
      </c>
      <c r="N10" s="40">
        <f t="shared" si="6"/>
        <v>8.6126511627906983E-3</v>
      </c>
      <c r="O10" s="41">
        <f>COUNTIF(Vertices[Eigenvector Centrality], "&gt;= " &amp; N10) - COUNTIF(Vertices[Eigenvector Centrality], "&gt;=" &amp; N11)</f>
        <v>0</v>
      </c>
      <c r="P10" s="40">
        <f t="shared" si="7"/>
        <v>19.104067534883722</v>
      </c>
      <c r="Q10" s="41">
        <f>COUNTIF(Vertices[PageRank], "&gt;= " &amp; P10) - COUNTIF(Vertices[PageRank], "&gt;=" &amp; P11)</f>
        <v>0</v>
      </c>
      <c r="R10" s="40">
        <f t="shared" si="8"/>
        <v>0.18604651162790697</v>
      </c>
      <c r="S10" s="46">
        <f>COUNTIF(Vertices[Clustering Coefficient], "&gt;= " &amp; R10) - COUNTIF(Vertices[Clustering Coefficient], "&gt;=" &amp; R11)</f>
        <v>12</v>
      </c>
      <c r="T10" s="40" t="e">
        <f t="shared" ca="1" si="9"/>
        <v>#REF!</v>
      </c>
      <c r="U10" s="41" t="e">
        <f t="shared" ca="1" si="0"/>
        <v>#REF!</v>
      </c>
    </row>
    <row r="11" spans="1:24">
      <c r="A11" s="98"/>
      <c r="B11" s="98"/>
      <c r="D11" s="35" t="e">
        <f t="shared" si="1"/>
        <v>#REF!</v>
      </c>
      <c r="E11" s="3" t="e">
        <f>COUNTIF(#REF!, "&gt;= " &amp; D11) - COUNTIF(#REF!, "&gt;=" &amp; D12)</f>
        <v>#REF!</v>
      </c>
      <c r="F11" s="42">
        <f t="shared" si="2"/>
        <v>73.255813953488357</v>
      </c>
      <c r="G11" s="43">
        <f>COUNTIF(Vertices[In-Degree], "&gt;= " &amp; F11) - COUNTIF(Vertices[In-Degree], "&gt;=" &amp; F12)</f>
        <v>0</v>
      </c>
      <c r="H11" s="42">
        <f t="shared" si="3"/>
        <v>3.7674418604651159</v>
      </c>
      <c r="I11" s="43">
        <f>COUNTIF(Vertices[Out-Degree], "&gt;= " &amp; H11) - COUNTIF(Vertices[Out-Degree], "&gt;=" &amp; H12)</f>
        <v>36</v>
      </c>
      <c r="J11" s="42">
        <f t="shared" si="4"/>
        <v>74587.14135648837</v>
      </c>
      <c r="K11" s="43">
        <f>COUNTIF(Vertices[Betweenness Centrality], "&gt;= " &amp; J11) - COUNTIF(Vertices[Betweenness Centrality], "&gt;=" &amp; J12)</f>
        <v>0</v>
      </c>
      <c r="L11" s="42">
        <f t="shared" si="5"/>
        <v>0.20930232558139533</v>
      </c>
      <c r="M11" s="43">
        <f>COUNTIF(Vertices[Closeness Centrality], "&gt;= " &amp; L11) - COUNTIF(Vertices[Closeness Centrality], "&gt;=" &amp; L12)</f>
        <v>0</v>
      </c>
      <c r="N11" s="42">
        <f t="shared" si="6"/>
        <v>9.6892325581395353E-3</v>
      </c>
      <c r="O11" s="43">
        <f>COUNTIF(Vertices[Eigenvector Centrality], "&gt;= " &amp; N11) - COUNTIF(Vertices[Eigenvector Centrality], "&gt;=" &amp; N12)</f>
        <v>0</v>
      </c>
      <c r="P11" s="42">
        <f t="shared" si="7"/>
        <v>21.492075976744186</v>
      </c>
      <c r="Q11" s="43">
        <f>COUNTIF(Vertices[PageRank], "&gt;= " &amp; P11) - COUNTIF(Vertices[PageRank], "&gt;=" &amp; P12)</f>
        <v>0</v>
      </c>
      <c r="R11" s="42">
        <f t="shared" si="8"/>
        <v>0.20930232558139533</v>
      </c>
      <c r="S11" s="47">
        <f>COUNTIF(Vertices[Clustering Coefficient], "&gt;= " &amp; R11) - COUNTIF(Vertices[Clustering Coefficient], "&gt;=" &amp; R12)</f>
        <v>1</v>
      </c>
      <c r="T11" s="42" t="e">
        <f t="shared" ca="1" si="9"/>
        <v>#REF!</v>
      </c>
      <c r="U11" s="43" t="e">
        <f t="shared" ca="1" si="0"/>
        <v>#REF!</v>
      </c>
    </row>
    <row r="12" spans="1:24">
      <c r="A12" s="37" t="s">
        <v>165</v>
      </c>
      <c r="B12" s="37">
        <v>412</v>
      </c>
      <c r="D12" s="35" t="e">
        <f t="shared" si="1"/>
        <v>#REF!</v>
      </c>
      <c r="E12" s="3" t="e">
        <f>COUNTIF(#REF!, "&gt;= " &amp; D12) - COUNTIF(#REF!, "&gt;=" &amp; D13)</f>
        <v>#REF!</v>
      </c>
      <c r="F12" s="40">
        <f t="shared" si="2"/>
        <v>81.395348837209283</v>
      </c>
      <c r="G12" s="41">
        <f>COUNTIF(Vertices[In-Degree], "&gt;= " &amp; F12) - COUNTIF(Vertices[In-Degree], "&gt;=" &amp; F13)</f>
        <v>0</v>
      </c>
      <c r="H12" s="40">
        <f t="shared" si="3"/>
        <v>4.1860465116279064</v>
      </c>
      <c r="I12" s="41">
        <f>COUNTIF(Vertices[Out-Degree], "&gt;= " &amp; H12) - COUNTIF(Vertices[Out-Degree], "&gt;=" &amp; H13)</f>
        <v>0</v>
      </c>
      <c r="J12" s="40">
        <f t="shared" si="4"/>
        <v>82874.6015072093</v>
      </c>
      <c r="K12" s="41">
        <f>COUNTIF(Vertices[Betweenness Centrality], "&gt;= " &amp; J12) - COUNTIF(Vertices[Betweenness Centrality], "&gt;=" &amp; J13)</f>
        <v>0</v>
      </c>
      <c r="L12" s="40">
        <f t="shared" si="5"/>
        <v>0.23255813953488369</v>
      </c>
      <c r="M12" s="41">
        <f>COUNTIF(Vertices[Closeness Centrality], "&gt;= " &amp; L12) - COUNTIF(Vertices[Closeness Centrality], "&gt;=" &amp; L13)</f>
        <v>0</v>
      </c>
      <c r="N12" s="40">
        <f t="shared" si="6"/>
        <v>1.0765813953488372E-2</v>
      </c>
      <c r="O12" s="41">
        <f>COUNTIF(Vertices[Eigenvector Centrality], "&gt;= " &amp; N12) - COUNTIF(Vertices[Eigenvector Centrality], "&gt;=" &amp; N13)</f>
        <v>0</v>
      </c>
      <c r="P12" s="40">
        <f t="shared" si="7"/>
        <v>23.88008441860465</v>
      </c>
      <c r="Q12" s="41">
        <f>COUNTIF(Vertices[PageRank], "&gt;= " &amp; P12) - COUNTIF(Vertices[PageRank], "&gt;=" &amp; P13)</f>
        <v>0</v>
      </c>
      <c r="R12" s="40">
        <f t="shared" si="8"/>
        <v>0.23255813953488369</v>
      </c>
      <c r="S12" s="46">
        <f>COUNTIF(Vertices[Clustering Coefficient], "&gt;= " &amp; R12) - COUNTIF(Vertices[Clustering Coefficient], "&gt;=" &amp; R13)</f>
        <v>13</v>
      </c>
      <c r="T12" s="40" t="e">
        <f t="shared" ca="1" si="9"/>
        <v>#REF!</v>
      </c>
      <c r="U12" s="41" t="e">
        <f t="shared" ca="1" si="0"/>
        <v>#REF!</v>
      </c>
    </row>
    <row r="13" spans="1:24">
      <c r="A13" s="37" t="s">
        <v>166</v>
      </c>
      <c r="B13" s="37">
        <v>398</v>
      </c>
      <c r="D13" s="35" t="e">
        <f t="shared" si="1"/>
        <v>#REF!</v>
      </c>
      <c r="E13" s="3" t="e">
        <f>COUNTIF(#REF!, "&gt;= " &amp; D13) - COUNTIF(#REF!, "&gt;=" &amp; D14)</f>
        <v>#REF!</v>
      </c>
      <c r="F13" s="42">
        <f t="shared" si="2"/>
        <v>89.53488372093021</v>
      </c>
      <c r="G13" s="43">
        <f>COUNTIF(Vertices[In-Degree], "&gt;= " &amp; F13) - COUNTIF(Vertices[In-Degree], "&gt;=" &amp; F14)</f>
        <v>0</v>
      </c>
      <c r="H13" s="42">
        <f t="shared" si="3"/>
        <v>4.604651162790697</v>
      </c>
      <c r="I13" s="43">
        <f>COUNTIF(Vertices[Out-Degree], "&gt;= " &amp; H13) - COUNTIF(Vertices[Out-Degree], "&gt;=" &amp; H14)</f>
        <v>18</v>
      </c>
      <c r="J13" s="42">
        <f t="shared" si="4"/>
        <v>91162.06165793023</v>
      </c>
      <c r="K13" s="43">
        <f>COUNTIF(Vertices[Betweenness Centrality], "&gt;= " &amp; J13) - COUNTIF(Vertices[Betweenness Centrality], "&gt;=" &amp; J14)</f>
        <v>0</v>
      </c>
      <c r="L13" s="42">
        <f t="shared" si="5"/>
        <v>0.25581395348837205</v>
      </c>
      <c r="M13" s="43">
        <f>COUNTIF(Vertices[Closeness Centrality], "&gt;= " &amp; L13) - COUNTIF(Vertices[Closeness Centrality], "&gt;=" &amp; L14)</f>
        <v>0</v>
      </c>
      <c r="N13" s="42">
        <f t="shared" si="6"/>
        <v>1.1842395348837209E-2</v>
      </c>
      <c r="O13" s="43">
        <f>COUNTIF(Vertices[Eigenvector Centrality], "&gt;= " &amp; N13) - COUNTIF(Vertices[Eigenvector Centrality], "&gt;=" &amp; N14)</f>
        <v>0</v>
      </c>
      <c r="P13" s="42">
        <f t="shared" si="7"/>
        <v>26.268092860465114</v>
      </c>
      <c r="Q13" s="43">
        <f>COUNTIF(Vertices[PageRank], "&gt;= " &amp; P13) - COUNTIF(Vertices[PageRank], "&gt;=" &amp; P14)</f>
        <v>0</v>
      </c>
      <c r="R13" s="42">
        <f t="shared" si="8"/>
        <v>0.25581395348837205</v>
      </c>
      <c r="S13" s="47">
        <f>COUNTIF(Vertices[Clustering Coefficient], "&gt;= " &amp; R13) - COUNTIF(Vertices[Clustering Coefficient], "&gt;=" &amp; R14)</f>
        <v>4</v>
      </c>
      <c r="T13" s="42" t="e">
        <f t="shared" ca="1" si="9"/>
        <v>#REF!</v>
      </c>
      <c r="U13" s="43" t="e">
        <f t="shared" ca="1" si="0"/>
        <v>#REF!</v>
      </c>
    </row>
    <row r="14" spans="1:24">
      <c r="A14" s="37" t="s">
        <v>167</v>
      </c>
      <c r="B14" s="37">
        <v>625</v>
      </c>
      <c r="D14" s="35" t="e">
        <f t="shared" si="1"/>
        <v>#REF!</v>
      </c>
      <c r="E14" s="3" t="e">
        <f>COUNTIF(#REF!, "&gt;= " &amp; D14) - COUNTIF(#REF!, "&gt;=" &amp; D15)</f>
        <v>#REF!</v>
      </c>
      <c r="F14" s="40">
        <f t="shared" si="2"/>
        <v>97.674418604651137</v>
      </c>
      <c r="G14" s="41">
        <f>COUNTIF(Vertices[In-Degree], "&gt;= " &amp; F14) - COUNTIF(Vertices[In-Degree], "&gt;=" &amp; F15)</f>
        <v>0</v>
      </c>
      <c r="H14" s="40">
        <f t="shared" si="3"/>
        <v>5.0232558139534875</v>
      </c>
      <c r="I14" s="41">
        <f>COUNTIF(Vertices[Out-Degree], "&gt;= " &amp; H14) - COUNTIF(Vertices[Out-Degree], "&gt;=" &amp; H15)</f>
        <v>0</v>
      </c>
      <c r="J14" s="40">
        <f t="shared" si="4"/>
        <v>99449.52180865116</v>
      </c>
      <c r="K14" s="41">
        <f>COUNTIF(Vertices[Betweenness Centrality], "&gt;= " &amp; J14) - COUNTIF(Vertices[Betweenness Centrality], "&gt;=" &amp; J15)</f>
        <v>0</v>
      </c>
      <c r="L14" s="40">
        <f t="shared" si="5"/>
        <v>0.27906976744186041</v>
      </c>
      <c r="M14" s="41">
        <f>COUNTIF(Vertices[Closeness Centrality], "&gt;= " &amp; L14) - COUNTIF(Vertices[Closeness Centrality], "&gt;=" &amp; L15)</f>
        <v>0</v>
      </c>
      <c r="N14" s="40">
        <f t="shared" si="6"/>
        <v>1.2918976744186047E-2</v>
      </c>
      <c r="O14" s="41">
        <f>COUNTIF(Vertices[Eigenvector Centrality], "&gt;= " &amp; N14) - COUNTIF(Vertices[Eigenvector Centrality], "&gt;=" &amp; N15)</f>
        <v>0</v>
      </c>
      <c r="P14" s="40">
        <f t="shared" si="7"/>
        <v>28.656101302325578</v>
      </c>
      <c r="Q14" s="41">
        <f>COUNTIF(Vertices[PageRank], "&gt;= " &amp; P14) - COUNTIF(Vertices[PageRank], "&gt;=" &amp; P15)</f>
        <v>0</v>
      </c>
      <c r="R14" s="40">
        <f t="shared" si="8"/>
        <v>0.27906976744186041</v>
      </c>
      <c r="S14" s="46">
        <f>COUNTIF(Vertices[Clustering Coefficient], "&gt;= " &amp; R14) - COUNTIF(Vertices[Clustering Coefficient], "&gt;=" &amp; R15)</f>
        <v>6</v>
      </c>
      <c r="T14" s="40" t="e">
        <f t="shared" ca="1" si="9"/>
        <v>#REF!</v>
      </c>
      <c r="U14" s="41" t="e">
        <f t="shared" ca="1" si="0"/>
        <v>#REF!</v>
      </c>
    </row>
    <row r="15" spans="1:24">
      <c r="A15" s="37" t="s">
        <v>168</v>
      </c>
      <c r="B15" s="37">
        <v>1482</v>
      </c>
      <c r="D15" s="35" t="e">
        <f t="shared" si="1"/>
        <v>#REF!</v>
      </c>
      <c r="E15" s="3" t="e">
        <f>COUNTIF(#REF!, "&gt;= " &amp; D15) - COUNTIF(#REF!, "&gt;=" &amp; D16)</f>
        <v>#REF!</v>
      </c>
      <c r="F15" s="42">
        <f t="shared" si="2"/>
        <v>105.81395348837206</v>
      </c>
      <c r="G15" s="43">
        <f>COUNTIF(Vertices[In-Degree], "&gt;= " &amp; F15) - COUNTIF(Vertices[In-Degree], "&gt;=" &amp; F16)</f>
        <v>0</v>
      </c>
      <c r="H15" s="42">
        <f t="shared" si="3"/>
        <v>5.4418604651162781</v>
      </c>
      <c r="I15" s="43">
        <f>COUNTIF(Vertices[Out-Degree], "&gt;= " &amp; H15) - COUNTIF(Vertices[Out-Degree], "&gt;=" &amp; H16)</f>
        <v>0</v>
      </c>
      <c r="J15" s="42">
        <f t="shared" si="4"/>
        <v>107736.98195937209</v>
      </c>
      <c r="K15" s="43">
        <f>COUNTIF(Vertices[Betweenness Centrality], "&gt;= " &amp; J15) - COUNTIF(Vertices[Betweenness Centrality], "&gt;=" &amp; J16)</f>
        <v>0</v>
      </c>
      <c r="L15" s="42">
        <f t="shared" si="5"/>
        <v>0.30232558139534876</v>
      </c>
      <c r="M15" s="43">
        <f>COUNTIF(Vertices[Closeness Centrality], "&gt;= " &amp; L15) - COUNTIF(Vertices[Closeness Centrality], "&gt;=" &amp; L16)</f>
        <v>0</v>
      </c>
      <c r="N15" s="42">
        <f t="shared" si="6"/>
        <v>1.3995558139534884E-2</v>
      </c>
      <c r="O15" s="43">
        <f>COUNTIF(Vertices[Eigenvector Centrality], "&gt;= " &amp; N15) - COUNTIF(Vertices[Eigenvector Centrality], "&gt;=" &amp; N16)</f>
        <v>0</v>
      </c>
      <c r="P15" s="42">
        <f t="shared" si="7"/>
        <v>31.044109744186041</v>
      </c>
      <c r="Q15" s="43">
        <f>COUNTIF(Vertices[PageRank], "&gt;= " &amp; P15) - COUNTIF(Vertices[PageRank], "&gt;=" &amp; P16)</f>
        <v>0</v>
      </c>
      <c r="R15" s="42">
        <f t="shared" si="8"/>
        <v>0.30232558139534876</v>
      </c>
      <c r="S15" s="47">
        <f>COUNTIF(Vertices[Clustering Coefficient], "&gt;= " &amp; R15) - COUNTIF(Vertices[Clustering Coefficient], "&gt;=" &amp; R16)</f>
        <v>0</v>
      </c>
      <c r="T15" s="42" t="e">
        <f t="shared" ca="1" si="9"/>
        <v>#REF!</v>
      </c>
      <c r="U15" s="43" t="e">
        <f t="shared" ca="1" si="0"/>
        <v>#REF!</v>
      </c>
    </row>
    <row r="16" spans="1:24">
      <c r="A16" s="98"/>
      <c r="B16" s="98"/>
      <c r="D16" s="35" t="e">
        <f t="shared" si="1"/>
        <v>#REF!</v>
      </c>
      <c r="E16" s="3" t="e">
        <f>COUNTIF(#REF!, "&gt;= " &amp; D16) - COUNTIF(#REF!, "&gt;=" &amp; D17)</f>
        <v>#REF!</v>
      </c>
      <c r="F16" s="40">
        <f t="shared" si="2"/>
        <v>113.95348837209299</v>
      </c>
      <c r="G16" s="41">
        <f>COUNTIF(Vertices[In-Degree], "&gt;= " &amp; F16) - COUNTIF(Vertices[In-Degree], "&gt;=" &amp; F17)</f>
        <v>0</v>
      </c>
      <c r="H16" s="40">
        <f t="shared" si="3"/>
        <v>5.8604651162790686</v>
      </c>
      <c r="I16" s="41">
        <f>COUNTIF(Vertices[Out-Degree], "&gt;= " &amp; H16) - COUNTIF(Vertices[Out-Degree], "&gt;=" &amp; H17)</f>
        <v>23</v>
      </c>
      <c r="J16" s="40">
        <f t="shared" si="4"/>
        <v>116024.44211009302</v>
      </c>
      <c r="K16" s="41">
        <f>COUNTIF(Vertices[Betweenness Centrality], "&gt;= " &amp; J16) - COUNTIF(Vertices[Betweenness Centrality], "&gt;=" &amp; J17)</f>
        <v>0</v>
      </c>
      <c r="L16" s="40">
        <f t="shared" si="5"/>
        <v>0.32558139534883712</v>
      </c>
      <c r="M16" s="41">
        <f>COUNTIF(Vertices[Closeness Centrality], "&gt;= " &amp; L16) - COUNTIF(Vertices[Closeness Centrality], "&gt;=" &amp; L17)</f>
        <v>2</v>
      </c>
      <c r="N16" s="40">
        <f t="shared" si="6"/>
        <v>1.5072139534883721E-2</v>
      </c>
      <c r="O16" s="41">
        <f>COUNTIF(Vertices[Eigenvector Centrality], "&gt;= " &amp; N16) - COUNTIF(Vertices[Eigenvector Centrality], "&gt;=" &amp; N17)</f>
        <v>0</v>
      </c>
      <c r="P16" s="40">
        <f t="shared" si="7"/>
        <v>33.432118186046509</v>
      </c>
      <c r="Q16" s="41">
        <f>COUNTIF(Vertices[PageRank], "&gt;= " &amp; P16) - COUNTIF(Vertices[PageRank], "&gt;=" &amp; P17)</f>
        <v>0</v>
      </c>
      <c r="R16" s="40">
        <f t="shared" si="8"/>
        <v>0.32558139534883712</v>
      </c>
      <c r="S16" s="46">
        <f>COUNTIF(Vertices[Clustering Coefficient], "&gt;= " &amp; R16) - COUNTIF(Vertices[Clustering Coefficient], "&gt;=" &amp; R17)</f>
        <v>23</v>
      </c>
      <c r="T16" s="40" t="e">
        <f t="shared" ca="1" si="9"/>
        <v>#REF!</v>
      </c>
      <c r="U16" s="41" t="e">
        <f t="shared" ca="1" si="0"/>
        <v>#REF!</v>
      </c>
    </row>
    <row r="17" spans="1:21">
      <c r="A17" s="37" t="s">
        <v>169</v>
      </c>
      <c r="B17" s="37">
        <v>9</v>
      </c>
      <c r="D17" s="35" t="e">
        <f t="shared" si="1"/>
        <v>#REF!</v>
      </c>
      <c r="E17" s="3" t="e">
        <f>COUNTIF(#REF!, "&gt;= " &amp; D17) - COUNTIF(#REF!, "&gt;=" &amp; D18)</f>
        <v>#REF!</v>
      </c>
      <c r="F17" s="42">
        <f t="shared" si="2"/>
        <v>122.09302325581392</v>
      </c>
      <c r="G17" s="43">
        <f>COUNTIF(Vertices[In-Degree], "&gt;= " &amp; F17) - COUNTIF(Vertices[In-Degree], "&gt;=" &amp; F18)</f>
        <v>0</v>
      </c>
      <c r="H17" s="42">
        <f t="shared" si="3"/>
        <v>6.2790697674418592</v>
      </c>
      <c r="I17" s="43">
        <f>COUNTIF(Vertices[Out-Degree], "&gt;= " &amp; H17) - COUNTIF(Vertices[Out-Degree], "&gt;=" &amp; H18)</f>
        <v>0</v>
      </c>
      <c r="J17" s="42">
        <f t="shared" si="4"/>
        <v>124311.90226081395</v>
      </c>
      <c r="K17" s="43">
        <f>COUNTIF(Vertices[Betweenness Centrality], "&gt;= " &amp; J17) - COUNTIF(Vertices[Betweenness Centrality], "&gt;=" &amp; J18)</f>
        <v>0</v>
      </c>
      <c r="L17" s="42">
        <f t="shared" si="5"/>
        <v>0.34883720930232548</v>
      </c>
      <c r="M17" s="43">
        <f>COUNTIF(Vertices[Closeness Centrality], "&gt;= " &amp; L17) - COUNTIF(Vertices[Closeness Centrality], "&gt;=" &amp; L18)</f>
        <v>0</v>
      </c>
      <c r="N17" s="42">
        <f t="shared" si="6"/>
        <v>1.6148720930232559E-2</v>
      </c>
      <c r="O17" s="43">
        <f>COUNTIF(Vertices[Eigenvector Centrality], "&gt;= " &amp; N17) - COUNTIF(Vertices[Eigenvector Centrality], "&gt;=" &amp; N18)</f>
        <v>0</v>
      </c>
      <c r="P17" s="42">
        <f t="shared" si="7"/>
        <v>35.820126627906973</v>
      </c>
      <c r="Q17" s="43">
        <f>COUNTIF(Vertices[PageRank], "&gt;= " &amp; P17) - COUNTIF(Vertices[PageRank], "&gt;=" &amp; P18)</f>
        <v>0</v>
      </c>
      <c r="R17" s="42">
        <f t="shared" si="8"/>
        <v>0.34883720930232548</v>
      </c>
      <c r="S17" s="47">
        <f>COUNTIF(Vertices[Clustering Coefficient], "&gt;= " &amp; R17) - COUNTIF(Vertices[Clustering Coefficient], "&gt;=" &amp; R18)</f>
        <v>4</v>
      </c>
      <c r="T17" s="42" t="e">
        <f t="shared" ca="1" si="9"/>
        <v>#REF!</v>
      </c>
      <c r="U17" s="43" t="e">
        <f t="shared" ca="1" si="0"/>
        <v>#REF!</v>
      </c>
    </row>
    <row r="18" spans="1:21">
      <c r="A18" s="37" t="s">
        <v>170</v>
      </c>
      <c r="B18" s="37">
        <v>3.298079</v>
      </c>
      <c r="D18" s="35" t="e">
        <f t="shared" si="1"/>
        <v>#REF!</v>
      </c>
      <c r="E18" s="3" t="e">
        <f>COUNTIF(#REF!, "&gt;= " &amp; D18) - COUNTIF(#REF!, "&gt;=" &amp; D19)</f>
        <v>#REF!</v>
      </c>
      <c r="F18" s="40">
        <f t="shared" si="2"/>
        <v>130.23255813953486</v>
      </c>
      <c r="G18" s="41">
        <f>COUNTIF(Vertices[In-Degree], "&gt;= " &amp; F18) - COUNTIF(Vertices[In-Degree], "&gt;=" &amp; F19)</f>
        <v>0</v>
      </c>
      <c r="H18" s="40">
        <f t="shared" si="3"/>
        <v>6.6976744186046497</v>
      </c>
      <c r="I18" s="41">
        <f>COUNTIF(Vertices[Out-Degree], "&gt;= " &amp; H18) - COUNTIF(Vertices[Out-Degree], "&gt;=" &amp; H19)</f>
        <v>9</v>
      </c>
      <c r="J18" s="40">
        <f t="shared" si="4"/>
        <v>132599.36241153488</v>
      </c>
      <c r="K18" s="41">
        <f>COUNTIF(Vertices[Betweenness Centrality], "&gt;= " &amp; J18) - COUNTIF(Vertices[Betweenness Centrality], "&gt;=" &amp; J19)</f>
        <v>0</v>
      </c>
      <c r="L18" s="40">
        <f t="shared" si="5"/>
        <v>0.37209302325581384</v>
      </c>
      <c r="M18" s="41">
        <f>COUNTIF(Vertices[Closeness Centrality], "&gt;= " &amp; L18) - COUNTIF(Vertices[Closeness Centrality], "&gt;=" &amp; L19)</f>
        <v>0</v>
      </c>
      <c r="N18" s="40">
        <f t="shared" si="6"/>
        <v>1.7225302325581397E-2</v>
      </c>
      <c r="O18" s="41">
        <f>COUNTIF(Vertices[Eigenvector Centrality], "&gt;= " &amp; N18) - COUNTIF(Vertices[Eigenvector Centrality], "&gt;=" &amp; N19)</f>
        <v>0</v>
      </c>
      <c r="P18" s="40">
        <f t="shared" si="7"/>
        <v>38.208135069767437</v>
      </c>
      <c r="Q18" s="41">
        <f>COUNTIF(Vertices[PageRank], "&gt;= " &amp; P18) - COUNTIF(Vertices[PageRank], "&gt;=" &amp; P19)</f>
        <v>0</v>
      </c>
      <c r="R18" s="40">
        <f t="shared" si="8"/>
        <v>0.37209302325581384</v>
      </c>
      <c r="S18" s="46">
        <f>COUNTIF(Vertices[Clustering Coefficient], "&gt;= " &amp; R18) - COUNTIF(Vertices[Clustering Coefficient], "&gt;=" &amp; R19)</f>
        <v>1</v>
      </c>
      <c r="T18" s="40" t="e">
        <f t="shared" ca="1" si="9"/>
        <v>#REF!</v>
      </c>
      <c r="U18" s="41" t="e">
        <f t="shared" ca="1" si="0"/>
        <v>#REF!</v>
      </c>
    </row>
    <row r="19" spans="1:21">
      <c r="A19" s="98"/>
      <c r="B19" s="98"/>
      <c r="D19" s="35" t="e">
        <f t="shared" si="1"/>
        <v>#REF!</v>
      </c>
      <c r="E19" s="3" t="e">
        <f>COUNTIF(#REF!, "&gt;= " &amp; D19) - COUNTIF(#REF!, "&gt;=" &amp; D20)</f>
        <v>#REF!</v>
      </c>
      <c r="F19" s="42">
        <f t="shared" si="2"/>
        <v>138.37209302325579</v>
      </c>
      <c r="G19" s="43">
        <f>COUNTIF(Vertices[In-Degree], "&gt;= " &amp; F19) - COUNTIF(Vertices[In-Degree], "&gt;=" &amp; F20)</f>
        <v>0</v>
      </c>
      <c r="H19" s="42">
        <f t="shared" si="3"/>
        <v>7.1162790697674403</v>
      </c>
      <c r="I19" s="43">
        <f>COUNTIF(Vertices[Out-Degree], "&gt;= " &amp; H19) - COUNTIF(Vertices[Out-Degree], "&gt;=" &amp; H20)</f>
        <v>0</v>
      </c>
      <c r="J19" s="42">
        <f t="shared" si="4"/>
        <v>140886.82256225581</v>
      </c>
      <c r="K19" s="43">
        <f>COUNTIF(Vertices[Betweenness Centrality], "&gt;= " &amp; J19) - COUNTIF(Vertices[Betweenness Centrality], "&gt;=" &amp; J20)</f>
        <v>0</v>
      </c>
      <c r="L19" s="42">
        <f t="shared" si="5"/>
        <v>0.3953488372093022</v>
      </c>
      <c r="M19" s="43">
        <f>COUNTIF(Vertices[Closeness Centrality], "&gt;= " &amp; L19) - COUNTIF(Vertices[Closeness Centrality], "&gt;=" &amp; L20)</f>
        <v>0</v>
      </c>
      <c r="N19" s="42">
        <f t="shared" si="6"/>
        <v>1.8301883720930234E-2</v>
      </c>
      <c r="O19" s="43">
        <f>COUNTIF(Vertices[Eigenvector Centrality], "&gt;= " &amp; N19) - COUNTIF(Vertices[Eigenvector Centrality], "&gt;=" &amp; N20)</f>
        <v>0</v>
      </c>
      <c r="P19" s="42">
        <f t="shared" si="7"/>
        <v>40.596143511627901</v>
      </c>
      <c r="Q19" s="43">
        <f>COUNTIF(Vertices[PageRank], "&gt;= " &amp; P19) - COUNTIF(Vertices[PageRank], "&gt;=" &amp; P20)</f>
        <v>0</v>
      </c>
      <c r="R19" s="42">
        <f t="shared" si="8"/>
        <v>0.3953488372093022</v>
      </c>
      <c r="S19" s="47">
        <f>COUNTIF(Vertices[Clustering Coefficient], "&gt;= " &amp; R19) - COUNTIF(Vertices[Clustering Coefficient], "&gt;=" &amp; R20)</f>
        <v>9</v>
      </c>
      <c r="T19" s="42" t="e">
        <f t="shared" ca="1" si="9"/>
        <v>#REF!</v>
      </c>
      <c r="U19" s="43" t="e">
        <f t="shared" ca="1" si="0"/>
        <v>#REF!</v>
      </c>
    </row>
    <row r="20" spans="1:21">
      <c r="A20" s="37" t="s">
        <v>171</v>
      </c>
      <c r="B20" s="37">
        <v>1.2311044532207546E-3</v>
      </c>
      <c r="D20" s="35" t="e">
        <f t="shared" si="1"/>
        <v>#REF!</v>
      </c>
      <c r="E20" s="3" t="e">
        <f>COUNTIF(#REF!, "&gt;= " &amp; D20) - COUNTIF(#REF!, "&gt;=" &amp; D21)</f>
        <v>#REF!</v>
      </c>
      <c r="F20" s="40">
        <f t="shared" si="2"/>
        <v>146.51162790697671</v>
      </c>
      <c r="G20" s="41">
        <f>COUNTIF(Vertices[In-Degree], "&gt;= " &amp; F20) - COUNTIF(Vertices[In-Degree], "&gt;=" &amp; F21)</f>
        <v>0</v>
      </c>
      <c r="H20" s="40">
        <f t="shared" si="3"/>
        <v>7.5348837209302308</v>
      </c>
      <c r="I20" s="41">
        <f>COUNTIF(Vertices[Out-Degree], "&gt;= " &amp; H20) - COUNTIF(Vertices[Out-Degree], "&gt;=" &amp; H21)</f>
        <v>0</v>
      </c>
      <c r="J20" s="40">
        <f t="shared" si="4"/>
        <v>149174.28271297674</v>
      </c>
      <c r="K20" s="41">
        <f>COUNTIF(Vertices[Betweenness Centrality], "&gt;= " &amp; J20) - COUNTIF(Vertices[Betweenness Centrality], "&gt;=" &amp; J21)</f>
        <v>0</v>
      </c>
      <c r="L20" s="40">
        <f t="shared" si="5"/>
        <v>0.41860465116279055</v>
      </c>
      <c r="M20" s="41">
        <f>COUNTIF(Vertices[Closeness Centrality], "&gt;= " &amp; L20) - COUNTIF(Vertices[Closeness Centrality], "&gt;=" &amp; L21)</f>
        <v>0</v>
      </c>
      <c r="N20" s="40">
        <f t="shared" si="6"/>
        <v>1.9378465116279071E-2</v>
      </c>
      <c r="O20" s="41">
        <f>COUNTIF(Vertices[Eigenvector Centrality], "&gt;= " &amp; N20) - COUNTIF(Vertices[Eigenvector Centrality], "&gt;=" &amp; N21)</f>
        <v>0</v>
      </c>
      <c r="P20" s="40">
        <f t="shared" si="7"/>
        <v>42.984151953488364</v>
      </c>
      <c r="Q20" s="41">
        <f>COUNTIF(Vertices[PageRank], "&gt;= " &amp; P20) - COUNTIF(Vertices[PageRank], "&gt;=" &amp; P21)</f>
        <v>0</v>
      </c>
      <c r="R20" s="40">
        <f t="shared" si="8"/>
        <v>0.41860465116279055</v>
      </c>
      <c r="S20" s="46">
        <f>COUNTIF(Vertices[Clustering Coefficient], "&gt;= " &amp; R20) - COUNTIF(Vertices[Clustering Coefficient], "&gt;=" &amp; R21)</f>
        <v>0</v>
      </c>
      <c r="T20" s="40" t="e">
        <f t="shared" ca="1" si="9"/>
        <v>#REF!</v>
      </c>
      <c r="U20" s="41" t="e">
        <f t="shared" ca="1" si="0"/>
        <v>#REF!</v>
      </c>
    </row>
    <row r="21" spans="1:21">
      <c r="A21" s="98"/>
      <c r="B21" s="98"/>
      <c r="D21" s="35" t="e">
        <f t="shared" si="1"/>
        <v>#REF!</v>
      </c>
      <c r="E21" s="3" t="e">
        <f>COUNTIF(#REF!, "&gt;= " &amp; D21) - COUNTIF(#REF!, "&gt;=" &amp; D22)</f>
        <v>#REF!</v>
      </c>
      <c r="F21" s="42">
        <f t="shared" si="2"/>
        <v>154.65116279069764</v>
      </c>
      <c r="G21" s="43">
        <f>COUNTIF(Vertices[In-Degree], "&gt;= " &amp; F21) - COUNTIF(Vertices[In-Degree], "&gt;=" &amp; F22)</f>
        <v>0</v>
      </c>
      <c r="H21" s="42">
        <f t="shared" si="3"/>
        <v>7.9534883720930214</v>
      </c>
      <c r="I21" s="43">
        <f>COUNTIF(Vertices[Out-Degree], "&gt;= " &amp; H21) - COUNTIF(Vertices[Out-Degree], "&gt;=" &amp; H22)</f>
        <v>4</v>
      </c>
      <c r="J21" s="42">
        <f t="shared" si="4"/>
        <v>157461.74286369767</v>
      </c>
      <c r="K21" s="43">
        <f>COUNTIF(Vertices[Betweenness Centrality], "&gt;= " &amp; J21) - COUNTIF(Vertices[Betweenness Centrality], "&gt;=" &amp; J22)</f>
        <v>0</v>
      </c>
      <c r="L21" s="42">
        <f t="shared" si="5"/>
        <v>0.44186046511627891</v>
      </c>
      <c r="M21" s="43">
        <f>COUNTIF(Vertices[Closeness Centrality], "&gt;= " &amp; L21) - COUNTIF(Vertices[Closeness Centrality], "&gt;=" &amp; L22)</f>
        <v>0</v>
      </c>
      <c r="N21" s="42">
        <f t="shared" si="6"/>
        <v>2.0455046511627908E-2</v>
      </c>
      <c r="O21" s="43">
        <f>COUNTIF(Vertices[Eigenvector Centrality], "&gt;= " &amp; N21) - COUNTIF(Vertices[Eigenvector Centrality], "&gt;=" &amp; N22)</f>
        <v>0</v>
      </c>
      <c r="P21" s="42">
        <f t="shared" si="7"/>
        <v>45.372160395348828</v>
      </c>
      <c r="Q21" s="43">
        <f>COUNTIF(Vertices[PageRank], "&gt;= " &amp; P21) - COUNTIF(Vertices[PageRank], "&gt;=" &amp; P22)</f>
        <v>0</v>
      </c>
      <c r="R21" s="42">
        <f t="shared" si="8"/>
        <v>0.44186046511627891</v>
      </c>
      <c r="S21" s="47">
        <f>COUNTIF(Vertices[Clustering Coefficient], "&gt;= " &amp; R21) - COUNTIF(Vertices[Clustering Coefficient], "&gt;=" &amp; R22)</f>
        <v>3</v>
      </c>
      <c r="T21" s="42" t="e">
        <f t="shared" ca="1" si="9"/>
        <v>#REF!</v>
      </c>
      <c r="U21" s="43" t="e">
        <f t="shared" ca="1" si="0"/>
        <v>#REF!</v>
      </c>
    </row>
    <row r="22" spans="1:21">
      <c r="A22" s="37" t="s">
        <v>5077</v>
      </c>
      <c r="B22" s="37" t="s">
        <v>5078</v>
      </c>
      <c r="D22" s="35" t="e">
        <f t="shared" si="1"/>
        <v>#REF!</v>
      </c>
      <c r="E22" s="3" t="e">
        <f>COUNTIF(#REF!, "&gt;= " &amp; D22) - COUNTIF(#REF!, "&gt;=" &amp; D23)</f>
        <v>#REF!</v>
      </c>
      <c r="F22" s="40">
        <f t="shared" si="2"/>
        <v>162.79069767441857</v>
      </c>
      <c r="G22" s="41">
        <f>COUNTIF(Vertices[In-Degree], "&gt;= " &amp; F22) - COUNTIF(Vertices[In-Degree], "&gt;=" &amp; F23)</f>
        <v>0</v>
      </c>
      <c r="H22" s="40">
        <f t="shared" si="3"/>
        <v>8.3720930232558128</v>
      </c>
      <c r="I22" s="41">
        <f>COUNTIF(Vertices[Out-Degree], "&gt;= " &amp; H22) - COUNTIF(Vertices[Out-Degree], "&gt;=" &amp; H23)</f>
        <v>0</v>
      </c>
      <c r="J22" s="40">
        <f t="shared" si="4"/>
        <v>165749.2030144186</v>
      </c>
      <c r="K22" s="41">
        <f>COUNTIF(Vertices[Betweenness Centrality], "&gt;= " &amp; J22) - COUNTIF(Vertices[Betweenness Centrality], "&gt;=" &amp; J23)</f>
        <v>0</v>
      </c>
      <c r="L22" s="40">
        <f t="shared" si="5"/>
        <v>0.46511627906976727</v>
      </c>
      <c r="M22" s="41">
        <f>COUNTIF(Vertices[Closeness Centrality], "&gt;= " &amp; L22) - COUNTIF(Vertices[Closeness Centrality], "&gt;=" &amp; L23)</f>
        <v>0</v>
      </c>
      <c r="N22" s="40">
        <f t="shared" si="6"/>
        <v>2.1531627906976745E-2</v>
      </c>
      <c r="O22" s="41">
        <f>COUNTIF(Vertices[Eigenvector Centrality], "&gt;= " &amp; N22) - COUNTIF(Vertices[Eigenvector Centrality], "&gt;=" &amp; N23)</f>
        <v>0</v>
      </c>
      <c r="P22" s="40">
        <f t="shared" si="7"/>
        <v>47.760168837209292</v>
      </c>
      <c r="Q22" s="41">
        <f>COUNTIF(Vertices[PageRank], "&gt;= " &amp; P22) - COUNTIF(Vertices[PageRank], "&gt;=" &amp; P23)</f>
        <v>0</v>
      </c>
      <c r="R22" s="40">
        <f t="shared" si="8"/>
        <v>0.46511627906976727</v>
      </c>
      <c r="S22" s="46">
        <f>COUNTIF(Vertices[Clustering Coefficient], "&gt;= " &amp; R22) - COUNTIF(Vertices[Clustering Coefficient], "&gt;=" &amp; R23)</f>
        <v>2</v>
      </c>
      <c r="T22" s="40" t="e">
        <f t="shared" ca="1" si="9"/>
        <v>#REF!</v>
      </c>
      <c r="U22" s="41" t="e">
        <f t="shared" ca="1" si="0"/>
        <v>#REF!</v>
      </c>
    </row>
    <row r="23" spans="1:21">
      <c r="D23" s="35" t="e">
        <f t="shared" si="1"/>
        <v>#REF!</v>
      </c>
      <c r="E23" s="3" t="e">
        <f>COUNTIF(#REF!, "&gt;= " &amp; D23) - COUNTIF(#REF!, "&gt;=" &amp; D24)</f>
        <v>#REF!</v>
      </c>
      <c r="F23" s="42">
        <f t="shared" si="2"/>
        <v>170.93023255813949</v>
      </c>
      <c r="G23" s="43">
        <f>COUNTIF(Vertices[In-Degree], "&gt;= " &amp; F23) - COUNTIF(Vertices[In-Degree], "&gt;=" &amp; F24)</f>
        <v>0</v>
      </c>
      <c r="H23" s="42">
        <f t="shared" si="3"/>
        <v>8.7906976744186043</v>
      </c>
      <c r="I23" s="43">
        <f>COUNTIF(Vertices[Out-Degree], "&gt;= " &amp; H23) - COUNTIF(Vertices[Out-Degree], "&gt;=" &amp; H24)</f>
        <v>5</v>
      </c>
      <c r="J23" s="42">
        <f t="shared" si="4"/>
        <v>174036.66316513953</v>
      </c>
      <c r="K23" s="43">
        <f>COUNTIF(Vertices[Betweenness Centrality], "&gt;= " &amp; J23) - COUNTIF(Vertices[Betweenness Centrality], "&gt;=" &amp; J24)</f>
        <v>0</v>
      </c>
      <c r="L23" s="42">
        <f t="shared" si="5"/>
        <v>0.48837209302325563</v>
      </c>
      <c r="M23" s="43">
        <f>COUNTIF(Vertices[Closeness Centrality], "&gt;= " &amp; L23) - COUNTIF(Vertices[Closeness Centrality], "&gt;=" &amp; L24)</f>
        <v>1</v>
      </c>
      <c r="N23" s="42">
        <f t="shared" si="6"/>
        <v>2.2608209302325582E-2</v>
      </c>
      <c r="O23" s="43">
        <f>COUNTIF(Vertices[Eigenvector Centrality], "&gt;= " &amp; N23) - COUNTIF(Vertices[Eigenvector Centrality], "&gt;=" &amp; N24)</f>
        <v>0</v>
      </c>
      <c r="P23" s="42">
        <f t="shared" si="7"/>
        <v>50.148177279069756</v>
      </c>
      <c r="Q23" s="43">
        <f>COUNTIF(Vertices[PageRank], "&gt;= " &amp; P23) - COUNTIF(Vertices[PageRank], "&gt;=" &amp; P24)</f>
        <v>0</v>
      </c>
      <c r="R23" s="42">
        <f t="shared" si="8"/>
        <v>0.48837209302325563</v>
      </c>
      <c r="S23" s="47">
        <f>COUNTIF(Vertices[Clustering Coefficient], "&gt;= " &amp; R23) - COUNTIF(Vertices[Clustering Coefficient], "&gt;=" &amp; R24)</f>
        <v>45</v>
      </c>
      <c r="T23" s="42" t="e">
        <f t="shared" ca="1" si="9"/>
        <v>#REF!</v>
      </c>
      <c r="U23" s="43" t="e">
        <f t="shared" ca="1" si="0"/>
        <v>#REF!</v>
      </c>
    </row>
    <row r="24" spans="1:21">
      <c r="D24" s="35" t="e">
        <f t="shared" si="1"/>
        <v>#REF!</v>
      </c>
      <c r="E24" s="3" t="e">
        <f>COUNTIF(#REF!, "&gt;= " &amp; D24) - COUNTIF(#REF!, "&gt;=" &amp; D25)</f>
        <v>#REF!</v>
      </c>
      <c r="F24" s="40">
        <f t="shared" si="2"/>
        <v>179.06976744186042</v>
      </c>
      <c r="G24" s="41">
        <f>COUNTIF(Vertices[In-Degree], "&gt;= " &amp; F24) - COUNTIF(Vertices[In-Degree], "&gt;=" &amp; F25)</f>
        <v>0</v>
      </c>
      <c r="H24" s="40">
        <f t="shared" si="3"/>
        <v>9.2093023255813957</v>
      </c>
      <c r="I24" s="41">
        <f>COUNTIF(Vertices[Out-Degree], "&gt;= " &amp; H24) - COUNTIF(Vertices[Out-Degree], "&gt;=" &amp; H25)</f>
        <v>0</v>
      </c>
      <c r="J24" s="40">
        <f t="shared" si="4"/>
        <v>182324.12331586046</v>
      </c>
      <c r="K24" s="41">
        <f>COUNTIF(Vertices[Betweenness Centrality], "&gt;= " &amp; J24) - COUNTIF(Vertices[Betweenness Centrality], "&gt;=" &amp; J25)</f>
        <v>0</v>
      </c>
      <c r="L24" s="40">
        <f t="shared" si="5"/>
        <v>0.51162790697674398</v>
      </c>
      <c r="M24" s="41">
        <f>COUNTIF(Vertices[Closeness Centrality], "&gt;= " &amp; L24) - COUNTIF(Vertices[Closeness Centrality], "&gt;=" &amp; L25)</f>
        <v>0</v>
      </c>
      <c r="N24" s="40">
        <f t="shared" si="6"/>
        <v>2.3684790697674419E-2</v>
      </c>
      <c r="O24" s="41">
        <f>COUNTIF(Vertices[Eigenvector Centrality], "&gt;= " &amp; N24) - COUNTIF(Vertices[Eigenvector Centrality], "&gt;=" &amp; N25)</f>
        <v>0</v>
      </c>
      <c r="P24" s="40">
        <f t="shared" si="7"/>
        <v>52.53618572093022</v>
      </c>
      <c r="Q24" s="41">
        <f>COUNTIF(Vertices[PageRank], "&gt;= " &amp; P24) - COUNTIF(Vertices[PageRank], "&gt;=" &amp; P25)</f>
        <v>0</v>
      </c>
      <c r="R24" s="40">
        <f t="shared" si="8"/>
        <v>0.51162790697674398</v>
      </c>
      <c r="S24" s="46">
        <f>COUNTIF(Vertices[Clustering Coefficient], "&gt;= " &amp; R24) - COUNTIF(Vertices[Clustering Coefficient], "&gt;=" &amp; R25)</f>
        <v>0</v>
      </c>
      <c r="T24" s="40" t="e">
        <f t="shared" ca="1" si="9"/>
        <v>#REF!</v>
      </c>
      <c r="U24" s="41" t="e">
        <f t="shared" ca="1" si="0"/>
        <v>#REF!</v>
      </c>
    </row>
    <row r="25" spans="1:21">
      <c r="D25" s="35" t="e">
        <f t="shared" si="1"/>
        <v>#REF!</v>
      </c>
      <c r="E25" s="3" t="e">
        <f>COUNTIF(#REF!, "&gt;= " &amp; D25) - COUNTIF(#REF!, "&gt;=" &amp; D26)</f>
        <v>#REF!</v>
      </c>
      <c r="F25" s="42">
        <f t="shared" si="2"/>
        <v>187.20930232558135</v>
      </c>
      <c r="G25" s="43">
        <f>COUNTIF(Vertices[In-Degree], "&gt;= " &amp; F25) - COUNTIF(Vertices[In-Degree], "&gt;=" &amp; F26)</f>
        <v>0</v>
      </c>
      <c r="H25" s="42">
        <f t="shared" si="3"/>
        <v>9.6279069767441872</v>
      </c>
      <c r="I25" s="43">
        <f>COUNTIF(Vertices[Out-Degree], "&gt;= " &amp; H25) - COUNTIF(Vertices[Out-Degree], "&gt;=" &amp; H26)</f>
        <v>2</v>
      </c>
      <c r="J25" s="42">
        <f t="shared" si="4"/>
        <v>190611.58346658139</v>
      </c>
      <c r="K25" s="43">
        <f>COUNTIF(Vertices[Betweenness Centrality], "&gt;= " &amp; J25) - COUNTIF(Vertices[Betweenness Centrality], "&gt;=" &amp; J26)</f>
        <v>0</v>
      </c>
      <c r="L25" s="42">
        <f t="shared" si="5"/>
        <v>0.5348837209302324</v>
      </c>
      <c r="M25" s="43">
        <f>COUNTIF(Vertices[Closeness Centrality], "&gt;= " &amp; L25) - COUNTIF(Vertices[Closeness Centrality], "&gt;=" &amp; L26)</f>
        <v>0</v>
      </c>
      <c r="N25" s="42">
        <f t="shared" si="6"/>
        <v>2.4761372093023256E-2</v>
      </c>
      <c r="O25" s="43">
        <f>COUNTIF(Vertices[Eigenvector Centrality], "&gt;= " &amp; N25) - COUNTIF(Vertices[Eigenvector Centrality], "&gt;=" &amp; N26)</f>
        <v>0</v>
      </c>
      <c r="P25" s="42">
        <f t="shared" si="7"/>
        <v>54.924194162790684</v>
      </c>
      <c r="Q25" s="43">
        <f>COUNTIF(Vertices[PageRank], "&gt;= " &amp; P25) - COUNTIF(Vertices[PageRank], "&gt;=" &amp; P26)</f>
        <v>0</v>
      </c>
      <c r="R25" s="42">
        <f t="shared" si="8"/>
        <v>0.5348837209302324</v>
      </c>
      <c r="S25" s="47">
        <f>COUNTIF(Vertices[Clustering Coefficient], "&gt;= " &amp; R25) - COUNTIF(Vertices[Clustering Coefficient], "&gt;=" &amp; R26)</f>
        <v>0</v>
      </c>
      <c r="T25" s="42" t="e">
        <f t="shared" ca="1" si="9"/>
        <v>#REF!</v>
      </c>
      <c r="U25" s="43" t="e">
        <f t="shared" ca="1" si="0"/>
        <v>#REF!</v>
      </c>
    </row>
    <row r="26" spans="1:21">
      <c r="D26" s="35" t="e">
        <f t="shared" si="1"/>
        <v>#REF!</v>
      </c>
      <c r="E26" s="3" t="e">
        <f>COUNTIF(#REF!, "&gt;= " &amp; D26) - COUNTIF(#REF!, "&gt;=" &amp; D27)</f>
        <v>#REF!</v>
      </c>
      <c r="F26" s="40">
        <f t="shared" si="2"/>
        <v>195.34883720930227</v>
      </c>
      <c r="G26" s="41">
        <f>COUNTIF(Vertices[In-Degree], "&gt;= " &amp; F26) - COUNTIF(Vertices[In-Degree], "&gt;=" &amp; F27)</f>
        <v>0</v>
      </c>
      <c r="H26" s="40">
        <f t="shared" si="3"/>
        <v>10.046511627906979</v>
      </c>
      <c r="I26" s="41">
        <f>COUNTIF(Vertices[Out-Degree], "&gt;= " &amp; H26) - COUNTIF(Vertices[Out-Degree], "&gt;=" &amp; H27)</f>
        <v>0</v>
      </c>
      <c r="J26" s="40">
        <f t="shared" si="4"/>
        <v>198899.04361730232</v>
      </c>
      <c r="K26" s="41">
        <f>COUNTIF(Vertices[Betweenness Centrality], "&gt;= " &amp; J26) - COUNTIF(Vertices[Betweenness Centrality], "&gt;=" &amp; J27)</f>
        <v>0</v>
      </c>
      <c r="L26" s="40">
        <f t="shared" si="5"/>
        <v>0.55813953488372081</v>
      </c>
      <c r="M26" s="41">
        <f>COUNTIF(Vertices[Closeness Centrality], "&gt;= " &amp; L26) - COUNTIF(Vertices[Closeness Centrality], "&gt;=" &amp; L27)</f>
        <v>0</v>
      </c>
      <c r="N26" s="40">
        <f t="shared" si="6"/>
        <v>2.5837953488372093E-2</v>
      </c>
      <c r="O26" s="41">
        <f>COUNTIF(Vertices[Eigenvector Centrality], "&gt;= " &amp; N26) - COUNTIF(Vertices[Eigenvector Centrality], "&gt;=" &amp; N27)</f>
        <v>0</v>
      </c>
      <c r="P26" s="40">
        <f t="shared" si="7"/>
        <v>57.312202604651148</v>
      </c>
      <c r="Q26" s="41">
        <f>COUNTIF(Vertices[PageRank], "&gt;= " &amp; P26) - COUNTIF(Vertices[PageRank], "&gt;=" &amp; P27)</f>
        <v>0</v>
      </c>
      <c r="R26" s="40">
        <f t="shared" si="8"/>
        <v>0.55813953488372081</v>
      </c>
      <c r="S26" s="46">
        <f>COUNTIF(Vertices[Clustering Coefficient], "&gt;= " &amp; R26) - COUNTIF(Vertices[Clustering Coefficient], "&gt;=" &amp; R27)</f>
        <v>0</v>
      </c>
      <c r="T26" s="40" t="e">
        <f t="shared" ca="1" si="9"/>
        <v>#REF!</v>
      </c>
      <c r="U26" s="41" t="e">
        <f t="shared" ca="1" si="0"/>
        <v>#REF!</v>
      </c>
    </row>
    <row r="27" spans="1:21">
      <c r="D27" s="35" t="e">
        <f t="shared" si="1"/>
        <v>#REF!</v>
      </c>
      <c r="E27" s="3" t="e">
        <f>COUNTIF(#REF!, "&gt;= " &amp; D27) - COUNTIF(#REF!, "&gt;=" &amp; D28)</f>
        <v>#REF!</v>
      </c>
      <c r="F27" s="42">
        <f t="shared" si="2"/>
        <v>203.4883720930232</v>
      </c>
      <c r="G27" s="43">
        <f>COUNTIF(Vertices[In-Degree], "&gt;= " &amp; F27) - COUNTIF(Vertices[In-Degree], "&gt;=" &amp; F28)</f>
        <v>0</v>
      </c>
      <c r="H27" s="42">
        <f t="shared" si="3"/>
        <v>10.46511627906977</v>
      </c>
      <c r="I27" s="43">
        <f>COUNTIF(Vertices[Out-Degree], "&gt;= " &amp; H27) - COUNTIF(Vertices[Out-Degree], "&gt;=" &amp; H28)</f>
        <v>0</v>
      </c>
      <c r="J27" s="42">
        <f t="shared" si="4"/>
        <v>207186.50376802325</v>
      </c>
      <c r="K27" s="43">
        <f>COUNTIF(Vertices[Betweenness Centrality], "&gt;= " &amp; J27) - COUNTIF(Vertices[Betweenness Centrality], "&gt;=" &amp; J28)</f>
        <v>0</v>
      </c>
      <c r="L27" s="42">
        <f t="shared" si="5"/>
        <v>0.58139534883720922</v>
      </c>
      <c r="M27" s="43">
        <f>COUNTIF(Vertices[Closeness Centrality], "&gt;= " &amp; L27) - COUNTIF(Vertices[Closeness Centrality], "&gt;=" &amp; L28)</f>
        <v>0</v>
      </c>
      <c r="N27" s="42">
        <f t="shared" si="6"/>
        <v>2.691453488372093E-2</v>
      </c>
      <c r="O27" s="43">
        <f>COUNTIF(Vertices[Eigenvector Centrality], "&gt;= " &amp; N27) - COUNTIF(Vertices[Eigenvector Centrality], "&gt;=" &amp; N28)</f>
        <v>0</v>
      </c>
      <c r="P27" s="42">
        <f t="shared" si="7"/>
        <v>59.700211046511612</v>
      </c>
      <c r="Q27" s="43">
        <f>COUNTIF(Vertices[PageRank], "&gt;= " &amp; P27) - COUNTIF(Vertices[PageRank], "&gt;=" &amp; P28)</f>
        <v>0</v>
      </c>
      <c r="R27" s="42">
        <f t="shared" si="8"/>
        <v>0.58139534883720922</v>
      </c>
      <c r="S27" s="47">
        <f>COUNTIF(Vertices[Clustering Coefficient], "&gt;= " &amp; R27) - COUNTIF(Vertices[Clustering Coefficient], "&gt;=" &amp; R28)</f>
        <v>8</v>
      </c>
      <c r="T27" s="42" t="e">
        <f t="shared" ca="1" si="9"/>
        <v>#REF!</v>
      </c>
      <c r="U27" s="43" t="e">
        <f t="shared" ca="1" si="0"/>
        <v>#REF!</v>
      </c>
    </row>
    <row r="28" spans="1:21">
      <c r="D28" s="35" t="e">
        <f t="shared" si="1"/>
        <v>#REF!</v>
      </c>
      <c r="E28" s="3" t="e">
        <f>COUNTIF(#REF!, "&gt;= " &amp; D28) - COUNTIF(#REF!, "&gt;=" &amp; D29)</f>
        <v>#REF!</v>
      </c>
      <c r="F28" s="40">
        <f t="shared" si="2"/>
        <v>211.62790697674413</v>
      </c>
      <c r="G28" s="41">
        <f>COUNTIF(Vertices[In-Degree], "&gt;= " &amp; F28) - COUNTIF(Vertices[In-Degree], "&gt;=" &amp; F29)</f>
        <v>0</v>
      </c>
      <c r="H28" s="40">
        <f t="shared" si="3"/>
        <v>10.883720930232561</v>
      </c>
      <c r="I28" s="41">
        <f>COUNTIF(Vertices[Out-Degree], "&gt;= " &amp; H28) - COUNTIF(Vertices[Out-Degree], "&gt;=" &amp; H29)</f>
        <v>1</v>
      </c>
      <c r="J28" s="40">
        <f t="shared" si="4"/>
        <v>215473.96391874418</v>
      </c>
      <c r="K28" s="41">
        <f>COUNTIF(Vertices[Betweenness Centrality], "&gt;= " &amp; J28) - COUNTIF(Vertices[Betweenness Centrality], "&gt;=" &amp; J29)</f>
        <v>0</v>
      </c>
      <c r="L28" s="40">
        <f t="shared" si="5"/>
        <v>0.60465116279069764</v>
      </c>
      <c r="M28" s="41">
        <f>COUNTIF(Vertices[Closeness Centrality], "&gt;= " &amp; L28) - COUNTIF(Vertices[Closeness Centrality], "&gt;=" &amp; L29)</f>
        <v>0</v>
      </c>
      <c r="N28" s="40">
        <f t="shared" si="6"/>
        <v>2.7991116279069767E-2</v>
      </c>
      <c r="O28" s="41">
        <f>COUNTIF(Vertices[Eigenvector Centrality], "&gt;= " &amp; N28) - COUNTIF(Vertices[Eigenvector Centrality], "&gt;=" &amp; N29)</f>
        <v>0</v>
      </c>
      <c r="P28" s="40">
        <f t="shared" si="7"/>
        <v>62.088219488372076</v>
      </c>
      <c r="Q28" s="41">
        <f>COUNTIF(Vertices[PageRank], "&gt;= " &amp; P28) - COUNTIF(Vertices[PageRank], "&gt;=" &amp; P29)</f>
        <v>0</v>
      </c>
      <c r="R28" s="40">
        <f t="shared" si="8"/>
        <v>0.60465116279069764</v>
      </c>
      <c r="S28" s="46">
        <f>COUNTIF(Vertices[Clustering Coefficient], "&gt;= " &amp; R28) - COUNTIF(Vertices[Clustering Coefficient], "&gt;=" &amp; R29)</f>
        <v>0</v>
      </c>
      <c r="T28" s="40" t="e">
        <f t="shared" ca="1" si="9"/>
        <v>#REF!</v>
      </c>
      <c r="U28" s="41" t="e">
        <f t="shared" ca="1" si="0"/>
        <v>#REF!</v>
      </c>
    </row>
    <row r="29" spans="1:21">
      <c r="D29" s="35" t="e">
        <f t="shared" si="1"/>
        <v>#REF!</v>
      </c>
      <c r="E29" s="3" t="e">
        <f>COUNTIF(#REF!, "&gt;= " &amp; D29) - COUNTIF(#REF!, "&gt;=" &amp; D30)</f>
        <v>#REF!</v>
      </c>
      <c r="F29" s="42">
        <f t="shared" si="2"/>
        <v>219.76744186046506</v>
      </c>
      <c r="G29" s="43">
        <f>COUNTIF(Vertices[In-Degree], "&gt;= " &amp; F29) - COUNTIF(Vertices[In-Degree], "&gt;=" &amp; F30)</f>
        <v>0</v>
      </c>
      <c r="H29" s="42">
        <f t="shared" si="3"/>
        <v>11.302325581395353</v>
      </c>
      <c r="I29" s="43">
        <f>COUNTIF(Vertices[Out-Degree], "&gt;= " &amp; H29) - COUNTIF(Vertices[Out-Degree], "&gt;=" &amp; H30)</f>
        <v>0</v>
      </c>
      <c r="J29" s="42">
        <f t="shared" si="4"/>
        <v>223761.42406946511</v>
      </c>
      <c r="K29" s="43">
        <f>COUNTIF(Vertices[Betweenness Centrality], "&gt;= " &amp; J29) - COUNTIF(Vertices[Betweenness Centrality], "&gt;=" &amp; J30)</f>
        <v>0</v>
      </c>
      <c r="L29" s="42">
        <f t="shared" si="5"/>
        <v>0.62790697674418605</v>
      </c>
      <c r="M29" s="43">
        <f>COUNTIF(Vertices[Closeness Centrality], "&gt;= " &amp; L29) - COUNTIF(Vertices[Closeness Centrality], "&gt;=" &amp; L30)</f>
        <v>0</v>
      </c>
      <c r="N29" s="42">
        <f t="shared" si="6"/>
        <v>2.9067697674418604E-2</v>
      </c>
      <c r="O29" s="43">
        <f>COUNTIF(Vertices[Eigenvector Centrality], "&gt;= " &amp; N29) - COUNTIF(Vertices[Eigenvector Centrality], "&gt;=" &amp; N30)</f>
        <v>0</v>
      </c>
      <c r="P29" s="42">
        <f t="shared" si="7"/>
        <v>64.47622793023254</v>
      </c>
      <c r="Q29" s="43">
        <f>COUNTIF(Vertices[PageRank], "&gt;= " &amp; P29) - COUNTIF(Vertices[PageRank], "&gt;=" &amp; P30)</f>
        <v>0</v>
      </c>
      <c r="R29" s="42">
        <f t="shared" si="8"/>
        <v>0.62790697674418605</v>
      </c>
      <c r="S29" s="47">
        <f>COUNTIF(Vertices[Clustering Coefficient], "&gt;= " &amp; R29) - COUNTIF(Vertices[Clustering Coefficient], "&gt;=" &amp; R30)</f>
        <v>0</v>
      </c>
      <c r="T29" s="42" t="e">
        <f t="shared" ca="1" si="9"/>
        <v>#REF!</v>
      </c>
      <c r="U29" s="43" t="e">
        <f t="shared" ca="1" si="0"/>
        <v>#REF!</v>
      </c>
    </row>
    <row r="30" spans="1:21">
      <c r="D30" s="35" t="e">
        <f t="shared" si="1"/>
        <v>#REF!</v>
      </c>
      <c r="E30" s="3" t="e">
        <f>COUNTIF(#REF!, "&gt;= " &amp; D30) - COUNTIF(#REF!, "&gt;=" &amp; D31)</f>
        <v>#REF!</v>
      </c>
      <c r="F30" s="40">
        <f t="shared" si="2"/>
        <v>227.90697674418598</v>
      </c>
      <c r="G30" s="41">
        <f>COUNTIF(Vertices[In-Degree], "&gt;= " &amp; F30) - COUNTIF(Vertices[In-Degree], "&gt;=" &amp; F31)</f>
        <v>0</v>
      </c>
      <c r="H30" s="40">
        <f t="shared" si="3"/>
        <v>11.720930232558144</v>
      </c>
      <c r="I30" s="41">
        <f>COUNTIF(Vertices[Out-Degree], "&gt;= " &amp; H30) - COUNTIF(Vertices[Out-Degree], "&gt;=" &amp; H31)</f>
        <v>2</v>
      </c>
      <c r="J30" s="40">
        <f t="shared" si="4"/>
        <v>232048.88422018604</v>
      </c>
      <c r="K30" s="41">
        <f>COUNTIF(Vertices[Betweenness Centrality], "&gt;= " &amp; J30) - COUNTIF(Vertices[Betweenness Centrality], "&gt;=" &amp; J31)</f>
        <v>0</v>
      </c>
      <c r="L30" s="40">
        <f t="shared" si="5"/>
        <v>0.65116279069767447</v>
      </c>
      <c r="M30" s="41">
        <f>COUNTIF(Vertices[Closeness Centrality], "&gt;= " &amp; L30) - COUNTIF(Vertices[Closeness Centrality], "&gt;=" &amp; L31)</f>
        <v>0</v>
      </c>
      <c r="N30" s="40">
        <f t="shared" si="6"/>
        <v>3.0144279069767441E-2</v>
      </c>
      <c r="O30" s="41">
        <f>COUNTIF(Vertices[Eigenvector Centrality], "&gt;= " &amp; N30) - COUNTIF(Vertices[Eigenvector Centrality], "&gt;=" &amp; N31)</f>
        <v>0</v>
      </c>
      <c r="P30" s="40">
        <f t="shared" si="7"/>
        <v>66.864236372093004</v>
      </c>
      <c r="Q30" s="41">
        <f>COUNTIF(Vertices[PageRank], "&gt;= " &amp; P30) - COUNTIF(Vertices[PageRank], "&gt;=" &amp; P31)</f>
        <v>0</v>
      </c>
      <c r="R30" s="40">
        <f t="shared" si="8"/>
        <v>0.65116279069767447</v>
      </c>
      <c r="S30" s="46">
        <f>COUNTIF(Vertices[Clustering Coefficient], "&gt;= " &amp; R30) - COUNTIF(Vertices[Clustering Coefficient], "&gt;=" &amp; R31)</f>
        <v>4</v>
      </c>
      <c r="T30" s="40" t="e">
        <f t="shared" ca="1" si="9"/>
        <v>#REF!</v>
      </c>
      <c r="U30" s="41" t="e">
        <f t="shared" ca="1" si="0"/>
        <v>#REF!</v>
      </c>
    </row>
    <row r="31" spans="1:21">
      <c r="D31" s="35" t="e">
        <f t="shared" si="1"/>
        <v>#REF!</v>
      </c>
      <c r="E31" s="3" t="e">
        <f>COUNTIF(#REF!, "&gt;= " &amp; D31) - COUNTIF(#REF!, "&gt;=" &amp; D32)</f>
        <v>#REF!</v>
      </c>
      <c r="F31" s="42">
        <f t="shared" si="2"/>
        <v>236.04651162790691</v>
      </c>
      <c r="G31" s="43">
        <f>COUNTIF(Vertices[In-Degree], "&gt;= " &amp; F31) - COUNTIF(Vertices[In-Degree], "&gt;=" &amp; F32)</f>
        <v>0</v>
      </c>
      <c r="H31" s="42">
        <f t="shared" si="3"/>
        <v>12.139534883720936</v>
      </c>
      <c r="I31" s="43">
        <f>COUNTIF(Vertices[Out-Degree], "&gt;= " &amp; H31) - COUNTIF(Vertices[Out-Degree], "&gt;=" &amp; H32)</f>
        <v>0</v>
      </c>
      <c r="J31" s="42">
        <f t="shared" si="4"/>
        <v>240336.34437090697</v>
      </c>
      <c r="K31" s="43">
        <f>COUNTIF(Vertices[Betweenness Centrality], "&gt;= " &amp; J31) - COUNTIF(Vertices[Betweenness Centrality], "&gt;=" &amp; J32)</f>
        <v>0</v>
      </c>
      <c r="L31" s="42">
        <f t="shared" si="5"/>
        <v>0.67441860465116288</v>
      </c>
      <c r="M31" s="43">
        <f>COUNTIF(Vertices[Closeness Centrality], "&gt;= " &amp; L31) - COUNTIF(Vertices[Closeness Centrality], "&gt;=" &amp; L32)</f>
        <v>0</v>
      </c>
      <c r="N31" s="42">
        <f t="shared" si="6"/>
        <v>3.1220860465116278E-2</v>
      </c>
      <c r="O31" s="43">
        <f>COUNTIF(Vertices[Eigenvector Centrality], "&gt;= " &amp; N31) - COUNTIF(Vertices[Eigenvector Centrality], "&gt;=" &amp; N32)</f>
        <v>0</v>
      </c>
      <c r="P31" s="42">
        <f t="shared" si="7"/>
        <v>69.252244813953467</v>
      </c>
      <c r="Q31" s="43">
        <f>COUNTIF(Vertices[PageRank], "&gt;= " &amp; P31) - COUNTIF(Vertices[PageRank], "&gt;=" &amp; P32)</f>
        <v>0</v>
      </c>
      <c r="R31" s="42">
        <f t="shared" si="8"/>
        <v>0.67441860465116288</v>
      </c>
      <c r="S31" s="47">
        <f>COUNTIF(Vertices[Clustering Coefficient], "&gt;= " &amp; R31) - COUNTIF(Vertices[Clustering Coefficient], "&gt;=" &amp; R32)</f>
        <v>0</v>
      </c>
      <c r="T31" s="42" t="e">
        <f t="shared" ca="1" si="9"/>
        <v>#REF!</v>
      </c>
      <c r="U31" s="43" t="e">
        <f t="shared" ca="1" si="0"/>
        <v>#REF!</v>
      </c>
    </row>
    <row r="32" spans="1:21">
      <c r="D32" s="35" t="e">
        <f t="shared" si="1"/>
        <v>#REF!</v>
      </c>
      <c r="E32" s="3" t="e">
        <f>COUNTIF(#REF!, "&gt;= " &amp; D32) - COUNTIF(#REF!, "&gt;=" &amp; D33)</f>
        <v>#REF!</v>
      </c>
      <c r="F32" s="40">
        <f t="shared" si="2"/>
        <v>244.18604651162784</v>
      </c>
      <c r="G32" s="41">
        <f>COUNTIF(Vertices[In-Degree], "&gt;= " &amp; F32) - COUNTIF(Vertices[In-Degree], "&gt;=" &amp; F33)</f>
        <v>0</v>
      </c>
      <c r="H32" s="40">
        <f t="shared" si="3"/>
        <v>12.558139534883727</v>
      </c>
      <c r="I32" s="41">
        <f>COUNTIF(Vertices[Out-Degree], "&gt;= " &amp; H32) - COUNTIF(Vertices[Out-Degree], "&gt;=" &amp; H33)</f>
        <v>0</v>
      </c>
      <c r="J32" s="40">
        <f t="shared" si="4"/>
        <v>248623.8045216279</v>
      </c>
      <c r="K32" s="41">
        <f>COUNTIF(Vertices[Betweenness Centrality], "&gt;= " &amp; J32) - COUNTIF(Vertices[Betweenness Centrality], "&gt;=" &amp; J33)</f>
        <v>0</v>
      </c>
      <c r="L32" s="40">
        <f t="shared" si="5"/>
        <v>0.69767441860465129</v>
      </c>
      <c r="M32" s="41">
        <f>COUNTIF(Vertices[Closeness Centrality], "&gt;= " &amp; L32) - COUNTIF(Vertices[Closeness Centrality], "&gt;=" &amp; L33)</f>
        <v>0</v>
      </c>
      <c r="N32" s="40">
        <f t="shared" si="6"/>
        <v>3.2297441860465119E-2</v>
      </c>
      <c r="O32" s="41">
        <f>COUNTIF(Vertices[Eigenvector Centrality], "&gt;= " &amp; N32) - COUNTIF(Vertices[Eigenvector Centrality], "&gt;=" &amp; N33)</f>
        <v>0</v>
      </c>
      <c r="P32" s="40">
        <f t="shared" si="7"/>
        <v>71.640253255813931</v>
      </c>
      <c r="Q32" s="41">
        <f>COUNTIF(Vertices[PageRank], "&gt;= " &amp; P32) - COUNTIF(Vertices[PageRank], "&gt;=" &amp; P33)</f>
        <v>0</v>
      </c>
      <c r="R32" s="40">
        <f t="shared" si="8"/>
        <v>0.69767441860465129</v>
      </c>
      <c r="S32" s="46">
        <f>COUNTIF(Vertices[Clustering Coefficient], "&gt;= " &amp; R32) - COUNTIF(Vertices[Clustering Coefficient], "&gt;=" &amp; R33)</f>
        <v>0</v>
      </c>
      <c r="T32" s="40" t="e">
        <f t="shared" ca="1" si="9"/>
        <v>#REF!</v>
      </c>
      <c r="U32" s="41" t="e">
        <f t="shared" ca="1" si="0"/>
        <v>#REF!</v>
      </c>
    </row>
    <row r="33" spans="1:21">
      <c r="A33" s="36" t="s">
        <v>92</v>
      </c>
      <c r="B33" s="49" t="str">
        <f>IF(COUNT(#REF!)&gt;0, D2, NoMetricMessage)</f>
        <v>Not Available</v>
      </c>
      <c r="D33" s="35" t="e">
        <f t="shared" si="1"/>
        <v>#REF!</v>
      </c>
      <c r="E33" s="3" t="e">
        <f>COUNTIF(#REF!, "&gt;= " &amp; D33) - COUNTIF(#REF!, "&gt;=" &amp; D34)</f>
        <v>#REF!</v>
      </c>
      <c r="F33" s="42">
        <f t="shared" si="2"/>
        <v>252.32558139534876</v>
      </c>
      <c r="G33" s="43">
        <f>COUNTIF(Vertices[In-Degree], "&gt;= " &amp; F33) - COUNTIF(Vertices[In-Degree], "&gt;=" &amp; F34)</f>
        <v>0</v>
      </c>
      <c r="H33" s="42">
        <f t="shared" si="3"/>
        <v>12.976744186046519</v>
      </c>
      <c r="I33" s="43">
        <f>COUNTIF(Vertices[Out-Degree], "&gt;= " &amp; H33) - COUNTIF(Vertices[Out-Degree], "&gt;=" &amp; H34)</f>
        <v>0</v>
      </c>
      <c r="J33" s="42">
        <f t="shared" si="4"/>
        <v>256911.26467234883</v>
      </c>
      <c r="K33" s="43">
        <f>COUNTIF(Vertices[Betweenness Centrality], "&gt;= " &amp; J33) - COUNTIF(Vertices[Betweenness Centrality], "&gt;=" &amp; J34)</f>
        <v>0</v>
      </c>
      <c r="L33" s="42">
        <f t="shared" si="5"/>
        <v>0.72093023255813971</v>
      </c>
      <c r="M33" s="43">
        <f>COUNTIF(Vertices[Closeness Centrality], "&gt;= " &amp; L33) - COUNTIF(Vertices[Closeness Centrality], "&gt;=" &amp; L34)</f>
        <v>0</v>
      </c>
      <c r="N33" s="42">
        <f t="shared" si="6"/>
        <v>3.3374023255813956E-2</v>
      </c>
      <c r="O33" s="43">
        <f>COUNTIF(Vertices[Eigenvector Centrality], "&gt;= " &amp; N33) - COUNTIF(Vertices[Eigenvector Centrality], "&gt;=" &amp; N34)</f>
        <v>0</v>
      </c>
      <c r="P33" s="42">
        <f t="shared" si="7"/>
        <v>74.028261697674395</v>
      </c>
      <c r="Q33" s="43">
        <f>COUNTIF(Vertices[PageRank], "&gt;= " &amp; P33) - COUNTIF(Vertices[PageRank], "&gt;=" &amp; P34)</f>
        <v>0</v>
      </c>
      <c r="R33" s="42">
        <f t="shared" si="8"/>
        <v>0.72093023255813971</v>
      </c>
      <c r="S33" s="47">
        <f>COUNTIF(Vertices[Clustering Coefficient], "&gt;= " &amp; R33) - COUNTIF(Vertices[Clustering Coefficient], "&gt;=" &amp; R34)</f>
        <v>0</v>
      </c>
      <c r="T33" s="42" t="e">
        <f t="shared" ca="1" si="9"/>
        <v>#REF!</v>
      </c>
      <c r="U33" s="43" t="e">
        <f t="shared" ca="1" si="0"/>
        <v>#REF!</v>
      </c>
    </row>
    <row r="34" spans="1:21">
      <c r="A34" s="36" t="s">
        <v>93</v>
      </c>
      <c r="B34" s="49" t="str">
        <f>IF(COUNT(#REF!)&gt;0, D45, NoMetricMessage)</f>
        <v>Not Available</v>
      </c>
      <c r="D34" s="35" t="e">
        <f t="shared" si="1"/>
        <v>#REF!</v>
      </c>
      <c r="E34" s="3" t="e">
        <f>COUNTIF(#REF!, "&gt;= " &amp; D34) - COUNTIF(#REF!, "&gt;=" &amp; D35)</f>
        <v>#REF!</v>
      </c>
      <c r="F34" s="40">
        <f t="shared" si="2"/>
        <v>260.46511627906972</v>
      </c>
      <c r="G34" s="41">
        <f>COUNTIF(Vertices[In-Degree], "&gt;= " &amp; F34) - COUNTIF(Vertices[In-Degree], "&gt;=" &amp; F35)</f>
        <v>0</v>
      </c>
      <c r="H34" s="40">
        <f t="shared" si="3"/>
        <v>13.39534883720931</v>
      </c>
      <c r="I34" s="41">
        <f>COUNTIF(Vertices[Out-Degree], "&gt;= " &amp; H34) - COUNTIF(Vertices[Out-Degree], "&gt;=" &amp; H35)</f>
        <v>0</v>
      </c>
      <c r="J34" s="40">
        <f t="shared" si="4"/>
        <v>265198.72482306976</v>
      </c>
      <c r="K34" s="41">
        <f>COUNTIF(Vertices[Betweenness Centrality], "&gt;= " &amp; J34) - COUNTIF(Vertices[Betweenness Centrality], "&gt;=" &amp; J35)</f>
        <v>0</v>
      </c>
      <c r="L34" s="40">
        <f t="shared" si="5"/>
        <v>0.74418604651162812</v>
      </c>
      <c r="M34" s="41">
        <f>COUNTIF(Vertices[Closeness Centrality], "&gt;= " &amp; L34) - COUNTIF(Vertices[Closeness Centrality], "&gt;=" &amp; L35)</f>
        <v>0</v>
      </c>
      <c r="N34" s="40">
        <f t="shared" si="6"/>
        <v>3.4450604651162793E-2</v>
      </c>
      <c r="O34" s="41">
        <f>COUNTIF(Vertices[Eigenvector Centrality], "&gt;= " &amp; N34) - COUNTIF(Vertices[Eigenvector Centrality], "&gt;=" &amp; N35)</f>
        <v>0</v>
      </c>
      <c r="P34" s="40">
        <f t="shared" si="7"/>
        <v>76.416270139534859</v>
      </c>
      <c r="Q34" s="41">
        <f>COUNTIF(Vertices[PageRank], "&gt;= " &amp; P34) - COUNTIF(Vertices[PageRank], "&gt;=" &amp; P35)</f>
        <v>0</v>
      </c>
      <c r="R34" s="40">
        <f t="shared" si="8"/>
        <v>0.74418604651162812</v>
      </c>
      <c r="S34" s="46">
        <f>COUNTIF(Vertices[Clustering Coefficient], "&gt;= " &amp; R34) - COUNTIF(Vertices[Clustering Coefficient], "&gt;=" &amp; R35)</f>
        <v>1</v>
      </c>
      <c r="T34" s="40" t="e">
        <f t="shared" ca="1" si="9"/>
        <v>#REF!</v>
      </c>
      <c r="U34" s="41" t="e">
        <f t="shared" ca="1" si="0"/>
        <v>#REF!</v>
      </c>
    </row>
    <row r="35" spans="1:21">
      <c r="A35" s="36" t="s">
        <v>94</v>
      </c>
      <c r="B35" s="50" t="str">
        <f>IFERROR(AVERAGE(#REF!),NoMetricMessage)</f>
        <v>Not Available</v>
      </c>
      <c r="D35" s="35" t="e">
        <f t="shared" si="1"/>
        <v>#REF!</v>
      </c>
      <c r="E35" s="3" t="e">
        <f>COUNTIF(#REF!, "&gt;= " &amp; D35) - COUNTIF(#REF!, "&gt;=" &amp; D36)</f>
        <v>#REF!</v>
      </c>
      <c r="F35" s="42">
        <f t="shared" si="2"/>
        <v>268.60465116279067</v>
      </c>
      <c r="G35" s="43">
        <f>COUNTIF(Vertices[In-Degree], "&gt;= " &amp; F35) - COUNTIF(Vertices[In-Degree], "&gt;=" &amp; F36)</f>
        <v>0</v>
      </c>
      <c r="H35" s="42">
        <f t="shared" si="3"/>
        <v>13.813953488372102</v>
      </c>
      <c r="I35" s="43">
        <f>COUNTIF(Vertices[Out-Degree], "&gt;= " &amp; H35) - COUNTIF(Vertices[Out-Degree], "&gt;=" &amp; H36)</f>
        <v>1</v>
      </c>
      <c r="J35" s="42">
        <f t="shared" si="4"/>
        <v>273486.18497379066</v>
      </c>
      <c r="K35" s="43">
        <f>COUNTIF(Vertices[Betweenness Centrality], "&gt;= " &amp; J35) - COUNTIF(Vertices[Betweenness Centrality], "&gt;=" &amp; J36)</f>
        <v>0</v>
      </c>
      <c r="L35" s="42">
        <f t="shared" si="5"/>
        <v>0.76744186046511653</v>
      </c>
      <c r="M35" s="43">
        <f>COUNTIF(Vertices[Closeness Centrality], "&gt;= " &amp; L35) - COUNTIF(Vertices[Closeness Centrality], "&gt;=" &amp; L36)</f>
        <v>0</v>
      </c>
      <c r="N35" s="42">
        <f t="shared" si="6"/>
        <v>3.552718604651163E-2</v>
      </c>
      <c r="O35" s="43">
        <f>COUNTIF(Vertices[Eigenvector Centrality], "&gt;= " &amp; N35) - COUNTIF(Vertices[Eigenvector Centrality], "&gt;=" &amp; N36)</f>
        <v>0</v>
      </c>
      <c r="P35" s="42">
        <f t="shared" si="7"/>
        <v>78.804278581395323</v>
      </c>
      <c r="Q35" s="43">
        <f>COUNTIF(Vertices[PageRank], "&gt;= " &amp; P35) - COUNTIF(Vertices[PageRank], "&gt;=" &amp; P36)</f>
        <v>0</v>
      </c>
      <c r="R35" s="42">
        <f t="shared" si="8"/>
        <v>0.76744186046511653</v>
      </c>
      <c r="S35" s="47">
        <f>COUNTIF(Vertices[Clustering Coefficient], "&gt;= " &amp; R35) - COUNTIF(Vertices[Clustering Coefficient], "&gt;=" &amp; R36)</f>
        <v>0</v>
      </c>
      <c r="T35" s="42" t="e">
        <f t="shared" ca="1" si="9"/>
        <v>#REF!</v>
      </c>
      <c r="U35" s="43" t="e">
        <f t="shared" ca="1" si="0"/>
        <v>#REF!</v>
      </c>
    </row>
    <row r="36" spans="1:21">
      <c r="A36" s="36" t="s">
        <v>95</v>
      </c>
      <c r="B36" s="50" t="str">
        <f>IFERROR(MEDIAN(#REF!),NoMetricMessage)</f>
        <v>Not Available</v>
      </c>
      <c r="D36" s="35" t="e">
        <f t="shared" si="1"/>
        <v>#REF!</v>
      </c>
      <c r="E36" s="3" t="e">
        <f>COUNTIF(#REF!, "&gt;= " &amp; D36) - COUNTIF(#REF!, "&gt;=" &amp; D37)</f>
        <v>#REF!</v>
      </c>
      <c r="F36" s="40">
        <f t="shared" si="2"/>
        <v>276.74418604651163</v>
      </c>
      <c r="G36" s="41">
        <f>COUNTIF(Vertices[In-Degree], "&gt;= " &amp; F36) - COUNTIF(Vertices[In-Degree], "&gt;=" &amp; F37)</f>
        <v>0</v>
      </c>
      <c r="H36" s="40">
        <f t="shared" si="3"/>
        <v>14.232558139534893</v>
      </c>
      <c r="I36" s="41">
        <f>COUNTIF(Vertices[Out-Degree], "&gt;= " &amp; H36) - COUNTIF(Vertices[Out-Degree], "&gt;=" &amp; H37)</f>
        <v>0</v>
      </c>
      <c r="J36" s="40">
        <f t="shared" si="4"/>
        <v>281773.64512451156</v>
      </c>
      <c r="K36" s="41">
        <f>COUNTIF(Vertices[Betweenness Centrality], "&gt;= " &amp; J36) - COUNTIF(Vertices[Betweenness Centrality], "&gt;=" &amp; J37)</f>
        <v>0</v>
      </c>
      <c r="L36" s="40">
        <f t="shared" si="5"/>
        <v>0.79069767441860495</v>
      </c>
      <c r="M36" s="41">
        <f>COUNTIF(Vertices[Closeness Centrality], "&gt;= " &amp; L36) - COUNTIF(Vertices[Closeness Centrality], "&gt;=" &amp; L37)</f>
        <v>0</v>
      </c>
      <c r="N36" s="40">
        <f t="shared" si="6"/>
        <v>3.6603767441860467E-2</v>
      </c>
      <c r="O36" s="41">
        <f>COUNTIF(Vertices[Eigenvector Centrality], "&gt;= " &amp; N36) - COUNTIF(Vertices[Eigenvector Centrality], "&gt;=" &amp; N37)</f>
        <v>0</v>
      </c>
      <c r="P36" s="40">
        <f t="shared" si="7"/>
        <v>81.192287023255787</v>
      </c>
      <c r="Q36" s="41">
        <f>COUNTIF(Vertices[PageRank], "&gt;= " &amp; P36) - COUNTIF(Vertices[PageRank], "&gt;=" &amp; P37)</f>
        <v>0</v>
      </c>
      <c r="R36" s="40">
        <f t="shared" si="8"/>
        <v>0.79069767441860495</v>
      </c>
      <c r="S36" s="46">
        <f>COUNTIF(Vertices[Clustering Coefficient], "&gt;= " &amp; R36) - COUNTIF(Vertices[Clustering Coefficient], "&gt;=" &amp; R37)</f>
        <v>0</v>
      </c>
      <c r="T36" s="40" t="e">
        <f t="shared" ca="1" si="9"/>
        <v>#REF!</v>
      </c>
      <c r="U36" s="41" t="e">
        <f t="shared" ca="1" si="0"/>
        <v>#REF!</v>
      </c>
    </row>
    <row r="37" spans="1:21">
      <c r="D37" s="35" t="e">
        <f t="shared" si="1"/>
        <v>#REF!</v>
      </c>
      <c r="E37" s="3" t="e">
        <f>COUNTIF(#REF!, "&gt;= " &amp; D37) - COUNTIF(#REF!, "&gt;=" &amp; D38)</f>
        <v>#REF!</v>
      </c>
      <c r="F37" s="42">
        <f t="shared" si="2"/>
        <v>284.88372093023258</v>
      </c>
      <c r="G37" s="43">
        <f>COUNTIF(Vertices[In-Degree], "&gt;= " &amp; F37) - COUNTIF(Vertices[In-Degree], "&gt;=" &amp; F38)</f>
        <v>0</v>
      </c>
      <c r="H37" s="42">
        <f t="shared" si="3"/>
        <v>14.651162790697684</v>
      </c>
      <c r="I37" s="43">
        <f>COUNTIF(Vertices[Out-Degree], "&gt;= " &amp; H37) - COUNTIF(Vertices[Out-Degree], "&gt;=" &amp; H38)</f>
        <v>1</v>
      </c>
      <c r="J37" s="42">
        <f t="shared" si="4"/>
        <v>290061.10527523246</v>
      </c>
      <c r="K37" s="43">
        <f>COUNTIF(Vertices[Betweenness Centrality], "&gt;= " &amp; J37) - COUNTIF(Vertices[Betweenness Centrality], "&gt;=" &amp; J38)</f>
        <v>0</v>
      </c>
      <c r="L37" s="42">
        <f t="shared" si="5"/>
        <v>0.81395348837209336</v>
      </c>
      <c r="M37" s="43">
        <f>COUNTIF(Vertices[Closeness Centrality], "&gt;= " &amp; L37) - COUNTIF(Vertices[Closeness Centrality], "&gt;=" &amp; L38)</f>
        <v>0</v>
      </c>
      <c r="N37" s="42">
        <f t="shared" si="6"/>
        <v>3.7680348837209304E-2</v>
      </c>
      <c r="O37" s="43">
        <f>COUNTIF(Vertices[Eigenvector Centrality], "&gt;= " &amp; N37) - COUNTIF(Vertices[Eigenvector Centrality], "&gt;=" &amp; N38)</f>
        <v>0</v>
      </c>
      <c r="P37" s="42">
        <f t="shared" si="7"/>
        <v>83.580295465116251</v>
      </c>
      <c r="Q37" s="43">
        <f>COUNTIF(Vertices[PageRank], "&gt;= " &amp; P37) - COUNTIF(Vertices[PageRank], "&gt;=" &amp; P38)</f>
        <v>0</v>
      </c>
      <c r="R37" s="42">
        <f t="shared" si="8"/>
        <v>0.81395348837209336</v>
      </c>
      <c r="S37" s="47">
        <f>COUNTIF(Vertices[Clustering Coefficient], "&gt;= " &amp; R37) - COUNTIF(Vertices[Clustering Coefficient], "&gt;=" &amp; R38)</f>
        <v>0</v>
      </c>
      <c r="T37" s="42" t="e">
        <f t="shared" ca="1" si="9"/>
        <v>#REF!</v>
      </c>
      <c r="U37" s="43" t="e">
        <f t="shared" ca="1" si="0"/>
        <v>#REF!</v>
      </c>
    </row>
    <row r="38" spans="1:21">
      <c r="D38" s="35" t="e">
        <f t="shared" si="1"/>
        <v>#REF!</v>
      </c>
      <c r="E38" s="3" t="e">
        <f>COUNTIF(#REF!, "&gt;= " &amp; D38) - COUNTIF(#REF!, "&gt;=" &amp; D39)</f>
        <v>#REF!</v>
      </c>
      <c r="F38" s="40">
        <f t="shared" si="2"/>
        <v>293.02325581395354</v>
      </c>
      <c r="G38" s="41">
        <f>COUNTIF(Vertices[In-Degree], "&gt;= " &amp; F38) - COUNTIF(Vertices[In-Degree], "&gt;=" &amp; F39)</f>
        <v>0</v>
      </c>
      <c r="H38" s="40">
        <f t="shared" si="3"/>
        <v>15.069767441860476</v>
      </c>
      <c r="I38" s="41">
        <f>COUNTIF(Vertices[Out-Degree], "&gt;= " &amp; H38) - COUNTIF(Vertices[Out-Degree], "&gt;=" &amp; H39)</f>
        <v>0</v>
      </c>
      <c r="J38" s="40">
        <f t="shared" si="4"/>
        <v>298348.56542595336</v>
      </c>
      <c r="K38" s="41">
        <f>COUNTIF(Vertices[Betweenness Centrality], "&gt;= " &amp; J38) - COUNTIF(Vertices[Betweenness Centrality], "&gt;=" &amp; J39)</f>
        <v>0</v>
      </c>
      <c r="L38" s="40">
        <f t="shared" si="5"/>
        <v>0.83720930232558177</v>
      </c>
      <c r="M38" s="41">
        <f>COUNTIF(Vertices[Closeness Centrality], "&gt;= " &amp; L38) - COUNTIF(Vertices[Closeness Centrality], "&gt;=" &amp; L39)</f>
        <v>0</v>
      </c>
      <c r="N38" s="40">
        <f t="shared" si="6"/>
        <v>3.8756930232558141E-2</v>
      </c>
      <c r="O38" s="41">
        <f>COUNTIF(Vertices[Eigenvector Centrality], "&gt;= " &amp; N38) - COUNTIF(Vertices[Eigenvector Centrality], "&gt;=" &amp; N39)</f>
        <v>0</v>
      </c>
      <c r="P38" s="40">
        <f t="shared" si="7"/>
        <v>85.968303906976715</v>
      </c>
      <c r="Q38" s="41">
        <f>COUNTIF(Vertices[PageRank], "&gt;= " &amp; P38) - COUNTIF(Vertices[PageRank], "&gt;=" &amp; P39)</f>
        <v>0</v>
      </c>
      <c r="R38" s="40">
        <f t="shared" si="8"/>
        <v>0.83720930232558177</v>
      </c>
      <c r="S38" s="46">
        <f>COUNTIF(Vertices[Clustering Coefficient], "&gt;= " &amp; R38) - COUNTIF(Vertices[Clustering Coefficient], "&gt;=" &amp; R39)</f>
        <v>0</v>
      </c>
      <c r="T38" s="40" t="e">
        <f t="shared" ca="1" si="9"/>
        <v>#REF!</v>
      </c>
      <c r="U38" s="41" t="e">
        <f t="shared" ca="1" si="0"/>
        <v>#REF!</v>
      </c>
    </row>
    <row r="39" spans="1:21">
      <c r="D39" s="35" t="e">
        <f t="shared" si="1"/>
        <v>#REF!</v>
      </c>
      <c r="E39" s="3" t="e">
        <f>COUNTIF(#REF!, "&gt;= " &amp; D39) - COUNTIF(#REF!, "&gt;=" &amp; D40)</f>
        <v>#REF!</v>
      </c>
      <c r="F39" s="42">
        <f t="shared" si="2"/>
        <v>301.1627906976745</v>
      </c>
      <c r="G39" s="43">
        <f>COUNTIF(Vertices[In-Degree], "&gt;= " &amp; F39) - COUNTIF(Vertices[In-Degree], "&gt;=" &amp; F40)</f>
        <v>0</v>
      </c>
      <c r="H39" s="42">
        <f t="shared" si="3"/>
        <v>15.488372093023267</v>
      </c>
      <c r="I39" s="43">
        <f>COUNTIF(Vertices[Out-Degree], "&gt;= " &amp; H39) - COUNTIF(Vertices[Out-Degree], "&gt;=" &amp; H40)</f>
        <v>0</v>
      </c>
      <c r="J39" s="42">
        <f t="shared" si="4"/>
        <v>306636.02557667426</v>
      </c>
      <c r="K39" s="43">
        <f>COUNTIF(Vertices[Betweenness Centrality], "&gt;= " &amp; J39) - COUNTIF(Vertices[Betweenness Centrality], "&gt;=" &amp; J40)</f>
        <v>0</v>
      </c>
      <c r="L39" s="42">
        <f t="shared" si="5"/>
        <v>0.86046511627907019</v>
      </c>
      <c r="M39" s="43">
        <f>COUNTIF(Vertices[Closeness Centrality], "&gt;= " &amp; L39) - COUNTIF(Vertices[Closeness Centrality], "&gt;=" &amp; L40)</f>
        <v>0</v>
      </c>
      <c r="N39" s="42">
        <f t="shared" si="6"/>
        <v>3.9833511627906978E-2</v>
      </c>
      <c r="O39" s="43">
        <f>COUNTIF(Vertices[Eigenvector Centrality], "&gt;= " &amp; N39) - COUNTIF(Vertices[Eigenvector Centrality], "&gt;=" &amp; N40)</f>
        <v>0</v>
      </c>
      <c r="P39" s="42">
        <f t="shared" si="7"/>
        <v>88.356312348837179</v>
      </c>
      <c r="Q39" s="43">
        <f>COUNTIF(Vertices[PageRank], "&gt;= " &amp; P39) - COUNTIF(Vertices[PageRank], "&gt;=" &amp; P40)</f>
        <v>0</v>
      </c>
      <c r="R39" s="42">
        <f t="shared" si="8"/>
        <v>0.86046511627907019</v>
      </c>
      <c r="S39" s="47">
        <f>COUNTIF(Vertices[Clustering Coefficient], "&gt;= " &amp; R39) - COUNTIF(Vertices[Clustering Coefficient], "&gt;=" &amp; R40)</f>
        <v>0</v>
      </c>
      <c r="T39" s="42" t="e">
        <f t="shared" ca="1" si="9"/>
        <v>#REF!</v>
      </c>
      <c r="U39" s="43" t="e">
        <f t="shared" ca="1" si="0"/>
        <v>#REF!</v>
      </c>
    </row>
    <row r="40" spans="1:21">
      <c r="D40" s="35" t="e">
        <f t="shared" si="1"/>
        <v>#REF!</v>
      </c>
      <c r="E40" s="3" t="e">
        <f>COUNTIF(#REF!, "&gt;= " &amp; D40) - COUNTIF(#REF!, "&gt;=" &amp; D41)</f>
        <v>#REF!</v>
      </c>
      <c r="F40" s="40">
        <f t="shared" si="2"/>
        <v>309.30232558139545</v>
      </c>
      <c r="G40" s="41">
        <f>COUNTIF(Vertices[In-Degree], "&gt;= " &amp; F40) - COUNTIF(Vertices[In-Degree], "&gt;=" &amp; F41)</f>
        <v>0</v>
      </c>
      <c r="H40" s="40">
        <f t="shared" si="3"/>
        <v>15.906976744186059</v>
      </c>
      <c r="I40" s="41">
        <f>COUNTIF(Vertices[Out-Degree], "&gt;= " &amp; H40) - COUNTIF(Vertices[Out-Degree], "&gt;=" &amp; H41)</f>
        <v>1</v>
      </c>
      <c r="J40" s="40">
        <f t="shared" si="4"/>
        <v>314923.48572739516</v>
      </c>
      <c r="K40" s="41">
        <f>COUNTIF(Vertices[Betweenness Centrality], "&gt;= " &amp; J40) - COUNTIF(Vertices[Betweenness Centrality], "&gt;=" &amp; J41)</f>
        <v>0</v>
      </c>
      <c r="L40" s="40">
        <f t="shared" si="5"/>
        <v>0.8837209302325586</v>
      </c>
      <c r="M40" s="41">
        <f>COUNTIF(Vertices[Closeness Centrality], "&gt;= " &amp; L40) - COUNTIF(Vertices[Closeness Centrality], "&gt;=" &amp; L41)</f>
        <v>0</v>
      </c>
      <c r="N40" s="40">
        <f t="shared" si="6"/>
        <v>4.0910093023255815E-2</v>
      </c>
      <c r="O40" s="41">
        <f>COUNTIF(Vertices[Eigenvector Centrality], "&gt;= " &amp; N40) - COUNTIF(Vertices[Eigenvector Centrality], "&gt;=" &amp; N41)</f>
        <v>0</v>
      </c>
      <c r="P40" s="40">
        <f t="shared" si="7"/>
        <v>90.744320790697643</v>
      </c>
      <c r="Q40" s="41">
        <f>COUNTIF(Vertices[PageRank], "&gt;= " &amp; P40) - COUNTIF(Vertices[PageRank], "&gt;=" &amp; P41)</f>
        <v>0</v>
      </c>
      <c r="R40" s="40">
        <f t="shared" si="8"/>
        <v>0.8837209302325586</v>
      </c>
      <c r="S40" s="46">
        <f>COUNTIF(Vertices[Clustering Coefficient], "&gt;= " &amp; R40) - COUNTIF(Vertices[Clustering Coefficient], "&gt;=" &amp; R41)</f>
        <v>0</v>
      </c>
      <c r="T40" s="40" t="e">
        <f t="shared" ca="1" si="9"/>
        <v>#REF!</v>
      </c>
      <c r="U40" s="41" t="e">
        <f t="shared" ca="1" si="0"/>
        <v>#REF!</v>
      </c>
    </row>
    <row r="41" spans="1:21">
      <c r="D41" s="35" t="e">
        <f t="shared" si="1"/>
        <v>#REF!</v>
      </c>
      <c r="E41" s="3" t="e">
        <f>COUNTIF(#REF!, "&gt;= " &amp; D41) - COUNTIF(#REF!, "&gt;=" &amp; D42)</f>
        <v>#REF!</v>
      </c>
      <c r="F41" s="42">
        <f t="shared" si="2"/>
        <v>317.44186046511641</v>
      </c>
      <c r="G41" s="43">
        <f>COUNTIF(Vertices[In-Degree], "&gt;= " &amp; F41) - COUNTIF(Vertices[In-Degree], "&gt;=" &amp; F42)</f>
        <v>0</v>
      </c>
      <c r="H41" s="42">
        <f t="shared" si="3"/>
        <v>16.325581395348848</v>
      </c>
      <c r="I41" s="43">
        <f>COUNTIF(Vertices[Out-Degree], "&gt;= " &amp; H41) - COUNTIF(Vertices[Out-Degree], "&gt;=" &amp; H42)</f>
        <v>0</v>
      </c>
      <c r="J41" s="42">
        <f t="shared" si="4"/>
        <v>323210.94587811606</v>
      </c>
      <c r="K41" s="43">
        <f>COUNTIF(Vertices[Betweenness Centrality], "&gt;= " &amp; J41) - COUNTIF(Vertices[Betweenness Centrality], "&gt;=" &amp; J42)</f>
        <v>0</v>
      </c>
      <c r="L41" s="42">
        <f t="shared" si="5"/>
        <v>0.90697674418604701</v>
      </c>
      <c r="M41" s="43">
        <f>COUNTIF(Vertices[Closeness Centrality], "&gt;= " &amp; L41) - COUNTIF(Vertices[Closeness Centrality], "&gt;=" &amp; L42)</f>
        <v>0</v>
      </c>
      <c r="N41" s="42">
        <f t="shared" si="6"/>
        <v>4.1986674418604653E-2</v>
      </c>
      <c r="O41" s="43">
        <f>COUNTIF(Vertices[Eigenvector Centrality], "&gt;= " &amp; N41) - COUNTIF(Vertices[Eigenvector Centrality], "&gt;=" &amp; N42)</f>
        <v>0</v>
      </c>
      <c r="P41" s="42">
        <f t="shared" si="7"/>
        <v>93.132329232558106</v>
      </c>
      <c r="Q41" s="43">
        <f>COUNTIF(Vertices[PageRank], "&gt;= " &amp; P41) - COUNTIF(Vertices[PageRank], "&gt;=" &amp; P42)</f>
        <v>0</v>
      </c>
      <c r="R41" s="42">
        <f t="shared" si="8"/>
        <v>0.90697674418604701</v>
      </c>
      <c r="S41" s="47">
        <f>COUNTIF(Vertices[Clustering Coefficient], "&gt;= " &amp; R41) - COUNTIF(Vertices[Clustering Coefficient], "&gt;=" &amp; R42)</f>
        <v>0</v>
      </c>
      <c r="T41" s="42" t="e">
        <f t="shared" ca="1" si="9"/>
        <v>#REF!</v>
      </c>
      <c r="U41" s="43" t="e">
        <f t="shared" ca="1" si="0"/>
        <v>#REF!</v>
      </c>
    </row>
    <row r="42" spans="1:21">
      <c r="D42" s="35" t="e">
        <f t="shared" si="1"/>
        <v>#REF!</v>
      </c>
      <c r="E42" s="3" t="e">
        <f>COUNTIF(#REF!, "&gt;= " &amp; D42) - COUNTIF(#REF!, "&gt;=" &amp; D43)</f>
        <v>#REF!</v>
      </c>
      <c r="F42" s="40">
        <f t="shared" si="2"/>
        <v>325.58139534883736</v>
      </c>
      <c r="G42" s="41">
        <f>COUNTIF(Vertices[In-Degree], "&gt;= " &amp; F42) - COUNTIF(Vertices[In-Degree], "&gt;=" &amp; F43)</f>
        <v>0</v>
      </c>
      <c r="H42" s="40">
        <f t="shared" si="3"/>
        <v>16.74418604651164</v>
      </c>
      <c r="I42" s="41">
        <f>COUNTIF(Vertices[Out-Degree], "&gt;= " &amp; H42) - COUNTIF(Vertices[Out-Degree], "&gt;=" &amp; H43)</f>
        <v>1</v>
      </c>
      <c r="J42" s="40">
        <f t="shared" si="4"/>
        <v>331498.40602883697</v>
      </c>
      <c r="K42" s="41">
        <f>COUNTIF(Vertices[Betweenness Centrality], "&gt;= " &amp; J42) - COUNTIF(Vertices[Betweenness Centrality], "&gt;=" &amp; J43)</f>
        <v>0</v>
      </c>
      <c r="L42" s="40">
        <f t="shared" si="5"/>
        <v>0.93023255813953543</v>
      </c>
      <c r="M42" s="41">
        <f>COUNTIF(Vertices[Closeness Centrality], "&gt;= " &amp; L42) - COUNTIF(Vertices[Closeness Centrality], "&gt;=" &amp; L43)</f>
        <v>0</v>
      </c>
      <c r="N42" s="40">
        <f t="shared" si="6"/>
        <v>4.306325581395349E-2</v>
      </c>
      <c r="O42" s="41">
        <f>COUNTIF(Vertices[Eigenvector Centrality], "&gt;= " &amp; N42) - COUNTIF(Vertices[Eigenvector Centrality], "&gt;=" &amp; N43)</f>
        <v>0</v>
      </c>
      <c r="P42" s="40">
        <f t="shared" si="7"/>
        <v>95.52033767441857</v>
      </c>
      <c r="Q42" s="41">
        <f>COUNTIF(Vertices[PageRank], "&gt;= " &amp; P42) - COUNTIF(Vertices[PageRank], "&gt;=" &amp; P43)</f>
        <v>0</v>
      </c>
      <c r="R42" s="40">
        <f t="shared" si="8"/>
        <v>0.93023255813953543</v>
      </c>
      <c r="S42" s="46">
        <f>COUNTIF(Vertices[Clustering Coefficient], "&gt;= " &amp; R42) - COUNTIF(Vertices[Clustering Coefficient], "&gt;=" &amp; R43)</f>
        <v>0</v>
      </c>
      <c r="T42" s="40" t="e">
        <f t="shared" ca="1" si="9"/>
        <v>#REF!</v>
      </c>
      <c r="U42" s="41" t="e">
        <f t="shared" ca="1" si="0"/>
        <v>#REF!</v>
      </c>
    </row>
    <row r="43" spans="1:21">
      <c r="D43" s="35" t="e">
        <f t="shared" si="1"/>
        <v>#REF!</v>
      </c>
      <c r="E43" s="3" t="e">
        <f>COUNTIF(#REF!, "&gt;= " &amp; D43) - COUNTIF(#REF!, "&gt;=" &amp; D44)</f>
        <v>#REF!</v>
      </c>
      <c r="F43" s="42">
        <f t="shared" si="2"/>
        <v>333.72093023255832</v>
      </c>
      <c r="G43" s="43">
        <f>COUNTIF(Vertices[In-Degree], "&gt;= " &amp; F43) - COUNTIF(Vertices[In-Degree], "&gt;=" &amp; F44)</f>
        <v>0</v>
      </c>
      <c r="H43" s="42">
        <f t="shared" si="3"/>
        <v>17.162790697674431</v>
      </c>
      <c r="I43" s="43">
        <f>COUNTIF(Vertices[Out-Degree], "&gt;= " &amp; H43) - COUNTIF(Vertices[Out-Degree], "&gt;=" &amp; H44)</f>
        <v>0</v>
      </c>
      <c r="J43" s="42">
        <f t="shared" si="4"/>
        <v>339785.86617955787</v>
      </c>
      <c r="K43" s="43">
        <f>COUNTIF(Vertices[Betweenness Centrality], "&gt;= " &amp; J43) - COUNTIF(Vertices[Betweenness Centrality], "&gt;=" &amp; J44)</f>
        <v>0</v>
      </c>
      <c r="L43" s="42">
        <f t="shared" si="5"/>
        <v>0.95348837209302384</v>
      </c>
      <c r="M43" s="43">
        <f>COUNTIF(Vertices[Closeness Centrality], "&gt;= " &amp; L43) - COUNTIF(Vertices[Closeness Centrality], "&gt;=" &amp; L44)</f>
        <v>0</v>
      </c>
      <c r="N43" s="42">
        <f t="shared" si="6"/>
        <v>4.4139837209302327E-2</v>
      </c>
      <c r="O43" s="43">
        <f>COUNTIF(Vertices[Eigenvector Centrality], "&gt;= " &amp; N43) - COUNTIF(Vertices[Eigenvector Centrality], "&gt;=" &amp; N44)</f>
        <v>0</v>
      </c>
      <c r="P43" s="42">
        <f t="shared" si="7"/>
        <v>97.908346116279034</v>
      </c>
      <c r="Q43" s="43">
        <f>COUNTIF(Vertices[PageRank], "&gt;= " &amp; P43) - COUNTIF(Vertices[PageRank], "&gt;=" &amp; P44)</f>
        <v>0</v>
      </c>
      <c r="R43" s="42">
        <f t="shared" si="8"/>
        <v>0.95348837209302384</v>
      </c>
      <c r="S43" s="47">
        <f>COUNTIF(Vertices[Clustering Coefficient], "&gt;= " &amp; R43) - COUNTIF(Vertices[Clustering Coefficient], "&gt;=" &amp; R44)</f>
        <v>0</v>
      </c>
      <c r="T43" s="42" t="e">
        <f t="shared" ca="1" si="9"/>
        <v>#REF!</v>
      </c>
      <c r="U43" s="43" t="e">
        <f t="shared" ca="1" si="0"/>
        <v>#REF!</v>
      </c>
    </row>
    <row r="44" spans="1:21">
      <c r="D44" s="35" t="e">
        <f t="shared" si="1"/>
        <v>#REF!</v>
      </c>
      <c r="E44" s="3" t="e">
        <f>COUNTIF(#REF!, "&gt;= " &amp; D44) - COUNTIF(#REF!, "&gt;=" &amp; D45)</f>
        <v>#REF!</v>
      </c>
      <c r="F44" s="40">
        <f t="shared" si="2"/>
        <v>341.86046511627927</v>
      </c>
      <c r="G44" s="41">
        <f>COUNTIF(Vertices[In-Degree], "&gt;= " &amp; F44) - COUNTIF(Vertices[In-Degree], "&gt;=" &amp; F45)</f>
        <v>0</v>
      </c>
      <c r="H44" s="40">
        <f t="shared" si="3"/>
        <v>17.581395348837223</v>
      </c>
      <c r="I44" s="41">
        <f>COUNTIF(Vertices[Out-Degree], "&gt;= " &amp; H44) - COUNTIF(Vertices[Out-Degree], "&gt;=" &amp; H45)</f>
        <v>0</v>
      </c>
      <c r="J44" s="40">
        <f t="shared" si="4"/>
        <v>348073.32633027877</v>
      </c>
      <c r="K44" s="41">
        <f>COUNTIF(Vertices[Betweenness Centrality], "&gt;= " &amp; J44) - COUNTIF(Vertices[Betweenness Centrality], "&gt;=" &amp; J45)</f>
        <v>0</v>
      </c>
      <c r="L44" s="40">
        <f t="shared" si="5"/>
        <v>0.97674418604651225</v>
      </c>
      <c r="M44" s="41">
        <f>COUNTIF(Vertices[Closeness Centrality], "&gt;= " &amp; L44) - COUNTIF(Vertices[Closeness Centrality], "&gt;=" &amp; L45)</f>
        <v>0</v>
      </c>
      <c r="N44" s="40">
        <f t="shared" si="6"/>
        <v>4.5216418604651164E-2</v>
      </c>
      <c r="O44" s="41">
        <f>COUNTIF(Vertices[Eigenvector Centrality], "&gt;= " &amp; N44) - COUNTIF(Vertices[Eigenvector Centrality], "&gt;=" &amp; N45)</f>
        <v>0</v>
      </c>
      <c r="P44" s="40">
        <f t="shared" si="7"/>
        <v>100.2963545581395</v>
      </c>
      <c r="Q44" s="41">
        <f>COUNTIF(Vertices[PageRank], "&gt;= " &amp; P44) - COUNTIF(Vertices[PageRank], "&gt;=" &amp; P45)</f>
        <v>0</v>
      </c>
      <c r="R44" s="40">
        <f t="shared" si="8"/>
        <v>0.97674418604651225</v>
      </c>
      <c r="S44" s="46">
        <f>COUNTIF(Vertices[Clustering Coefficient], "&gt;= " &amp; R44) - COUNTIF(Vertices[Clustering Coefficient], "&gt;=" &amp; R45)</f>
        <v>0</v>
      </c>
      <c r="T44" s="40" t="e">
        <f t="shared" ca="1" si="9"/>
        <v>#REF!</v>
      </c>
      <c r="U44" s="41" t="e">
        <f t="shared" ca="1" si="0"/>
        <v>#REF!</v>
      </c>
    </row>
    <row r="45" spans="1:21">
      <c r="D45" s="35" t="e">
        <f>MAX(#REF!)</f>
        <v>#REF!</v>
      </c>
      <c r="E45" s="3" t="e">
        <f>COUNTIF(#REF!, "&gt;= " &amp; D45) - COUNTIF(#REF!, "&gt;=" &amp; D46)</f>
        <v>#REF!</v>
      </c>
      <c r="F45" s="44">
        <f>MAX(Vertices[In-Degree])</f>
        <v>350</v>
      </c>
      <c r="G45" s="45">
        <f>COUNTIF(Vertices[In-Degree], "&gt;= " &amp; F45) - COUNTIF(Vertices[In-Degree], "&gt;=" &amp; F46)</f>
        <v>1</v>
      </c>
      <c r="H45" s="44">
        <f>MAX(Vertices[Out-Degree])</f>
        <v>18</v>
      </c>
      <c r="I45" s="45">
        <f>COUNTIF(Vertices[Out-Degree], "&gt;= " &amp; H45) - COUNTIF(Vertices[Out-Degree], "&gt;=" &amp; H46)</f>
        <v>1</v>
      </c>
      <c r="J45" s="44">
        <f>MAX(Vertices[Betweenness Centrality])</f>
        <v>356360.78648100002</v>
      </c>
      <c r="K45" s="45">
        <f>COUNTIF(Vertices[Betweenness Centrality], "&gt;= " &amp; J45) - COUNTIF(Vertices[Betweenness Centrality], "&gt;=" &amp; J46)</f>
        <v>1</v>
      </c>
      <c r="L45" s="44">
        <f>MAX(Vertices[Closeness Centrality])</f>
        <v>1</v>
      </c>
      <c r="M45" s="45">
        <f>COUNTIF(Vertices[Closeness Centrality], "&gt;= " &amp; L45) - COUNTIF(Vertices[Closeness Centrality], "&gt;=" &amp; L46)</f>
        <v>24</v>
      </c>
      <c r="N45" s="44">
        <f>MAX(Vertices[Eigenvector Centrality])</f>
        <v>4.6293000000000001E-2</v>
      </c>
      <c r="O45" s="45">
        <f>COUNTIF(Vertices[Eigenvector Centrality], "&gt;= " &amp; N45) - COUNTIF(Vertices[Eigenvector Centrality], "&gt;=" &amp; N46)</f>
        <v>1</v>
      </c>
      <c r="P45" s="44">
        <f>MAX(Vertices[PageRank])</f>
        <v>102.684363</v>
      </c>
      <c r="Q45" s="45">
        <f>COUNTIF(Vertices[PageRank], "&gt;= " &amp; P45) - COUNTIF(Vertices[PageRank], "&gt;=" &amp; P46)</f>
        <v>1</v>
      </c>
      <c r="R45" s="44">
        <f>MAX(Vertices[Clustering Coefficient])</f>
        <v>1</v>
      </c>
      <c r="S45" s="48">
        <f>COUNTIF(Vertices[Clustering Coefficient], "&gt;= " &amp; R45) - COUNTIF(Vertices[Clustering Coefficient], "&gt;=" &amp; R46)</f>
        <v>10</v>
      </c>
      <c r="T45" s="44" t="e">
        <f ca="1">MAX(INDIRECT(DynamicFilterSourceColumnRange))</f>
        <v>#REF!</v>
      </c>
      <c r="U45" s="45" t="e">
        <f t="shared" ca="1" si="0"/>
        <v>#REF!</v>
      </c>
    </row>
    <row r="47" spans="1:21">
      <c r="A47" s="36" t="s">
        <v>99</v>
      </c>
      <c r="B47" s="49">
        <f>IF(COUNT(Vertices[In-Degree])&gt;0, F2, NoMetricMessage)</f>
        <v>0</v>
      </c>
    </row>
    <row r="48" spans="1:21">
      <c r="A48" s="36" t="s">
        <v>100</v>
      </c>
      <c r="B48" s="49">
        <f>IF(COUNT(Vertices[In-Degree])&gt;0, F45, NoMetricMessage)</f>
        <v>350</v>
      </c>
    </row>
    <row r="49" spans="1:2">
      <c r="A49" s="36" t="s">
        <v>101</v>
      </c>
      <c r="B49" s="50">
        <f>IFERROR(AVERAGE(Vertices[In-Degree]),NoMetricMessage)</f>
        <v>1.2914285714285714</v>
      </c>
    </row>
    <row r="50" spans="1:2">
      <c r="A50" s="36" t="s">
        <v>102</v>
      </c>
      <c r="B50" s="50">
        <f>IFERROR(MEDIAN(Vertices[In-Degree]),NoMetricMessage)</f>
        <v>0</v>
      </c>
    </row>
    <row r="61" spans="1:2">
      <c r="A61" s="36" t="s">
        <v>105</v>
      </c>
      <c r="B61" s="49">
        <f>IF(COUNT(Vertices[Out-Degree])&gt;0, H2, NoMetricMessage)</f>
        <v>0</v>
      </c>
    </row>
    <row r="62" spans="1:2">
      <c r="A62" s="36" t="s">
        <v>106</v>
      </c>
      <c r="B62" s="49">
        <f>IF(COUNT(Vertices[Out-Degree])&gt;0, H45, NoMetricMessage)</f>
        <v>18</v>
      </c>
    </row>
    <row r="63" spans="1:2">
      <c r="A63" s="36" t="s">
        <v>107</v>
      </c>
      <c r="B63" s="50">
        <f>IFERROR(AVERAGE(Vertices[Out-Degree]),NoMetricMessage)</f>
        <v>1.2914285714285714</v>
      </c>
    </row>
    <row r="64" spans="1:2">
      <c r="A64" s="36" t="s">
        <v>108</v>
      </c>
      <c r="B64" s="50">
        <f>IFERROR(MEDIAN(Vertices[Out-Degree]),NoMetricMessage)</f>
        <v>1</v>
      </c>
    </row>
    <row r="75" spans="1:2">
      <c r="A75" s="36" t="s">
        <v>111</v>
      </c>
      <c r="B75" s="50">
        <f>IF(COUNT(Vertices[Betweenness Centrality])&gt;0, J2, NoMetricMessage)</f>
        <v>0</v>
      </c>
    </row>
    <row r="76" spans="1:2">
      <c r="A76" s="36" t="s">
        <v>112</v>
      </c>
      <c r="B76" s="50">
        <f>IF(COUNT(Vertices[Betweenness Centrality])&gt;0, J45, NoMetricMessage)</f>
        <v>356360.78648100002</v>
      </c>
    </row>
    <row r="77" spans="1:2">
      <c r="A77" s="36" t="s">
        <v>113</v>
      </c>
      <c r="B77" s="50">
        <f>IFERROR(AVERAGE(Vertices[Betweenness Centrality]),NoMetricMessage)</f>
        <v>855.68571429619067</v>
      </c>
    </row>
    <row r="78" spans="1:2">
      <c r="A78" s="36" t="s">
        <v>114</v>
      </c>
      <c r="B78" s="50">
        <f>IFERROR(MEDIAN(Vertices[Betweenness Centrality]),NoMetricMessage)</f>
        <v>0</v>
      </c>
    </row>
    <row r="89" spans="1:2">
      <c r="A89" s="36" t="s">
        <v>117</v>
      </c>
      <c r="B89" s="50">
        <f>IF(COUNT(Vertices[Closeness Centrality])&gt;0, L2, NoMetricMessage)</f>
        <v>0</v>
      </c>
    </row>
    <row r="90" spans="1:2">
      <c r="A90" s="36" t="s">
        <v>118</v>
      </c>
      <c r="B90" s="50">
        <f>IF(COUNT(Vertices[Closeness Centrality])&gt;0, L45, NoMetricMessage)</f>
        <v>1</v>
      </c>
    </row>
    <row r="91" spans="1:2">
      <c r="A91" s="36" t="s">
        <v>119</v>
      </c>
      <c r="B91" s="50">
        <f>IFERROR(AVERAGE(Vertices[Closeness Centrality]),NoMetricMessage)</f>
        <v>2.4271737142857172E-2</v>
      </c>
    </row>
    <row r="92" spans="1:2">
      <c r="A92" s="36" t="s">
        <v>120</v>
      </c>
      <c r="B92" s="50">
        <f>IFERROR(MEDIAN(Vertices[Closeness Centrality]),NoMetricMessage)</f>
        <v>3.77E-4</v>
      </c>
    </row>
    <row r="103" spans="1:2">
      <c r="A103" s="36" t="s">
        <v>123</v>
      </c>
      <c r="B103" s="50">
        <f>IF(COUNT(Vertices[Eigenvector Centrality])&gt;0, N2, NoMetricMessage)</f>
        <v>0</v>
      </c>
    </row>
    <row r="104" spans="1:2">
      <c r="A104" s="36" t="s">
        <v>124</v>
      </c>
      <c r="B104" s="50">
        <f>IF(COUNT(Vertices[Eigenvector Centrality])&gt;0, N45, NoMetricMessage)</f>
        <v>4.6293000000000001E-2</v>
      </c>
    </row>
    <row r="105" spans="1:2">
      <c r="A105" s="36" t="s">
        <v>125</v>
      </c>
      <c r="B105" s="50">
        <f>IFERROR(AVERAGE(Vertices[Eigenvector Centrality]),NoMetricMessage)</f>
        <v>9.5230000000000369E-4</v>
      </c>
    </row>
    <row r="106" spans="1:2">
      <c r="A106" s="36" t="s">
        <v>126</v>
      </c>
      <c r="B106" s="50">
        <f>IFERROR(MEDIAN(Vertices[Eigenvector Centrality]),NoMetricMessage)</f>
        <v>5.0000000000000002E-5</v>
      </c>
    </row>
    <row r="117" spans="1:2">
      <c r="A117" s="36" t="s">
        <v>151</v>
      </c>
      <c r="B117" s="50">
        <f>IF(COUNT(Vertices[PageRank])&gt;0, P2, NoMetricMessage)</f>
        <v>0</v>
      </c>
    </row>
    <row r="118" spans="1:2">
      <c r="A118" s="36" t="s">
        <v>152</v>
      </c>
      <c r="B118" s="50">
        <f>IF(COUNT(Vertices[PageRank])&gt;0, P45, NoMetricMessage)</f>
        <v>102.684363</v>
      </c>
    </row>
    <row r="119" spans="1:2">
      <c r="A119" s="36" t="s">
        <v>153</v>
      </c>
      <c r="B119" s="50">
        <f>IFERROR(AVERAGE(Vertices[PageRank]),NoMetricMessage)</f>
        <v>0.62095182380952241</v>
      </c>
    </row>
    <row r="120" spans="1:2">
      <c r="A120" s="36" t="s">
        <v>154</v>
      </c>
      <c r="B120" s="50">
        <f>IFERROR(MEDIAN(Vertices[PageRank]),NoMetricMessage)</f>
        <v>0.39937600000000001</v>
      </c>
    </row>
    <row r="131" spans="1:2">
      <c r="A131" s="36" t="s">
        <v>129</v>
      </c>
      <c r="B131" s="50">
        <f>IF(COUNT(Vertices[Clustering Coefficient])&gt;0, R2, NoMetricMessage)</f>
        <v>0</v>
      </c>
    </row>
    <row r="132" spans="1:2">
      <c r="A132" s="36" t="s">
        <v>130</v>
      </c>
      <c r="B132" s="50">
        <f>IF(COUNT(Vertices[Clustering Coefficient])&gt;0, R45, NoMetricMessage)</f>
        <v>1</v>
      </c>
    </row>
    <row r="133" spans="1:2">
      <c r="A133" s="36" t="s">
        <v>131</v>
      </c>
      <c r="B133" s="50">
        <f>IFERROR(AVERAGE(Vertices[Clustering Coefficient]),NoMetricMessage)</f>
        <v>7.0305279145897639E-2</v>
      </c>
    </row>
    <row r="134" spans="1:2">
      <c r="A134" s="36" t="s">
        <v>132</v>
      </c>
      <c r="B134" s="50">
        <f>IFERROR(MEDIAN(Vertices[Clustering Coefficient]),NoMetricMessage)</f>
        <v>0</v>
      </c>
    </row>
  </sheetData>
  <dataConsolidate/>
  <phoneticPr fontId="12" type="noConversion"/>
  <pageMargins left="0.7" right="0.7" top="0.75" bottom="0.75" header="0.3" footer="0.3"/>
  <pageSetup orientation="portrait" horizontalDpi="0" verticalDpi="0" r:id="rId1"/>
  <drawing r:id="rId2"/>
  <legacyDrawing r:id="rId3"/>
  <tableParts count="3">
    <tablePart r:id="rId4"/>
    <tablePart r:id="rId5"/>
    <tablePart r:id="rId6"/>
  </tableParts>
</worksheet>
</file>

<file path=xl/worksheets/sheet7.xml><?xml version="1.0" encoding="utf-8"?>
<worksheet xmlns="http://schemas.openxmlformats.org/spreadsheetml/2006/main" xmlns:r="http://schemas.openxmlformats.org/officeDocument/2006/relationships">
  <sheetPr codeName="Sheet4"/>
  <dimension ref="A1:P23"/>
  <sheetViews>
    <sheetView workbookViewId="0">
      <selection activeCell="A2" sqref="A2"/>
    </sheetView>
  </sheetViews>
  <sheetFormatPr defaultRowHeight="15.75"/>
  <cols>
    <col min="1" max="1" width="10.42578125" style="1" bestFit="1" customWidth="1"/>
    <col min="2" max="2" width="12.42578125" style="1" bestFit="1" customWidth="1"/>
    <col min="3" max="3" width="22.85546875" bestFit="1" customWidth="1"/>
    <col min="4" max="4" width="16.85546875" bestFit="1" customWidth="1"/>
    <col min="5" max="5" width="14.28515625" bestFit="1" customWidth="1"/>
    <col min="6" max="6" width="14.28515625" customWidth="1"/>
    <col min="8" max="8" width="39.140625" bestFit="1" customWidth="1"/>
    <col min="9" max="9" width="10.85546875" bestFit="1" customWidth="1"/>
    <col min="11" max="11" width="8.42578125" bestFit="1" customWidth="1"/>
    <col min="12" max="12" width="10" bestFit="1" customWidth="1"/>
    <col min="13" max="13" width="11.85546875" bestFit="1" customWidth="1"/>
    <col min="14" max="14" width="12.140625" bestFit="1" customWidth="1"/>
  </cols>
  <sheetData>
    <row r="1" spans="1:16" s="4" customFormat="1" ht="36" customHeight="1">
      <c r="A1" s="5" t="s">
        <v>6</v>
      </c>
      <c r="B1" s="5" t="s">
        <v>142</v>
      </c>
      <c r="C1" s="4" t="s">
        <v>7</v>
      </c>
      <c r="D1" s="4" t="s">
        <v>9</v>
      </c>
      <c r="E1" s="4" t="s">
        <v>14</v>
      </c>
      <c r="F1" s="4" t="s">
        <v>75</v>
      </c>
      <c r="H1" s="4" t="s">
        <v>19</v>
      </c>
      <c r="I1" s="4" t="s">
        <v>18</v>
      </c>
      <c r="K1" s="4" t="s">
        <v>23</v>
      </c>
      <c r="L1" s="4" t="s">
        <v>24</v>
      </c>
      <c r="M1" s="4" t="s">
        <v>25</v>
      </c>
      <c r="N1" s="4" t="s">
        <v>26</v>
      </c>
    </row>
    <row r="2" spans="1:16">
      <c r="A2" s="1" t="s">
        <v>59</v>
      </c>
      <c r="B2" s="1" t="s">
        <v>143</v>
      </c>
      <c r="C2" t="s">
        <v>62</v>
      </c>
      <c r="D2" t="s">
        <v>63</v>
      </c>
      <c r="E2" t="s">
        <v>73</v>
      </c>
      <c r="F2" t="s">
        <v>173</v>
      </c>
      <c r="H2" s="111" t="s">
        <v>20</v>
      </c>
      <c r="I2">
        <v>90</v>
      </c>
    </row>
    <row r="3" spans="1:16">
      <c r="A3" s="1" t="s">
        <v>60</v>
      </c>
      <c r="B3" s="1" t="s">
        <v>144</v>
      </c>
      <c r="C3" t="s">
        <v>60</v>
      </c>
      <c r="D3" t="s">
        <v>64</v>
      </c>
      <c r="E3" t="s">
        <v>74</v>
      </c>
      <c r="F3" t="s">
        <v>76</v>
      </c>
      <c r="H3" s="12" t="s">
        <v>31</v>
      </c>
      <c r="I3" s="13">
        <v>0</v>
      </c>
    </row>
    <row r="4" spans="1:16">
      <c r="A4" s="1" t="s">
        <v>61</v>
      </c>
      <c r="B4" s="1" t="s">
        <v>145</v>
      </c>
      <c r="C4" t="s">
        <v>61</v>
      </c>
      <c r="D4" t="s">
        <v>65</v>
      </c>
      <c r="E4">
        <v>0</v>
      </c>
      <c r="F4" t="s">
        <v>77</v>
      </c>
      <c r="H4" s="111" t="s">
        <v>32</v>
      </c>
      <c r="I4" s="111" t="s">
        <v>176</v>
      </c>
    </row>
    <row r="5" spans="1:16">
      <c r="A5">
        <v>1</v>
      </c>
      <c r="B5" s="1" t="s">
        <v>146</v>
      </c>
      <c r="C5" t="s">
        <v>59</v>
      </c>
      <c r="D5" t="s">
        <v>66</v>
      </c>
      <c r="E5">
        <v>1</v>
      </c>
      <c r="F5" t="s">
        <v>78</v>
      </c>
      <c r="H5" s="12" t="s">
        <v>41</v>
      </c>
      <c r="I5" s="12" t="b">
        <v>1</v>
      </c>
    </row>
    <row r="6" spans="1:16">
      <c r="A6">
        <v>0</v>
      </c>
      <c r="B6" s="1" t="s">
        <v>147</v>
      </c>
      <c r="C6">
        <v>1</v>
      </c>
      <c r="D6" t="s">
        <v>67</v>
      </c>
      <c r="F6" t="s">
        <v>79</v>
      </c>
      <c r="H6" s="12" t="s">
        <v>86</v>
      </c>
      <c r="I6" s="12" t="b">
        <v>1</v>
      </c>
      <c r="P6" t="s">
        <v>140</v>
      </c>
    </row>
    <row r="7" spans="1:16">
      <c r="A7">
        <v>2</v>
      </c>
      <c r="B7">
        <v>1</v>
      </c>
      <c r="C7">
        <v>0</v>
      </c>
      <c r="D7" t="s">
        <v>68</v>
      </c>
      <c r="F7" t="s">
        <v>80</v>
      </c>
      <c r="H7" s="12" t="s">
        <v>46</v>
      </c>
      <c r="I7" s="12" t="b">
        <v>1</v>
      </c>
    </row>
    <row r="8" spans="1:16">
      <c r="A8"/>
      <c r="B8">
        <v>2</v>
      </c>
      <c r="C8">
        <v>2</v>
      </c>
      <c r="D8" t="s">
        <v>69</v>
      </c>
      <c r="F8" t="s">
        <v>81</v>
      </c>
      <c r="H8" s="12" t="s">
        <v>39</v>
      </c>
      <c r="I8" s="12" t="b">
        <v>1</v>
      </c>
    </row>
    <row r="9" spans="1:16">
      <c r="A9"/>
      <c r="B9">
        <v>3</v>
      </c>
      <c r="C9">
        <v>4</v>
      </c>
      <c r="D9" t="s">
        <v>70</v>
      </c>
      <c r="F9" t="s">
        <v>82</v>
      </c>
      <c r="H9" s="12" t="s">
        <v>40</v>
      </c>
      <c r="I9" s="12" t="b">
        <v>1</v>
      </c>
    </row>
    <row r="10" spans="1:16">
      <c r="A10"/>
      <c r="B10">
        <v>4</v>
      </c>
      <c r="D10" t="s">
        <v>71</v>
      </c>
      <c r="F10" t="s">
        <v>83</v>
      </c>
      <c r="H10" s="12" t="s">
        <v>42</v>
      </c>
      <c r="I10" s="12" t="b">
        <v>1</v>
      </c>
    </row>
    <row r="11" spans="1:16">
      <c r="A11"/>
      <c r="B11">
        <v>5</v>
      </c>
      <c r="D11" t="s">
        <v>54</v>
      </c>
      <c r="F11" t="s">
        <v>84</v>
      </c>
      <c r="H11" s="12" t="s">
        <v>43</v>
      </c>
      <c r="I11" s="12" t="b">
        <v>0</v>
      </c>
    </row>
    <row r="12" spans="1:16">
      <c r="A12"/>
      <c r="B12"/>
      <c r="D12" t="s">
        <v>72</v>
      </c>
      <c r="F12">
        <v>0</v>
      </c>
      <c r="H12" s="12" t="s">
        <v>45</v>
      </c>
      <c r="I12" s="12" t="b">
        <v>1</v>
      </c>
    </row>
    <row r="13" spans="1:16">
      <c r="A13"/>
      <c r="B13"/>
      <c r="D13">
        <v>1</v>
      </c>
      <c r="F13">
        <v>1</v>
      </c>
      <c r="H13" s="12" t="s">
        <v>159</v>
      </c>
      <c r="I13" s="12" t="b">
        <v>1</v>
      </c>
    </row>
    <row r="14" spans="1:16">
      <c r="D14">
        <v>2</v>
      </c>
      <c r="F14">
        <v>2</v>
      </c>
      <c r="H14" s="12" t="s">
        <v>160</v>
      </c>
      <c r="I14" s="12" t="b">
        <v>1</v>
      </c>
    </row>
    <row r="15" spans="1:16">
      <c r="D15">
        <v>3</v>
      </c>
      <c r="F15">
        <v>3</v>
      </c>
      <c r="H15" s="12" t="s">
        <v>172</v>
      </c>
      <c r="I15" s="12" t="b">
        <v>1</v>
      </c>
    </row>
    <row r="16" spans="1:16">
      <c r="D16">
        <v>4</v>
      </c>
      <c r="F16">
        <v>4</v>
      </c>
      <c r="H16" s="12" t="s">
        <v>87</v>
      </c>
      <c r="I16" s="12"/>
    </row>
    <row r="17" spans="4:9">
      <c r="D17">
        <v>5</v>
      </c>
      <c r="F17">
        <v>5</v>
      </c>
      <c r="H17" s="12" t="s">
        <v>88</v>
      </c>
      <c r="I17" s="12"/>
    </row>
    <row r="18" spans="4:9">
      <c r="D18">
        <v>6</v>
      </c>
      <c r="F18">
        <v>6</v>
      </c>
      <c r="H18" s="12" t="s">
        <v>89</v>
      </c>
      <c r="I18" s="12"/>
    </row>
    <row r="19" spans="4:9">
      <c r="D19">
        <v>7</v>
      </c>
      <c r="F19">
        <v>7</v>
      </c>
      <c r="H19" s="111" t="s">
        <v>177</v>
      </c>
      <c r="I19" s="111" t="s">
        <v>5692</v>
      </c>
    </row>
    <row r="20" spans="4:9">
      <c r="D20">
        <v>8</v>
      </c>
      <c r="F20">
        <v>8</v>
      </c>
      <c r="H20" s="111" t="s">
        <v>178</v>
      </c>
      <c r="I20" s="111" t="s">
        <v>179</v>
      </c>
    </row>
    <row r="21" spans="4:9">
      <c r="D21">
        <v>9</v>
      </c>
      <c r="F21">
        <v>9</v>
      </c>
      <c r="H21" s="111" t="s">
        <v>5075</v>
      </c>
      <c r="I21" s="111" t="s">
        <v>5693</v>
      </c>
    </row>
    <row r="22" spans="4:9">
      <c r="D22">
        <v>10</v>
      </c>
      <c r="H22" s="111" t="s">
        <v>5117</v>
      </c>
      <c r="I22" t="b">
        <v>0</v>
      </c>
    </row>
    <row r="23" spans="4:9">
      <c r="D23">
        <v>11</v>
      </c>
    </row>
  </sheetData>
  <dataConsolidate/>
  <phoneticPr fontId="12" type="noConversion"/>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5BC590-BC5D-4974-886B-55BE8ECC20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ValidVertexLabelPositions</vt:lpstr>
      <vt:lpstr>ValidVertexShapes</vt:lpstr>
      <vt:lpstr>ValidVertexVisibilities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EC2</dc:creator>
  <cp:lastModifiedBy>chengjun</cp:lastModifiedBy>
  <dcterms:created xsi:type="dcterms:W3CDTF">2008-01-30T00:41:58Z</dcterms:created>
  <dcterms:modified xsi:type="dcterms:W3CDTF">2011-05-23T08:08:29Z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Microsoft.NodeXL.ExcelTemplate.vsto|aa51c0f3-62b4-4782-83a8-a15dcdd17698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