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30" yWindow="2310" windowWidth="28800" windowHeight="15450" firstSheet="1" activeTab="1"/>
  </bookViews>
  <sheets>
    <sheet name="XXXXXX" sheetId="1" state="hidden" r:id="rId1"/>
    <sheet name="原稿" sheetId="2" r:id="rId2"/>
    <sheet name="Sheet1" sheetId="3" r:id="rId3"/>
  </sheets>
  <definedNames>
    <definedName name="MonthDay" localSheetId="1">原稿!#REF!</definedName>
    <definedName name="_xlnm.Print_Area" localSheetId="1">原稿!$B$2:$Y$55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2" i="2" l="1"/>
  <c r="D12" i="2" l="1"/>
  <c r="N12" i="2" s="1"/>
  <c r="F47" i="2"/>
  <c r="O47" i="2" s="1"/>
  <c r="D17" i="2"/>
  <c r="N17" i="2" s="1"/>
  <c r="O17" i="2" s="1"/>
  <c r="D18" i="2"/>
  <c r="D19" i="2"/>
  <c r="D20" i="2"/>
  <c r="D21" i="2"/>
  <c r="D22" i="2"/>
  <c r="D23" i="2"/>
  <c r="D24" i="2"/>
  <c r="D25" i="2"/>
  <c r="D26" i="2"/>
  <c r="N26" i="2" s="1"/>
  <c r="O26" i="2" s="1"/>
  <c r="D27" i="2"/>
  <c r="D28" i="2"/>
  <c r="D29" i="2"/>
  <c r="D30" i="2"/>
  <c r="D31" i="2"/>
  <c r="D32" i="2"/>
  <c r="N32" i="2" s="1"/>
  <c r="O32" i="2" s="1"/>
  <c r="D33" i="2"/>
  <c r="D34" i="2"/>
  <c r="D35" i="2"/>
  <c r="N35" i="2" s="1"/>
  <c r="O35" i="2" s="1"/>
  <c r="D36" i="2"/>
  <c r="N36" i="2" s="1"/>
  <c r="O36" i="2" s="1"/>
  <c r="D37" i="2"/>
  <c r="N37" i="2" s="1"/>
  <c r="O37" i="2" s="1"/>
  <c r="D38" i="2"/>
  <c r="N38" i="2" s="1"/>
  <c r="O38" i="2" s="1"/>
  <c r="D39" i="2"/>
  <c r="N39" i="2" s="1"/>
  <c r="O39" i="2" s="1"/>
  <c r="D40" i="2"/>
  <c r="D41" i="2"/>
  <c r="D42" i="2"/>
  <c r="N42" i="2" s="1"/>
  <c r="D16" i="2"/>
  <c r="N16" i="2" s="1"/>
  <c r="O16" i="2" s="1"/>
  <c r="D15" i="2"/>
  <c r="N15" i="2" s="1"/>
  <c r="D14" i="2"/>
  <c r="N14" i="2" s="1"/>
  <c r="O14" i="2" s="1"/>
  <c r="D13" i="2"/>
  <c r="N13" i="2" s="1"/>
  <c r="O13" i="2" s="1"/>
  <c r="S43" i="2"/>
  <c r="X50" i="2"/>
  <c r="F50" i="2" s="1"/>
  <c r="B45" i="2"/>
  <c r="E43" i="2"/>
  <c r="O15" i="2"/>
  <c r="O12" i="2"/>
  <c r="P12" i="2" s="1"/>
  <c r="B12" i="2"/>
  <c r="C12" i="2" s="1"/>
  <c r="N33" i="2" l="1"/>
  <c r="O33" i="2" s="1"/>
  <c r="N18" i="2"/>
  <c r="O18" i="2" s="1"/>
  <c r="N25" i="2"/>
  <c r="O25" i="2" s="1"/>
  <c r="N19" i="2"/>
  <c r="O19" i="2" s="1"/>
  <c r="N22" i="2"/>
  <c r="O22" i="2" s="1"/>
  <c r="O20" i="2"/>
  <c r="N20" i="2"/>
  <c r="N21" i="2"/>
  <c r="O21" i="2" s="1"/>
  <c r="N41" i="2"/>
  <c r="O41" i="2" s="1"/>
  <c r="N40" i="2"/>
  <c r="O40" i="2" s="1"/>
  <c r="N34" i="2"/>
  <c r="O34" i="2" s="1"/>
  <c r="O30" i="2"/>
  <c r="N30" i="2"/>
  <c r="N31" i="2"/>
  <c r="O31" i="2" s="1"/>
  <c r="N29" i="2"/>
  <c r="O29" i="2" s="1"/>
  <c r="N27" i="2"/>
  <c r="O27" i="2" s="1"/>
  <c r="N28" i="2"/>
  <c r="O28" i="2" s="1"/>
  <c r="N24" i="2"/>
  <c r="O24" i="2" s="1"/>
  <c r="N23" i="2"/>
  <c r="O23" i="2" s="1"/>
  <c r="P13" i="2"/>
  <c r="P14" i="2" s="1"/>
  <c r="P15" i="2" s="1"/>
  <c r="P16" i="2" s="1"/>
  <c r="P17" i="2" s="1"/>
  <c r="B13" i="2"/>
  <c r="P18" i="2" l="1"/>
  <c r="P19" i="2" s="1"/>
  <c r="P20" i="2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/>
  <c r="B14" i="2"/>
  <c r="C13" i="2"/>
  <c r="B15" i="2" l="1"/>
  <c r="C14" i="2"/>
  <c r="B16" i="2" l="1"/>
  <c r="C15" i="2"/>
  <c r="B17" i="2" l="1"/>
  <c r="C16" i="2"/>
  <c r="B18" i="2" l="1"/>
  <c r="C17" i="2"/>
  <c r="C18" i="2" l="1"/>
  <c r="B19" i="2"/>
  <c r="B20" i="2" l="1"/>
  <c r="C19" i="2"/>
  <c r="B21" i="2" l="1"/>
  <c r="C20" i="2"/>
  <c r="C21" i="2" l="1"/>
  <c r="B22" i="2"/>
  <c r="C22" i="2" l="1"/>
  <c r="B23" i="2"/>
  <c r="B24" i="2" l="1"/>
  <c r="C23" i="2"/>
  <c r="C24" i="2" l="1"/>
  <c r="B25" i="2"/>
  <c r="C25" i="2" l="1"/>
  <c r="B26" i="2"/>
  <c r="B27" i="2" l="1"/>
  <c r="C26" i="2"/>
  <c r="C27" i="2" l="1"/>
  <c r="B28" i="2"/>
  <c r="B29" i="2" l="1"/>
  <c r="C28" i="2"/>
  <c r="C29" i="2" l="1"/>
  <c r="B30" i="2"/>
  <c r="C30" i="2" l="1"/>
  <c r="B31" i="2"/>
  <c r="C31" i="2" l="1"/>
  <c r="B32" i="2"/>
  <c r="C32" i="2" l="1"/>
  <c r="B33" i="2"/>
  <c r="B34" i="2" l="1"/>
  <c r="C33" i="2"/>
  <c r="C34" i="2" l="1"/>
  <c r="B35" i="2"/>
  <c r="C35" i="2" l="1"/>
  <c r="B36" i="2"/>
  <c r="C36" i="2" l="1"/>
  <c r="B37" i="2"/>
  <c r="C37" i="2" l="1"/>
  <c r="B38" i="2"/>
  <c r="B39" i="2" l="1"/>
  <c r="C38" i="2"/>
  <c r="C39" i="2" l="1"/>
  <c r="B40" i="2"/>
  <c r="C40" i="2" l="1"/>
  <c r="B41" i="2"/>
  <c r="C41" i="2" l="1"/>
  <c r="B42" i="2"/>
  <c r="C42" i="2" l="1"/>
  <c r="W3" i="2"/>
</calcChain>
</file>

<file path=xl/sharedStrings.xml><?xml version="1.0" encoding="utf-8"?>
<sst xmlns="http://schemas.openxmlformats.org/spreadsheetml/2006/main" count="52" uniqueCount="47">
  <si>
    <t>作業実績報告書</t>
  </si>
  <si>
    <t>作業期間</t>
  </si>
  <si>
    <t>顧　  客　  名</t>
  </si>
  <si>
    <t>承認印</t>
  </si>
  <si>
    <t>ﾘｰﾀﾞ印</t>
  </si>
  <si>
    <t>作 業 者 氏 名</t>
  </si>
  <si>
    <t>㊞</t>
  </si>
  <si>
    <t>責 任 者 氏 名</t>
  </si>
  <si>
    <t>プロジェクト名称</t>
  </si>
  <si>
    <t>日
付</t>
  </si>
  <si>
    <t>曜
日</t>
  </si>
  <si>
    <t>勤
休</t>
  </si>
  <si>
    <t>始業時刻 (時　分)</t>
  </si>
  <si>
    <t>終業時刻 (時　分)</t>
  </si>
  <si>
    <t>休憩1
12:00
～
13:00</t>
  </si>
  <si>
    <t>休憩2
18:30
～
19:00</t>
  </si>
  <si>
    <t>休憩3
21:30
～
22:00</t>
  </si>
  <si>
    <t>休憩4
24:00
～
25:00</t>
  </si>
  <si>
    <t>休憩5
27:00
～
28:00</t>
  </si>
  <si>
    <t>休憩時間
(10進)</t>
  </si>
  <si>
    <t>実働時間
(10進)</t>
  </si>
  <si>
    <t>累積計
(10進)</t>
  </si>
  <si>
    <t>目的地</t>
  </si>
  <si>
    <t>交通料
金額</t>
  </si>
  <si>
    <r>
      <rPr>
        <b/>
        <sz val="18"/>
        <rFont val="ＭＳ 明朝"/>
        <family val="1"/>
        <charset val="128"/>
      </rPr>
      <t>作業内容、成果物　等</t>
    </r>
    <r>
      <rPr>
        <sz val="11"/>
        <rFont val="ＭＳ 明朝"/>
        <family val="1"/>
        <charset val="128"/>
      </rPr>
      <t>　※具体的に記入</t>
    </r>
  </si>
  <si>
    <t>実勤日数</t>
  </si>
  <si>
    <t>実勤時間</t>
  </si>
  <si>
    <t>交通料小計</t>
  </si>
  <si>
    <t>交通費申請書</t>
  </si>
  <si>
    <t>※定期券は、15日までの分が当月に申請、15日以降の分が翌月に申請と成っております。また、最初の定期券を申請する時、定期券のコピー件も一緒にご提出して下さい。</t>
  </si>
  <si>
    <t>定期券</t>
  </si>
  <si>
    <t>定期期間</t>
  </si>
  <si>
    <t>～</t>
  </si>
  <si>
    <t>定期区間</t>
  </si>
  <si>
    <t>定 期 代</t>
  </si>
  <si>
    <t>交通費合計</t>
  </si>
  <si>
    <t>定期代小計</t>
  </si>
  <si>
    <t>連　絡　事　項</t>
  </si>
  <si>
    <t>乗車範囲</t>
    <phoneticPr fontId="39" type="noConversion"/>
  </si>
  <si>
    <t>※特記事項：
①作業者は、淡緑色の部分を記入
　注：始業時間、終業時間、休憩時間は外注先の時間と合わせて記入して下さい。
③毎月３営業日までメール若しくはFAXにて会社へ提出して下さい。
　メールの場合：
　TO ： 
　CC ： 
  ファイル名は「例：勤怠表_200712_名前」のようにつけて下さい。</t>
    <phoneticPr fontId="39" type="noConversion"/>
  </si>
  <si>
    <t>株式会社オージーエム</t>
    <phoneticPr fontId="39" type="noConversion"/>
  </si>
  <si>
    <t>〒101-0024</t>
    <phoneticPr fontId="39" type="noConversion"/>
  </si>
  <si>
    <t>東京都千代田区神田和泉町1-3-13　
I・T秋葉原ビル　4F</t>
    <phoneticPr fontId="39" type="noConversion"/>
  </si>
  <si>
    <t>TEL：(03)5843-8922   FAX：(03)5843-8922</t>
  </si>
  <si>
    <t>日暮里</t>
    <phoneticPr fontId="39" type="noConversion"/>
  </si>
  <si>
    <t>笹塚</t>
    <phoneticPr fontId="39" type="noConversion"/>
  </si>
  <si>
    <t>程琦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</si>
</sst>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¥&quot;#,##0;[Red]&quot;¥&quot;\-#,##0"/>
    <numFmt numFmtId="176" formatCode="d"/>
    <numFmt numFmtId="177" formatCode="hh:mm"/>
    <numFmt numFmtId="178" formatCode="0.00_ "/>
    <numFmt numFmtId="179" formatCode="0.00_ ;[Red]\-0.00\ "/>
    <numFmt numFmtId="180" formatCode="[$-411]&quot;平&quot;&quot;成&quot;\e&quot;年&quot;m&quot;月&quot;"/>
    <numFmt numFmtId="181" formatCode="0.0_);[Red]\(0.0\)"/>
    <numFmt numFmtId="182" formatCode="0\ &quot;日&quot;"/>
    <numFmt numFmtId="183" formatCode="yyyy/mm/dd"/>
    <numFmt numFmtId="184" formatCode="[$-F400]h:mm:ss\ AM/PM"/>
  </numFmts>
  <fonts count="60">
    <font>
      <sz val="11"/>
      <name val="明朝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8"/>
      <name val="ＭＳ 明朝"/>
      <family val="1"/>
      <charset val="128"/>
    </font>
    <font>
      <b/>
      <sz val="35"/>
      <name val="ＭＳ ゴシック"/>
      <family val="3"/>
      <charset val="128"/>
    </font>
    <font>
      <b/>
      <sz val="35"/>
      <name val="明朝"/>
      <charset val="128"/>
    </font>
    <font>
      <b/>
      <sz val="26"/>
      <name val="ＭＳ ゴシック"/>
      <family val="3"/>
      <charset val="128"/>
    </font>
    <font>
      <b/>
      <sz val="26"/>
      <name val="明朝"/>
      <charset val="128"/>
    </font>
    <font>
      <u/>
      <sz val="12"/>
      <color indexed="8"/>
      <name val="ＭＳ ゴシック"/>
      <family val="3"/>
      <charset val="128"/>
    </font>
    <font>
      <b/>
      <sz val="12"/>
      <name val="ＭＳ 明朝"/>
      <family val="1"/>
      <charset val="128"/>
    </font>
    <font>
      <b/>
      <sz val="14"/>
      <name val="宋体"/>
      <family val="3"/>
      <charset val="134"/>
    </font>
    <font>
      <b/>
      <sz val="14"/>
      <name val="ＭＳ 明朝"/>
      <family val="1"/>
      <charset val="128"/>
    </font>
    <font>
      <b/>
      <sz val="18"/>
      <name val="宋体"/>
      <family val="3"/>
      <charset val="134"/>
    </font>
    <font>
      <b/>
      <sz val="18"/>
      <name val="ＭＳ 明朝"/>
      <family val="1"/>
      <charset val="128"/>
    </font>
    <font>
      <b/>
      <sz val="14"/>
      <name val="ＭＳ Ｐゴシック"/>
      <family val="2"/>
    </font>
    <font>
      <b/>
      <sz val="11"/>
      <name val="ＭＳ 明朝"/>
      <family val="1"/>
      <charset val="128"/>
    </font>
    <font>
      <b/>
      <sz val="11"/>
      <color indexed="8"/>
      <name val="ＭＳ 明朝"/>
      <family val="1"/>
      <charset val="128"/>
    </font>
    <font>
      <sz val="12"/>
      <name val="ＭＳ ゴシック"/>
      <family val="3"/>
      <charset val="128"/>
    </font>
    <font>
      <sz val="11"/>
      <name val="宋体"/>
      <family val="3"/>
      <charset val="134"/>
    </font>
    <font>
      <b/>
      <sz val="16"/>
      <name val="ＭＳ 明朝"/>
      <family val="1"/>
      <charset val="128"/>
    </font>
    <font>
      <b/>
      <sz val="16"/>
      <color indexed="30"/>
      <name val="ＭＳ 明朝"/>
      <family val="1"/>
      <charset val="128"/>
    </font>
    <font>
      <sz val="12"/>
      <color indexed="30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b/>
      <sz val="20"/>
      <color indexed="30"/>
      <name val="ＭＳ 明朝"/>
      <family val="1"/>
      <charset val="128"/>
    </font>
    <font>
      <b/>
      <sz val="22"/>
      <name val="ＭＳ 明朝"/>
      <family val="1"/>
      <charset val="128"/>
    </font>
    <font>
      <sz val="16"/>
      <color indexed="8"/>
      <name val="ＭＳ Ｐゴシック"/>
      <family val="2"/>
    </font>
    <font>
      <sz val="26"/>
      <name val="ＭＳ 明朝"/>
      <family val="1"/>
      <charset val="128"/>
    </font>
    <font>
      <sz val="12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35"/>
      <name val="ＭＳ 明朝"/>
      <family val="1"/>
      <charset val="128"/>
    </font>
    <font>
      <b/>
      <sz val="16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11"/>
      <name val="明朝"/>
      <charset val="128"/>
    </font>
    <font>
      <b/>
      <sz val="26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Ｐゴシック"/>
      <family val="2"/>
    </font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name val="ＭＳ Ｐゴシック"/>
      <family val="2"/>
    </font>
    <font>
      <sz val="11"/>
      <name val="明朝"/>
      <charset val="128"/>
    </font>
    <font>
      <sz val="12"/>
      <name val="MS Mincho"/>
      <family val="3"/>
      <charset val="128"/>
    </font>
    <font>
      <sz val="11"/>
      <name val="ＭＳ 明朝"/>
      <family val="3"/>
      <charset val="134"/>
    </font>
    <font>
      <b/>
      <sz val="12"/>
      <color indexed="30"/>
      <name val="ＭＳ 明朝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2" borderId="86" applyNumberFormat="0" applyAlignment="0" applyProtection="0">
      <alignment vertical="center"/>
    </xf>
    <xf numFmtId="0" fontId="45" fillId="17" borderId="87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6" fillId="6" borderId="88" applyNumberFormat="0" applyFont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3" borderId="8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51" fillId="0" borderId="91" applyNumberFormat="0" applyFill="0" applyAlignment="0" applyProtection="0">
      <alignment vertical="center"/>
    </xf>
    <xf numFmtId="0" fontId="52" fillId="0" borderId="9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3" applyNumberFormat="0" applyFill="0" applyAlignment="0" applyProtection="0">
      <alignment vertical="center"/>
    </xf>
    <xf numFmtId="0" fontId="54" fillId="3" borderId="94" applyNumberFormat="0" applyAlignment="0" applyProtection="0">
      <alignment vertical="center"/>
    </xf>
    <xf numFmtId="0" fontId="56" fillId="0" borderId="0"/>
    <xf numFmtId="0" fontId="1" fillId="0" borderId="0"/>
    <xf numFmtId="0" fontId="55" fillId="0" borderId="0"/>
  </cellStyleXfs>
  <cellXfs count="208">
    <xf numFmtId="0" fontId="0" fillId="0" borderId="0" xfId="0" applyAlignment="1"/>
    <xf numFmtId="0" fontId="1" fillId="0" borderId="0" xfId="41" applyAlignment="1">
      <alignment vertical="center"/>
    </xf>
    <xf numFmtId="0" fontId="2" fillId="0" borderId="0" xfId="41" applyFont="1"/>
    <xf numFmtId="0" fontId="1" fillId="0" borderId="0" xfId="41"/>
    <xf numFmtId="0" fontId="3" fillId="0" borderId="0" xfId="41" applyFont="1" applyFill="1"/>
    <xf numFmtId="176" fontId="1" fillId="0" borderId="21" xfId="41" applyNumberFormat="1" applyBorder="1" applyAlignment="1">
      <alignment horizontal="center" vertical="center"/>
    </xf>
    <xf numFmtId="176" fontId="17" fillId="0" borderId="22" xfId="41" applyNumberFormat="1" applyFont="1" applyFill="1" applyBorder="1" applyAlignment="1">
      <alignment horizontal="center" vertical="center"/>
    </xf>
    <xf numFmtId="0" fontId="18" fillId="2" borderId="4" xfId="42" applyFont="1" applyFill="1" applyBorder="1" applyAlignment="1" applyProtection="1">
      <alignment horizontal="center" vertical="center"/>
      <protection locked="0"/>
    </xf>
    <xf numFmtId="176" fontId="1" fillId="0" borderId="24" xfId="41" applyNumberFormat="1" applyBorder="1" applyAlignment="1">
      <alignment horizontal="center" vertical="center"/>
    </xf>
    <xf numFmtId="176" fontId="19" fillId="0" borderId="30" xfId="41" applyNumberFormat="1" applyFont="1" applyBorder="1" applyAlignment="1">
      <alignment horizontal="center" vertical="center"/>
    </xf>
    <xf numFmtId="182" fontId="19" fillId="0" borderId="30" xfId="41" applyNumberFormat="1" applyFont="1" applyBorder="1" applyAlignment="1">
      <alignment horizontal="center" vertical="center"/>
    </xf>
    <xf numFmtId="176" fontId="17" fillId="0" borderId="0" xfId="41" applyNumberFormat="1" applyFont="1" applyFill="1" applyBorder="1" applyAlignment="1">
      <alignment horizontal="center" vertical="center"/>
    </xf>
    <xf numFmtId="20" fontId="1" fillId="0" borderId="0" xfId="41" applyNumberFormat="1" applyFont="1" applyBorder="1" applyAlignment="1">
      <alignment horizontal="center" vertical="center"/>
    </xf>
    <xf numFmtId="0" fontId="26" fillId="0" borderId="0" xfId="40" applyFont="1" applyAlignment="1">
      <alignment horizontal="center" readingOrder="1"/>
    </xf>
    <xf numFmtId="0" fontId="56" fillId="0" borderId="0" xfId="40" applyAlignment="1">
      <alignment horizontal="center" vertical="center"/>
    </xf>
    <xf numFmtId="0" fontId="1" fillId="0" borderId="0" xfId="41" applyFont="1" applyBorder="1" applyAlignment="1">
      <alignment horizontal="center" vertical="center"/>
    </xf>
    <xf numFmtId="0" fontId="27" fillId="3" borderId="54" xfId="41" applyFont="1" applyFill="1" applyBorder="1" applyAlignment="1" applyProtection="1">
      <alignment horizontal="center" vertical="center"/>
    </xf>
    <xf numFmtId="0" fontId="1" fillId="0" borderId="0" xfId="41" applyBorder="1"/>
    <xf numFmtId="179" fontId="28" fillId="0" borderId="56" xfId="41" applyNumberFormat="1" applyFont="1" applyBorder="1" applyAlignment="1" applyProtection="1">
      <alignment horizontal="center" vertical="center"/>
      <protection locked="0"/>
    </xf>
    <xf numFmtId="179" fontId="28" fillId="0" borderId="57" xfId="41" applyNumberFormat="1" applyFont="1" applyBorder="1" applyAlignment="1" applyProtection="1">
      <alignment horizontal="center" vertical="center"/>
      <protection locked="0"/>
    </xf>
    <xf numFmtId="179" fontId="28" fillId="0" borderId="58" xfId="41" applyNumberFormat="1" applyFont="1" applyBorder="1" applyAlignment="1" applyProtection="1">
      <alignment horizontal="center" vertical="center"/>
      <protection locked="0"/>
    </xf>
    <xf numFmtId="179" fontId="1" fillId="2" borderId="35" xfId="41" applyNumberFormat="1" applyFont="1" applyFill="1" applyBorder="1" applyAlignment="1" applyProtection="1">
      <alignment horizontal="center" vertical="center"/>
      <protection locked="0"/>
    </xf>
    <xf numFmtId="179" fontId="1" fillId="0" borderId="22" xfId="41" applyNumberFormat="1" applyFont="1" applyBorder="1" applyAlignment="1">
      <alignment horizontal="center" vertical="center"/>
    </xf>
    <xf numFmtId="181" fontId="1" fillId="0" borderId="30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20" fillId="0" borderId="11" xfId="41" applyNumberFormat="1" applyFont="1" applyBorder="1" applyAlignment="1">
      <alignment horizontal="center" vertical="center"/>
    </xf>
    <xf numFmtId="178" fontId="20" fillId="0" borderId="30" xfId="41" applyNumberFormat="1" applyFont="1" applyBorder="1" applyAlignment="1">
      <alignment horizontal="center" vertical="center"/>
    </xf>
    <xf numFmtId="0" fontId="1" fillId="0" borderId="59" xfId="41" applyBorder="1"/>
    <xf numFmtId="0" fontId="1" fillId="0" borderId="59" xfId="41" applyBorder="1" applyAlignment="1">
      <alignment horizontal="center" vertical="center"/>
    </xf>
    <xf numFmtId="0" fontId="1" fillId="0" borderId="61" xfId="41" applyBorder="1"/>
    <xf numFmtId="0" fontId="1" fillId="0" borderId="61" xfId="41" applyBorder="1" applyAlignment="1">
      <alignment horizontal="center" vertical="center"/>
    </xf>
    <xf numFmtId="0" fontId="1" fillId="0" borderId="62" xfId="41" applyBorder="1"/>
    <xf numFmtId="0" fontId="1" fillId="0" borderId="62" xfId="41" applyBorder="1" applyAlignment="1">
      <alignment horizontal="center" vertical="center"/>
    </xf>
    <xf numFmtId="0" fontId="23" fillId="0" borderId="63" xfId="41" applyFont="1" applyBorder="1" applyAlignment="1">
      <alignment vertical="center"/>
    </xf>
    <xf numFmtId="0" fontId="1" fillId="0" borderId="30" xfId="41" applyBorder="1" applyAlignment="1"/>
    <xf numFmtId="181" fontId="1" fillId="0" borderId="0" xfId="41" applyNumberFormat="1" applyFont="1" applyBorder="1" applyAlignment="1">
      <alignment horizontal="center" vertical="center"/>
    </xf>
    <xf numFmtId="0" fontId="1" fillId="0" borderId="0" xfId="41" applyNumberFormat="1" applyFont="1" applyBorder="1" applyAlignment="1">
      <alignment horizontal="center" vertical="center"/>
    </xf>
    <xf numFmtId="176" fontId="29" fillId="0" borderId="0" xfId="41" applyNumberFormat="1" applyFont="1" applyBorder="1" applyAlignment="1">
      <alignment vertical="center"/>
    </xf>
    <xf numFmtId="0" fontId="1" fillId="0" borderId="0" xfId="41" applyAlignment="1">
      <alignment horizontal="center" vertical="center"/>
    </xf>
    <xf numFmtId="0" fontId="36" fillId="2" borderId="21" xfId="41" applyNumberFormat="1" applyFont="1" applyFill="1" applyBorder="1" applyAlignment="1" applyProtection="1">
      <alignment vertical="center" wrapText="1" shrinkToFit="1"/>
      <protection locked="0"/>
    </xf>
    <xf numFmtId="6" fontId="1" fillId="2" borderId="58" xfId="41" applyNumberFormat="1" applyFont="1" applyFill="1" applyBorder="1" applyAlignment="1" applyProtection="1">
      <alignment horizontal="right" vertical="center"/>
      <protection locked="0"/>
    </xf>
    <xf numFmtId="6" fontId="23" fillId="0" borderId="68" xfId="41" applyNumberFormat="1" applyFont="1" applyBorder="1" applyAlignment="1">
      <alignment horizontal="right" vertical="center"/>
    </xf>
    <xf numFmtId="0" fontId="23" fillId="0" borderId="30" xfId="41" applyNumberFormat="1" applyFont="1" applyBorder="1" applyAlignment="1">
      <alignment horizontal="center" vertical="center"/>
    </xf>
    <xf numFmtId="6" fontId="23" fillId="0" borderId="0" xfId="41" applyNumberFormat="1" applyFont="1" applyBorder="1" applyAlignment="1">
      <alignment horizontal="right" vertical="center"/>
    </xf>
    <xf numFmtId="0" fontId="2" fillId="2" borderId="69" xfId="41" applyFont="1" applyFill="1" applyBorder="1" applyAlignment="1" applyProtection="1">
      <alignment horizontal="center" vertical="center"/>
      <protection locked="0"/>
    </xf>
    <xf numFmtId="0" fontId="2" fillId="2" borderId="72" xfId="41" applyFont="1" applyFill="1" applyBorder="1" applyAlignment="1" applyProtection="1">
      <alignment horizontal="center" vertical="center"/>
      <protection locked="0"/>
    </xf>
    <xf numFmtId="0" fontId="2" fillId="2" borderId="75" xfId="41" applyFont="1" applyFill="1" applyBorder="1" applyAlignment="1" applyProtection="1">
      <alignment horizontal="center" vertical="center"/>
      <protection locked="0"/>
    </xf>
    <xf numFmtId="0" fontId="23" fillId="0" borderId="30" xfId="41" applyFont="1" applyBorder="1" applyAlignment="1"/>
    <xf numFmtId="0" fontId="22" fillId="0" borderId="30" xfId="41" applyFont="1" applyBorder="1" applyAlignment="1">
      <alignment vertical="center"/>
    </xf>
    <xf numFmtId="0" fontId="22" fillId="0" borderId="77" xfId="41" applyFont="1" applyBorder="1" applyAlignment="1">
      <alignment vertical="center"/>
    </xf>
    <xf numFmtId="0" fontId="2" fillId="0" borderId="0" xfId="41" applyNumberFormat="1" applyFont="1" applyBorder="1" applyAlignment="1">
      <alignment horizontal="left" vertical="center" wrapText="1"/>
    </xf>
    <xf numFmtId="0" fontId="1" fillId="0" borderId="0" xfId="41" applyFont="1" applyAlignment="1">
      <alignment horizontal="center"/>
    </xf>
    <xf numFmtId="0" fontId="37" fillId="2" borderId="22" xfId="41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41" applyFont="1" applyBorder="1" applyAlignment="1">
      <alignment horizontal="left" vertical="center" wrapText="1"/>
    </xf>
    <xf numFmtId="176" fontId="29" fillId="0" borderId="64" xfId="41" applyNumberFormat="1" applyFont="1" applyBorder="1" applyAlignment="1">
      <alignment horizontal="center" vertical="center"/>
    </xf>
    <xf numFmtId="176" fontId="29" fillId="0" borderId="79" xfId="41" applyNumberFormat="1" applyFont="1" applyBorder="1" applyAlignment="1">
      <alignment horizontal="center" vertical="center"/>
    </xf>
    <xf numFmtId="176" fontId="29" fillId="0" borderId="84" xfId="41" applyNumberFormat="1" applyFont="1" applyBorder="1" applyAlignment="1">
      <alignment horizontal="center" vertical="center"/>
    </xf>
    <xf numFmtId="0" fontId="9" fillId="0" borderId="0" xfId="41" applyFont="1" applyBorder="1" applyAlignment="1">
      <alignment horizontal="left" wrapText="1"/>
    </xf>
    <xf numFmtId="0" fontId="9" fillId="0" borderId="0" xfId="41" applyFont="1" applyBorder="1" applyAlignment="1">
      <alignment horizontal="left" vertical="center" wrapText="1"/>
    </xf>
    <xf numFmtId="0" fontId="15" fillId="0" borderId="0" xfId="41" applyFont="1" applyBorder="1" applyAlignment="1">
      <alignment horizontal="left" vertical="center" wrapText="1"/>
    </xf>
    <xf numFmtId="0" fontId="15" fillId="0" borderId="9" xfId="41" applyFont="1" applyBorder="1" applyAlignment="1">
      <alignment horizontal="center" vertical="center" wrapText="1"/>
    </xf>
    <xf numFmtId="0" fontId="15" fillId="0" borderId="15" xfId="41" applyFont="1" applyBorder="1" applyAlignment="1">
      <alignment horizontal="center" vertical="center" wrapText="1"/>
    </xf>
    <xf numFmtId="0" fontId="22" fillId="0" borderId="35" xfId="41" applyFont="1" applyBorder="1" applyAlignment="1">
      <alignment horizontal="center" vertical="center" textRotation="255"/>
    </xf>
    <xf numFmtId="0" fontId="22" fillId="0" borderId="3" xfId="41" applyFont="1" applyBorder="1" applyAlignment="1">
      <alignment horizontal="center" vertical="center" textRotation="255"/>
    </xf>
    <xf numFmtId="0" fontId="22" fillId="0" borderId="45" xfId="41" applyFont="1" applyBorder="1" applyAlignment="1">
      <alignment horizontal="center" vertical="center" textRotation="255"/>
    </xf>
    <xf numFmtId="0" fontId="16" fillId="0" borderId="10" xfId="41" applyFont="1" applyFill="1" applyBorder="1" applyAlignment="1">
      <alignment horizontal="center" vertical="center" wrapText="1"/>
    </xf>
    <xf numFmtId="0" fontId="16" fillId="0" borderId="16" xfId="41" applyFont="1" applyFill="1" applyBorder="1" applyAlignment="1">
      <alignment horizontal="center" vertical="center" wrapText="1"/>
    </xf>
    <xf numFmtId="0" fontId="15" fillId="0" borderId="10" xfId="41" applyFont="1" applyBorder="1" applyAlignment="1">
      <alignment horizontal="center" vertical="center" wrapText="1"/>
    </xf>
    <xf numFmtId="0" fontId="15" fillId="0" borderId="16" xfId="41" applyFont="1" applyBorder="1" applyAlignment="1">
      <alignment horizontal="center" vertical="center" wrapText="1"/>
    </xf>
    <xf numFmtId="0" fontId="15" fillId="0" borderId="13" xfId="41" applyFont="1" applyBorder="1" applyAlignment="1">
      <alignment horizontal="center" vertical="center" wrapText="1"/>
    </xf>
    <xf numFmtId="0" fontId="15" fillId="0" borderId="19" xfId="41" applyFont="1" applyBorder="1" applyAlignment="1">
      <alignment horizontal="center" vertical="center" wrapText="1"/>
    </xf>
    <xf numFmtId="0" fontId="23" fillId="0" borderId="57" xfId="41" applyFont="1" applyBorder="1" applyAlignment="1">
      <alignment horizontal="center" vertical="center"/>
    </xf>
    <xf numFmtId="0" fontId="23" fillId="0" borderId="4" xfId="41" applyFont="1" applyBorder="1" applyAlignment="1">
      <alignment horizontal="center" vertical="center"/>
    </xf>
    <xf numFmtId="0" fontId="23" fillId="0" borderId="74" xfId="41" applyFont="1" applyBorder="1" applyAlignment="1">
      <alignment horizontal="center" vertical="center"/>
    </xf>
    <xf numFmtId="0" fontId="15" fillId="0" borderId="10" xfId="41" applyFont="1" applyBorder="1" applyAlignment="1">
      <alignment horizontal="center" vertical="center"/>
    </xf>
    <xf numFmtId="0" fontId="15" fillId="0" borderId="16" xfId="41" applyFont="1" applyBorder="1" applyAlignment="1">
      <alignment horizontal="center" vertical="center"/>
    </xf>
    <xf numFmtId="0" fontId="1" fillId="2" borderId="65" xfId="41" applyFill="1" applyBorder="1" applyAlignment="1" applyProtection="1">
      <alignment horizontal="left" vertical="center"/>
      <protection locked="0"/>
    </xf>
    <xf numFmtId="0" fontId="1" fillId="2" borderId="6" xfId="41" applyFill="1" applyBorder="1" applyAlignment="1" applyProtection="1">
      <alignment horizontal="left" vertical="center"/>
      <protection locked="0"/>
    </xf>
    <xf numFmtId="0" fontId="1" fillId="2" borderId="6" xfId="41" applyFont="1" applyFill="1" applyBorder="1" applyAlignment="1" applyProtection="1">
      <alignment horizontal="left" vertical="center"/>
      <protection locked="0"/>
    </xf>
    <xf numFmtId="0" fontId="1" fillId="2" borderId="85" xfId="41" applyFill="1" applyBorder="1" applyAlignment="1" applyProtection="1">
      <alignment horizontal="left" vertical="center"/>
      <protection locked="0"/>
    </xf>
    <xf numFmtId="0" fontId="1" fillId="2" borderId="66" xfId="41" applyFill="1" applyBorder="1" applyAlignment="1" applyProtection="1">
      <alignment horizontal="left" vertical="center"/>
      <protection locked="0"/>
    </xf>
    <xf numFmtId="0" fontId="1" fillId="2" borderId="48" xfId="41" applyFill="1" applyBorder="1" applyAlignment="1" applyProtection="1">
      <alignment horizontal="left" vertical="center"/>
      <protection locked="0"/>
    </xf>
    <xf numFmtId="0" fontId="1" fillId="2" borderId="48" xfId="41" applyFont="1" applyFill="1" applyBorder="1" applyAlignment="1" applyProtection="1">
      <alignment horizontal="left" vertical="center"/>
      <protection locked="0"/>
    </xf>
    <xf numFmtId="0" fontId="1" fillId="2" borderId="82" xfId="41" applyFill="1" applyBorder="1" applyAlignment="1" applyProtection="1">
      <alignment horizontal="left" vertical="center"/>
      <protection locked="0"/>
    </xf>
    <xf numFmtId="0" fontId="35" fillId="0" borderId="63" xfId="41" applyFont="1" applyBorder="1" applyAlignment="1">
      <alignment horizontal="center" vertical="center"/>
    </xf>
    <xf numFmtId="0" fontId="35" fillId="0" borderId="30" xfId="41" applyFont="1" applyBorder="1" applyAlignment="1">
      <alignment horizontal="center" vertical="center"/>
    </xf>
    <xf numFmtId="0" fontId="35" fillId="0" borderId="77" xfId="41" applyFont="1" applyBorder="1" applyAlignment="1">
      <alignment horizontal="center" vertical="center"/>
    </xf>
    <xf numFmtId="0" fontId="35" fillId="0" borderId="24" xfId="41" applyFont="1" applyBorder="1" applyAlignment="1">
      <alignment horizontal="center" vertical="center"/>
    </xf>
    <xf numFmtId="0" fontId="35" fillId="0" borderId="46" xfId="41" applyFont="1" applyBorder="1" applyAlignment="1">
      <alignment horizontal="center" vertical="center"/>
    </xf>
    <xf numFmtId="0" fontId="35" fillId="0" borderId="80" xfId="41" applyFont="1" applyBorder="1" applyAlignment="1">
      <alignment horizontal="center" vertical="center"/>
    </xf>
    <xf numFmtId="183" fontId="22" fillId="2" borderId="5" xfId="41" applyNumberFormat="1" applyFont="1" applyFill="1" applyBorder="1" applyAlignment="1" applyProtection="1">
      <alignment horizontal="center" vertical="center"/>
      <protection locked="0"/>
    </xf>
    <xf numFmtId="183" fontId="22" fillId="2" borderId="6" xfId="41" applyNumberFormat="1" applyFont="1" applyFill="1" applyBorder="1" applyAlignment="1" applyProtection="1">
      <alignment horizontal="center" vertical="center"/>
      <protection locked="0"/>
    </xf>
    <xf numFmtId="183" fontId="22" fillId="2" borderId="44" xfId="41" applyNumberFormat="1" applyFont="1" applyFill="1" applyBorder="1" applyAlignment="1" applyProtection="1">
      <alignment horizontal="center" vertical="center"/>
      <protection locked="0"/>
    </xf>
    <xf numFmtId="183" fontId="22" fillId="2" borderId="59" xfId="41" applyNumberFormat="1" applyFont="1" applyFill="1" applyBorder="1" applyAlignment="1" applyProtection="1">
      <alignment horizontal="center" vertical="center"/>
      <protection locked="0"/>
    </xf>
    <xf numFmtId="183" fontId="22" fillId="2" borderId="60" xfId="41" applyNumberFormat="1" applyFont="1" applyFill="1" applyBorder="1" applyAlignment="1" applyProtection="1">
      <alignment horizontal="center" vertical="center"/>
      <protection locked="0"/>
    </xf>
    <xf numFmtId="0" fontId="2" fillId="2" borderId="61" xfId="41" applyFont="1" applyFill="1" applyBorder="1" applyAlignment="1" applyProtection="1">
      <alignment horizontal="center" vertical="center"/>
      <protection locked="0"/>
    </xf>
    <xf numFmtId="0" fontId="2" fillId="2" borderId="73" xfId="41" applyFont="1" applyFill="1" applyBorder="1" applyAlignment="1" applyProtection="1">
      <alignment horizontal="center" vertical="center"/>
      <protection locked="0"/>
    </xf>
    <xf numFmtId="6" fontId="1" fillId="2" borderId="57" xfId="41" applyNumberFormat="1" applyFill="1" applyBorder="1" applyAlignment="1" applyProtection="1">
      <alignment horizontal="right" vertical="center"/>
      <protection locked="0"/>
    </xf>
    <xf numFmtId="6" fontId="1" fillId="2" borderId="58" xfId="41" applyNumberFormat="1" applyFill="1" applyBorder="1" applyAlignment="1" applyProtection="1">
      <alignment horizontal="right" vertical="center"/>
      <protection locked="0"/>
    </xf>
    <xf numFmtId="183" fontId="22" fillId="2" borderId="47" xfId="41" applyNumberFormat="1" applyFont="1" applyFill="1" applyBorder="1" applyAlignment="1" applyProtection="1">
      <alignment horizontal="center" vertical="center"/>
      <protection locked="0"/>
    </xf>
    <xf numFmtId="183" fontId="22" fillId="2" borderId="48" xfId="41" applyNumberFormat="1" applyFont="1" applyFill="1" applyBorder="1" applyAlignment="1" applyProtection="1">
      <alignment horizontal="center" vertical="center"/>
      <protection locked="0"/>
    </xf>
    <xf numFmtId="183" fontId="22" fillId="2" borderId="49" xfId="41" applyNumberFormat="1" applyFont="1" applyFill="1" applyBorder="1" applyAlignment="1" applyProtection="1">
      <alignment horizontal="center" vertical="center"/>
      <protection locked="0"/>
    </xf>
    <xf numFmtId="0" fontId="2" fillId="2" borderId="62" xfId="41" applyFont="1" applyFill="1" applyBorder="1" applyAlignment="1" applyProtection="1">
      <alignment horizontal="center" vertical="center"/>
      <protection locked="0"/>
    </xf>
    <xf numFmtId="0" fontId="2" fillId="2" borderId="76" xfId="41" applyFont="1" applyFill="1" applyBorder="1" applyAlignment="1" applyProtection="1">
      <alignment horizontal="center" vertical="center"/>
      <protection locked="0"/>
    </xf>
    <xf numFmtId="0" fontId="13" fillId="0" borderId="50" xfId="41" applyFont="1" applyBorder="1" applyAlignment="1">
      <alignment horizontal="center" vertical="center"/>
    </xf>
    <xf numFmtId="0" fontId="13" fillId="0" borderId="28" xfId="41" applyFont="1" applyBorder="1" applyAlignment="1">
      <alignment horizontal="center" vertical="center"/>
    </xf>
    <xf numFmtId="0" fontId="13" fillId="0" borderId="51" xfId="41" applyFont="1" applyBorder="1" applyAlignment="1">
      <alignment horizontal="center" vertical="center"/>
    </xf>
    <xf numFmtId="6" fontId="24" fillId="0" borderId="27" xfId="41" applyNumberFormat="1" applyFont="1" applyBorder="1" applyAlignment="1">
      <alignment horizontal="right" vertical="center"/>
    </xf>
    <xf numFmtId="6" fontId="24" fillId="0" borderId="28" xfId="41" applyNumberFormat="1" applyFont="1" applyBorder="1" applyAlignment="1">
      <alignment horizontal="right" vertical="center"/>
    </xf>
    <xf numFmtId="6" fontId="24" fillId="0" borderId="29" xfId="41" applyNumberFormat="1" applyFont="1" applyBorder="1" applyAlignment="1">
      <alignment horizontal="right" vertical="center"/>
    </xf>
    <xf numFmtId="0" fontId="1" fillId="0" borderId="30" xfId="41" applyFont="1" applyBorder="1" applyAlignment="1">
      <alignment horizontal="center"/>
    </xf>
    <xf numFmtId="0" fontId="1" fillId="0" borderId="30" xfId="41" applyBorder="1" applyAlignment="1">
      <alignment horizontal="center"/>
    </xf>
    <xf numFmtId="0" fontId="23" fillId="0" borderId="66" xfId="41" applyFont="1" applyBorder="1" applyAlignment="1">
      <alignment horizontal="center" vertical="center"/>
    </xf>
    <xf numFmtId="0" fontId="23" fillId="0" borderId="78" xfId="41" applyFont="1" applyBorder="1" applyAlignment="1">
      <alignment horizontal="center" vertical="center"/>
    </xf>
    <xf numFmtId="6" fontId="23" fillId="0" borderId="47" xfId="41" applyNumberFormat="1" applyFont="1" applyBorder="1" applyAlignment="1">
      <alignment horizontal="right" vertical="center"/>
    </xf>
    <xf numFmtId="6" fontId="23" fillId="0" borderId="82" xfId="41" applyNumberFormat="1" applyFont="1" applyBorder="1" applyAlignment="1">
      <alignment horizontal="right" vertical="center"/>
    </xf>
    <xf numFmtId="0" fontId="23" fillId="0" borderId="36" xfId="41" applyFont="1" applyBorder="1" applyAlignment="1">
      <alignment horizontal="center" vertical="center"/>
    </xf>
    <xf numFmtId="0" fontId="23" fillId="0" borderId="37" xfId="41" applyFont="1" applyBorder="1" applyAlignment="1">
      <alignment horizontal="center" vertical="center"/>
    </xf>
    <xf numFmtId="0" fontId="23" fillId="0" borderId="38" xfId="41" applyFont="1" applyBorder="1" applyAlignment="1">
      <alignment horizontal="center" vertical="center"/>
    </xf>
    <xf numFmtId="0" fontId="23" fillId="0" borderId="42" xfId="41" applyFont="1" applyBorder="1" applyAlignment="1">
      <alignment horizontal="center" vertical="center"/>
    </xf>
    <xf numFmtId="0" fontId="23" fillId="0" borderId="0" xfId="41" applyFont="1" applyBorder="1" applyAlignment="1">
      <alignment horizontal="center" vertical="center"/>
    </xf>
    <xf numFmtId="0" fontId="23" fillId="0" borderId="43" xfId="41" applyFont="1" applyBorder="1" applyAlignment="1">
      <alignment horizontal="center" vertical="center"/>
    </xf>
    <xf numFmtId="0" fontId="23" fillId="0" borderId="17" xfId="41" applyFont="1" applyBorder="1" applyAlignment="1">
      <alignment horizontal="center" vertical="center"/>
    </xf>
    <xf numFmtId="0" fontId="23" fillId="0" borderId="46" xfId="41" applyFont="1" applyBorder="1" applyAlignment="1">
      <alignment horizontal="center" vertical="center"/>
    </xf>
    <xf numFmtId="0" fontId="23" fillId="0" borderId="18" xfId="41" applyFont="1" applyBorder="1" applyAlignment="1">
      <alignment horizontal="center" vertical="center"/>
    </xf>
    <xf numFmtId="176" fontId="19" fillId="0" borderId="25" xfId="41" applyNumberFormat="1" applyFont="1" applyBorder="1" applyAlignment="1">
      <alignment horizontal="center" vertical="center"/>
    </xf>
    <xf numFmtId="176" fontId="19" fillId="0" borderId="26" xfId="41" applyNumberFormat="1" applyFont="1" applyBorder="1" applyAlignment="1">
      <alignment horizontal="center" vertical="center"/>
    </xf>
    <xf numFmtId="182" fontId="20" fillId="0" borderId="27" xfId="41" applyNumberFormat="1" applyFont="1" applyBorder="1" applyAlignment="1">
      <alignment horizontal="center" vertical="center"/>
    </xf>
    <xf numFmtId="182" fontId="20" fillId="0" borderId="28" xfId="41" applyNumberFormat="1" applyFont="1" applyBorder="1" applyAlignment="1">
      <alignment horizontal="center" vertical="center"/>
    </xf>
    <xf numFmtId="182" fontId="20" fillId="0" borderId="29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19" fillId="0" borderId="12" xfId="41" applyNumberFormat="1" applyFont="1" applyBorder="1" applyAlignment="1">
      <alignment horizontal="center" vertical="center"/>
    </xf>
    <xf numFmtId="0" fontId="23" fillId="0" borderId="25" xfId="41" applyNumberFormat="1" applyFont="1" applyBorder="1" applyAlignment="1">
      <alignment horizontal="center" vertical="center"/>
    </xf>
    <xf numFmtId="0" fontId="23" fillId="0" borderId="27" xfId="41" applyNumberFormat="1" applyFont="1" applyBorder="1" applyAlignment="1">
      <alignment horizontal="center" vertical="center"/>
    </xf>
    <xf numFmtId="0" fontId="13" fillId="0" borderId="30" xfId="41" applyFont="1" applyBorder="1" applyAlignment="1">
      <alignment horizontal="left" vertical="center"/>
    </xf>
    <xf numFmtId="0" fontId="13" fillId="0" borderId="77" xfId="41" applyFont="1" applyBorder="1" applyAlignment="1">
      <alignment horizontal="left" vertical="center"/>
    </xf>
    <xf numFmtId="0" fontId="21" fillId="0" borderId="33" xfId="41" applyFont="1" applyBorder="1" applyAlignment="1">
      <alignment horizontal="left" vertical="center"/>
    </xf>
    <xf numFmtId="0" fontId="21" fillId="0" borderId="34" xfId="41" applyFont="1" applyBorder="1" applyAlignment="1">
      <alignment horizontal="left" vertical="center"/>
    </xf>
    <xf numFmtId="0" fontId="21" fillId="0" borderId="83" xfId="41" applyFont="1" applyBorder="1" applyAlignment="1">
      <alignment horizontal="left" vertical="center"/>
    </xf>
    <xf numFmtId="14" fontId="22" fillId="2" borderId="39" xfId="41" applyNumberFormat="1" applyFont="1" applyFill="1" applyBorder="1" applyAlignment="1" applyProtection="1">
      <alignment horizontal="center" vertical="center"/>
    </xf>
    <xf numFmtId="14" fontId="22" fillId="2" borderId="40" xfId="41" applyNumberFormat="1" applyFont="1" applyFill="1" applyBorder="1" applyAlignment="1" applyProtection="1">
      <alignment horizontal="center" vertical="center"/>
    </xf>
    <xf numFmtId="14" fontId="22" fillId="2" borderId="41" xfId="41" applyNumberFormat="1" applyFont="1" applyFill="1" applyBorder="1" applyAlignment="1" applyProtection="1">
      <alignment horizontal="center" vertical="center"/>
    </xf>
    <xf numFmtId="0" fontId="40" fillId="2" borderId="70" xfId="41" applyFont="1" applyFill="1" applyBorder="1" applyAlignment="1" applyProtection="1">
      <alignment horizontal="center" vertical="center"/>
      <protection locked="0"/>
    </xf>
    <xf numFmtId="0" fontId="2" fillId="2" borderId="71" xfId="41" applyFont="1" applyFill="1" applyBorder="1" applyAlignment="1" applyProtection="1">
      <alignment horizontal="center" vertical="center"/>
      <protection locked="0"/>
    </xf>
    <xf numFmtId="177" fontId="57" fillId="2" borderId="5" xfId="41" applyNumberFormat="1" applyFont="1" applyFill="1" applyBorder="1" applyAlignment="1" applyProtection="1">
      <alignment horizontal="center" vertical="center"/>
      <protection locked="0"/>
    </xf>
    <xf numFmtId="177" fontId="57" fillId="2" borderId="23" xfId="41" applyNumberFormat="1" applyFont="1" applyFill="1" applyBorder="1" applyAlignment="1" applyProtection="1">
      <alignment horizontal="center" vertical="center"/>
      <protection locked="0"/>
    </xf>
    <xf numFmtId="0" fontId="38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67" xfId="41" applyNumberFormat="1" applyFont="1" applyFill="1" applyBorder="1" applyAlignment="1" applyProtection="1">
      <alignment horizontal="left" vertical="center"/>
      <protection locked="0"/>
    </xf>
    <xf numFmtId="0" fontId="38" fillId="2" borderId="81" xfId="41" applyNumberFormat="1" applyFont="1" applyFill="1" applyBorder="1" applyAlignment="1" applyProtection="1">
      <alignment horizontal="left" vertical="center"/>
      <protection locked="0"/>
    </xf>
    <xf numFmtId="0" fontId="38" fillId="2" borderId="66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48" xfId="41" applyNumberFormat="1" applyFont="1" applyFill="1" applyBorder="1" applyAlignment="1" applyProtection="1">
      <alignment horizontal="left" vertical="center"/>
      <protection locked="0"/>
    </xf>
    <xf numFmtId="0" fontId="38" fillId="2" borderId="82" xfId="41" applyNumberFormat="1" applyFont="1" applyFill="1" applyBorder="1" applyAlignment="1" applyProtection="1">
      <alignment horizontal="left" vertical="center"/>
      <protection locked="0"/>
    </xf>
    <xf numFmtId="0" fontId="35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58" fillId="2" borderId="67" xfId="41" applyNumberFormat="1" applyFont="1" applyFill="1" applyBorder="1" applyAlignment="1" applyProtection="1">
      <alignment horizontal="left" vertical="center"/>
      <protection locked="0"/>
    </xf>
    <xf numFmtId="0" fontId="58" fillId="2" borderId="81" xfId="41" applyNumberFormat="1" applyFont="1" applyFill="1" applyBorder="1" applyAlignment="1" applyProtection="1">
      <alignment horizontal="left" vertical="center"/>
      <protection locked="0"/>
    </xf>
    <xf numFmtId="0" fontId="9" fillId="0" borderId="3" xfId="41" applyFont="1" applyBorder="1" applyAlignment="1">
      <alignment horizontal="center" vertical="center"/>
    </xf>
    <xf numFmtId="0" fontId="9" fillId="0" borderId="4" xfId="41" applyFont="1" applyBorder="1" applyAlignment="1">
      <alignment horizontal="center" vertical="center"/>
    </xf>
    <xf numFmtId="0" fontId="12" fillId="2" borderId="5" xfId="41" applyFont="1" applyFill="1" applyBorder="1" applyAlignment="1" applyProtection="1">
      <alignment horizontal="center" vertical="center" wrapText="1"/>
      <protection locked="0"/>
    </xf>
    <xf numFmtId="0" fontId="13" fillId="2" borderId="6" xfId="41" applyFont="1" applyFill="1" applyBorder="1" applyAlignment="1" applyProtection="1">
      <alignment horizontal="center" vertical="center" wrapText="1"/>
      <protection locked="0"/>
    </xf>
    <xf numFmtId="0" fontId="13" fillId="2" borderId="53" xfId="41" applyFont="1" applyFill="1" applyBorder="1" applyAlignment="1" applyProtection="1">
      <alignment horizontal="center" vertical="center" wrapText="1"/>
      <protection locked="0"/>
    </xf>
    <xf numFmtId="0" fontId="12" fillId="2" borderId="4" xfId="41" applyFont="1" applyFill="1" applyBorder="1" applyAlignment="1" applyProtection="1">
      <alignment horizontal="center" vertical="center"/>
      <protection locked="0"/>
    </xf>
    <xf numFmtId="0" fontId="13" fillId="2" borderId="4" xfId="41" applyFont="1" applyFill="1" applyBorder="1" applyAlignment="1" applyProtection="1">
      <alignment horizontal="center" vertical="center"/>
      <protection locked="0"/>
    </xf>
    <xf numFmtId="0" fontId="13" fillId="2" borderId="54" xfId="41" applyFont="1" applyFill="1" applyBorder="1" applyAlignment="1" applyProtection="1">
      <alignment horizontal="center" vertical="center"/>
      <protection locked="0"/>
    </xf>
    <xf numFmtId="0" fontId="9" fillId="0" borderId="7" xfId="41" applyFont="1" applyBorder="1" applyAlignment="1">
      <alignment horizontal="center" vertical="center"/>
    </xf>
    <xf numFmtId="0" fontId="9" fillId="0" borderId="8" xfId="41" applyFont="1" applyBorder="1" applyAlignment="1">
      <alignment horizontal="center" vertical="center"/>
    </xf>
    <xf numFmtId="0" fontId="14" fillId="2" borderId="8" xfId="41" applyFont="1" applyFill="1" applyBorder="1" applyAlignment="1" applyProtection="1">
      <alignment horizontal="center" vertical="center"/>
      <protection locked="0"/>
    </xf>
    <xf numFmtId="0" fontId="11" fillId="2" borderId="8" xfId="41" applyFont="1" applyFill="1" applyBorder="1" applyAlignment="1" applyProtection="1">
      <alignment horizontal="center" vertical="center"/>
      <protection locked="0"/>
    </xf>
    <xf numFmtId="0" fontId="11" fillId="2" borderId="55" xfId="41" applyFont="1" applyFill="1" applyBorder="1" applyAlignment="1" applyProtection="1">
      <alignment horizontal="center" vertical="center"/>
      <protection locked="0"/>
    </xf>
    <xf numFmtId="0" fontId="59" fillId="19" borderId="0" xfId="41" applyFont="1" applyFill="1" applyAlignment="1">
      <alignment horizontal="left" vertical="top" wrapText="1"/>
    </xf>
    <xf numFmtId="0" fontId="21" fillId="19" borderId="0" xfId="41" applyFont="1" applyFill="1" applyAlignment="1">
      <alignment horizontal="left" vertical="top" wrapText="1"/>
    </xf>
    <xf numFmtId="0" fontId="27" fillId="0" borderId="3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/>
    </xf>
    <xf numFmtId="0" fontId="27" fillId="0" borderId="7" xfId="41" applyFont="1" applyBorder="1" applyAlignment="1">
      <alignment horizontal="center" vertical="center"/>
    </xf>
    <xf numFmtId="0" fontId="27" fillId="0" borderId="8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 wrapText="1"/>
    </xf>
    <xf numFmtId="0" fontId="27" fillId="0" borderId="54" xfId="41" applyFont="1" applyBorder="1" applyAlignment="1">
      <alignment horizontal="center" vertical="center" wrapText="1"/>
    </xf>
    <xf numFmtId="0" fontId="27" fillId="0" borderId="8" xfId="41" applyFont="1" applyBorder="1" applyAlignment="1">
      <alignment horizontal="center" vertical="center" wrapText="1"/>
    </xf>
    <xf numFmtId="0" fontId="27" fillId="0" borderId="55" xfId="41" applyFont="1" applyBorder="1" applyAlignment="1">
      <alignment horizontal="center" vertical="center" wrapText="1"/>
    </xf>
    <xf numFmtId="0" fontId="15" fillId="0" borderId="11" xfId="41" applyFont="1" applyBorder="1" applyAlignment="1">
      <alignment horizontal="center" vertical="center" wrapText="1"/>
    </xf>
    <xf numFmtId="0" fontId="15" fillId="0" borderId="12" xfId="41" applyFont="1" applyBorder="1" applyAlignment="1">
      <alignment horizontal="center" vertical="center" wrapText="1"/>
    </xf>
    <xf numFmtId="0" fontId="15" fillId="0" borderId="17" xfId="41" applyFont="1" applyBorder="1" applyAlignment="1">
      <alignment horizontal="center" vertical="center" wrapText="1"/>
    </xf>
    <xf numFmtId="0" fontId="15" fillId="0" borderId="18" xfId="41" applyFont="1" applyBorder="1" applyAlignment="1">
      <alignment horizontal="center" vertical="center" wrapText="1"/>
    </xf>
    <xf numFmtId="0" fontId="15" fillId="0" borderId="14" xfId="41" applyFont="1" applyBorder="1" applyAlignment="1">
      <alignment horizontal="center" vertical="center" wrapText="1"/>
    </xf>
    <xf numFmtId="0" fontId="15" fillId="0" borderId="20" xfId="41" applyFont="1" applyBorder="1" applyAlignment="1">
      <alignment horizontal="center" vertical="center" wrapText="1"/>
    </xf>
    <xf numFmtId="0" fontId="4" fillId="0" borderId="0" xfId="41" applyFont="1" applyAlignment="1">
      <alignment horizontal="center" vertical="center"/>
    </xf>
    <xf numFmtId="0" fontId="5" fillId="0" borderId="0" xfId="40" applyFont="1" applyAlignment="1">
      <alignment vertical="center"/>
    </xf>
    <xf numFmtId="0" fontId="30" fillId="0" borderId="0" xfId="40" applyFont="1" applyAlignment="1">
      <alignment vertical="center"/>
    </xf>
    <xf numFmtId="180" fontId="31" fillId="0" borderId="0" xfId="41" applyNumberFormat="1" applyFont="1" applyFill="1" applyAlignment="1">
      <alignment horizontal="left" vertical="center"/>
    </xf>
    <xf numFmtId="180" fontId="32" fillId="0" borderId="0" xfId="40" applyNumberFormat="1" applyFont="1" applyAlignment="1">
      <alignment horizontal="left" vertical="center"/>
    </xf>
    <xf numFmtId="180" fontId="33" fillId="0" borderId="0" xfId="40" applyNumberFormat="1" applyFont="1" applyAlignment="1">
      <alignment horizontal="left" vertical="center"/>
    </xf>
    <xf numFmtId="0" fontId="13" fillId="0" borderId="0" xfId="41" applyFont="1" applyAlignment="1">
      <alignment horizontal="center" vertical="center"/>
    </xf>
    <xf numFmtId="0" fontId="8" fillId="0" borderId="0" xfId="41" applyFont="1" applyFill="1" applyAlignment="1">
      <alignment horizontal="left" vertical="center"/>
    </xf>
    <xf numFmtId="0" fontId="56" fillId="0" borderId="0" xfId="40" applyAlignment="1">
      <alignment horizontal="left"/>
    </xf>
    <xf numFmtId="0" fontId="9" fillId="0" borderId="1" xfId="41" applyFont="1" applyBorder="1" applyAlignment="1">
      <alignment horizontal="center" vertical="center" wrapText="1"/>
    </xf>
    <xf numFmtId="0" fontId="9" fillId="0" borderId="2" xfId="41" applyFont="1" applyBorder="1" applyAlignment="1">
      <alignment horizontal="center" vertical="center" wrapText="1"/>
    </xf>
    <xf numFmtId="0" fontId="10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52" xfId="41" applyFont="1" applyFill="1" applyBorder="1" applyAlignment="1" applyProtection="1">
      <alignment horizontal="center" vertical="center" wrapText="1"/>
      <protection locked="0"/>
    </xf>
    <xf numFmtId="0" fontId="34" fillId="0" borderId="1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 wrapText="1"/>
    </xf>
    <xf numFmtId="0" fontId="34" fillId="0" borderId="52" xfId="41" applyFont="1" applyBorder="1" applyAlignment="1">
      <alignment horizontal="center" vertical="center" wrapText="1"/>
    </xf>
    <xf numFmtId="184" fontId="57" fillId="2" borderId="5" xfId="41" applyNumberFormat="1" applyFont="1" applyFill="1" applyBorder="1" applyAlignment="1" applyProtection="1">
      <alignment horizontal="center" vertical="center"/>
      <protection locked="0"/>
    </xf>
    <xf numFmtId="184" fontId="57" fillId="2" borderId="23" xfId="41" applyNumberFormat="1" applyFont="1" applyFill="1" applyBorder="1" applyAlignment="1" applyProtection="1">
      <alignment horizontal="center" vertical="center"/>
      <protection locked="0"/>
    </xf>
    <xf numFmtId="14" fontId="6" fillId="2" borderId="0" xfId="41" applyNumberFormat="1" applyFont="1" applyFill="1" applyAlignment="1" applyProtection="1">
      <alignment horizontal="left" vertical="center"/>
      <protection locked="0"/>
    </xf>
    <xf numFmtId="14" fontId="7" fillId="2" borderId="0" xfId="40" applyNumberFormat="1" applyFont="1" applyFill="1" applyAlignment="1" applyProtection="1">
      <alignment horizontal="left" vertical="center"/>
      <protection locked="0"/>
    </xf>
    <xf numFmtId="14" fontId="13" fillId="0" borderId="31" xfId="41" applyNumberFormat="1" applyFont="1" applyBorder="1" applyAlignment="1">
      <alignment horizontal="right" vertical="center"/>
    </xf>
    <xf numFmtId="14" fontId="13" fillId="0" borderId="32" xfId="41" applyNumberFormat="1" applyFont="1" applyBorder="1" applyAlignment="1">
      <alignment horizontal="right" vertical="center"/>
    </xf>
  </cellXfs>
  <cellStyles count="43"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2"/>
    <cellStyle name="20% - アクセント 6" xfId="3"/>
    <cellStyle name="40% - アクセント 1" xfId="4"/>
    <cellStyle name="40% - アクセント 2" xfId="1"/>
    <cellStyle name="40% - アクセント 3" xfId="13"/>
    <cellStyle name="40% - アクセント 4" xfId="14"/>
    <cellStyle name="40% - アクセント 5" xfId="15"/>
    <cellStyle name="40% - アクセント 6" xfId="6"/>
    <cellStyle name="60% - アクセント 1" xfId="11"/>
    <cellStyle name="60% - アクセント 2" xfId="2"/>
    <cellStyle name="60% - アクセント 3" xfId="16"/>
    <cellStyle name="60% - アクセント 4" xfId="5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7"/>
    <cellStyle name="どちらでもない" xfId="28"/>
    <cellStyle name="メモ" xfId="29"/>
    <cellStyle name="リンク セル" xfId="30"/>
    <cellStyle name="悪い" xfId="31"/>
    <cellStyle name="計算" xfId="32"/>
    <cellStyle name="警告文" xfId="33"/>
    <cellStyle name="見出し 1" xfId="34"/>
    <cellStyle name="見出し 2" xfId="35"/>
    <cellStyle name="見出し 3" xfId="36"/>
    <cellStyle name="見出し 4" xfId="37"/>
    <cellStyle name="集計" xfId="38"/>
    <cellStyle name="出力" xfId="39"/>
    <cellStyle name="常规 2" xfId="40"/>
    <cellStyle name="入力" xfId="26"/>
    <cellStyle name="標準" xfId="0" builtinId="0"/>
    <cellStyle name="標準_9511" xfId="41"/>
    <cellStyle name="標準_作業報告書" xfId="42"/>
  </cellStyles>
  <dxfs count="34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color rgb="FFFF000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39" type="noConversion"/>
  <pageMargins left="0.78680555555555598" right="0.78680555555555598" top="0.98263888888888895" bottom="0.98263888888888895" header="0.51041666666666696" footer="0.5104166666666669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55"/>
  <sheetViews>
    <sheetView tabSelected="1" zoomScaleNormal="100" workbookViewId="0">
      <selection activeCell="F47" sqref="F47:H47"/>
    </sheetView>
  </sheetViews>
  <sheetFormatPr defaultColWidth="9" defaultRowHeight="14.25"/>
  <cols>
    <col min="1" max="1" width="2.875" style="3" customWidth="1"/>
    <col min="2" max="2" width="4.875" style="3" customWidth="1"/>
    <col min="3" max="4" width="4.875" style="4" customWidth="1"/>
    <col min="5" max="6" width="5.625" style="3" customWidth="1"/>
    <col min="7" max="8" width="5.875" style="3" customWidth="1"/>
    <col min="9" max="13" width="8" style="3" hidden="1" customWidth="1"/>
    <col min="14" max="15" width="11" style="3" customWidth="1"/>
    <col min="16" max="16" width="14.375" style="3" customWidth="1"/>
    <col min="17" max="17" width="18.625" style="3" customWidth="1"/>
    <col min="18" max="18" width="18.625" style="51" customWidth="1"/>
    <col min="19" max="19" width="11.125" style="3" customWidth="1"/>
    <col min="20" max="20" width="12.875" style="3" customWidth="1"/>
    <col min="21" max="21" width="7.5" style="3" customWidth="1"/>
    <col min="22" max="25" width="9.625" style="3" customWidth="1"/>
    <col min="26" max="26" width="9" style="3" customWidth="1"/>
    <col min="27" max="16384" width="9" style="3"/>
  </cols>
  <sheetData>
    <row r="2" spans="2:25" s="1" customFormat="1" ht="51" customHeight="1">
      <c r="B2" s="184" t="s">
        <v>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6"/>
      <c r="S2" s="185"/>
      <c r="T2" s="185"/>
      <c r="U2" s="185"/>
      <c r="V2" s="185"/>
      <c r="W2" s="185"/>
      <c r="X2" s="185"/>
      <c r="Y2" s="185"/>
    </row>
    <row r="3" spans="2:25" ht="30" customHeight="1">
      <c r="B3" s="204">
        <v>43770</v>
      </c>
      <c r="C3" s="205"/>
      <c r="D3" s="205"/>
      <c r="E3" s="205"/>
      <c r="F3" s="205"/>
      <c r="G3" s="205"/>
      <c r="H3" s="205"/>
      <c r="O3" s="13"/>
      <c r="P3" s="1"/>
      <c r="Q3" s="187"/>
      <c r="R3" s="188"/>
      <c r="S3" s="189"/>
      <c r="T3" s="189"/>
      <c r="U3" s="190" t="s">
        <v>1</v>
      </c>
      <c r="V3" s="190"/>
      <c r="W3" s="190" t="str">
        <f>SUBSTITUTE(TEXT(B3,"m／dd ～ m／&amp;&amp;"),"&amp;&amp;",IF(B42&lt;&gt;"",DAY(B42),IF(B41&lt;&gt;"",DAY(B41),IF(B40&lt;&gt;"",DAY(B40),IF(B39&lt;&gt;"",DAY(B39),"")))))</f>
        <v>11/01 ～ 11/30</v>
      </c>
      <c r="X3" s="190"/>
      <c r="Y3" s="190"/>
    </row>
    <row r="4" spans="2:25" ht="36" customHeight="1">
      <c r="B4" s="191"/>
      <c r="C4" s="192"/>
      <c r="D4" s="192"/>
      <c r="E4" s="192"/>
      <c r="F4" s="192"/>
      <c r="G4" s="192"/>
      <c r="H4" s="192"/>
      <c r="I4" s="14"/>
      <c r="J4" s="14"/>
      <c r="K4" s="14"/>
      <c r="L4" s="14"/>
      <c r="M4" s="14"/>
      <c r="N4" s="14"/>
      <c r="Q4" s="168" t="s">
        <v>39</v>
      </c>
      <c r="R4" s="169"/>
      <c r="S4" s="169"/>
      <c r="T4" s="169"/>
      <c r="Y4" s="1"/>
    </row>
    <row r="5" spans="2:25" ht="35.25" customHeight="1">
      <c r="B5" s="193" t="s">
        <v>2</v>
      </c>
      <c r="C5" s="194"/>
      <c r="D5" s="194"/>
      <c r="E5" s="194"/>
      <c r="F5" s="195"/>
      <c r="G5" s="196"/>
      <c r="H5" s="196"/>
      <c r="I5" s="196"/>
      <c r="J5" s="196"/>
      <c r="K5" s="196"/>
      <c r="L5" s="196"/>
      <c r="M5" s="196"/>
      <c r="N5" s="196"/>
      <c r="O5" s="197"/>
      <c r="P5" s="15"/>
      <c r="Q5" s="169"/>
      <c r="R5" s="169"/>
      <c r="S5" s="169"/>
      <c r="T5" s="169"/>
      <c r="U5" s="15"/>
      <c r="V5" s="198" t="s">
        <v>3</v>
      </c>
      <c r="W5" s="199"/>
      <c r="X5" s="200" t="s">
        <v>4</v>
      </c>
      <c r="Y5" s="201"/>
    </row>
    <row r="6" spans="2:25" ht="35.1" customHeight="1">
      <c r="B6" s="155" t="s">
        <v>5</v>
      </c>
      <c r="C6" s="156"/>
      <c r="D6" s="156"/>
      <c r="E6" s="156"/>
      <c r="F6" s="157" t="s">
        <v>46</v>
      </c>
      <c r="G6" s="158"/>
      <c r="H6" s="158"/>
      <c r="I6" s="158"/>
      <c r="J6" s="158"/>
      <c r="K6" s="158"/>
      <c r="L6" s="158"/>
      <c r="M6" s="158"/>
      <c r="N6" s="159"/>
      <c r="O6" s="16" t="s">
        <v>6</v>
      </c>
      <c r="P6" s="17"/>
      <c r="Q6" s="169"/>
      <c r="R6" s="169"/>
      <c r="S6" s="169"/>
      <c r="T6" s="169"/>
      <c r="U6" s="17"/>
      <c r="V6" s="170"/>
      <c r="W6" s="171"/>
      <c r="X6" s="174"/>
      <c r="Y6" s="175"/>
    </row>
    <row r="7" spans="2:25" ht="35.1" customHeight="1">
      <c r="B7" s="155" t="s">
        <v>7</v>
      </c>
      <c r="C7" s="156"/>
      <c r="D7" s="156"/>
      <c r="E7" s="156"/>
      <c r="F7" s="160"/>
      <c r="G7" s="161"/>
      <c r="H7" s="161"/>
      <c r="I7" s="161"/>
      <c r="J7" s="161"/>
      <c r="K7" s="161"/>
      <c r="L7" s="161"/>
      <c r="M7" s="161"/>
      <c r="N7" s="161"/>
      <c r="O7" s="162"/>
      <c r="P7" s="17"/>
      <c r="Q7" s="169"/>
      <c r="R7" s="169"/>
      <c r="S7" s="169"/>
      <c r="T7" s="169"/>
      <c r="U7" s="17"/>
      <c r="V7" s="170"/>
      <c r="W7" s="171"/>
      <c r="X7" s="174"/>
      <c r="Y7" s="175"/>
    </row>
    <row r="8" spans="2:25" ht="35.25" customHeight="1">
      <c r="B8" s="163" t="s">
        <v>8</v>
      </c>
      <c r="C8" s="164"/>
      <c r="D8" s="164"/>
      <c r="E8" s="164"/>
      <c r="F8" s="165"/>
      <c r="G8" s="166"/>
      <c r="H8" s="166"/>
      <c r="I8" s="166"/>
      <c r="J8" s="166"/>
      <c r="K8" s="166"/>
      <c r="L8" s="166"/>
      <c r="M8" s="166"/>
      <c r="N8" s="166"/>
      <c r="O8" s="167"/>
      <c r="P8" s="17"/>
      <c r="Q8" s="169"/>
      <c r="R8" s="169"/>
      <c r="S8" s="169"/>
      <c r="T8" s="169"/>
      <c r="U8" s="17"/>
      <c r="V8" s="172"/>
      <c r="W8" s="173"/>
      <c r="X8" s="176"/>
      <c r="Y8" s="177"/>
    </row>
    <row r="9" spans="2:25" ht="12" customHeight="1"/>
    <row r="10" spans="2:25" s="2" customFormat="1" ht="15" customHeight="1">
      <c r="B10" s="60" t="s">
        <v>9</v>
      </c>
      <c r="C10" s="65" t="s">
        <v>10</v>
      </c>
      <c r="D10" s="65" t="s">
        <v>11</v>
      </c>
      <c r="E10" s="178" t="s">
        <v>12</v>
      </c>
      <c r="F10" s="179"/>
      <c r="G10" s="69" t="s">
        <v>13</v>
      </c>
      <c r="H10" s="182"/>
      <c r="I10" s="60" t="s">
        <v>14</v>
      </c>
      <c r="J10" s="67" t="s">
        <v>15</v>
      </c>
      <c r="K10" s="67" t="s">
        <v>16</v>
      </c>
      <c r="L10" s="67" t="s">
        <v>17</v>
      </c>
      <c r="M10" s="69" t="s">
        <v>18</v>
      </c>
      <c r="N10" s="60" t="s">
        <v>19</v>
      </c>
      <c r="O10" s="67" t="s">
        <v>20</v>
      </c>
      <c r="P10" s="69" t="s">
        <v>21</v>
      </c>
      <c r="Q10" s="60" t="s">
        <v>38</v>
      </c>
      <c r="R10" s="74" t="s">
        <v>22</v>
      </c>
      <c r="S10" s="69" t="s">
        <v>23</v>
      </c>
      <c r="T10" s="84" t="s">
        <v>24</v>
      </c>
      <c r="U10" s="85"/>
      <c r="V10" s="85"/>
      <c r="W10" s="85"/>
      <c r="X10" s="85"/>
      <c r="Y10" s="86"/>
    </row>
    <row r="11" spans="2:25" s="2" customFormat="1" ht="15" customHeight="1" thickBot="1">
      <c r="B11" s="61"/>
      <c r="C11" s="66"/>
      <c r="D11" s="66"/>
      <c r="E11" s="180"/>
      <c r="F11" s="181"/>
      <c r="G11" s="70"/>
      <c r="H11" s="183"/>
      <c r="I11" s="61"/>
      <c r="J11" s="68"/>
      <c r="K11" s="68"/>
      <c r="L11" s="68"/>
      <c r="M11" s="70"/>
      <c r="N11" s="61"/>
      <c r="O11" s="68"/>
      <c r="P11" s="70"/>
      <c r="Q11" s="61"/>
      <c r="R11" s="75"/>
      <c r="S11" s="70"/>
      <c r="T11" s="87"/>
      <c r="U11" s="88"/>
      <c r="V11" s="88"/>
      <c r="W11" s="88"/>
      <c r="X11" s="88"/>
      <c r="Y11" s="89"/>
    </row>
    <row r="12" spans="2:25" ht="33" customHeight="1">
      <c r="B12" s="5">
        <f>B3</f>
        <v>43770</v>
      </c>
      <c r="C12" s="6" t="str">
        <f t="shared" ref="C12:C26" si="0">IF(WEEKDAY(B12,2)=1,"月",IF(WEEKDAY(B12,2)=2,"火",IF(WEEKDAY(B12,2)=3,"水",IF(WEEKDAY(B12,2)=4,"木",IF(WEEKDAY(B12,2)=5,"金",IF(WEEKDAY(B12,2)=6,"土",IF(WEEKDAY(B12,2)=7,"日","")))))))</f>
        <v>金</v>
      </c>
      <c r="D12" s="7" t="str">
        <f>IF(E12&lt;&gt;"","勤","休")</f>
        <v>勤</v>
      </c>
      <c r="E12" s="202">
        <v>0.375</v>
      </c>
      <c r="F12" s="203"/>
      <c r="G12" s="144">
        <v>0.75</v>
      </c>
      <c r="H12" s="145"/>
      <c r="I12" s="18"/>
      <c r="J12" s="19"/>
      <c r="K12" s="19"/>
      <c r="L12" s="19"/>
      <c r="M12" s="20"/>
      <c r="N12" s="21">
        <f>IF(D12="勤",1,"")</f>
        <v>1</v>
      </c>
      <c r="O12" s="22">
        <f t="shared" ref="O12:O26" si="1">IF(G12=0,"",IF(E12=0,"",(HOUR(G12-E12)+INT(MINUTE(G12-E12)/15)*0.25)-IF(N12=0,0,IF(N12&lt;=0.5,0.5,IF(N12&lt;=1,1,IF(N12&lt;=1.5,1.5,2))))))</f>
        <v>8</v>
      </c>
      <c r="P12" s="22">
        <f t="shared" ref="P12:P18" si="2">IF(O12&lt;&gt;"",P11+O12,P11)</f>
        <v>8</v>
      </c>
      <c r="Q12" s="39"/>
      <c r="R12" s="52"/>
      <c r="S12" s="40"/>
      <c r="T12" s="146"/>
      <c r="U12" s="147"/>
      <c r="V12" s="147"/>
      <c r="W12" s="147"/>
      <c r="X12" s="147"/>
      <c r="Y12" s="148"/>
    </row>
    <row r="13" spans="2:25" ht="33" customHeight="1">
      <c r="B13" s="5">
        <f t="shared" ref="B13:B38" si="3">B12+1</f>
        <v>43771</v>
      </c>
      <c r="C13" s="6" t="str">
        <f t="shared" si="0"/>
        <v>土</v>
      </c>
      <c r="D13" s="7" t="str">
        <f>IF(E13&lt;&gt;"","勤","休")</f>
        <v>休</v>
      </c>
      <c r="E13" s="144"/>
      <c r="F13" s="145"/>
      <c r="G13" s="144"/>
      <c r="H13" s="145"/>
      <c r="I13" s="18"/>
      <c r="J13" s="19"/>
      <c r="K13" s="19"/>
      <c r="L13" s="19"/>
      <c r="M13" s="20"/>
      <c r="N13" s="21" t="str">
        <f>IF(D13="勤",1,"")</f>
        <v/>
      </c>
      <c r="O13" s="22" t="str">
        <f t="shared" si="1"/>
        <v/>
      </c>
      <c r="P13" s="22">
        <f t="shared" si="2"/>
        <v>8</v>
      </c>
      <c r="Q13" s="39"/>
      <c r="R13" s="52"/>
      <c r="S13" s="40"/>
      <c r="T13" s="146"/>
      <c r="U13" s="147"/>
      <c r="V13" s="147"/>
      <c r="W13" s="147"/>
      <c r="X13" s="147"/>
      <c r="Y13" s="148"/>
    </row>
    <row r="14" spans="2:25" ht="33" customHeight="1">
      <c r="B14" s="5">
        <f t="shared" si="3"/>
        <v>43772</v>
      </c>
      <c r="C14" s="6" t="str">
        <f t="shared" si="0"/>
        <v>日</v>
      </c>
      <c r="D14" s="7" t="str">
        <f>IF(E14&lt;&gt;"","勤","休")</f>
        <v>休</v>
      </c>
      <c r="E14" s="144"/>
      <c r="F14" s="145"/>
      <c r="G14" s="144"/>
      <c r="H14" s="145"/>
      <c r="I14" s="18"/>
      <c r="J14" s="19"/>
      <c r="K14" s="19"/>
      <c r="L14" s="19"/>
      <c r="M14" s="20"/>
      <c r="N14" s="21" t="str">
        <f>IF(D14="勤",1,"")</f>
        <v/>
      </c>
      <c r="O14" s="22" t="str">
        <f t="shared" si="1"/>
        <v/>
      </c>
      <c r="P14" s="22">
        <f t="shared" si="2"/>
        <v>8</v>
      </c>
      <c r="Q14" s="39"/>
      <c r="R14" s="52"/>
      <c r="S14" s="40"/>
      <c r="T14" s="146"/>
      <c r="U14" s="147"/>
      <c r="V14" s="147"/>
      <c r="W14" s="147"/>
      <c r="X14" s="147"/>
      <c r="Y14" s="148"/>
    </row>
    <row r="15" spans="2:25" ht="33" customHeight="1">
      <c r="B15" s="5">
        <f t="shared" si="3"/>
        <v>43773</v>
      </c>
      <c r="C15" s="6" t="str">
        <f t="shared" si="0"/>
        <v>月</v>
      </c>
      <c r="D15" s="7" t="str">
        <f>IF(E15&lt;&gt;"","勤","休")</f>
        <v>休</v>
      </c>
      <c r="E15" s="144"/>
      <c r="F15" s="145"/>
      <c r="G15" s="144"/>
      <c r="H15" s="145"/>
      <c r="I15" s="18"/>
      <c r="J15" s="19"/>
      <c r="K15" s="19"/>
      <c r="L15" s="19"/>
      <c r="M15" s="20"/>
      <c r="N15" s="21" t="str">
        <f>IF(D15="勤",1,"")</f>
        <v/>
      </c>
      <c r="O15" s="22" t="str">
        <f t="shared" si="1"/>
        <v/>
      </c>
      <c r="P15" s="22">
        <f t="shared" si="2"/>
        <v>8</v>
      </c>
      <c r="Q15" s="39"/>
      <c r="R15" s="52"/>
      <c r="S15" s="40"/>
      <c r="T15" s="146"/>
      <c r="U15" s="147"/>
      <c r="V15" s="147"/>
      <c r="W15" s="147"/>
      <c r="X15" s="147"/>
      <c r="Y15" s="148"/>
    </row>
    <row r="16" spans="2:25" ht="33" customHeight="1">
      <c r="B16" s="5">
        <f t="shared" si="3"/>
        <v>43774</v>
      </c>
      <c r="C16" s="6" t="str">
        <f t="shared" si="0"/>
        <v>火</v>
      </c>
      <c r="D16" s="7" t="str">
        <f>IF(E16&lt;&gt;"","勤","休")</f>
        <v>勤</v>
      </c>
      <c r="E16" s="202">
        <v>0.375</v>
      </c>
      <c r="F16" s="203"/>
      <c r="G16" s="144">
        <v>0.75</v>
      </c>
      <c r="H16" s="145"/>
      <c r="I16" s="18"/>
      <c r="J16" s="19"/>
      <c r="K16" s="19"/>
      <c r="L16" s="19"/>
      <c r="M16" s="20"/>
      <c r="N16" s="21">
        <f t="shared" ref="N16:N42" si="4">IF(D16="勤",1,"")</f>
        <v>1</v>
      </c>
      <c r="O16" s="22">
        <f t="shared" si="1"/>
        <v>8</v>
      </c>
      <c r="P16" s="22">
        <f t="shared" si="2"/>
        <v>16</v>
      </c>
      <c r="Q16" s="39"/>
      <c r="R16" s="52"/>
      <c r="S16" s="40"/>
      <c r="T16" s="146"/>
      <c r="U16" s="147"/>
      <c r="V16" s="147"/>
      <c r="W16" s="147"/>
      <c r="X16" s="147"/>
      <c r="Y16" s="148"/>
    </row>
    <row r="17" spans="2:25" ht="33" customHeight="1">
      <c r="B17" s="5">
        <f t="shared" si="3"/>
        <v>43775</v>
      </c>
      <c r="C17" s="6" t="str">
        <f t="shared" si="0"/>
        <v>水</v>
      </c>
      <c r="D17" s="7" t="str">
        <f t="shared" ref="D17:D42" si="5">IF(E17&lt;&gt;"","勤","休")</f>
        <v>勤</v>
      </c>
      <c r="E17" s="202">
        <v>0.375</v>
      </c>
      <c r="F17" s="203"/>
      <c r="G17" s="144">
        <v>0.75</v>
      </c>
      <c r="H17" s="145"/>
      <c r="I17" s="18"/>
      <c r="J17" s="19"/>
      <c r="K17" s="19"/>
      <c r="L17" s="19"/>
      <c r="M17" s="20"/>
      <c r="N17" s="21">
        <f t="shared" si="4"/>
        <v>1</v>
      </c>
      <c r="O17" s="22">
        <f t="shared" si="1"/>
        <v>8</v>
      </c>
      <c r="P17" s="22">
        <f t="shared" si="2"/>
        <v>24</v>
      </c>
      <c r="Q17" s="39"/>
      <c r="R17" s="52"/>
      <c r="S17" s="40"/>
      <c r="T17" s="146"/>
      <c r="U17" s="147"/>
      <c r="V17" s="147"/>
      <c r="W17" s="147"/>
      <c r="X17" s="147"/>
      <c r="Y17" s="148"/>
    </row>
    <row r="18" spans="2:25" ht="33" customHeight="1">
      <c r="B18" s="5">
        <f t="shared" si="3"/>
        <v>43776</v>
      </c>
      <c r="C18" s="6" t="str">
        <f t="shared" si="0"/>
        <v>木</v>
      </c>
      <c r="D18" s="7" t="str">
        <f t="shared" si="5"/>
        <v>勤</v>
      </c>
      <c r="E18" s="202">
        <v>0.375</v>
      </c>
      <c r="F18" s="203"/>
      <c r="G18" s="144">
        <v>0.75</v>
      </c>
      <c r="H18" s="145"/>
      <c r="I18" s="18"/>
      <c r="J18" s="19"/>
      <c r="K18" s="19"/>
      <c r="L18" s="19"/>
      <c r="M18" s="20"/>
      <c r="N18" s="21">
        <f t="shared" si="4"/>
        <v>1</v>
      </c>
      <c r="O18" s="22">
        <f t="shared" si="1"/>
        <v>8</v>
      </c>
      <c r="P18" s="22">
        <f t="shared" si="2"/>
        <v>32</v>
      </c>
      <c r="Q18" s="39"/>
      <c r="R18" s="52"/>
      <c r="S18" s="40"/>
      <c r="T18" s="146"/>
      <c r="U18" s="147"/>
      <c r="V18" s="147"/>
      <c r="W18" s="147"/>
      <c r="X18" s="147"/>
      <c r="Y18" s="148"/>
    </row>
    <row r="19" spans="2:25" ht="33" customHeight="1">
      <c r="B19" s="5">
        <f t="shared" si="3"/>
        <v>43777</v>
      </c>
      <c r="C19" s="6" t="str">
        <f t="shared" si="0"/>
        <v>金</v>
      </c>
      <c r="D19" s="7" t="str">
        <f t="shared" si="5"/>
        <v>勤</v>
      </c>
      <c r="E19" s="202">
        <v>0.375</v>
      </c>
      <c r="F19" s="203"/>
      <c r="G19" s="144">
        <v>0.75</v>
      </c>
      <c r="H19" s="145"/>
      <c r="I19" s="18"/>
      <c r="J19" s="19"/>
      <c r="K19" s="19"/>
      <c r="L19" s="19"/>
      <c r="M19" s="20"/>
      <c r="N19" s="21">
        <f t="shared" si="4"/>
        <v>1</v>
      </c>
      <c r="O19" s="22">
        <f t="shared" si="1"/>
        <v>8</v>
      </c>
      <c r="P19" s="22">
        <f t="shared" ref="P19:P42" si="6">IF(O19&lt;&gt;"",P18+O19,P18)</f>
        <v>40</v>
      </c>
      <c r="Q19" s="39"/>
      <c r="R19" s="52"/>
      <c r="S19" s="40"/>
      <c r="T19" s="146"/>
      <c r="U19" s="147"/>
      <c r="V19" s="147"/>
      <c r="W19" s="147"/>
      <c r="X19" s="147"/>
      <c r="Y19" s="148"/>
    </row>
    <row r="20" spans="2:25" ht="33" customHeight="1">
      <c r="B20" s="5">
        <f t="shared" si="3"/>
        <v>43778</v>
      </c>
      <c r="C20" s="6" t="str">
        <f t="shared" si="0"/>
        <v>土</v>
      </c>
      <c r="D20" s="7" t="str">
        <f t="shared" si="5"/>
        <v>休</v>
      </c>
      <c r="E20" s="144"/>
      <c r="F20" s="145"/>
      <c r="G20" s="144"/>
      <c r="H20" s="145"/>
      <c r="I20" s="18"/>
      <c r="J20" s="19"/>
      <c r="K20" s="19"/>
      <c r="L20" s="19"/>
      <c r="M20" s="20"/>
      <c r="N20" s="21" t="str">
        <f t="shared" si="4"/>
        <v/>
      </c>
      <c r="O20" s="22" t="str">
        <f t="shared" si="1"/>
        <v/>
      </c>
      <c r="P20" s="22">
        <f t="shared" si="6"/>
        <v>40</v>
      </c>
      <c r="Q20" s="39"/>
      <c r="R20" s="52"/>
      <c r="S20" s="40"/>
      <c r="T20" s="146"/>
      <c r="U20" s="147"/>
      <c r="V20" s="147"/>
      <c r="W20" s="147"/>
      <c r="X20" s="147"/>
      <c r="Y20" s="148"/>
    </row>
    <row r="21" spans="2:25" ht="33" customHeight="1">
      <c r="B21" s="5">
        <f t="shared" si="3"/>
        <v>43779</v>
      </c>
      <c r="C21" s="6" t="str">
        <f t="shared" si="0"/>
        <v>日</v>
      </c>
      <c r="D21" s="7" t="str">
        <f t="shared" si="5"/>
        <v>休</v>
      </c>
      <c r="E21" s="144"/>
      <c r="F21" s="145"/>
      <c r="G21" s="144"/>
      <c r="H21" s="145"/>
      <c r="I21" s="18"/>
      <c r="J21" s="19"/>
      <c r="K21" s="19"/>
      <c r="L21" s="19"/>
      <c r="M21" s="20"/>
      <c r="N21" s="21" t="str">
        <f t="shared" si="4"/>
        <v/>
      </c>
      <c r="O21" s="22" t="str">
        <f>IF(G21=0,"",IF(E21=0,"",(HOUR(G21-E21)+INT(MINUTE(G21-E21)/15)*0.25)-IF(N21=0,0,IF(N21&lt;=0.5,0.5,IF(N21&lt;=1,1,IF(N21&lt;=1.5,1.5,2))))))</f>
        <v/>
      </c>
      <c r="P21" s="22">
        <f t="shared" si="6"/>
        <v>40</v>
      </c>
      <c r="Q21" s="39"/>
      <c r="R21" s="52"/>
      <c r="S21" s="40"/>
      <c r="T21" s="146"/>
      <c r="U21" s="147"/>
      <c r="V21" s="147"/>
      <c r="W21" s="147"/>
      <c r="X21" s="147"/>
      <c r="Y21" s="148"/>
    </row>
    <row r="22" spans="2:25" ht="33" customHeight="1">
      <c r="B22" s="5">
        <f t="shared" si="3"/>
        <v>43780</v>
      </c>
      <c r="C22" s="6" t="str">
        <f t="shared" si="0"/>
        <v>月</v>
      </c>
      <c r="D22" s="7" t="str">
        <f t="shared" si="5"/>
        <v>勤</v>
      </c>
      <c r="E22" s="202">
        <v>0.375</v>
      </c>
      <c r="F22" s="203"/>
      <c r="G22" s="144">
        <v>0.75</v>
      </c>
      <c r="H22" s="145"/>
      <c r="I22" s="18"/>
      <c r="J22" s="19"/>
      <c r="K22" s="19"/>
      <c r="L22" s="19"/>
      <c r="M22" s="20"/>
      <c r="N22" s="21">
        <f t="shared" si="4"/>
        <v>1</v>
      </c>
      <c r="O22" s="22">
        <f t="shared" si="1"/>
        <v>8</v>
      </c>
      <c r="P22" s="22">
        <f t="shared" si="6"/>
        <v>48</v>
      </c>
      <c r="Q22" s="39"/>
      <c r="R22" s="52"/>
      <c r="S22" s="40"/>
      <c r="T22" s="146"/>
      <c r="U22" s="147"/>
      <c r="V22" s="147"/>
      <c r="W22" s="147"/>
      <c r="X22" s="147"/>
      <c r="Y22" s="148"/>
    </row>
    <row r="23" spans="2:25" ht="33" customHeight="1">
      <c r="B23" s="5">
        <f t="shared" si="3"/>
        <v>43781</v>
      </c>
      <c r="C23" s="6" t="str">
        <f t="shared" si="0"/>
        <v>火</v>
      </c>
      <c r="D23" s="7" t="str">
        <f t="shared" si="5"/>
        <v>勤</v>
      </c>
      <c r="E23" s="202">
        <v>0.375</v>
      </c>
      <c r="F23" s="203"/>
      <c r="G23" s="144">
        <v>0.75</v>
      </c>
      <c r="H23" s="145"/>
      <c r="I23" s="18"/>
      <c r="J23" s="19"/>
      <c r="K23" s="19"/>
      <c r="L23" s="19"/>
      <c r="M23" s="20"/>
      <c r="N23" s="21">
        <f t="shared" si="4"/>
        <v>1</v>
      </c>
      <c r="O23" s="22">
        <f t="shared" si="1"/>
        <v>8</v>
      </c>
      <c r="P23" s="22">
        <f t="shared" si="6"/>
        <v>56</v>
      </c>
      <c r="Q23" s="39"/>
      <c r="R23" s="52"/>
      <c r="S23" s="40"/>
      <c r="T23" s="146"/>
      <c r="U23" s="147"/>
      <c r="V23" s="147"/>
      <c r="W23" s="147"/>
      <c r="X23" s="147"/>
      <c r="Y23" s="148"/>
    </row>
    <row r="24" spans="2:25" ht="33" customHeight="1">
      <c r="B24" s="5">
        <f t="shared" si="3"/>
        <v>43782</v>
      </c>
      <c r="C24" s="6" t="str">
        <f t="shared" si="0"/>
        <v>水</v>
      </c>
      <c r="D24" s="7" t="str">
        <f t="shared" si="5"/>
        <v>勤</v>
      </c>
      <c r="E24" s="202">
        <v>0.375</v>
      </c>
      <c r="F24" s="203"/>
      <c r="G24" s="144">
        <v>0.75</v>
      </c>
      <c r="H24" s="145"/>
      <c r="I24" s="18"/>
      <c r="J24" s="19"/>
      <c r="K24" s="19"/>
      <c r="L24" s="19"/>
      <c r="M24" s="20"/>
      <c r="N24" s="21">
        <f t="shared" si="4"/>
        <v>1</v>
      </c>
      <c r="O24" s="22">
        <f t="shared" si="1"/>
        <v>8</v>
      </c>
      <c r="P24" s="22">
        <f t="shared" si="6"/>
        <v>64</v>
      </c>
      <c r="Q24" s="39"/>
      <c r="R24" s="52"/>
      <c r="S24" s="40"/>
      <c r="T24" s="146"/>
      <c r="U24" s="147"/>
      <c r="V24" s="147"/>
      <c r="W24" s="147"/>
      <c r="X24" s="147"/>
      <c r="Y24" s="148"/>
    </row>
    <row r="25" spans="2:25" ht="33" customHeight="1">
      <c r="B25" s="5">
        <f t="shared" si="3"/>
        <v>43783</v>
      </c>
      <c r="C25" s="6" t="str">
        <f t="shared" si="0"/>
        <v>木</v>
      </c>
      <c r="D25" s="7" t="str">
        <f t="shared" si="5"/>
        <v>勤</v>
      </c>
      <c r="E25" s="202">
        <v>0.375</v>
      </c>
      <c r="F25" s="203"/>
      <c r="G25" s="144">
        <v>0.75</v>
      </c>
      <c r="H25" s="145"/>
      <c r="I25" s="18"/>
      <c r="J25" s="19"/>
      <c r="K25" s="19"/>
      <c r="L25" s="19"/>
      <c r="M25" s="20"/>
      <c r="N25" s="21">
        <f t="shared" si="4"/>
        <v>1</v>
      </c>
      <c r="O25" s="22">
        <f t="shared" si="1"/>
        <v>8</v>
      </c>
      <c r="P25" s="22">
        <f t="shared" si="6"/>
        <v>72</v>
      </c>
      <c r="Q25" s="39"/>
      <c r="R25" s="52"/>
      <c r="S25" s="40"/>
      <c r="T25" s="146"/>
      <c r="U25" s="147"/>
      <c r="V25" s="147"/>
      <c r="W25" s="147"/>
      <c r="X25" s="147"/>
      <c r="Y25" s="148"/>
    </row>
    <row r="26" spans="2:25" ht="33" customHeight="1">
      <c r="B26" s="5">
        <f t="shared" si="3"/>
        <v>43784</v>
      </c>
      <c r="C26" s="6" t="str">
        <f t="shared" si="0"/>
        <v>金</v>
      </c>
      <c r="D26" s="7" t="str">
        <f t="shared" si="5"/>
        <v>勤</v>
      </c>
      <c r="E26" s="202">
        <v>0.375</v>
      </c>
      <c r="F26" s="203"/>
      <c r="G26" s="144">
        <v>0.75</v>
      </c>
      <c r="H26" s="145"/>
      <c r="I26" s="18"/>
      <c r="J26" s="19"/>
      <c r="K26" s="19"/>
      <c r="L26" s="19"/>
      <c r="M26" s="20"/>
      <c r="N26" s="21">
        <f t="shared" si="4"/>
        <v>1</v>
      </c>
      <c r="O26" s="22">
        <f t="shared" si="1"/>
        <v>8</v>
      </c>
      <c r="P26" s="22">
        <f t="shared" si="6"/>
        <v>80</v>
      </c>
      <c r="Q26" s="39"/>
      <c r="R26" s="52"/>
      <c r="S26" s="40"/>
      <c r="T26" s="152"/>
      <c r="U26" s="153"/>
      <c r="V26" s="153"/>
      <c r="W26" s="153"/>
      <c r="X26" s="153"/>
      <c r="Y26" s="154"/>
    </row>
    <row r="27" spans="2:25" ht="33" customHeight="1">
      <c r="B27" s="5">
        <f t="shared" si="3"/>
        <v>43785</v>
      </c>
      <c r="C27" s="6" t="str">
        <f t="shared" ref="C27:C39" si="7">IF(WEEKDAY(B27,2)=1,"月",IF(WEEKDAY(B27,2)=2,"火",IF(WEEKDAY(B27,2)=3,"水",IF(WEEKDAY(B27,2)=4,"木",IF(WEEKDAY(B27,2)=5,"金",IF(WEEKDAY(B27,2)=6,"土",IF(WEEKDAY(B27,2)=7,"日","")))))))</f>
        <v>土</v>
      </c>
      <c r="D27" s="7" t="str">
        <f t="shared" si="5"/>
        <v>休</v>
      </c>
      <c r="E27" s="144"/>
      <c r="F27" s="145"/>
      <c r="G27" s="144"/>
      <c r="H27" s="145"/>
      <c r="I27" s="18"/>
      <c r="J27" s="19"/>
      <c r="K27" s="19"/>
      <c r="L27" s="19"/>
      <c r="M27" s="20"/>
      <c r="N27" s="21" t="str">
        <f t="shared" si="4"/>
        <v/>
      </c>
      <c r="O27" s="22" t="str">
        <f t="shared" ref="O27:O29" si="8">IF(G27=0,"",IF(E27=0,"",(HOUR(G27-E27)+INT(MINUTE(G27-E27)/15)*0.25)-IF(N27=0,0,IF(N27&lt;=0.5,0.5,IF(N27&lt;=1,1,IF(N27&lt;=1.5,1.5,2))))))</f>
        <v/>
      </c>
      <c r="P27" s="22">
        <f t="shared" si="6"/>
        <v>80</v>
      </c>
      <c r="Q27" s="39"/>
      <c r="R27" s="52"/>
      <c r="S27" s="40"/>
      <c r="T27" s="146"/>
      <c r="U27" s="147"/>
      <c r="V27" s="147"/>
      <c r="W27" s="147"/>
      <c r="X27" s="147"/>
      <c r="Y27" s="148"/>
    </row>
    <row r="28" spans="2:25" ht="33" customHeight="1">
      <c r="B28" s="5">
        <f t="shared" si="3"/>
        <v>43786</v>
      </c>
      <c r="C28" s="6" t="str">
        <f t="shared" si="7"/>
        <v>日</v>
      </c>
      <c r="D28" s="7" t="str">
        <f t="shared" si="5"/>
        <v>休</v>
      </c>
      <c r="E28" s="144"/>
      <c r="F28" s="145"/>
      <c r="G28" s="144"/>
      <c r="H28" s="145"/>
      <c r="I28" s="18"/>
      <c r="J28" s="19"/>
      <c r="K28" s="19"/>
      <c r="L28" s="19"/>
      <c r="M28" s="20"/>
      <c r="N28" s="21" t="str">
        <f t="shared" si="4"/>
        <v/>
      </c>
      <c r="O28" s="22" t="str">
        <f t="shared" si="8"/>
        <v/>
      </c>
      <c r="P28" s="22">
        <f t="shared" si="6"/>
        <v>80</v>
      </c>
      <c r="Q28" s="39"/>
      <c r="R28" s="52"/>
      <c r="S28" s="40"/>
      <c r="T28" s="146"/>
      <c r="U28" s="147"/>
      <c r="V28" s="147"/>
      <c r="W28" s="147"/>
      <c r="X28" s="147"/>
      <c r="Y28" s="148"/>
    </row>
    <row r="29" spans="2:25" ht="33" customHeight="1">
      <c r="B29" s="5">
        <f t="shared" si="3"/>
        <v>43787</v>
      </c>
      <c r="C29" s="6" t="str">
        <f t="shared" si="7"/>
        <v>月</v>
      </c>
      <c r="D29" s="7" t="str">
        <f t="shared" si="5"/>
        <v>勤</v>
      </c>
      <c r="E29" s="202">
        <v>0.375</v>
      </c>
      <c r="F29" s="203"/>
      <c r="G29" s="144">
        <v>0.75</v>
      </c>
      <c r="H29" s="145"/>
      <c r="I29" s="18"/>
      <c r="J29" s="19"/>
      <c r="K29" s="19"/>
      <c r="L29" s="19"/>
      <c r="M29" s="20"/>
      <c r="N29" s="21">
        <f t="shared" si="4"/>
        <v>1</v>
      </c>
      <c r="O29" s="22">
        <f t="shared" si="8"/>
        <v>8</v>
      </c>
      <c r="P29" s="22">
        <f t="shared" si="6"/>
        <v>88</v>
      </c>
      <c r="Q29" s="39"/>
      <c r="R29" s="52"/>
      <c r="S29" s="40"/>
      <c r="T29" s="146"/>
      <c r="U29" s="147"/>
      <c r="V29" s="147"/>
      <c r="W29" s="147"/>
      <c r="X29" s="147"/>
      <c r="Y29" s="148"/>
    </row>
    <row r="30" spans="2:25" ht="33" customHeight="1">
      <c r="B30" s="5">
        <f t="shared" si="3"/>
        <v>43788</v>
      </c>
      <c r="C30" s="6" t="str">
        <f t="shared" si="7"/>
        <v>火</v>
      </c>
      <c r="D30" s="7" t="str">
        <f t="shared" si="5"/>
        <v>勤</v>
      </c>
      <c r="E30" s="202">
        <v>0.33333333333333331</v>
      </c>
      <c r="F30" s="203"/>
      <c r="G30" s="144">
        <v>0.75</v>
      </c>
      <c r="H30" s="145"/>
      <c r="I30" s="18"/>
      <c r="J30" s="19"/>
      <c r="K30" s="19"/>
      <c r="L30" s="19"/>
      <c r="M30" s="20"/>
      <c r="N30" s="21">
        <f t="shared" si="4"/>
        <v>1</v>
      </c>
      <c r="O30" s="22">
        <f t="shared" ref="O30:O42" si="9">IF(G30=0,"",IF(E30=0,"",(HOUR(G30-E30)+INT(MINUTE(G30-E30)/15)*0.25)-IF(N30=0,0,IF(N30&lt;=0.5,0.5,IF(N30&lt;=1,1,IF(N30&lt;=1.5,1.5,2))))))</f>
        <v>9</v>
      </c>
      <c r="P30" s="22">
        <f t="shared" si="6"/>
        <v>97</v>
      </c>
      <c r="Q30" s="39"/>
      <c r="R30" s="52"/>
      <c r="S30" s="40"/>
      <c r="T30" s="146"/>
      <c r="U30" s="147"/>
      <c r="V30" s="147"/>
      <c r="W30" s="147"/>
      <c r="X30" s="147"/>
      <c r="Y30" s="148"/>
    </row>
    <row r="31" spans="2:25" ht="33" customHeight="1">
      <c r="B31" s="5">
        <f t="shared" si="3"/>
        <v>43789</v>
      </c>
      <c r="C31" s="6" t="str">
        <f t="shared" si="7"/>
        <v>水</v>
      </c>
      <c r="D31" s="7" t="str">
        <f t="shared" si="5"/>
        <v>勤</v>
      </c>
      <c r="E31" s="202">
        <v>0.375</v>
      </c>
      <c r="F31" s="203"/>
      <c r="G31" s="144">
        <v>0.75</v>
      </c>
      <c r="H31" s="145"/>
      <c r="I31" s="18"/>
      <c r="J31" s="19"/>
      <c r="K31" s="19"/>
      <c r="L31" s="19"/>
      <c r="M31" s="20"/>
      <c r="N31" s="21">
        <f t="shared" si="4"/>
        <v>1</v>
      </c>
      <c r="O31" s="22">
        <f t="shared" si="9"/>
        <v>8</v>
      </c>
      <c r="P31" s="22">
        <f t="shared" si="6"/>
        <v>105</v>
      </c>
      <c r="Q31" s="39"/>
      <c r="R31" s="52"/>
      <c r="S31" s="40"/>
      <c r="T31" s="146"/>
      <c r="U31" s="147"/>
      <c r="V31" s="147"/>
      <c r="W31" s="147"/>
      <c r="X31" s="147"/>
      <c r="Y31" s="148"/>
    </row>
    <row r="32" spans="2:25" ht="33" customHeight="1">
      <c r="B32" s="5">
        <f t="shared" si="3"/>
        <v>43790</v>
      </c>
      <c r="C32" s="6" t="str">
        <f t="shared" si="7"/>
        <v>木</v>
      </c>
      <c r="D32" s="7" t="str">
        <f t="shared" si="5"/>
        <v>勤</v>
      </c>
      <c r="E32" s="202">
        <v>0.375</v>
      </c>
      <c r="F32" s="203"/>
      <c r="G32" s="144">
        <v>0.75</v>
      </c>
      <c r="H32" s="145"/>
      <c r="I32" s="18"/>
      <c r="J32" s="19"/>
      <c r="K32" s="19"/>
      <c r="L32" s="19"/>
      <c r="M32" s="20"/>
      <c r="N32" s="21">
        <f t="shared" si="4"/>
        <v>1</v>
      </c>
      <c r="O32" s="22">
        <f t="shared" si="9"/>
        <v>8</v>
      </c>
      <c r="P32" s="22">
        <f t="shared" si="6"/>
        <v>113</v>
      </c>
      <c r="Q32" s="39"/>
      <c r="R32" s="52"/>
      <c r="S32" s="40"/>
      <c r="T32" s="146"/>
      <c r="U32" s="147"/>
      <c r="V32" s="147"/>
      <c r="W32" s="147"/>
      <c r="X32" s="147"/>
      <c r="Y32" s="148"/>
    </row>
    <row r="33" spans="2:25" ht="33" customHeight="1">
      <c r="B33" s="5">
        <f t="shared" si="3"/>
        <v>43791</v>
      </c>
      <c r="C33" s="6" t="str">
        <f t="shared" si="7"/>
        <v>金</v>
      </c>
      <c r="D33" s="7" t="str">
        <f t="shared" si="5"/>
        <v>勤</v>
      </c>
      <c r="E33" s="202">
        <v>0.375</v>
      </c>
      <c r="F33" s="203"/>
      <c r="G33" s="144">
        <v>0.75</v>
      </c>
      <c r="H33" s="145"/>
      <c r="I33" s="18"/>
      <c r="J33" s="19"/>
      <c r="K33" s="19"/>
      <c r="L33" s="19"/>
      <c r="M33" s="20"/>
      <c r="N33" s="21">
        <f t="shared" si="4"/>
        <v>1</v>
      </c>
      <c r="O33" s="22">
        <f t="shared" si="9"/>
        <v>8</v>
      </c>
      <c r="P33" s="22">
        <f t="shared" si="6"/>
        <v>121</v>
      </c>
      <c r="Q33" s="39"/>
      <c r="R33" s="52"/>
      <c r="S33" s="40"/>
      <c r="T33" s="146"/>
      <c r="U33" s="147"/>
      <c r="V33" s="147"/>
      <c r="W33" s="147"/>
      <c r="X33" s="147"/>
      <c r="Y33" s="148"/>
    </row>
    <row r="34" spans="2:25" ht="33" customHeight="1">
      <c r="B34" s="5">
        <f t="shared" si="3"/>
        <v>43792</v>
      </c>
      <c r="C34" s="6" t="str">
        <f t="shared" si="7"/>
        <v>土</v>
      </c>
      <c r="D34" s="7" t="str">
        <f t="shared" si="5"/>
        <v>休</v>
      </c>
      <c r="E34" s="144"/>
      <c r="F34" s="145"/>
      <c r="G34" s="144"/>
      <c r="H34" s="145"/>
      <c r="I34" s="18"/>
      <c r="J34" s="19"/>
      <c r="K34" s="19"/>
      <c r="L34" s="19"/>
      <c r="M34" s="20"/>
      <c r="N34" s="21" t="str">
        <f t="shared" si="4"/>
        <v/>
      </c>
      <c r="O34" s="22" t="str">
        <f t="shared" si="9"/>
        <v/>
      </c>
      <c r="P34" s="22">
        <f t="shared" si="6"/>
        <v>121</v>
      </c>
      <c r="Q34" s="39"/>
      <c r="R34" s="52"/>
      <c r="S34" s="40"/>
      <c r="T34" s="146"/>
      <c r="U34" s="147"/>
      <c r="V34" s="147"/>
      <c r="W34" s="147"/>
      <c r="X34" s="147"/>
      <c r="Y34" s="148"/>
    </row>
    <row r="35" spans="2:25" ht="33" customHeight="1">
      <c r="B35" s="5">
        <f t="shared" si="3"/>
        <v>43793</v>
      </c>
      <c r="C35" s="6" t="str">
        <f t="shared" si="7"/>
        <v>日</v>
      </c>
      <c r="D35" s="7" t="str">
        <f t="shared" si="5"/>
        <v>休</v>
      </c>
      <c r="E35" s="144"/>
      <c r="F35" s="145"/>
      <c r="G35" s="144"/>
      <c r="H35" s="145"/>
      <c r="I35" s="18"/>
      <c r="J35" s="19"/>
      <c r="K35" s="19"/>
      <c r="L35" s="19"/>
      <c r="M35" s="20"/>
      <c r="N35" s="21" t="str">
        <f t="shared" si="4"/>
        <v/>
      </c>
      <c r="O35" s="22" t="str">
        <f t="shared" si="9"/>
        <v/>
      </c>
      <c r="P35" s="22">
        <f t="shared" si="6"/>
        <v>121</v>
      </c>
      <c r="Q35" s="39"/>
      <c r="R35" s="52"/>
      <c r="S35" s="40"/>
      <c r="T35" s="146"/>
      <c r="U35" s="147"/>
      <c r="V35" s="147"/>
      <c r="W35" s="147"/>
      <c r="X35" s="147"/>
      <c r="Y35" s="148"/>
    </row>
    <row r="36" spans="2:25" ht="33" customHeight="1">
      <c r="B36" s="5">
        <f t="shared" si="3"/>
        <v>43794</v>
      </c>
      <c r="C36" s="6" t="str">
        <f t="shared" si="7"/>
        <v>月</v>
      </c>
      <c r="D36" s="7" t="str">
        <f t="shared" si="5"/>
        <v>勤</v>
      </c>
      <c r="E36" s="202">
        <v>0.375</v>
      </c>
      <c r="F36" s="203"/>
      <c r="G36" s="144">
        <v>0.75</v>
      </c>
      <c r="H36" s="145"/>
      <c r="I36" s="18"/>
      <c r="J36" s="19"/>
      <c r="K36" s="19"/>
      <c r="L36" s="19"/>
      <c r="M36" s="20"/>
      <c r="N36" s="21">
        <f t="shared" si="4"/>
        <v>1</v>
      </c>
      <c r="O36" s="22">
        <f t="shared" si="9"/>
        <v>8</v>
      </c>
      <c r="P36" s="22">
        <f t="shared" si="6"/>
        <v>129</v>
      </c>
      <c r="Q36" s="39"/>
      <c r="R36" s="52"/>
      <c r="S36" s="40"/>
      <c r="T36" s="146"/>
      <c r="U36" s="147"/>
      <c r="V36" s="147"/>
      <c r="W36" s="147"/>
      <c r="X36" s="147"/>
      <c r="Y36" s="148"/>
    </row>
    <row r="37" spans="2:25" ht="33" customHeight="1">
      <c r="B37" s="5">
        <f t="shared" si="3"/>
        <v>43795</v>
      </c>
      <c r="C37" s="6" t="str">
        <f t="shared" si="7"/>
        <v>火</v>
      </c>
      <c r="D37" s="7" t="str">
        <f t="shared" si="5"/>
        <v>勤</v>
      </c>
      <c r="E37" s="202">
        <v>0.375</v>
      </c>
      <c r="F37" s="203"/>
      <c r="G37" s="144">
        <v>0.75</v>
      </c>
      <c r="H37" s="145"/>
      <c r="I37" s="18"/>
      <c r="J37" s="19"/>
      <c r="K37" s="19"/>
      <c r="L37" s="19"/>
      <c r="M37" s="20"/>
      <c r="N37" s="21">
        <f t="shared" si="4"/>
        <v>1</v>
      </c>
      <c r="O37" s="22">
        <f t="shared" si="9"/>
        <v>8</v>
      </c>
      <c r="P37" s="22">
        <f t="shared" si="6"/>
        <v>137</v>
      </c>
      <c r="Q37" s="39"/>
      <c r="R37" s="52"/>
      <c r="S37" s="40"/>
      <c r="T37" s="146"/>
      <c r="U37" s="147"/>
      <c r="V37" s="147"/>
      <c r="W37" s="147"/>
      <c r="X37" s="147"/>
      <c r="Y37" s="148"/>
    </row>
    <row r="38" spans="2:25" ht="33" customHeight="1">
      <c r="B38" s="5">
        <f t="shared" si="3"/>
        <v>43796</v>
      </c>
      <c r="C38" s="6" t="str">
        <f t="shared" si="7"/>
        <v>水</v>
      </c>
      <c r="D38" s="7" t="str">
        <f t="shared" si="5"/>
        <v>勤</v>
      </c>
      <c r="E38" s="202">
        <v>0.375</v>
      </c>
      <c r="F38" s="203"/>
      <c r="G38" s="144">
        <v>0.75</v>
      </c>
      <c r="H38" s="145"/>
      <c r="I38" s="18"/>
      <c r="J38" s="19"/>
      <c r="K38" s="19"/>
      <c r="L38" s="19"/>
      <c r="M38" s="20"/>
      <c r="N38" s="21">
        <f t="shared" si="4"/>
        <v>1</v>
      </c>
      <c r="O38" s="22">
        <f t="shared" si="9"/>
        <v>8</v>
      </c>
      <c r="P38" s="22">
        <f t="shared" si="6"/>
        <v>145</v>
      </c>
      <c r="Q38" s="39"/>
      <c r="R38" s="52"/>
      <c r="S38" s="40"/>
      <c r="T38" s="146"/>
      <c r="U38" s="147"/>
      <c r="V38" s="147"/>
      <c r="W38" s="147"/>
      <c r="X38" s="147"/>
      <c r="Y38" s="148"/>
    </row>
    <row r="39" spans="2:25" ht="33" customHeight="1">
      <c r="B39" s="5">
        <f>IF(DAY(B38+1)=1,"",B38+1)</f>
        <v>43797</v>
      </c>
      <c r="C39" s="6" t="str">
        <f t="shared" si="7"/>
        <v>木</v>
      </c>
      <c r="D39" s="7" t="str">
        <f t="shared" si="5"/>
        <v>勤</v>
      </c>
      <c r="E39" s="202">
        <v>0.375</v>
      </c>
      <c r="F39" s="203"/>
      <c r="G39" s="144">
        <v>0.75</v>
      </c>
      <c r="H39" s="145"/>
      <c r="I39" s="18"/>
      <c r="J39" s="19"/>
      <c r="K39" s="19"/>
      <c r="L39" s="19"/>
      <c r="M39" s="20"/>
      <c r="N39" s="21">
        <f t="shared" si="4"/>
        <v>1</v>
      </c>
      <c r="O39" s="22">
        <f t="shared" si="9"/>
        <v>8</v>
      </c>
      <c r="P39" s="22">
        <f t="shared" si="6"/>
        <v>153</v>
      </c>
      <c r="Q39" s="39"/>
      <c r="R39" s="52"/>
      <c r="S39" s="40"/>
      <c r="T39" s="146"/>
      <c r="U39" s="147"/>
      <c r="V39" s="147"/>
      <c r="W39" s="147"/>
      <c r="X39" s="147"/>
      <c r="Y39" s="148"/>
    </row>
    <row r="40" spans="2:25" ht="33" customHeight="1">
      <c r="B40" s="5">
        <f>IF(B39="","",IF(DAY(B39+1)=1,"",B39+1))</f>
        <v>43798</v>
      </c>
      <c r="C40" s="6" t="str">
        <f t="shared" ref="C40:C42" si="10">IF(WEEKDAY(B40,2)=1,"月",IF(WEEKDAY(B40,2)=2,"火",IF(WEEKDAY(B40,2)=3,"水",IF(WEEKDAY(B40,2)=4,"木",IF(WEEKDAY(B40,2)=5,"金",IF(WEEKDAY(B40,2)=6,"土",IF(WEEKDAY(B40,2)=7,"日","")))))))</f>
        <v>金</v>
      </c>
      <c r="D40" s="7" t="str">
        <f t="shared" si="5"/>
        <v>勤</v>
      </c>
      <c r="E40" s="202">
        <v>0.375</v>
      </c>
      <c r="F40" s="203"/>
      <c r="G40" s="144">
        <v>0.75</v>
      </c>
      <c r="H40" s="145"/>
      <c r="I40" s="18"/>
      <c r="J40" s="19"/>
      <c r="K40" s="19"/>
      <c r="L40" s="19"/>
      <c r="M40" s="20"/>
      <c r="N40" s="21">
        <f t="shared" si="4"/>
        <v>1</v>
      </c>
      <c r="O40" s="22">
        <f t="shared" si="9"/>
        <v>8</v>
      </c>
      <c r="P40" s="22">
        <f t="shared" si="6"/>
        <v>161</v>
      </c>
      <c r="Q40" s="39"/>
      <c r="R40" s="52"/>
      <c r="S40" s="40"/>
      <c r="T40" s="146"/>
      <c r="U40" s="147"/>
      <c r="V40" s="147"/>
      <c r="W40" s="147"/>
      <c r="X40" s="147"/>
      <c r="Y40" s="148"/>
    </row>
    <row r="41" spans="2:25" ht="33" customHeight="1">
      <c r="B41" s="5">
        <f>IF(B40="","",IF(DAY(B40+1)=1,"",B40+1))</f>
        <v>43799</v>
      </c>
      <c r="C41" s="6" t="str">
        <f t="shared" si="10"/>
        <v>土</v>
      </c>
      <c r="D41" s="7" t="str">
        <f t="shared" si="5"/>
        <v>休</v>
      </c>
      <c r="E41" s="144"/>
      <c r="F41" s="145"/>
      <c r="G41" s="144"/>
      <c r="H41" s="145"/>
      <c r="I41" s="18"/>
      <c r="J41" s="19"/>
      <c r="K41" s="19"/>
      <c r="L41" s="19"/>
      <c r="M41" s="20"/>
      <c r="N41" s="21" t="str">
        <f t="shared" si="4"/>
        <v/>
      </c>
      <c r="O41" s="22" t="str">
        <f t="shared" si="9"/>
        <v/>
      </c>
      <c r="P41" s="22">
        <f t="shared" si="6"/>
        <v>161</v>
      </c>
      <c r="Q41" s="39"/>
      <c r="R41" s="52"/>
      <c r="S41" s="40"/>
      <c r="T41" s="146"/>
      <c r="U41" s="147"/>
      <c r="V41" s="147"/>
      <c r="W41" s="147"/>
      <c r="X41" s="147"/>
      <c r="Y41" s="148"/>
    </row>
    <row r="42" spans="2:25" ht="33" customHeight="1" thickBot="1">
      <c r="B42" s="8" t="str">
        <f t="shared" ref="B42" si="11">IF(B41="","",IF(DAY(B41+1)=1,"",B41+1))</f>
        <v/>
      </c>
      <c r="C42" s="6" t="e">
        <f t="shared" si="10"/>
        <v>#VALUE!</v>
      </c>
      <c r="D42" s="7" t="str">
        <f t="shared" si="5"/>
        <v>休</v>
      </c>
      <c r="E42" s="144"/>
      <c r="F42" s="145"/>
      <c r="G42" s="144"/>
      <c r="H42" s="145"/>
      <c r="I42" s="18"/>
      <c r="J42" s="19"/>
      <c r="K42" s="19"/>
      <c r="L42" s="19"/>
      <c r="M42" s="20"/>
      <c r="N42" s="21" t="str">
        <f t="shared" si="4"/>
        <v/>
      </c>
      <c r="O42" s="22" t="str">
        <f t="shared" si="9"/>
        <v/>
      </c>
      <c r="P42" s="22">
        <f t="shared" si="6"/>
        <v>161</v>
      </c>
      <c r="Q42" s="39"/>
      <c r="R42" s="52"/>
      <c r="S42" s="40"/>
      <c r="T42" s="149"/>
      <c r="U42" s="150"/>
      <c r="V42" s="150"/>
      <c r="W42" s="150"/>
      <c r="X42" s="150"/>
      <c r="Y42" s="151"/>
    </row>
    <row r="43" spans="2:25" ht="28.5" customHeight="1" thickBot="1">
      <c r="B43" s="125" t="s">
        <v>25</v>
      </c>
      <c r="C43" s="126"/>
      <c r="D43" s="126"/>
      <c r="E43" s="127">
        <f>COUNTIF(D12:D42,"勤")</f>
        <v>20</v>
      </c>
      <c r="F43" s="128"/>
      <c r="G43" s="128"/>
      <c r="H43" s="129"/>
      <c r="I43" s="23"/>
      <c r="J43" s="23"/>
      <c r="K43" s="23"/>
      <c r="L43" s="23"/>
      <c r="M43" s="23"/>
      <c r="N43" s="130" t="s">
        <v>26</v>
      </c>
      <c r="O43" s="131"/>
      <c r="P43" s="25">
        <f>SUM(O12:O42)</f>
        <v>161</v>
      </c>
      <c r="Q43" s="132" t="s">
        <v>27</v>
      </c>
      <c r="R43" s="133"/>
      <c r="S43" s="41">
        <f>SUM(S12:S42)</f>
        <v>0</v>
      </c>
    </row>
    <row r="44" spans="2:25" ht="12" customHeight="1">
      <c r="B44" s="9"/>
      <c r="C44" s="9"/>
      <c r="D44" s="9"/>
      <c r="E44" s="10"/>
      <c r="F44" s="10"/>
      <c r="G44" s="10"/>
      <c r="H44" s="10"/>
      <c r="I44" s="23"/>
      <c r="J44" s="23"/>
      <c r="K44" s="23"/>
      <c r="L44" s="23"/>
      <c r="M44" s="23"/>
      <c r="N44" s="24"/>
      <c r="O44" s="24"/>
      <c r="P44" s="26"/>
      <c r="Q44" s="42"/>
      <c r="R44" s="42"/>
      <c r="S44" s="43"/>
    </row>
    <row r="45" spans="2:25" ht="24" customHeight="1">
      <c r="B45" s="206">
        <f>B3</f>
        <v>43770</v>
      </c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134" t="s">
        <v>28</v>
      </c>
      <c r="S45" s="134"/>
      <c r="T45" s="134"/>
      <c r="U45" s="134"/>
      <c r="V45" s="134"/>
      <c r="W45" s="134"/>
      <c r="X45" s="134"/>
      <c r="Y45" s="135"/>
    </row>
    <row r="46" spans="2:25" ht="16.5" customHeight="1">
      <c r="B46" s="136" t="s">
        <v>29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8"/>
    </row>
    <row r="47" spans="2:25" ht="21" customHeight="1">
      <c r="B47" s="62" t="s">
        <v>30</v>
      </c>
      <c r="C47" s="116" t="s">
        <v>31</v>
      </c>
      <c r="D47" s="117"/>
      <c r="E47" s="118"/>
      <c r="F47" s="139">
        <f>B3+2</f>
        <v>43772</v>
      </c>
      <c r="G47" s="140"/>
      <c r="H47" s="141"/>
      <c r="I47" s="27"/>
      <c r="J47" s="27"/>
      <c r="K47" s="27"/>
      <c r="L47" s="27"/>
      <c r="M47" s="27"/>
      <c r="N47" s="28" t="s">
        <v>32</v>
      </c>
      <c r="O47" s="93">
        <f>F47+30</f>
        <v>43802</v>
      </c>
      <c r="P47" s="94"/>
      <c r="Q47" s="71" t="s">
        <v>33</v>
      </c>
      <c r="R47" s="44" t="s">
        <v>44</v>
      </c>
      <c r="S47" s="28" t="s">
        <v>32</v>
      </c>
      <c r="T47" s="142" t="s">
        <v>45</v>
      </c>
      <c r="U47" s="143"/>
      <c r="V47" s="71" t="s">
        <v>34</v>
      </c>
      <c r="W47" s="71"/>
      <c r="X47" s="97">
        <v>10630</v>
      </c>
      <c r="Y47" s="98"/>
    </row>
    <row r="48" spans="2:25" ht="21" customHeight="1">
      <c r="B48" s="63"/>
      <c r="C48" s="119"/>
      <c r="D48" s="120"/>
      <c r="E48" s="121"/>
      <c r="F48" s="90"/>
      <c r="G48" s="91"/>
      <c r="H48" s="92"/>
      <c r="I48" s="29"/>
      <c r="J48" s="29"/>
      <c r="K48" s="29"/>
      <c r="L48" s="29"/>
      <c r="M48" s="29"/>
      <c r="N48" s="30" t="s">
        <v>32</v>
      </c>
      <c r="O48" s="93"/>
      <c r="P48" s="94"/>
      <c r="Q48" s="72"/>
      <c r="R48" s="45"/>
      <c r="S48" s="30" t="s">
        <v>32</v>
      </c>
      <c r="T48" s="95"/>
      <c r="U48" s="96"/>
      <c r="V48" s="72"/>
      <c r="W48" s="72"/>
      <c r="X48" s="97"/>
      <c r="Y48" s="98"/>
    </row>
    <row r="49" spans="2:25" ht="21" customHeight="1">
      <c r="B49" s="64"/>
      <c r="C49" s="122"/>
      <c r="D49" s="123"/>
      <c r="E49" s="124"/>
      <c r="F49" s="99"/>
      <c r="G49" s="100"/>
      <c r="H49" s="101"/>
      <c r="I49" s="31"/>
      <c r="J49" s="31"/>
      <c r="K49" s="31"/>
      <c r="L49" s="31"/>
      <c r="M49" s="31"/>
      <c r="N49" s="32" t="s">
        <v>32</v>
      </c>
      <c r="O49" s="93"/>
      <c r="P49" s="94"/>
      <c r="Q49" s="73"/>
      <c r="R49" s="46"/>
      <c r="S49" s="32" t="s">
        <v>32</v>
      </c>
      <c r="T49" s="102"/>
      <c r="U49" s="103"/>
      <c r="V49" s="73"/>
      <c r="W49" s="73"/>
      <c r="X49" s="97"/>
      <c r="Y49" s="98"/>
    </row>
    <row r="50" spans="2:25" ht="24">
      <c r="B50" s="104" t="s">
        <v>35</v>
      </c>
      <c r="C50" s="105"/>
      <c r="D50" s="105"/>
      <c r="E50" s="106"/>
      <c r="F50" s="107">
        <f>S43+X50</f>
        <v>10630</v>
      </c>
      <c r="G50" s="108"/>
      <c r="H50" s="108"/>
      <c r="I50" s="108"/>
      <c r="J50" s="108"/>
      <c r="K50" s="108"/>
      <c r="L50" s="108"/>
      <c r="M50" s="108"/>
      <c r="N50" s="109"/>
      <c r="O50" s="33"/>
      <c r="P50" s="34"/>
      <c r="Q50" s="47"/>
      <c r="R50" s="110"/>
      <c r="S50" s="111"/>
      <c r="T50" s="48"/>
      <c r="U50" s="49"/>
      <c r="V50" s="112" t="s">
        <v>36</v>
      </c>
      <c r="W50" s="113"/>
      <c r="X50" s="114">
        <f>SUM(X47:Y49)</f>
        <v>10630</v>
      </c>
      <c r="Y50" s="115"/>
    </row>
    <row r="51" spans="2:25" ht="12" customHeight="1">
      <c r="C51" s="11"/>
      <c r="D51" s="11"/>
      <c r="E51" s="12"/>
      <c r="F51" s="12"/>
      <c r="G51" s="12"/>
      <c r="H51" s="12"/>
      <c r="I51" s="35"/>
      <c r="J51" s="35"/>
      <c r="K51" s="35"/>
      <c r="L51" s="35"/>
      <c r="M51" s="35"/>
      <c r="N51" s="35"/>
      <c r="O51" s="36"/>
      <c r="P51" s="36"/>
      <c r="Q51" s="36"/>
      <c r="R51" s="36"/>
      <c r="S51" s="36"/>
      <c r="T51" s="50"/>
      <c r="U51" s="50"/>
      <c r="V51" s="50"/>
      <c r="W51" s="50"/>
      <c r="X51" s="50"/>
      <c r="Y51" s="50"/>
    </row>
    <row r="52" spans="2:25" ht="25.5" customHeight="1">
      <c r="B52" s="53" t="s">
        <v>40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37"/>
      <c r="P52" s="54" t="s">
        <v>37</v>
      </c>
      <c r="Q52" s="55"/>
      <c r="R52" s="55"/>
      <c r="S52" s="55"/>
      <c r="T52" s="55"/>
      <c r="U52" s="55"/>
      <c r="V52" s="55"/>
      <c r="W52" s="55"/>
      <c r="X52" s="55"/>
      <c r="Y52" s="56"/>
    </row>
    <row r="53" spans="2:25" ht="16.5" customHeight="1">
      <c r="B53" s="57" t="s">
        <v>41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38"/>
      <c r="P53" s="76"/>
      <c r="Q53" s="77"/>
      <c r="R53" s="78"/>
      <c r="S53" s="77"/>
      <c r="T53" s="77"/>
      <c r="U53" s="77"/>
      <c r="V53" s="77"/>
      <c r="W53" s="77"/>
      <c r="X53" s="77"/>
      <c r="Y53" s="79"/>
    </row>
    <row r="54" spans="2:25" ht="27.75" customHeight="1">
      <c r="B54" s="58" t="s">
        <v>42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P54" s="76"/>
      <c r="Q54" s="77"/>
      <c r="R54" s="78"/>
      <c r="S54" s="77"/>
      <c r="T54" s="77"/>
      <c r="U54" s="77"/>
      <c r="V54" s="77"/>
      <c r="W54" s="77"/>
      <c r="X54" s="77"/>
      <c r="Y54" s="79"/>
    </row>
    <row r="55" spans="2:25" ht="21" customHeight="1">
      <c r="B55" s="59" t="s">
        <v>43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P55" s="80"/>
      <c r="Q55" s="81"/>
      <c r="R55" s="82"/>
      <c r="S55" s="81"/>
      <c r="T55" s="81"/>
      <c r="U55" s="81"/>
      <c r="V55" s="81"/>
      <c r="W55" s="81"/>
      <c r="X55" s="81"/>
      <c r="Y55" s="83"/>
    </row>
  </sheetData>
  <mergeCells count="163">
    <mergeCell ref="B2:Y2"/>
    <mergeCell ref="B3:H3"/>
    <mergeCell ref="Q3:T3"/>
    <mergeCell ref="U3:V3"/>
    <mergeCell ref="W3:Y3"/>
    <mergeCell ref="B4:H4"/>
    <mergeCell ref="B5:E5"/>
    <mergeCell ref="F5:O5"/>
    <mergeCell ref="V5:W5"/>
    <mergeCell ref="X5:Y5"/>
    <mergeCell ref="B6:E6"/>
    <mergeCell ref="F6:N6"/>
    <mergeCell ref="B7:E7"/>
    <mergeCell ref="F7:O7"/>
    <mergeCell ref="B8:E8"/>
    <mergeCell ref="F8:O8"/>
    <mergeCell ref="E12:F12"/>
    <mergeCell ref="G12:H12"/>
    <mergeCell ref="T12:Y12"/>
    <mergeCell ref="Q4:T8"/>
    <mergeCell ref="V6:W8"/>
    <mergeCell ref="X6:Y8"/>
    <mergeCell ref="E10:F11"/>
    <mergeCell ref="G10:H11"/>
    <mergeCell ref="E13:F13"/>
    <mergeCell ref="G13:H13"/>
    <mergeCell ref="T13:Y13"/>
    <mergeCell ref="E14:F14"/>
    <mergeCell ref="G14:H14"/>
    <mergeCell ref="T14:Y14"/>
    <mergeCell ref="E15:F15"/>
    <mergeCell ref="G15:H15"/>
    <mergeCell ref="T15:Y15"/>
    <mergeCell ref="E16:F16"/>
    <mergeCell ref="G16:H16"/>
    <mergeCell ref="T16:Y16"/>
    <mergeCell ref="E17:F17"/>
    <mergeCell ref="G17:H17"/>
    <mergeCell ref="T17:Y17"/>
    <mergeCell ref="E18:F18"/>
    <mergeCell ref="G18:H18"/>
    <mergeCell ref="T18:Y18"/>
    <mergeCell ref="E19:F19"/>
    <mergeCell ref="G19:H19"/>
    <mergeCell ref="T19:Y19"/>
    <mergeCell ref="E20:F20"/>
    <mergeCell ref="G20:H20"/>
    <mergeCell ref="T20:Y20"/>
    <mergeCell ref="E21:F21"/>
    <mergeCell ref="G21:H21"/>
    <mergeCell ref="T21:Y21"/>
    <mergeCell ref="E22:F22"/>
    <mergeCell ref="G22:H22"/>
    <mergeCell ref="T22:Y22"/>
    <mergeCell ref="E23:F23"/>
    <mergeCell ref="G23:H23"/>
    <mergeCell ref="T23:Y23"/>
    <mergeCell ref="E24:F24"/>
    <mergeCell ref="G24:H24"/>
    <mergeCell ref="T24:Y24"/>
    <mergeCell ref="E25:F25"/>
    <mergeCell ref="G25:H25"/>
    <mergeCell ref="T25:Y25"/>
    <mergeCell ref="E26:F26"/>
    <mergeCell ref="G26:H26"/>
    <mergeCell ref="T26:Y26"/>
    <mergeCell ref="E27:F27"/>
    <mergeCell ref="G27:H27"/>
    <mergeCell ref="T27:Y27"/>
    <mergeCell ref="E28:F28"/>
    <mergeCell ref="G28:H28"/>
    <mergeCell ref="T28:Y28"/>
    <mergeCell ref="E29:F29"/>
    <mergeCell ref="G29:H29"/>
    <mergeCell ref="T29:Y29"/>
    <mergeCell ref="E30:F30"/>
    <mergeCell ref="G30:H30"/>
    <mergeCell ref="T30:Y30"/>
    <mergeCell ref="E31:F31"/>
    <mergeCell ref="G31:H31"/>
    <mergeCell ref="T31:Y31"/>
    <mergeCell ref="E32:F32"/>
    <mergeCell ref="G32:H32"/>
    <mergeCell ref="T32:Y32"/>
    <mergeCell ref="E33:F33"/>
    <mergeCell ref="G33:H33"/>
    <mergeCell ref="T33:Y33"/>
    <mergeCell ref="E34:F34"/>
    <mergeCell ref="G34:H34"/>
    <mergeCell ref="T34:Y34"/>
    <mergeCell ref="E35:F35"/>
    <mergeCell ref="G35:H35"/>
    <mergeCell ref="T35:Y35"/>
    <mergeCell ref="E36:F36"/>
    <mergeCell ref="G36:H36"/>
    <mergeCell ref="T36:Y36"/>
    <mergeCell ref="E37:F37"/>
    <mergeCell ref="G37:H37"/>
    <mergeCell ref="T37:Y37"/>
    <mergeCell ref="E38:F38"/>
    <mergeCell ref="G38:H38"/>
    <mergeCell ref="T38:Y38"/>
    <mergeCell ref="E39:F39"/>
    <mergeCell ref="G39:H39"/>
    <mergeCell ref="T39:Y39"/>
    <mergeCell ref="E40:F40"/>
    <mergeCell ref="G40:H40"/>
    <mergeCell ref="T40:Y40"/>
    <mergeCell ref="E41:F41"/>
    <mergeCell ref="G41:H41"/>
    <mergeCell ref="T41:Y41"/>
    <mergeCell ref="E42:F42"/>
    <mergeCell ref="G42:H42"/>
    <mergeCell ref="T42:Y42"/>
    <mergeCell ref="B43:D43"/>
    <mergeCell ref="E43:H43"/>
    <mergeCell ref="N43:O43"/>
    <mergeCell ref="Q43:R43"/>
    <mergeCell ref="B45:Q45"/>
    <mergeCell ref="R45:Y45"/>
    <mergeCell ref="B46:Y46"/>
    <mergeCell ref="F47:H47"/>
    <mergeCell ref="O47:P47"/>
    <mergeCell ref="T47:U47"/>
    <mergeCell ref="X47:Y47"/>
    <mergeCell ref="F48:H48"/>
    <mergeCell ref="O48:P48"/>
    <mergeCell ref="T48:U48"/>
    <mergeCell ref="X48:Y48"/>
    <mergeCell ref="F49:H49"/>
    <mergeCell ref="O49:P49"/>
    <mergeCell ref="T49:U49"/>
    <mergeCell ref="X49:Y49"/>
    <mergeCell ref="B50:E50"/>
    <mergeCell ref="F50:N50"/>
    <mergeCell ref="R50:S50"/>
    <mergeCell ref="V50:W50"/>
    <mergeCell ref="X50:Y50"/>
    <mergeCell ref="C47:E49"/>
    <mergeCell ref="B52:N52"/>
    <mergeCell ref="P52:Y52"/>
    <mergeCell ref="B53:N53"/>
    <mergeCell ref="B54:N54"/>
    <mergeCell ref="B55:N55"/>
    <mergeCell ref="B10:B11"/>
    <mergeCell ref="B47:B49"/>
    <mergeCell ref="C10:C11"/>
    <mergeCell ref="D10:D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Q47:Q49"/>
    <mergeCell ref="R10:R11"/>
    <mergeCell ref="S10:S11"/>
    <mergeCell ref="P53:Y55"/>
    <mergeCell ref="T10:Y11"/>
    <mergeCell ref="V47:W49"/>
  </mergeCells>
  <phoneticPr fontId="39" type="noConversion"/>
  <conditionalFormatting sqref="D51">
    <cfRule type="expression" dxfId="33" priority="14" stopIfTrue="1">
      <formula>OR(WEEKDAY(B51,2)&gt;5,AND(WEEKDAY(B51,2)=1,OR(MONTH(B51)=1,MONTH(B51)=10),DAY(B51)&gt;7,DAY(B51)&lt;15),Y51="1/1",Y51="2/11",Y51="4/29",Y51="5/3",Y51="5/4",Y51="5/5",Y51="7/20",Y51="9/15",Y51="11/3",Y51="11/23",Y51="12/23")</formula>
    </cfRule>
    <cfRule type="expression" dxfId="32" priority="15" stopIfTrue="1">
      <formula>AND(WEEKDAY(B51,2)=1,OR(Y51="1/2",Y51="2/12",Y51="4/30",Y51="5/6",Y51="7/21",Y51="9/16",Y51="11/4",Y51="11/24",Y51="12/24"))</formula>
    </cfRule>
    <cfRule type="expression" dxfId="31" priority="16" stopIfTrue="1">
      <formula>AND(WEEKDAY(B51,2)=5,OR(Y51="12/31",Y51="2/10",Y51="4/28",Y51="5/2",Y51="7/19",Y51="9/14",Y51="11/2",Y51="11/22",Y51="12/22"))</formula>
    </cfRule>
  </conditionalFormatting>
  <conditionalFormatting sqref="C28:C32 C35:C39 C21:C25 C12:C18">
    <cfRule type="expression" dxfId="30" priority="17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9" priority="18" stopIfTrue="1">
      <formula>AND(WEEKDAY(B12,2)=1,OR(T12="1/2",T12="2/12",T12="4/30",T12="5/6",T12="7/21",T12="9/16",T12="11/4",T12="11/24",T12="12/24"))</formula>
    </cfRule>
    <cfRule type="expression" dxfId="28" priority="19" stopIfTrue="1">
      <formula>AND(WEEKDAY(B12,2)=5,OR(T12="12/31",T12="2/10",T12="4/28",T12="5/2",T12="7/19",T12="9/14",T12="11/2",T12="11/22",T12="12/22"))</formula>
    </cfRule>
  </conditionalFormatting>
  <conditionalFormatting sqref="D12:D42">
    <cfRule type="expression" dxfId="27" priority="20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6" priority="21" stopIfTrue="1">
      <formula>AND(WEEKDAY(B12,2)=1,OR(T12="1/2",T12="2/12",T12="4/30",T12="5/6",T12="7/21",T12="9/16",T12="11/4",T12="11/24",T12="12/24"))</formula>
    </cfRule>
    <cfRule type="expression" dxfId="25" priority="22" stopIfTrue="1">
      <formula>AND(WEEKDAY(B12,2)=5,OR(T12="12/31",T12="2/10",T12="4/28",T12="5/2",T12="7/19",T12="9/14",T12="11/2",T12="11/22",T12="12/22"))</formula>
    </cfRule>
    <cfRule type="containsText" dxfId="24" priority="1" operator="containsText" text="休">
      <formula>NOT(ISERROR(SEARCH("休",D12)))</formula>
    </cfRule>
  </conditionalFormatting>
  <conditionalFormatting sqref="C19">
    <cfRule type="expression" dxfId="23" priority="23" stopIfTrue="1">
      <formula>OR(WEEKDAY(B19,2)&gt;5,AND(WEEKDAY(B19,2)=1,OR(MONTH(B19)=1,MONTH(B19)=10),DAY(B19)&gt;7,DAY(B19)&lt;15),T19="1/1",T19="2/11",T19="4/29",T19="5/3",T19="5/4",T19="5/5",T19="7/20",T19="9/15",T19="11/3",T19="11/23",T19="12/23")</formula>
    </cfRule>
    <cfRule type="expression" dxfId="22" priority="24" stopIfTrue="1">
      <formula>AND(WEEKDAY(B19,2)=1,OR(T19="1/2",T19="2/12",T19="4/30",T19="5/6",T19="7/21",T19="9/16",T19="11/4",T19="11/24",T19="12/24"))</formula>
    </cfRule>
    <cfRule type="expression" dxfId="21" priority="25" stopIfTrue="1">
      <formula>AND(WEEKDAY(B19,2)=5,OR(T19="12/31",T19="2/10",T19="4/28",T19="5/2",T19="7/19",T19="9/14",T19="11/2",T19="11/22",T19="12/22"))</formula>
    </cfRule>
  </conditionalFormatting>
  <conditionalFormatting sqref="C26">
    <cfRule type="expression" dxfId="20" priority="26" stopIfTrue="1">
      <formula>OR(WEEKDAY(B26,2)&gt;5,AND(WEEKDAY(B26,2)=1,OR(MONTH(B26)=1,MONTH(B26)=10),DAY(B26)&gt;7,DAY(B26)&lt;15),T26="1/1",T26="2/11",T26="4/29",T26="5/3",T26="5/4",T26="5/5",T26="7/20",T26="9/15",T26="11/3",T26="11/23",T26="12/23")</formula>
    </cfRule>
    <cfRule type="expression" dxfId="19" priority="27" stopIfTrue="1">
      <formula>AND(WEEKDAY(B26,2)=1,OR(T26="1/2",T26="2/12",T26="4/30",T26="5/6",T26="7/21",T26="9/16",T26="11/4",T26="11/24",T26="12/24"))</formula>
    </cfRule>
    <cfRule type="expression" dxfId="18" priority="28" stopIfTrue="1">
      <formula>AND(WEEKDAY(B26,2)=5,OR(T26="12/31",T26="2/10",T26="4/28",T26="5/2",T26="7/19",T26="9/14",T26="11/2",T26="11/22",T26="12/22"))</formula>
    </cfRule>
  </conditionalFormatting>
  <conditionalFormatting sqref="C33">
    <cfRule type="expression" dxfId="17" priority="29" stopIfTrue="1">
      <formula>OR(WEEKDAY(B33,2)&gt;5,AND(WEEKDAY(B33,2)=1,OR(MONTH(B33)=1,MONTH(B33)=10),DAY(B33)&gt;7,DAY(B33)&lt;15),T33="1/1",T33="2/11",T33="4/29",T33="5/3",T33="5/4",T33="5/5",T33="7/20",T33="9/15",T33="11/3",T33="11/23",T33="12/23")</formula>
    </cfRule>
    <cfRule type="expression" dxfId="16" priority="30" stopIfTrue="1">
      <formula>AND(WEEKDAY(B33,2)=1,OR(T33="1/2",T33="2/12",T33="4/30",T33="5/6",T33="7/21",T33="9/16",T33="11/4",T33="11/24",T33="12/24"))</formula>
    </cfRule>
    <cfRule type="expression" dxfId="15" priority="31" stopIfTrue="1">
      <formula>AND(WEEKDAY(B33,2)=5,OR(T33="12/31",T33="2/10",T33="4/28",T33="5/2",T33="7/19",T33="9/14",T33="11/2",T33="11/22",T33="12/22"))</formula>
    </cfRule>
  </conditionalFormatting>
  <conditionalFormatting sqref="C20">
    <cfRule type="expression" dxfId="14" priority="35" stopIfTrue="1">
      <formula>OR(WEEKDAY(B20,2)&gt;5,AND(WEEKDAY(B20,2)=1,OR(MONTH(B20)=1,MONTH(B20)=10),DAY(B20)&gt;7,DAY(B20)&lt;15),T20="1/1",T20="2/11",T20="4/29",T20="5/3",T20="5/4",T20="5/5",T20="7/20",T20="9/15",T20="11/3",T20="11/23",T20="12/23")</formula>
    </cfRule>
    <cfRule type="expression" dxfId="13" priority="36" stopIfTrue="1">
      <formula>AND(WEEKDAY(B20,2)=1,OR(T20="1/2",T20="2/12",T20="4/30",T20="5/6",T20="7/21",T20="9/16",T20="11/4",T20="11/24",T20="12/24"))</formula>
    </cfRule>
    <cfRule type="expression" dxfId="12" priority="37" stopIfTrue="1">
      <formula>AND(WEEKDAY(B20,2)=5,OR(T20="12/31",T20="2/10",T20="4/28",T20="5/2",T20="7/19",T20="9/14",T20="11/2",T20="11/22",T20="12/22"))</formula>
    </cfRule>
  </conditionalFormatting>
  <conditionalFormatting sqref="C34">
    <cfRule type="expression" dxfId="11" priority="38" stopIfTrue="1">
      <formula>OR(WEEKDAY(B34,2)&gt;5,AND(WEEKDAY(B34,2)=1,OR(MONTH(B34)=1,MONTH(B34)=10),DAY(B34)&gt;7,DAY(B34)&lt;15),T34="1/1",T34="2/11",T34="4/29",T34="5/3",T34="5/4",T34="5/5",T34="7/20",T34="9/15",T34="11/3",T34="11/23",T34="12/23")</formula>
    </cfRule>
    <cfRule type="expression" dxfId="10" priority="39" stopIfTrue="1">
      <formula>AND(WEEKDAY(B34,2)=1,OR(T34="1/2",T34="2/12",T34="4/30",T34="5/6",T34="7/21",T34="9/16",T34="11/4",T34="11/24",T34="12/24"))</formula>
    </cfRule>
    <cfRule type="expression" dxfId="9" priority="40" stopIfTrue="1">
      <formula>AND(WEEKDAY(B34,2)=5,OR(T34="12/31",T34="2/10",T34="4/28",T34="5/2",T34="7/19",T34="9/14",T34="11/2",T34="11/22",T34="12/22"))</formula>
    </cfRule>
  </conditionalFormatting>
  <conditionalFormatting sqref="C27">
    <cfRule type="expression" dxfId="8" priority="41" stopIfTrue="1">
      <formula>OR(WEEKDAY(B27,2)&gt;5,AND(WEEKDAY(B27,2)=1,OR(MONTH(B27)=1,MONTH(B27)=10),DAY(B27)&gt;7,DAY(B27)&lt;15),T27="1/1",T27="2/11",T27="4/29",T27="5/3",T27="5/4",T27="5/5",T27="7/20",T27="9/15",T27="11/3",T27="11/23",T27="12/23")</formula>
    </cfRule>
    <cfRule type="expression" dxfId="7" priority="42" stopIfTrue="1">
      <formula>AND(WEEKDAY(B27,2)=1,OR(T27="1/2",T27="2/12",T27="4/30",T27="5/6",T27="7/21",T27="9/16",T27="11/4",T27="11/24",T27="12/24"))</formula>
    </cfRule>
    <cfRule type="expression" dxfId="6" priority="43" stopIfTrue="1">
      <formula>AND(WEEKDAY(B27,2)=5,OR(T27="12/31",T27="2/10",T27="4/28",T27="5/2",T27="7/19",T27="9/14",T27="11/2",T27="11/22",T27="12/22"))</formula>
    </cfRule>
  </conditionalFormatting>
  <conditionalFormatting sqref="C40">
    <cfRule type="expression" dxfId="5" priority="8" stopIfTrue="1">
      <formula>OR(WEEKDAY(B40,2)&gt;5,AND(WEEKDAY(B40,2)=1,OR(MONTH(B40)=1,MONTH(B40)=10),DAY(B40)&gt;7,DAY(B40)&lt;15),T40="1/1",T40="2/11",T40="4/29",T40="5/3",T40="5/4",T40="5/5",T40="7/20",T40="9/15",T40="11/3",T40="11/23",T40="12/23")</formula>
    </cfRule>
    <cfRule type="expression" dxfId="4" priority="9" stopIfTrue="1">
      <formula>AND(WEEKDAY(B40,2)=1,OR(T40="1/2",T40="2/12",T40="4/30",T40="5/6",T40="7/21",T40="9/16",T40="11/4",T40="11/24",T40="12/24"))</formula>
    </cfRule>
    <cfRule type="expression" dxfId="3" priority="10" stopIfTrue="1">
      <formula>AND(WEEKDAY(B40,2)=5,OR(T40="12/31",T40="2/10",T40="4/28",T40="5/2",T40="7/19",T40="9/14",T40="11/2",T40="11/22",T40="12/22"))</formula>
    </cfRule>
  </conditionalFormatting>
  <conditionalFormatting sqref="C41:C42">
    <cfRule type="expression" dxfId="2" priority="2" stopIfTrue="1">
      <formula>OR(WEEKDAY(B41,2)&gt;5,AND(WEEKDAY(B41,2)=1,OR(MONTH(B41)=1,MONTH(B41)=10),DAY(B41)&gt;7,DAY(B41)&lt;15),T41="1/1",T41="2/11",T41="4/29",T41="5/3",T41="5/4",T41="5/5",T41="7/20",T41="9/15",T41="11/3",T41="11/23",T41="12/23")</formula>
    </cfRule>
    <cfRule type="expression" dxfId="1" priority="3" stopIfTrue="1">
      <formula>AND(WEEKDAY(B41,2)=1,OR(T41="1/2",T41="2/12",T41="4/30",T41="5/6",T41="7/21",T41="9/16",T41="11/4",T41="11/24",T41="12/24"))</formula>
    </cfRule>
    <cfRule type="expression" dxfId="0" priority="4" stopIfTrue="1">
      <formula>AND(WEEKDAY(B41,2)=5,OR(T41="12/31",T41="2/10",T41="4/28",T41="5/2",T41="7/19",T41="9/14",T41="11/2",T41="11/22",T41="12/22"))</formula>
    </cfRule>
  </conditionalFormatting>
  <dataValidations count="5">
    <dataValidation type="decimal" operator="greaterThan" allowBlank="1" showInputMessage="1" showErrorMessage="1" error="零より大きいの値を入力して下さい。" sqref="N12:N42">
      <formula1>0</formula1>
    </dataValidation>
    <dataValidation type="whole" operator="greaterThanOrEqual" allowBlank="1" showInputMessage="1" showErrorMessage="1" errorTitle="交通料金額入力エラー" error="&quot;０&quot;以上の整数を入力して下さい。" sqref="S12:S42">
      <formula1>0</formula1>
    </dataValidation>
    <dataValidation type="list" allowBlank="1" showInputMessage="1" showErrorMessage="1" errorTitle="勤休入力エラー" error="入力値はリストから選択して下さい。" sqref="D12:D42">
      <formula1>"勤,休,祝日"</formula1>
    </dataValidation>
    <dataValidation type="date" operator="greaterThanOrEqual" allowBlank="1" showInputMessage="1" showErrorMessage="1" errorTitle="定期期間入力エラー" error="&quot;YY/d/M&quot;の日付データを入力して下さい。" sqref="F47:H49 O47:P49">
      <formula1>1</formula1>
    </dataValidation>
    <dataValidation type="whole" operator="greaterThanOrEqual" allowBlank="1" showInputMessage="1" showErrorMessage="1" error="&quot;０&quot;以上の整数を入力して下さい。" sqref="X47:Y49">
      <formula1>0</formula1>
    </dataValidation>
  </dataValidations>
  <printOptions horizontalCentered="1" verticalCentered="1" gridLines="1"/>
  <pageMargins left="0.59027777777777801" right="0.235416666666667" top="0.15902777777777799" bottom="0.2" header="0.22916666666666699" footer="0.23888888888888901"/>
  <pageSetup paperSize="9" scale="53" orientation="portrait" horizontalDpi="300" verticalDpi="300" r:id="rId1"/>
  <headerFooter alignWithMargins="0"/>
  <ignoredErrors>
    <ignoredError sqref="D12:D42 O47 N12:N17 N18:N38 N40:N4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9" type="noConversion"/>
  <pageMargins left="0.69791666666666696" right="0.697916666666666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XXXXXX</vt:lpstr>
      <vt:lpstr>原稿</vt:lpstr>
      <vt:lpstr>Sheet1</vt:lpstr>
      <vt:lpstr>原稿!Print_Area</vt:lpstr>
    </vt:vector>
  </TitlesOfParts>
  <Company>E-Land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勤務報告書</dc:title>
  <dc:creator>E-Land</dc:creator>
  <cp:lastModifiedBy>Qi Cheng</cp:lastModifiedBy>
  <cp:lastPrinted>2013-04-26T10:15:00Z</cp:lastPrinted>
  <dcterms:created xsi:type="dcterms:W3CDTF">1996-05-20T11:49:00Z</dcterms:created>
  <dcterms:modified xsi:type="dcterms:W3CDTF">2019-11-19T01:12:30Z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