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o\Downloads\data_optimization\"/>
    </mc:Choice>
  </mc:AlternateContent>
  <xr:revisionPtr revIDLastSave="0" documentId="13_ncr:1_{8B611D99-4BC4-4AE6-9B7D-C41B53929DB2}" xr6:coauthVersionLast="46" xr6:coauthVersionMax="46" xr10:uidLastSave="{00000000-0000-0000-0000-000000000000}"/>
  <bookViews>
    <workbookView xWindow="5033" yWindow="1635" windowWidth="2775" windowHeight="8445" firstSheet="2" activeTab="3" xr2:uid="{6A8D135A-C553-4A6C-BDCD-2FC662FF82DD}"/>
  </bookViews>
  <sheets>
    <sheet name="Answer Report 1" sheetId="5" r:id="rId1"/>
    <sheet name="Sensitivity Report 1" sheetId="6" r:id="rId2"/>
    <sheet name="hw" sheetId="18" r:id="rId3"/>
    <sheet name="hw2" sheetId="23" r:id="rId4"/>
  </sheets>
  <definedNames>
    <definedName name="solver_adj" localSheetId="2" hidden="1">hw!$B$14,hw!$F$2,hw!$F$3,hw!$F$4,hw!$D$14,hw!$D$15,hw!$D$16,hw!$B$15,hw!$B$16,hw!$B$18,hw!$B$19,hw!$B$20,hw!$D$18,hw!$D$19,hw!$D$20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hw!$F$3</definedName>
    <definedName name="solver_lhs10" localSheetId="2" hidden="1">hw!$F$4</definedName>
    <definedName name="solver_lhs11" localSheetId="2" hidden="1">hw!$F$4</definedName>
    <definedName name="solver_lhs12" localSheetId="2" hidden="1">hw!$F$4</definedName>
    <definedName name="solver_lhs13" localSheetId="2" hidden="1">hw!$F$4</definedName>
    <definedName name="solver_lhs14" localSheetId="2" hidden="1">hw!$F$4</definedName>
    <definedName name="solver_lhs15" localSheetId="2" hidden="1">hw!$F$4</definedName>
    <definedName name="solver_lhs16" localSheetId="2" hidden="1">hw!$F$4</definedName>
    <definedName name="solver_lhs17" localSheetId="2" hidden="1">hw!$F$4</definedName>
    <definedName name="solver_lhs18" localSheetId="2" hidden="1">hw!$F$4</definedName>
    <definedName name="solver_lhs19" localSheetId="2" hidden="1">hw!$F$4</definedName>
    <definedName name="solver_lhs2" localSheetId="2" hidden="1">hw!$F$2</definedName>
    <definedName name="solver_lhs20" localSheetId="2" hidden="1">hw!$F$4</definedName>
    <definedName name="solver_lhs21" localSheetId="2" hidden="1">hw!$F$4</definedName>
    <definedName name="solver_lhs22" localSheetId="2" hidden="1">hw!$F$4</definedName>
    <definedName name="solver_lhs3" localSheetId="2" hidden="1">hw!$G$11</definedName>
    <definedName name="solver_lhs4" localSheetId="2" hidden="1">hw!$G$10</definedName>
    <definedName name="solver_lhs5" localSheetId="2" hidden="1">hw!$G$12</definedName>
    <definedName name="solver_lhs6" localSheetId="2" hidden="1">hw!$F$4</definedName>
    <definedName name="solver_lhs7" localSheetId="2" hidden="1">hw!$G$9</definedName>
    <definedName name="solver_lhs8" localSheetId="2" hidden="1">hw!$F$4</definedName>
    <definedName name="solver_lhs9" localSheetId="2" hidden="1">hw!$F$4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hw!$H$2</definedName>
    <definedName name="solver_pre" localSheetId="2" hidden="1">0.000001</definedName>
    <definedName name="solver_rbv" localSheetId="2" hidden="1">1</definedName>
    <definedName name="solver_rel1" localSheetId="2" hidden="1">4</definedName>
    <definedName name="solver_rel10" localSheetId="2" hidden="1">4</definedName>
    <definedName name="solver_rel11" localSheetId="2" hidden="1">4</definedName>
    <definedName name="solver_rel12" localSheetId="2" hidden="1">4</definedName>
    <definedName name="solver_rel13" localSheetId="2" hidden="1">4</definedName>
    <definedName name="solver_rel14" localSheetId="2" hidden="1">4</definedName>
    <definedName name="solver_rel15" localSheetId="2" hidden="1">4</definedName>
    <definedName name="solver_rel16" localSheetId="2" hidden="1">4</definedName>
    <definedName name="solver_rel17" localSheetId="2" hidden="1">4</definedName>
    <definedName name="solver_rel18" localSheetId="2" hidden="1">4</definedName>
    <definedName name="solver_rel19" localSheetId="2" hidden="1">4</definedName>
    <definedName name="solver_rel2" localSheetId="2" hidden="1">4</definedName>
    <definedName name="solver_rel20" localSheetId="2" hidden="1">4</definedName>
    <definedName name="solver_rel21" localSheetId="2" hidden="1">4</definedName>
    <definedName name="solver_rel22" localSheetId="2" hidden="1">4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el6" localSheetId="2" hidden="1">4</definedName>
    <definedName name="solver_rel7" localSheetId="2" hidden="1">1</definedName>
    <definedName name="solver_rel8" localSheetId="2" hidden="1">4</definedName>
    <definedName name="solver_rel9" localSheetId="2" hidden="1">4</definedName>
    <definedName name="solver_rhs1" localSheetId="2" hidden="1">integer</definedName>
    <definedName name="solver_rhs10" localSheetId="2" hidden="1">integer</definedName>
    <definedName name="solver_rhs11" localSheetId="2" hidden="1">integer</definedName>
    <definedName name="solver_rhs12" localSheetId="2" hidden="1">integer</definedName>
    <definedName name="solver_rhs13" localSheetId="2" hidden="1">integer</definedName>
    <definedName name="solver_rhs14" localSheetId="2" hidden="1">integer</definedName>
    <definedName name="solver_rhs15" localSheetId="2" hidden="1">integer</definedName>
    <definedName name="solver_rhs16" localSheetId="2" hidden="1">integer</definedName>
    <definedName name="solver_rhs17" localSheetId="2" hidden="1">integer</definedName>
    <definedName name="solver_rhs18" localSheetId="2" hidden="1">integer</definedName>
    <definedName name="solver_rhs19" localSheetId="2" hidden="1">integer</definedName>
    <definedName name="solver_rhs2" localSheetId="2" hidden="1">integer</definedName>
    <definedName name="solver_rhs20" localSheetId="2" hidden="1">integer</definedName>
    <definedName name="solver_rhs21" localSheetId="2" hidden="1">integer</definedName>
    <definedName name="solver_rhs22" localSheetId="2" hidden="1">integer</definedName>
    <definedName name="solver_rhs3" localSheetId="2" hidden="1">hw!$H$11</definedName>
    <definedName name="solver_rhs4" localSheetId="2" hidden="1">hw!$H$10</definedName>
    <definedName name="solver_rhs5" localSheetId="2" hidden="1">hw!$H$12</definedName>
    <definedName name="solver_rhs6" localSheetId="2" hidden="1">integer</definedName>
    <definedName name="solver_rhs7" localSheetId="2" hidden="1">hw!$H$9</definedName>
    <definedName name="solver_rhs8" localSheetId="2" hidden="1">integer</definedName>
    <definedName name="solver_rhs9" localSheetId="2" hidden="1">integer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23" l="1"/>
  <c r="F12" i="23"/>
  <c r="E12" i="23"/>
  <c r="C12" i="23"/>
  <c r="B12" i="23"/>
  <c r="G12" i="23" s="1" a="1"/>
  <c r="G12" i="23" s="1"/>
  <c r="F11" i="23"/>
  <c r="E11" i="23"/>
  <c r="G11" i="23" s="1" a="1"/>
  <c r="G11" i="23" s="1"/>
  <c r="C11" i="23"/>
  <c r="F10" i="23"/>
  <c r="E10" i="23"/>
  <c r="C10" i="23"/>
  <c r="G10" i="23" s="1" a="1"/>
  <c r="G10" i="23" s="1"/>
  <c r="G9" i="23" a="1"/>
  <c r="G9" i="23" s="1"/>
  <c r="F9" i="23"/>
  <c r="E9" i="23"/>
  <c r="H2" i="23"/>
  <c r="H2" i="18"/>
  <c r="F9" i="18"/>
  <c r="F10" i="18"/>
  <c r="F12" i="18"/>
  <c r="F11" i="18"/>
  <c r="E11" i="18"/>
  <c r="E9" i="18"/>
  <c r="E12" i="18"/>
  <c r="E10" i="18"/>
  <c r="H13" i="18"/>
  <c r="C12" i="18"/>
  <c r="B12" i="18"/>
  <c r="C11" i="18"/>
  <c r="C10" i="18"/>
  <c r="G13" i="23" l="1"/>
  <c r="G10" i="18" a="1"/>
  <c r="G10" i="18" s="1"/>
  <c r="G11" i="18" a="1"/>
  <c r="G11" i="18" s="1"/>
  <c r="G9" i="18" a="1"/>
  <c r="G9" i="18" s="1"/>
  <c r="G12" i="18" a="1"/>
  <c r="G12" i="18" s="1"/>
  <c r="G13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<sst xmlns="http://schemas.openxmlformats.org/spreadsheetml/2006/main" count="164" uniqueCount="87">
  <si>
    <t>Type</t>
  </si>
  <si>
    <t>Profit</t>
  </si>
  <si>
    <t>S</t>
  </si>
  <si>
    <t>D</t>
  </si>
  <si>
    <t>Unit Input Requirements:</t>
  </si>
  <si>
    <t>Cutting</t>
  </si>
  <si>
    <t>Sewing</t>
  </si>
  <si>
    <t>Finishing</t>
  </si>
  <si>
    <t>Inspection</t>
  </si>
  <si>
    <t>Total Profits:</t>
  </si>
  <si>
    <t>Production Plan:</t>
  </si>
  <si>
    <t>Total Available</t>
  </si>
  <si>
    <t>Total Used</t>
  </si>
  <si>
    <t>Microsoft Excel 16.0 Answer Report</t>
  </si>
  <si>
    <t>Worksheet: [Opt_02.xlsx]Ex 1</t>
  </si>
  <si>
    <t>Result: Solver found a solution.  All Constraints and optimality conditions are satisfied.</t>
  </si>
  <si>
    <t>Solver Engine</t>
  </si>
  <si>
    <t>Engine: Simplex LP</t>
  </si>
  <si>
    <t>Iterations: 2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</si>
  <si>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</si>
  <si>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</si>
  <si>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</si>
  <si>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</si>
  <si>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</si>
  <si>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</si>
  <si>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</si>
  <si>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</si>
  <si>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</si>
  <si>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</si>
  <si>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</si>
  <si>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</si>
  <si>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</si>
  <si>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</si>
  <si>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</si>
  <si>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$I$2</t>
  </si>
  <si>
    <t>S Total Profits:</t>
  </si>
  <si>
    <t>$G$2</t>
  </si>
  <si>
    <t>Contin</t>
  </si>
  <si>
    <t>$G$3</t>
  </si>
  <si>
    <t>$F$10</t>
  </si>
  <si>
    <t>Inspection Total Used</t>
  </si>
  <si>
    <t>$F$10&lt;=$D$10</t>
  </si>
  <si>
    <t>Not Binding</t>
  </si>
  <si>
    <t>$F$7</t>
  </si>
  <si>
    <t>Cutting Total Used</t>
  </si>
  <si>
    <t>$F$7&lt;=$D$7</t>
  </si>
  <si>
    <t>Binding</t>
  </si>
  <si>
    <t>$F$8</t>
  </si>
  <si>
    <t>Sewing Total Used</t>
  </si>
  <si>
    <t>$F$8&lt;=$D$8</t>
  </si>
  <si>
    <t>$F$9</t>
  </si>
  <si>
    <t>Finishing Total Used</t>
  </si>
  <si>
    <t>$F$9&lt;=$D$9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</si>
  <si>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</si>
  <si>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</si>
  <si>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</si>
  <si>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</si>
  <si>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</si>
  <si>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</si>
  <si>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</si>
  <si>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</si>
  <si>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</si>
  <si>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</si>
  <si>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</si>
  <si>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</si>
  <si>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</si>
  <si>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</si>
  <si>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Report Created: 3/15/2021 12:29:46 PM</t>
  </si>
  <si>
    <t>Solution Time: 0 Seconds.</t>
  </si>
  <si>
    <t>Required for S</t>
  </si>
  <si>
    <t>Required for D</t>
  </si>
  <si>
    <t>N</t>
  </si>
  <si>
    <t>Required for N</t>
  </si>
  <si>
    <t>CS</t>
  </si>
  <si>
    <t>CF</t>
  </si>
  <si>
    <t>CI</t>
  </si>
  <si>
    <t>SC</t>
  </si>
  <si>
    <t>SF</t>
  </si>
  <si>
    <t>SI</t>
  </si>
  <si>
    <t>FC</t>
  </si>
  <si>
    <t>FS</t>
  </si>
  <si>
    <t>FI</t>
  </si>
  <si>
    <t>IS</t>
  </si>
  <si>
    <t>IC</t>
  </si>
  <si>
    <t>IF</t>
  </si>
  <si>
    <t>transfer out</t>
  </si>
  <si>
    <t>transfer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</si>
</sst>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NumberFormat="1"/>
    <xf numFmtId="0" fontId="0" fillId="0" borderId="4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2" fontId="2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1" fillId="3" borderId="0" xfId="1" applyNumberForma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697F-6450-4CD4-8F16-1269EC10F05D}">
  <dimension ref="A1:G30"/>
  <sheetViews>
    <sheetView showGridLines="0" topLeftCell="A12" workbookViewId="0">
      <selection activeCell="I16" sqref="I16"/>
    </sheetView>
  </sheetViews>
  <sheetFormatPr defaultRowHeight="14.25" x14ac:dyDescent="0.45"/>
  <cols>
    <col min="1" max="1" width="2.19921875" customWidth="1"/>
    <col min="2" max="2" width="5.73046875" bestFit="1" customWidth="1"/>
    <col min="3" max="3" width="18.9296875" bestFit="1" customWidth="1"/>
    <col min="4" max="4" width="12.46484375" bestFit="1" customWidth="1"/>
    <col min="5" max="5" width="13.06640625" bestFit="1" customWidth="1"/>
    <col min="6" max="6" width="10.46484375" bestFit="1" customWidth="1"/>
    <col min="7" max="7" width="5" bestFit="1" customWidth="1"/>
  </cols>
  <sheetData>
    <row r="1" spans="1:5" x14ac:dyDescent="0.45">
      <c r="A1" s="1" t="s">
        <v>13</v>
      </c>
    </row>
    <row r="2" spans="1:5" x14ac:dyDescent="0.45">
      <c r="A2" s="1" t="s">
        <v>14</v>
      </c>
    </row>
    <row r="3" spans="1:5" x14ac:dyDescent="0.45">
      <c r="A3" s="1" t="s">
        <v>67</v>
      </c>
    </row>
    <row r="4" spans="1:5" x14ac:dyDescent="0.45">
      <c r="A4" s="1" t="s">
        <v>15</v>
      </c>
    </row>
    <row r="5" spans="1:5" x14ac:dyDescent="0.45">
      <c r="A5" s="1" t="s">
        <v>16</v>
      </c>
    </row>
    <row r="6" spans="1:5" x14ac:dyDescent="0.45">
      <c r="A6" s="1"/>
      <c r="B6" t="s">
        <v>17</v>
      </c>
    </row>
    <row r="7" spans="1:5" x14ac:dyDescent="0.45">
      <c r="A7" s="1"/>
      <c r="B7" t="s">
        <v>68</v>
      </c>
    </row>
    <row r="8" spans="1:5" x14ac:dyDescent="0.45">
      <c r="A8" s="1"/>
      <c r="B8" t="s">
        <v>18</v>
      </c>
    </row>
    <row r="9" spans="1:5" x14ac:dyDescent="0.45">
      <c r="A9" s="1" t="s">
        <v>19</v>
      </c>
    </row>
    <row r="10" spans="1:5" x14ac:dyDescent="0.45">
      <c r="B10" t="s">
        <v>20</v>
      </c>
    </row>
    <row r="11" spans="1:5" x14ac:dyDescent="0.45">
      <c r="B11" t="s">
        <v>21</v>
      </c>
    </row>
    <row r="14" spans="1:5" ht="14.65" thickBot="1" x14ac:dyDescent="0.5">
      <c r="A14" t="s">
        <v>22</v>
      </c>
    </row>
    <row r="15" spans="1:5" ht="14.65" thickBot="1" x14ac:dyDescent="0.5">
      <c r="B15" s="4" t="s">
        <v>23</v>
      </c>
      <c r="C15" s="4" t="s">
        <v>24</v>
      </c>
      <c r="D15" s="4" t="s">
        <v>25</v>
      </c>
      <c r="E15" s="4" t="s">
        <v>26</v>
      </c>
    </row>
    <row r="16" spans="1:5" ht="14.65" thickBot="1" x14ac:dyDescent="0.5">
      <c r="B16" s="3" t="s">
        <v>34</v>
      </c>
      <c r="C16" s="3" t="s">
        <v>35</v>
      </c>
      <c r="D16" s="6">
        <v>6800</v>
      </c>
      <c r="E16" s="6">
        <v>7668</v>
      </c>
    </row>
    <row r="19" spans="1:7" ht="14.65" thickBot="1" x14ac:dyDescent="0.5">
      <c r="A19" t="s">
        <v>27</v>
      </c>
    </row>
    <row r="20" spans="1:7" ht="14.65" thickBot="1" x14ac:dyDescent="0.5">
      <c r="B20" s="4" t="s">
        <v>23</v>
      </c>
      <c r="C20" s="4" t="s">
        <v>24</v>
      </c>
      <c r="D20" s="4" t="s">
        <v>25</v>
      </c>
      <c r="E20" s="4" t="s">
        <v>26</v>
      </c>
      <c r="F20" s="4" t="s">
        <v>28</v>
      </c>
    </row>
    <row r="21" spans="1:7" x14ac:dyDescent="0.45">
      <c r="B21" s="5" t="s">
        <v>36</v>
      </c>
      <c r="C21" s="5" t="s">
        <v>2</v>
      </c>
      <c r="D21" s="7">
        <v>500</v>
      </c>
      <c r="E21" s="7">
        <v>540</v>
      </c>
      <c r="F21" s="5" t="s">
        <v>37</v>
      </c>
    </row>
    <row r="22" spans="1:7" ht="14.65" thickBot="1" x14ac:dyDescent="0.5">
      <c r="B22" s="3" t="s">
        <v>38</v>
      </c>
      <c r="C22" s="3" t="s">
        <v>3</v>
      </c>
      <c r="D22" s="6">
        <v>200</v>
      </c>
      <c r="E22" s="6">
        <v>252</v>
      </c>
      <c r="F22" s="3" t="s">
        <v>37</v>
      </c>
    </row>
    <row r="25" spans="1:7" ht="14.65" thickBot="1" x14ac:dyDescent="0.5">
      <c r="A25" t="s">
        <v>29</v>
      </c>
    </row>
    <row r="26" spans="1:7" ht="14.65" thickBot="1" x14ac:dyDescent="0.5">
      <c r="B26" s="4" t="s">
        <v>23</v>
      </c>
      <c r="C26" s="4" t="s">
        <v>24</v>
      </c>
      <c r="D26" s="4" t="s">
        <v>30</v>
      </c>
      <c r="E26" s="4" t="s">
        <v>31</v>
      </c>
      <c r="F26" s="4" t="s">
        <v>32</v>
      </c>
      <c r="G26" s="4" t="s">
        <v>33</v>
      </c>
    </row>
    <row r="27" spans="1:7" x14ac:dyDescent="0.45">
      <c r="B27" s="5" t="s">
        <v>39</v>
      </c>
      <c r="C27" s="5" t="s">
        <v>40</v>
      </c>
      <c r="D27" s="7">
        <v>117</v>
      </c>
      <c r="E27" s="5" t="s">
        <v>41</v>
      </c>
      <c r="F27" s="5" t="s">
        <v>42</v>
      </c>
      <c r="G27" s="5">
        <v>18</v>
      </c>
    </row>
    <row r="28" spans="1:7" x14ac:dyDescent="0.45">
      <c r="B28" s="5" t="s">
        <v>43</v>
      </c>
      <c r="C28" s="5" t="s">
        <v>44</v>
      </c>
      <c r="D28" s="7">
        <v>630</v>
      </c>
      <c r="E28" s="5" t="s">
        <v>45</v>
      </c>
      <c r="F28" s="5" t="s">
        <v>46</v>
      </c>
      <c r="G28" s="5">
        <v>0</v>
      </c>
    </row>
    <row r="29" spans="1:7" x14ac:dyDescent="0.45">
      <c r="B29" s="5" t="s">
        <v>47</v>
      </c>
      <c r="C29" s="5" t="s">
        <v>48</v>
      </c>
      <c r="D29" s="7">
        <v>480</v>
      </c>
      <c r="E29" s="5" t="s">
        <v>49</v>
      </c>
      <c r="F29" s="5" t="s">
        <v>42</v>
      </c>
      <c r="G29" s="5">
        <v>120</v>
      </c>
    </row>
    <row r="30" spans="1:7" ht="14.65" thickBot="1" x14ac:dyDescent="0.5">
      <c r="B30" s="3" t="s">
        <v>50</v>
      </c>
      <c r="C30" s="3" t="s">
        <v>51</v>
      </c>
      <c r="D30" s="6">
        <v>708</v>
      </c>
      <c r="E30" s="3" t="s">
        <v>52</v>
      </c>
      <c r="F30" s="3" t="s">
        <v>46</v>
      </c>
      <c r="G30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EEC5-B68D-45DE-84B9-A66F35EBAE6A}">
  <dimension ref="A1:H18"/>
  <sheetViews>
    <sheetView showGridLines="0" workbookViewId="0">
      <selection activeCell="K12" sqref="K12"/>
    </sheetView>
  </sheetViews>
  <sheetFormatPr defaultRowHeight="14.25" x14ac:dyDescent="0.45"/>
  <cols>
    <col min="1" max="1" width="2.19921875" customWidth="1"/>
    <col min="2" max="2" width="5.73046875" bestFit="1" customWidth="1"/>
    <col min="3" max="3" width="18.9296875" bestFit="1" customWidth="1"/>
    <col min="4" max="4" width="5.53125" bestFit="1" customWidth="1"/>
    <col min="5" max="5" width="8" bestFit="1" customWidth="1"/>
    <col min="6" max="6" width="9.796875" bestFit="1" customWidth="1"/>
    <col min="7" max="8" width="11.796875" bestFit="1" customWidth="1"/>
  </cols>
  <sheetData>
    <row r="1" spans="1:8" x14ac:dyDescent="0.45">
      <c r="A1" s="1" t="s">
        <v>53</v>
      </c>
    </row>
    <row r="2" spans="1:8" x14ac:dyDescent="0.45">
      <c r="A2" s="1" t="s">
        <v>14</v>
      </c>
    </row>
    <row r="3" spans="1:8" x14ac:dyDescent="0.45">
      <c r="A3" s="1" t="s">
        <v>67</v>
      </c>
    </row>
    <row r="6" spans="1:8" ht="14.65" thickBot="1" x14ac:dyDescent="0.5">
      <c r="A6" t="s">
        <v>27</v>
      </c>
    </row>
    <row r="7" spans="1:8" x14ac:dyDescent="0.45">
      <c r="B7" s="8"/>
      <c r="C7" s="8"/>
      <c r="D7" s="8" t="s">
        <v>54</v>
      </c>
      <c r="E7" s="8" t="s">
        <v>56</v>
      </c>
      <c r="F7" s="8" t="s">
        <v>58</v>
      </c>
      <c r="G7" s="8" t="s">
        <v>60</v>
      </c>
      <c r="H7" s="8" t="s">
        <v>60</v>
      </c>
    </row>
    <row r="8" spans="1:8" ht="14.65" thickBot="1" x14ac:dyDescent="0.5">
      <c r="B8" s="9" t="s">
        <v>23</v>
      </c>
      <c r="C8" s="9" t="s">
        <v>24</v>
      </c>
      <c r="D8" s="9" t="s">
        <v>55</v>
      </c>
      <c r="E8" s="9" t="s">
        <v>57</v>
      </c>
      <c r="F8" s="9" t="s">
        <v>59</v>
      </c>
      <c r="G8" s="9" t="s">
        <v>61</v>
      </c>
      <c r="H8" s="9" t="s">
        <v>62</v>
      </c>
    </row>
    <row r="9" spans="1:8" x14ac:dyDescent="0.45">
      <c r="B9" s="5" t="s">
        <v>36</v>
      </c>
      <c r="C9" s="5" t="s">
        <v>2</v>
      </c>
      <c r="D9" s="5">
        <v>540</v>
      </c>
      <c r="E9" s="5">
        <v>0</v>
      </c>
      <c r="F9" s="5">
        <v>10</v>
      </c>
      <c r="G9" s="5">
        <v>3.5000000000000031</v>
      </c>
      <c r="H9" s="5">
        <v>3.7000000000000006</v>
      </c>
    </row>
    <row r="10" spans="1:8" ht="14.65" thickBot="1" x14ac:dyDescent="0.5">
      <c r="B10" s="3" t="s">
        <v>38</v>
      </c>
      <c r="C10" s="3" t="s">
        <v>3</v>
      </c>
      <c r="D10" s="3">
        <v>252</v>
      </c>
      <c r="E10" s="3">
        <v>0</v>
      </c>
      <c r="F10" s="3">
        <v>9</v>
      </c>
      <c r="G10" s="3">
        <v>5.2857142857142865</v>
      </c>
      <c r="H10" s="3">
        <v>2.3333333333333348</v>
      </c>
    </row>
    <row r="12" spans="1:8" ht="14.65" thickBot="1" x14ac:dyDescent="0.5">
      <c r="A12" t="s">
        <v>29</v>
      </c>
    </row>
    <row r="13" spans="1:8" x14ac:dyDescent="0.45">
      <c r="B13" s="8"/>
      <c r="C13" s="8"/>
      <c r="D13" s="8" t="s">
        <v>54</v>
      </c>
      <c r="E13" s="8" t="s">
        <v>63</v>
      </c>
      <c r="F13" s="8" t="s">
        <v>65</v>
      </c>
      <c r="G13" s="8" t="s">
        <v>60</v>
      </c>
      <c r="H13" s="8" t="s">
        <v>60</v>
      </c>
    </row>
    <row r="14" spans="1:8" ht="14.65" thickBot="1" x14ac:dyDescent="0.5">
      <c r="B14" s="9" t="s">
        <v>23</v>
      </c>
      <c r="C14" s="9" t="s">
        <v>24</v>
      </c>
      <c r="D14" s="9" t="s">
        <v>55</v>
      </c>
      <c r="E14" s="9" t="s">
        <v>64</v>
      </c>
      <c r="F14" s="9" t="s">
        <v>66</v>
      </c>
      <c r="G14" s="9" t="s">
        <v>61</v>
      </c>
      <c r="H14" s="9" t="s">
        <v>62</v>
      </c>
    </row>
    <row r="15" spans="1:8" x14ac:dyDescent="0.45">
      <c r="B15" s="5" t="s">
        <v>39</v>
      </c>
      <c r="C15" s="5" t="s">
        <v>40</v>
      </c>
      <c r="D15" s="5">
        <v>117</v>
      </c>
      <c r="E15" s="5">
        <v>0</v>
      </c>
      <c r="F15" s="5">
        <v>135</v>
      </c>
      <c r="G15" s="5">
        <v>1E+30</v>
      </c>
      <c r="H15" s="5">
        <v>18.000000000000007</v>
      </c>
    </row>
    <row r="16" spans="1:8" x14ac:dyDescent="0.45">
      <c r="B16" s="5" t="s">
        <v>43</v>
      </c>
      <c r="C16" s="5" t="s">
        <v>44</v>
      </c>
      <c r="D16" s="5">
        <v>630</v>
      </c>
      <c r="E16" s="5">
        <v>4.3750000000000018</v>
      </c>
      <c r="F16" s="5">
        <v>630</v>
      </c>
      <c r="G16" s="5">
        <v>52.363636363636402</v>
      </c>
      <c r="H16" s="5">
        <v>134.40000000000003</v>
      </c>
    </row>
    <row r="17" spans="2:8" x14ac:dyDescent="0.45">
      <c r="B17" s="5" t="s">
        <v>47</v>
      </c>
      <c r="C17" s="5" t="s">
        <v>48</v>
      </c>
      <c r="D17" s="5">
        <v>480</v>
      </c>
      <c r="E17" s="5">
        <v>0</v>
      </c>
      <c r="F17" s="5">
        <v>600</v>
      </c>
      <c r="G17" s="5">
        <v>1E+30</v>
      </c>
      <c r="H17" s="5">
        <v>119.99999999999994</v>
      </c>
    </row>
    <row r="18" spans="2:8" ht="14.65" thickBot="1" x14ac:dyDescent="0.5">
      <c r="B18" s="3" t="s">
        <v>50</v>
      </c>
      <c r="C18" s="3" t="s">
        <v>51</v>
      </c>
      <c r="D18" s="3">
        <v>708</v>
      </c>
      <c r="E18" s="3">
        <v>6.9374999999999991</v>
      </c>
      <c r="F18" s="3">
        <v>708</v>
      </c>
      <c r="G18" s="3">
        <v>192.00000000000006</v>
      </c>
      <c r="H18" s="3">
        <v>128.00000000000014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B0F6-1AE9-4351-9C85-8C5DD8131971}">
  <dimension ref="A1:Q24"/>
  <sheetViews>
    <sheetView workbookViewId="0">
      <selection activeCell="D21" sqref="D21"/>
    </sheetView>
  </sheetViews>
  <sheetFormatPr defaultRowHeight="14.25" x14ac:dyDescent="0.45"/>
  <cols>
    <col min="2" max="2" width="16.3984375" customWidth="1"/>
    <col min="3" max="3" width="21.9296875" customWidth="1"/>
    <col min="4" max="4" width="16.265625" customWidth="1"/>
    <col min="5" max="5" width="15.59765625" customWidth="1"/>
    <col min="6" max="6" width="12.46484375" customWidth="1"/>
    <col min="7" max="7" width="11.796875" customWidth="1"/>
    <col min="8" max="8" width="12.3984375" customWidth="1"/>
    <col min="10" max="10" width="11.19921875" bestFit="1" customWidth="1"/>
  </cols>
  <sheetData>
    <row r="1" spans="1:17" x14ac:dyDescent="0.45">
      <c r="A1" s="11" t="s">
        <v>0</v>
      </c>
      <c r="B1" s="11" t="s">
        <v>1</v>
      </c>
      <c r="C1" s="11"/>
      <c r="D1" s="11"/>
      <c r="E1" s="11" t="s">
        <v>10</v>
      </c>
      <c r="F1" s="11"/>
      <c r="G1" s="11"/>
      <c r="H1" s="11" t="s">
        <v>9</v>
      </c>
      <c r="K1" s="1"/>
      <c r="L1" s="1"/>
      <c r="M1" s="1"/>
      <c r="N1" s="1"/>
      <c r="O1" s="1"/>
      <c r="P1" s="1"/>
      <c r="Q1" s="1"/>
    </row>
    <row r="2" spans="1:17" x14ac:dyDescent="0.45">
      <c r="A2" s="12" t="s">
        <v>2</v>
      </c>
      <c r="B2" s="2">
        <v>10</v>
      </c>
      <c r="C2" s="2"/>
      <c r="D2" s="2"/>
      <c r="E2" s="2" t="s">
        <v>2</v>
      </c>
      <c r="F2" s="19">
        <v>0</v>
      </c>
      <c r="G2" s="2"/>
      <c r="H2" s="19">
        <f>SUMPRODUCT(B2:B4,F2:F4)</f>
        <v>11364</v>
      </c>
    </row>
    <row r="3" spans="1:17" x14ac:dyDescent="0.45">
      <c r="A3" s="12" t="s">
        <v>3</v>
      </c>
      <c r="B3" s="2">
        <v>13</v>
      </c>
      <c r="C3" s="2"/>
      <c r="D3" s="2"/>
      <c r="E3" s="2" t="s">
        <v>3</v>
      </c>
      <c r="F3" s="19">
        <v>872</v>
      </c>
      <c r="G3" s="2"/>
      <c r="H3" s="2"/>
    </row>
    <row r="4" spans="1:17" x14ac:dyDescent="0.45">
      <c r="A4" s="12" t="s">
        <v>71</v>
      </c>
      <c r="B4" s="2">
        <v>14</v>
      </c>
      <c r="C4" s="2"/>
      <c r="D4" s="2"/>
      <c r="E4" s="2" t="s">
        <v>71</v>
      </c>
      <c r="F4" s="19">
        <v>2</v>
      </c>
      <c r="G4" s="2"/>
      <c r="H4" s="2"/>
    </row>
    <row r="5" spans="1:17" x14ac:dyDescent="0.45">
      <c r="A5" s="12"/>
      <c r="B5" s="2"/>
      <c r="C5" s="2"/>
      <c r="D5" s="2"/>
      <c r="E5" s="2"/>
      <c r="F5" s="2"/>
      <c r="G5" s="2"/>
      <c r="H5" s="2"/>
    </row>
    <row r="6" spans="1:17" x14ac:dyDescent="0.4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7" x14ac:dyDescent="0.45">
      <c r="A7" s="13" t="s">
        <v>4</v>
      </c>
      <c r="B7" s="10"/>
      <c r="C7" s="10"/>
      <c r="D7" s="10"/>
      <c r="E7" s="10"/>
      <c r="F7" s="10"/>
      <c r="G7" s="10"/>
      <c r="H7" s="10"/>
      <c r="I7" s="2"/>
      <c r="J7" s="2"/>
    </row>
    <row r="8" spans="1:17" x14ac:dyDescent="0.45">
      <c r="A8" s="14" t="s">
        <v>0</v>
      </c>
      <c r="B8" s="14" t="s">
        <v>69</v>
      </c>
      <c r="C8" s="14" t="s">
        <v>70</v>
      </c>
      <c r="D8" s="14" t="s">
        <v>72</v>
      </c>
      <c r="E8" s="14" t="s">
        <v>85</v>
      </c>
      <c r="F8" s="14" t="s">
        <v>86</v>
      </c>
      <c r="G8" s="14" t="s">
        <v>12</v>
      </c>
      <c r="H8" s="14" t="s">
        <v>11</v>
      </c>
      <c r="I8" s="2"/>
      <c r="J8" s="2"/>
    </row>
    <row r="9" spans="1:17" x14ac:dyDescent="0.45">
      <c r="A9" s="14" t="s">
        <v>5</v>
      </c>
      <c r="B9" s="15">
        <v>0.8</v>
      </c>
      <c r="C9" s="15">
        <v>1</v>
      </c>
      <c r="D9" s="15">
        <v>0.8</v>
      </c>
      <c r="E9" s="15">
        <f>SUM(B14:B16)</f>
        <v>0</v>
      </c>
      <c r="F9" s="15">
        <f>0.8*B18+0.7*D14+0.6*D18</f>
        <v>73.611110999999994</v>
      </c>
      <c r="G9" s="15" cm="1">
        <f t="array" ref="G9">SUMPRODUCT(B9:D9,TRANSPOSE($F$2:$F$4))+E9-F9</f>
        <v>799.98888899999997</v>
      </c>
      <c r="H9" s="15">
        <v>800</v>
      </c>
      <c r="I9" s="2"/>
      <c r="J9" s="2"/>
    </row>
    <row r="10" spans="1:17" x14ac:dyDescent="0.45">
      <c r="A10" s="14" t="s">
        <v>6</v>
      </c>
      <c r="B10" s="15">
        <v>0.5</v>
      </c>
      <c r="C10" s="15">
        <f>5/6</f>
        <v>0.83333333333333337</v>
      </c>
      <c r="D10" s="15">
        <v>1</v>
      </c>
      <c r="E10" s="15">
        <f>SUM(B18:B20)</f>
        <v>0</v>
      </c>
      <c r="F10" s="15">
        <f>0.8*B14+0.7*D15+0.6*D19</f>
        <v>28.6666667</v>
      </c>
      <c r="G10" s="15" cm="1">
        <f t="array" ref="G10">SUMPRODUCT(B10:D10,TRANSPOSE($F$2:$F$4))+E10-F10</f>
        <v>699.99999996666679</v>
      </c>
      <c r="H10" s="15">
        <v>700</v>
      </c>
      <c r="I10" s="2"/>
      <c r="J10" s="2"/>
    </row>
    <row r="11" spans="1:17" x14ac:dyDescent="0.45">
      <c r="A11" s="14" t="s">
        <v>7</v>
      </c>
      <c r="B11" s="15">
        <v>1</v>
      </c>
      <c r="C11" s="15">
        <f>2/3</f>
        <v>0.66666666666666663</v>
      </c>
      <c r="D11" s="15">
        <v>1</v>
      </c>
      <c r="E11" s="15">
        <f>SUM(D14:D16)</f>
        <v>166.66666599999999</v>
      </c>
      <c r="F11" s="15">
        <f>0.6*B15+0.6*B19+0.9*D20</f>
        <v>0</v>
      </c>
      <c r="G11" s="15" cm="1">
        <f t="array" ref="G11">SUMPRODUCT(B11:D11,TRANSPOSE($F$2:$F$4))+E11-F11</f>
        <v>749.99999933333322</v>
      </c>
      <c r="H11" s="15">
        <v>750</v>
      </c>
      <c r="I11" s="2"/>
      <c r="J11" s="2"/>
    </row>
    <row r="12" spans="1:17" x14ac:dyDescent="0.45">
      <c r="A12" s="14" t="s">
        <v>8</v>
      </c>
      <c r="B12" s="15">
        <f>1/10</f>
        <v>0.1</v>
      </c>
      <c r="C12" s="15">
        <f>1/4</f>
        <v>0.25</v>
      </c>
      <c r="D12" s="15">
        <v>0.25</v>
      </c>
      <c r="E12" s="15">
        <f>SUM(D18:D20)</f>
        <v>0</v>
      </c>
      <c r="F12" s="15">
        <f>0.5*B16+0.5*B20+0.9*D16</f>
        <v>18.499999499999998</v>
      </c>
      <c r="G12" s="15" cm="1">
        <f t="array" ref="G12">SUMPRODUCT(B12:D12,TRANSPOSE($F$2:$F$4))+E12-F12</f>
        <v>200.0000005</v>
      </c>
      <c r="H12" s="15">
        <v>200</v>
      </c>
      <c r="I12" s="2"/>
      <c r="J12" s="2"/>
    </row>
    <row r="13" spans="1:17" x14ac:dyDescent="0.45">
      <c r="A13" s="14"/>
      <c r="B13" s="15"/>
      <c r="C13" s="15"/>
      <c r="D13" s="15"/>
      <c r="E13" s="15"/>
      <c r="F13" s="15"/>
      <c r="G13" s="15">
        <f>SUM(G9:G12)</f>
        <v>2449.9888888</v>
      </c>
      <c r="H13" s="15">
        <f>SUM(H9:H12)</f>
        <v>2450</v>
      </c>
      <c r="I13" s="2"/>
      <c r="J13" s="2"/>
    </row>
    <row r="14" spans="1:17" x14ac:dyDescent="0.45">
      <c r="A14" s="14" t="s">
        <v>73</v>
      </c>
      <c r="B14" s="17">
        <v>0</v>
      </c>
      <c r="C14" s="16" t="s">
        <v>79</v>
      </c>
      <c r="D14" s="17">
        <v>105.15873000000001</v>
      </c>
      <c r="E14" s="15"/>
      <c r="F14" s="15"/>
      <c r="G14" s="15"/>
      <c r="H14" s="15"/>
      <c r="I14" s="2"/>
      <c r="J14" s="2"/>
    </row>
    <row r="15" spans="1:17" x14ac:dyDescent="0.45">
      <c r="A15" s="14" t="s">
        <v>74</v>
      </c>
      <c r="B15" s="17">
        <v>0</v>
      </c>
      <c r="C15" s="16" t="s">
        <v>80</v>
      </c>
      <c r="D15" s="17">
        <v>40.952381000000003</v>
      </c>
      <c r="E15" s="15"/>
      <c r="F15" s="15"/>
      <c r="G15" s="15"/>
      <c r="H15" s="15"/>
      <c r="I15" s="2"/>
      <c r="J15" s="2"/>
    </row>
    <row r="16" spans="1:17" x14ac:dyDescent="0.45">
      <c r="A16" s="14" t="s">
        <v>75</v>
      </c>
      <c r="B16" s="17">
        <v>0</v>
      </c>
      <c r="C16" s="16" t="s">
        <v>81</v>
      </c>
      <c r="D16" s="17">
        <v>20.555554999999998</v>
      </c>
      <c r="E16" s="16"/>
      <c r="F16" s="16"/>
      <c r="G16" s="16"/>
      <c r="H16" s="16"/>
      <c r="I16" s="2"/>
      <c r="J16" s="2"/>
    </row>
    <row r="17" spans="1:17" x14ac:dyDescent="0.45">
      <c r="A17" s="14"/>
      <c r="B17" s="16"/>
      <c r="C17" s="16"/>
      <c r="D17" s="15"/>
      <c r="E17" s="15"/>
      <c r="F17" s="15"/>
      <c r="G17" s="15"/>
      <c r="H17" s="15"/>
      <c r="I17" s="2"/>
      <c r="J17" s="2"/>
    </row>
    <row r="18" spans="1:17" x14ac:dyDescent="0.45">
      <c r="A18" s="14" t="s">
        <v>76</v>
      </c>
      <c r="B18" s="17">
        <v>0</v>
      </c>
      <c r="C18" s="16" t="s">
        <v>83</v>
      </c>
      <c r="D18" s="18">
        <v>0</v>
      </c>
      <c r="E18" s="15"/>
      <c r="F18" s="15"/>
      <c r="G18" s="15"/>
      <c r="H18" s="15"/>
      <c r="I18" s="2"/>
      <c r="J18" s="2"/>
    </row>
    <row r="19" spans="1:17" x14ac:dyDescent="0.45">
      <c r="A19" s="14" t="s">
        <v>77</v>
      </c>
      <c r="B19" s="17">
        <v>0</v>
      </c>
      <c r="C19" s="16" t="s">
        <v>82</v>
      </c>
      <c r="D19" s="18">
        <v>0</v>
      </c>
      <c r="E19" s="15"/>
      <c r="F19" s="15"/>
      <c r="G19" s="15"/>
      <c r="H19" s="15"/>
      <c r="I19" s="2"/>
      <c r="J19" s="2"/>
    </row>
    <row r="20" spans="1:17" x14ac:dyDescent="0.45">
      <c r="A20" s="14" t="s">
        <v>78</v>
      </c>
      <c r="B20" s="17">
        <v>0</v>
      </c>
      <c r="C20" s="16" t="s">
        <v>84</v>
      </c>
      <c r="D20" s="18">
        <v>0</v>
      </c>
      <c r="E20" s="15"/>
      <c r="F20" s="15"/>
      <c r="G20" s="15"/>
      <c r="H20" s="15"/>
      <c r="I20" s="2"/>
      <c r="J20" s="2"/>
    </row>
    <row r="21" spans="1:17" x14ac:dyDescent="0.45">
      <c r="A21" s="2"/>
      <c r="B21" s="2"/>
      <c r="C21" s="2"/>
      <c r="D21" s="2"/>
      <c r="E21" s="2"/>
      <c r="F21" s="2"/>
      <c r="G21" s="2"/>
      <c r="H21" s="2"/>
      <c r="I21" s="12"/>
      <c r="J21" s="12"/>
      <c r="K21" s="1"/>
      <c r="L21" s="1"/>
      <c r="M21" s="1"/>
      <c r="N21" s="1"/>
      <c r="O21" s="1"/>
      <c r="P21" s="1"/>
      <c r="Q21" s="1"/>
    </row>
    <row r="22" spans="1:17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7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7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F6CE-AAB9-4A1E-B0CA-61FB4481E278}">
  <dimension ref="A1:H20"/>
  <sheetViews>
    <sheetView tabSelected="1" workbookViewId="0">
      <selection activeCell="F14" sqref="F14"/>
    </sheetView>
  </sheetViews>
  <sheetFormatPr defaultRowHeight="14.25" x14ac:dyDescent="0.45"/>
  <sheetData>
    <row r="1" spans="1:8" x14ac:dyDescent="0.45">
      <c r="A1" s="11" t="s">
        <v>0</v>
      </c>
      <c r="B1" s="11" t="s">
        <v>1</v>
      </c>
      <c r="C1" s="11"/>
      <c r="D1" s="11"/>
      <c r="E1" s="11" t="s">
        <v>10</v>
      </c>
      <c r="F1" s="11"/>
      <c r="G1" s="11"/>
      <c r="H1" s="11" t="s">
        <v>9</v>
      </c>
    </row>
    <row r="2" spans="1:8" x14ac:dyDescent="0.45">
      <c r="A2" s="12" t="s">
        <v>2</v>
      </c>
      <c r="B2" s="2">
        <v>10</v>
      </c>
      <c r="C2" s="2"/>
      <c r="D2" s="2"/>
      <c r="E2" s="2" t="s">
        <v>2</v>
      </c>
      <c r="F2" s="19">
        <v>0</v>
      </c>
      <c r="G2" s="2"/>
      <c r="H2" s="19">
        <f>SUMPRODUCT(B2:B4,F2:F4)</f>
        <v>11364</v>
      </c>
    </row>
    <row r="3" spans="1:8" x14ac:dyDescent="0.45">
      <c r="A3" s="12" t="s">
        <v>3</v>
      </c>
      <c r="B3" s="2">
        <v>13</v>
      </c>
      <c r="C3" s="2"/>
      <c r="D3" s="2"/>
      <c r="E3" s="2" t="s">
        <v>3</v>
      </c>
      <c r="F3" s="19">
        <v>872</v>
      </c>
      <c r="G3" s="2"/>
      <c r="H3" s="2"/>
    </row>
    <row r="4" spans="1:8" x14ac:dyDescent="0.45">
      <c r="A4" s="12" t="s">
        <v>71</v>
      </c>
      <c r="B4" s="2">
        <v>14</v>
      </c>
      <c r="C4" s="2"/>
      <c r="D4" s="2"/>
      <c r="E4" s="2" t="s">
        <v>71</v>
      </c>
      <c r="F4" s="19">
        <v>2</v>
      </c>
      <c r="G4" s="2"/>
      <c r="H4" s="2"/>
    </row>
    <row r="5" spans="1:8" x14ac:dyDescent="0.45">
      <c r="A5" s="12"/>
      <c r="B5" s="2"/>
      <c r="C5" s="2"/>
      <c r="D5" s="2"/>
      <c r="E5" s="2"/>
      <c r="F5" s="2"/>
      <c r="G5" s="2"/>
      <c r="H5" s="2"/>
    </row>
    <row r="6" spans="1:8" x14ac:dyDescent="0.45">
      <c r="A6" s="2"/>
      <c r="B6" s="2"/>
      <c r="C6" s="2"/>
      <c r="D6" s="2"/>
      <c r="E6" s="2"/>
      <c r="F6" s="2"/>
      <c r="G6" s="2"/>
      <c r="H6" s="2"/>
    </row>
    <row r="7" spans="1:8" x14ac:dyDescent="0.45">
      <c r="A7" s="13" t="s">
        <v>4</v>
      </c>
      <c r="B7" s="10"/>
      <c r="C7" s="10"/>
      <c r="D7" s="10"/>
      <c r="E7" s="10"/>
      <c r="F7" s="10"/>
      <c r="G7" s="10"/>
      <c r="H7" s="10"/>
    </row>
    <row r="8" spans="1:8" x14ac:dyDescent="0.45">
      <c r="A8" s="14" t="s">
        <v>0</v>
      </c>
      <c r="B8" s="14" t="s">
        <v>69</v>
      </c>
      <c r="C8" s="14" t="s">
        <v>70</v>
      </c>
      <c r="D8" s="14" t="s">
        <v>72</v>
      </c>
      <c r="E8" s="14" t="s">
        <v>85</v>
      </c>
      <c r="F8" s="14" t="s">
        <v>86</v>
      </c>
      <c r="G8" s="14" t="s">
        <v>12</v>
      </c>
      <c r="H8" s="14" t="s">
        <v>11</v>
      </c>
    </row>
    <row r="9" spans="1:8" x14ac:dyDescent="0.45">
      <c r="A9" s="14" t="s">
        <v>5</v>
      </c>
      <c r="B9" s="15">
        <v>0.8</v>
      </c>
      <c r="C9" s="15">
        <v>1</v>
      </c>
      <c r="D9" s="15">
        <v>0.8</v>
      </c>
      <c r="E9" s="15">
        <f>SUM(B14:B16)</f>
        <v>0</v>
      </c>
      <c r="F9" s="15">
        <f>0.8*B18+0.7*D14+0.6*D18</f>
        <v>73.611110999999994</v>
      </c>
      <c r="G9" s="15" cm="1">
        <f t="array" ref="G9">SUMPRODUCT(B9:D9,TRANSPOSE($F$2:$F$4))+E9-F9</f>
        <v>799.98888899999997</v>
      </c>
      <c r="H9" s="15">
        <v>800</v>
      </c>
    </row>
    <row r="10" spans="1:8" x14ac:dyDescent="0.45">
      <c r="A10" s="14" t="s">
        <v>6</v>
      </c>
      <c r="B10" s="15">
        <v>0.5</v>
      </c>
      <c r="C10" s="15">
        <f>5/6</f>
        <v>0.83333333333333337</v>
      </c>
      <c r="D10" s="15">
        <v>1</v>
      </c>
      <c r="E10" s="15">
        <f>SUM(B18:B20)</f>
        <v>0</v>
      </c>
      <c r="F10" s="15">
        <f>0.8*B14+0.7*D15+0.6*D19</f>
        <v>28.6666667</v>
      </c>
      <c r="G10" s="15" cm="1">
        <f t="array" ref="G10">SUMPRODUCT(B10:D10,TRANSPOSE($F$2:$F$4))+E10-F10</f>
        <v>699.99999996666679</v>
      </c>
      <c r="H10" s="15">
        <v>700</v>
      </c>
    </row>
    <row r="11" spans="1:8" x14ac:dyDescent="0.45">
      <c r="A11" s="14" t="s">
        <v>7</v>
      </c>
      <c r="B11" s="15">
        <v>1</v>
      </c>
      <c r="C11" s="15">
        <f>2/3</f>
        <v>0.66666666666666663</v>
      </c>
      <c r="D11" s="15">
        <v>1</v>
      </c>
      <c r="E11" s="15">
        <f>SUM(D14:D16)</f>
        <v>166.66666599999999</v>
      </c>
      <c r="F11" s="15">
        <f>0.6*B15+0.6*B19+0.9*D20</f>
        <v>0</v>
      </c>
      <c r="G11" s="15" cm="1">
        <f t="array" ref="G11">SUMPRODUCT(B11:D11,TRANSPOSE($F$2:$F$4))+E11-F11</f>
        <v>749.99999933333322</v>
      </c>
      <c r="H11" s="15">
        <v>750</v>
      </c>
    </row>
    <row r="12" spans="1:8" x14ac:dyDescent="0.45">
      <c r="A12" s="14" t="s">
        <v>8</v>
      </c>
      <c r="B12" s="15">
        <f>1/10</f>
        <v>0.1</v>
      </c>
      <c r="C12" s="15">
        <f>1/4</f>
        <v>0.25</v>
      </c>
      <c r="D12" s="15">
        <v>0.25</v>
      </c>
      <c r="E12" s="15">
        <f>SUM(D18:D20)</f>
        <v>0</v>
      </c>
      <c r="F12" s="15">
        <f>0.5*B16+0.5*B20+0.9*D16</f>
        <v>18.499999499999998</v>
      </c>
      <c r="G12" s="15" cm="1">
        <f t="array" ref="G12">SUMPRODUCT(B12:D12,TRANSPOSE($F$2:$F$4))+E12-F12</f>
        <v>200.0000005</v>
      </c>
      <c r="H12" s="15">
        <v>200</v>
      </c>
    </row>
    <row r="13" spans="1:8" x14ac:dyDescent="0.45">
      <c r="A13" s="14"/>
      <c r="B13" s="15"/>
      <c r="C13" s="15"/>
      <c r="D13" s="15"/>
      <c r="E13" s="15"/>
      <c r="F13" s="15"/>
      <c r="G13" s="15">
        <f>SUM(G9:G12)</f>
        <v>2449.9888888</v>
      </c>
      <c r="H13" s="15">
        <f>SUM(H9:H12)</f>
        <v>2450</v>
      </c>
    </row>
    <row r="14" spans="1:8" x14ac:dyDescent="0.45">
      <c r="A14" s="14" t="s">
        <v>73</v>
      </c>
      <c r="B14" s="17">
        <v>0</v>
      </c>
      <c r="C14" s="16" t="s">
        <v>79</v>
      </c>
      <c r="D14" s="17">
        <v>105.15873000000001</v>
      </c>
      <c r="E14" s="15"/>
      <c r="F14" s="15"/>
      <c r="G14" s="15"/>
      <c r="H14" s="15"/>
    </row>
    <row r="15" spans="1:8" x14ac:dyDescent="0.45">
      <c r="A15" s="14" t="s">
        <v>74</v>
      </c>
      <c r="B15" s="17">
        <v>0</v>
      </c>
      <c r="C15" s="16" t="s">
        <v>80</v>
      </c>
      <c r="D15" s="17">
        <v>40.952381000000003</v>
      </c>
      <c r="E15" s="15"/>
      <c r="F15" s="15"/>
      <c r="G15" s="15"/>
      <c r="H15" s="15"/>
    </row>
    <row r="16" spans="1:8" x14ac:dyDescent="0.45">
      <c r="A16" s="14" t="s">
        <v>75</v>
      </c>
      <c r="B16" s="17">
        <v>0</v>
      </c>
      <c r="C16" s="16" t="s">
        <v>81</v>
      </c>
      <c r="D16" s="17">
        <v>20.555554999999998</v>
      </c>
      <c r="E16" s="16"/>
      <c r="F16" s="16"/>
      <c r="G16" s="16"/>
      <c r="H16" s="16"/>
    </row>
    <row r="17" spans="1:8" x14ac:dyDescent="0.45">
      <c r="A17" s="14"/>
      <c r="B17" s="16"/>
      <c r="C17" s="16"/>
      <c r="D17" s="15"/>
      <c r="E17" s="15"/>
      <c r="F17" s="15"/>
      <c r="G17" s="15"/>
      <c r="H17" s="15"/>
    </row>
    <row r="18" spans="1:8" x14ac:dyDescent="0.45">
      <c r="A18" s="14" t="s">
        <v>76</v>
      </c>
      <c r="B18" s="17">
        <v>0</v>
      </c>
      <c r="C18" s="16" t="s">
        <v>83</v>
      </c>
      <c r="D18" s="18">
        <v>0</v>
      </c>
      <c r="E18" s="15"/>
      <c r="F18" s="15"/>
      <c r="G18" s="15"/>
      <c r="H18" s="15"/>
    </row>
    <row r="19" spans="1:8" x14ac:dyDescent="0.45">
      <c r="A19" s="14" t="s">
        <v>77</v>
      </c>
      <c r="B19" s="17">
        <v>0</v>
      </c>
      <c r="C19" s="16" t="s">
        <v>82</v>
      </c>
      <c r="D19" s="18">
        <v>0</v>
      </c>
      <c r="E19" s="15"/>
      <c r="F19" s="15"/>
      <c r="G19" s="15"/>
      <c r="H19" s="15"/>
    </row>
    <row r="20" spans="1:8" x14ac:dyDescent="0.45">
      <c r="A20" s="14" t="s">
        <v>78</v>
      </c>
      <c r="B20" s="17">
        <v>0</v>
      </c>
      <c r="C20" s="16" t="s">
        <v>84</v>
      </c>
      <c r="D20" s="18">
        <v>0</v>
      </c>
      <c r="E20" s="15"/>
      <c r="F20" s="15"/>
      <c r="G20" s="15"/>
      <c r="H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hw</vt:lpstr>
      <vt:lpstr>hw2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Rolleigh</dc:creator>
  <cp:lastModifiedBy>Kuma Chen</cp:lastModifiedBy>
  <dcterms:created xsi:type="dcterms:W3CDTF">2021-03-15T14:41:45Z</dcterms:created>
  <dcterms:modified xsi:type="dcterms:W3CDTF">2021-03-21T18:11:21Z</dcterms:modified>
</cp:coreProperties>
</file>